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55" yWindow="-15" windowWidth="6000" windowHeight="6000" tabRatio="597"/>
  </bookViews>
  <sheets>
    <sheet name="index" sheetId="20" r:id="rId1"/>
    <sheet name="T1" sheetId="17" r:id="rId2"/>
    <sheet name="T2" sheetId="2" r:id="rId3"/>
    <sheet name="T3a" sheetId="23" r:id="rId4"/>
    <sheet name="T3b" sheetId="22" r:id="rId5"/>
    <sheet name="T4&amp;4b" sheetId="24" r:id="rId6"/>
    <sheet name="T5" sheetId="5" r:id="rId7"/>
    <sheet name="T6" sheetId="7" r:id="rId8"/>
    <sheet name="T7ab" sheetId="8" r:id="rId9"/>
    <sheet name="T8 &amp; 8b" sheetId="9" r:id="rId10"/>
    <sheet name="T9a" sheetId="25" r:id="rId11"/>
    <sheet name="T9bc" sheetId="34" r:id="rId12"/>
    <sheet name="T10a" sheetId="13" r:id="rId13"/>
    <sheet name="T10b" sheetId="14" r:id="rId14"/>
    <sheet name="T10c" sheetId="31" r:id="rId15"/>
    <sheet name="T10d" sheetId="32" r:id="rId16"/>
    <sheet name="T11a" sheetId="19" r:id="rId17"/>
    <sheet name="11b" sheetId="30" r:id="rId18"/>
    <sheet name="12a" sheetId="29" r:id="rId19"/>
    <sheet name="12b&amp;c" sheetId="28" r:id="rId20"/>
    <sheet name="12d" sheetId="27" r:id="rId21"/>
    <sheet name="T13 GB" sheetId="26" r:id="rId22"/>
  </sheets>
  <definedNames>
    <definedName name="_xlnm.Print_Area" localSheetId="17">'11b'!$A$1:$T$313</definedName>
    <definedName name="_xlnm.Print_Titles" localSheetId="17">'11b'!$1:$17</definedName>
    <definedName name="_xlnm.Print_Titles" localSheetId="12">T10a!$1:$18</definedName>
    <definedName name="_xlnm.Print_Titles" localSheetId="13">T10b!$1:$18</definedName>
    <definedName name="_xlnm.Print_Titles" localSheetId="14">T10c!$1:$15</definedName>
    <definedName name="_xlnm.Print_Titles" localSheetId="15">T10d!$1:$15</definedName>
    <definedName name="_xlnm.Print_Titles" localSheetId="16">T11a!$1:$20</definedName>
  </definedNames>
  <calcPr calcId="145621"/>
</workbook>
</file>

<file path=xl/calcChain.xml><?xml version="1.0" encoding="utf-8"?>
<calcChain xmlns="http://schemas.openxmlformats.org/spreadsheetml/2006/main">
  <c r="J32" i="26" l="1"/>
  <c r="O60" i="34" l="1"/>
  <c r="M59" i="34"/>
  <c r="O57" i="34"/>
  <c r="M57" i="34"/>
  <c r="O55" i="34"/>
  <c r="M55" i="34"/>
  <c r="O53" i="34"/>
  <c r="O52" i="34"/>
  <c r="M52" i="34"/>
  <c r="M51" i="34"/>
  <c r="O49" i="34"/>
  <c r="M49" i="34"/>
  <c r="O51" i="34"/>
  <c r="O59" i="34"/>
  <c r="M53" i="34"/>
  <c r="E49" i="34" l="1"/>
  <c r="G49" i="34"/>
  <c r="I49" i="34"/>
  <c r="K49" i="34"/>
  <c r="E51" i="34"/>
  <c r="G51" i="34"/>
  <c r="I51" i="34"/>
  <c r="K51" i="34"/>
  <c r="E52" i="34"/>
  <c r="G52" i="34"/>
  <c r="I52" i="34"/>
  <c r="K52" i="34"/>
  <c r="E53" i="34"/>
  <c r="G53" i="34"/>
  <c r="I53" i="34"/>
  <c r="K53" i="34"/>
  <c r="E55" i="34"/>
  <c r="G55" i="34"/>
  <c r="I55" i="34"/>
  <c r="K55" i="34"/>
  <c r="E57" i="34"/>
  <c r="G57" i="34"/>
  <c r="I57" i="34"/>
  <c r="K57" i="34"/>
  <c r="E59" i="34"/>
  <c r="G59" i="34"/>
  <c r="I59" i="34"/>
  <c r="K59" i="34"/>
  <c r="E60" i="34"/>
  <c r="G60" i="34"/>
  <c r="I60" i="34"/>
  <c r="K60" i="34"/>
  <c r="M60" i="34"/>
  <c r="C55" i="34"/>
  <c r="C49" i="34"/>
  <c r="C26" i="34"/>
  <c r="C60" i="34" s="1"/>
  <c r="C25" i="34"/>
  <c r="C59" i="34" s="1"/>
  <c r="C23" i="34"/>
  <c r="C57" i="34" s="1"/>
  <c r="C19" i="34"/>
  <c r="C53" i="34" s="1"/>
  <c r="C18" i="34"/>
  <c r="C52" i="34" s="1"/>
  <c r="C17" i="34"/>
  <c r="C51" i="34" s="1"/>
  <c r="N48" i="25"/>
  <c r="N50" i="25"/>
  <c r="N22" i="25"/>
  <c r="N23" i="25"/>
  <c r="N24" i="25"/>
  <c r="N25" i="25"/>
  <c r="N26" i="25"/>
  <c r="N27" i="25"/>
  <c r="N29" i="25"/>
  <c r="N30" i="25"/>
  <c r="N31" i="25"/>
  <c r="N32" i="25"/>
  <c r="N33" i="25"/>
  <c r="N34" i="25"/>
  <c r="N35" i="25"/>
  <c r="N36" i="25"/>
  <c r="N37" i="25"/>
  <c r="N41" i="25"/>
  <c r="N42" i="25"/>
  <c r="N43" i="25"/>
  <c r="N44" i="25"/>
  <c r="N49" i="25"/>
  <c r="N51" i="25"/>
  <c r="N52" i="25"/>
  <c r="N53" i="25"/>
  <c r="N54" i="25"/>
  <c r="N55" i="25"/>
  <c r="N56" i="25"/>
  <c r="N57" i="25"/>
  <c r="N58" i="25"/>
  <c r="N59" i="25"/>
  <c r="N60" i="25"/>
  <c r="N21" i="25"/>
  <c r="J21" i="25"/>
  <c r="L46" i="25"/>
  <c r="N46" i="25" s="1"/>
  <c r="L39" i="25"/>
  <c r="N39" i="25" s="1"/>
  <c r="L19" i="25"/>
  <c r="L17" i="25"/>
  <c r="R60" i="25"/>
  <c r="R59" i="25"/>
  <c r="R58" i="25"/>
  <c r="R57" i="25"/>
  <c r="R56" i="25"/>
  <c r="R55" i="25"/>
  <c r="R54" i="25"/>
  <c r="R53" i="25"/>
  <c r="R52" i="25"/>
  <c r="R51" i="25"/>
  <c r="R50" i="25"/>
  <c r="R49" i="25"/>
  <c r="R48" i="25"/>
  <c r="R46" i="25"/>
  <c r="R44" i="25"/>
  <c r="R43" i="25"/>
  <c r="R42" i="25"/>
  <c r="R41" i="25"/>
  <c r="R39" i="25"/>
  <c r="R37" i="25"/>
  <c r="R36" i="25"/>
  <c r="R35" i="25"/>
  <c r="R34" i="25"/>
  <c r="R33" i="25"/>
  <c r="R32" i="25"/>
  <c r="R31" i="25"/>
  <c r="R30" i="25"/>
  <c r="R29" i="25"/>
  <c r="R27" i="25"/>
  <c r="R26" i="25"/>
  <c r="R25" i="25"/>
  <c r="R24" i="25"/>
  <c r="R23" i="25"/>
  <c r="R22" i="25"/>
  <c r="R21" i="25"/>
  <c r="P19" i="25"/>
  <c r="R19" i="25" s="1"/>
  <c r="P17" i="25"/>
  <c r="R17" i="25" s="1"/>
  <c r="J41" i="26" l="1"/>
  <c r="J42" i="26"/>
  <c r="J58" i="26"/>
  <c r="J57" i="26"/>
  <c r="J56" i="26"/>
  <c r="J55" i="26"/>
  <c r="L55" i="26"/>
  <c r="L58" i="26"/>
  <c r="L57" i="26"/>
  <c r="L56" i="26"/>
  <c r="D53" i="26"/>
  <c r="J29" i="25"/>
  <c r="J30" i="25"/>
  <c r="H17" i="25"/>
  <c r="J17" i="25" s="1"/>
  <c r="J58" i="25"/>
  <c r="J57" i="25"/>
  <c r="J22" i="25"/>
  <c r="J23" i="25"/>
  <c r="J24" i="25"/>
  <c r="J25" i="25"/>
  <c r="J26" i="25"/>
  <c r="J27" i="25"/>
  <c r="J31" i="25"/>
  <c r="J32" i="25"/>
  <c r="J33" i="25"/>
  <c r="J34" i="25"/>
  <c r="J35" i="25"/>
  <c r="J36" i="25"/>
  <c r="J37" i="25"/>
  <c r="J49" i="25"/>
  <c r="J50" i="25"/>
  <c r="J51" i="25"/>
  <c r="J52" i="25"/>
  <c r="J53" i="25"/>
  <c r="J54" i="25"/>
  <c r="J55" i="25"/>
  <c r="J56" i="25"/>
  <c r="J59" i="25"/>
  <c r="J60" i="25"/>
  <c r="J48" i="25"/>
  <c r="H46" i="25"/>
  <c r="J46" i="25" s="1"/>
  <c r="H19" i="25"/>
  <c r="J19" i="25" s="1"/>
  <c r="H39" i="25"/>
  <c r="J39" i="25" s="1"/>
  <c r="L15" i="26"/>
  <c r="J16" i="26"/>
  <c r="J15" i="26"/>
  <c r="J48" i="26"/>
  <c r="L36" i="26"/>
  <c r="L24" i="26"/>
  <c r="N24" i="26" s="1"/>
  <c r="L10" i="26"/>
  <c r="L14" i="26"/>
  <c r="N14" i="26" s="1"/>
  <c r="J49" i="26"/>
  <c r="J50" i="26"/>
  <c r="J37" i="26"/>
  <c r="J36" i="26"/>
  <c r="J31" i="26"/>
  <c r="J25" i="26"/>
  <c r="J26" i="26"/>
  <c r="J27" i="26"/>
  <c r="J24" i="26"/>
  <c r="J17" i="26"/>
  <c r="J18" i="26"/>
  <c r="J19" i="26"/>
  <c r="J20" i="26"/>
  <c r="J14" i="26"/>
  <c r="F46" i="26"/>
  <c r="F41" i="26"/>
  <c r="F31" i="26"/>
  <c r="F24" i="26"/>
  <c r="F14" i="26"/>
  <c r="F57" i="26"/>
  <c r="F32" i="26"/>
  <c r="F36" i="26"/>
  <c r="F37" i="26"/>
  <c r="F42" i="26"/>
  <c r="F47" i="26"/>
  <c r="F48" i="26"/>
  <c r="F49" i="26"/>
  <c r="F50" i="26"/>
  <c r="F25" i="26"/>
  <c r="F26" i="26"/>
  <c r="F27" i="26"/>
  <c r="F15" i="26"/>
  <c r="F16" i="26"/>
  <c r="F17" i="26"/>
  <c r="F18" i="26"/>
  <c r="F19" i="26"/>
  <c r="F20" i="26"/>
  <c r="J44" i="25"/>
  <c r="J43" i="25"/>
  <c r="J42" i="25"/>
  <c r="J41" i="25"/>
  <c r="J15" i="25"/>
  <c r="F41" i="2"/>
  <c r="F40" i="2"/>
  <c r="K58" i="8"/>
  <c r="I58" i="8"/>
  <c r="G58" i="8"/>
  <c r="E58" i="8"/>
  <c r="C51" i="8"/>
  <c r="C52" i="8"/>
  <c r="C53" i="8"/>
  <c r="C54" i="8"/>
  <c r="C55" i="8"/>
  <c r="D91" i="2"/>
  <c r="F91" i="2" s="1"/>
  <c r="D90" i="2"/>
  <c r="F90" i="2" s="1"/>
  <c r="X42" i="22"/>
  <c r="X44" i="22"/>
  <c r="X45" i="22"/>
  <c r="X46" i="22"/>
  <c r="X47" i="22"/>
  <c r="X48" i="22"/>
  <c r="X49" i="22"/>
  <c r="X41" i="22"/>
  <c r="I66" i="28"/>
  <c r="I65" i="28"/>
  <c r="I64" i="28"/>
  <c r="I63" i="28"/>
  <c r="I58" i="28"/>
  <c r="I57" i="28"/>
  <c r="I56" i="28"/>
  <c r="I55" i="28"/>
  <c r="I54" i="28"/>
  <c r="I53" i="28"/>
  <c r="I52" i="28"/>
  <c r="I51" i="28"/>
  <c r="G8" i="28"/>
  <c r="K30" i="28" s="1"/>
  <c r="I56" i="29"/>
  <c r="I55" i="29"/>
  <c r="I54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17" i="29"/>
  <c r="I16" i="29"/>
  <c r="I15" i="29"/>
  <c r="I14" i="29"/>
  <c r="I13" i="29"/>
  <c r="F18" i="2"/>
  <c r="F19" i="2"/>
  <c r="F17" i="2"/>
  <c r="W62" i="24"/>
  <c r="W63" i="24"/>
  <c r="W64" i="24"/>
  <c r="W65" i="24"/>
  <c r="W66" i="24"/>
  <c r="W67" i="24"/>
  <c r="W68" i="24"/>
  <c r="W69" i="24"/>
  <c r="W61" i="24"/>
  <c r="T62" i="24"/>
  <c r="T63" i="24"/>
  <c r="T64" i="24"/>
  <c r="T65" i="24"/>
  <c r="T66" i="24"/>
  <c r="T67" i="24"/>
  <c r="T68" i="24"/>
  <c r="T69" i="24"/>
  <c r="T61" i="24"/>
  <c r="Q62" i="24"/>
  <c r="Q63" i="24"/>
  <c r="Q64" i="24"/>
  <c r="Q65" i="24"/>
  <c r="Q66" i="24"/>
  <c r="Q67" i="24"/>
  <c r="Q68" i="24"/>
  <c r="Q69" i="24"/>
  <c r="Q61" i="24"/>
  <c r="N62" i="24"/>
  <c r="N63" i="24"/>
  <c r="N64" i="24"/>
  <c r="N65" i="24"/>
  <c r="N66" i="24"/>
  <c r="N67" i="24"/>
  <c r="N68" i="24"/>
  <c r="N69" i="24"/>
  <c r="N61" i="24"/>
  <c r="K69" i="24"/>
  <c r="K62" i="24"/>
  <c r="K63" i="24"/>
  <c r="K64" i="24"/>
  <c r="K65" i="24"/>
  <c r="K66" i="24"/>
  <c r="K67" i="24"/>
  <c r="K68" i="24"/>
  <c r="K61" i="24"/>
  <c r="E62" i="24"/>
  <c r="E63" i="24"/>
  <c r="E64" i="24"/>
  <c r="E65" i="24"/>
  <c r="E66" i="24"/>
  <c r="E67" i="24"/>
  <c r="E68" i="24"/>
  <c r="E69" i="24"/>
  <c r="E61" i="24"/>
  <c r="F71" i="24"/>
  <c r="G71" i="24"/>
  <c r="H69" i="24" s="1"/>
  <c r="I71" i="24"/>
  <c r="J71" i="24"/>
  <c r="L71" i="24"/>
  <c r="M71" i="24"/>
  <c r="O71" i="24"/>
  <c r="P71" i="24"/>
  <c r="R71" i="24"/>
  <c r="S71" i="24"/>
  <c r="U71" i="24"/>
  <c r="V71" i="24"/>
  <c r="D71" i="24"/>
  <c r="J55" i="2"/>
  <c r="R57" i="2"/>
  <c r="F86" i="2"/>
  <c r="F76" i="2"/>
  <c r="F80" i="2"/>
  <c r="F81" i="2"/>
  <c r="F85" i="2"/>
  <c r="F75" i="2"/>
  <c r="R56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55" i="2"/>
  <c r="R47" i="2"/>
  <c r="R48" i="2"/>
  <c r="R49" i="2"/>
  <c r="R50" i="2"/>
  <c r="R46" i="2"/>
  <c r="N47" i="2"/>
  <c r="N48" i="2"/>
  <c r="N49" i="2"/>
  <c r="N50" i="2"/>
  <c r="N46" i="2"/>
  <c r="J47" i="2"/>
  <c r="J48" i="2"/>
  <c r="J49" i="2"/>
  <c r="J50" i="2"/>
  <c r="J46" i="2"/>
  <c r="F47" i="2"/>
  <c r="F48" i="2"/>
  <c r="F49" i="2"/>
  <c r="F50" i="2"/>
  <c r="F46" i="2"/>
  <c r="F34" i="2"/>
  <c r="F35" i="2"/>
  <c r="F36" i="2"/>
  <c r="F33" i="2"/>
  <c r="F24" i="2"/>
  <c r="F25" i="2"/>
  <c r="F26" i="2"/>
  <c r="F27" i="2"/>
  <c r="F28" i="2"/>
  <c r="F29" i="2"/>
  <c r="F23" i="2"/>
  <c r="H13" i="2"/>
  <c r="J75" i="2" s="1"/>
  <c r="J76" i="2"/>
  <c r="J34" i="2"/>
  <c r="P13" i="2"/>
  <c r="R41" i="2" s="1"/>
  <c r="L13" i="2"/>
  <c r="N41" i="2" s="1"/>
  <c r="L49" i="26"/>
  <c r="N49" i="26" s="1"/>
  <c r="L50" i="26"/>
  <c r="N50" i="26" s="1"/>
  <c r="L48" i="26"/>
  <c r="N48" i="26" s="1"/>
  <c r="R45" i="2"/>
  <c r="F45" i="2"/>
  <c r="N15" i="26"/>
  <c r="L16" i="26"/>
  <c r="N16" i="26" s="1"/>
  <c r="L17" i="26"/>
  <c r="N17" i="26" s="1"/>
  <c r="L18" i="26"/>
  <c r="N18" i="26" s="1"/>
  <c r="L19" i="26"/>
  <c r="N19" i="26" s="1"/>
  <c r="L20" i="26"/>
  <c r="N20" i="26" s="1"/>
  <c r="L25" i="26"/>
  <c r="N25" i="26" s="1"/>
  <c r="L26" i="26"/>
  <c r="N26" i="26" s="1"/>
  <c r="L27" i="26"/>
  <c r="N27" i="26" s="1"/>
  <c r="L31" i="26"/>
  <c r="N31" i="26" s="1"/>
  <c r="L32" i="26"/>
  <c r="N32" i="26" s="1"/>
  <c r="N36" i="26"/>
  <c r="L37" i="26"/>
  <c r="N37" i="26" s="1"/>
  <c r="L41" i="26"/>
  <c r="N41" i="26"/>
  <c r="L42" i="26"/>
  <c r="N42" i="26" s="1"/>
  <c r="J13" i="2"/>
  <c r="F13" i="2"/>
  <c r="V44" i="22"/>
  <c r="V45" i="22"/>
  <c r="V46" i="22"/>
  <c r="V47" i="22"/>
  <c r="V48" i="22"/>
  <c r="V49" i="22"/>
  <c r="V41" i="22"/>
  <c r="V42" i="22"/>
  <c r="H42" i="22"/>
  <c r="H44" i="22"/>
  <c r="H45" i="22"/>
  <c r="H46" i="22"/>
  <c r="H47" i="22"/>
  <c r="H48" i="22"/>
  <c r="H49" i="22"/>
  <c r="H41" i="22"/>
  <c r="S42" i="23"/>
  <c r="R42" i="23"/>
  <c r="Q42" i="23"/>
  <c r="P42" i="23"/>
  <c r="O42" i="23"/>
  <c r="N42" i="23"/>
  <c r="M42" i="23"/>
  <c r="L42" i="23"/>
  <c r="K42" i="23"/>
  <c r="J42" i="23"/>
  <c r="I42" i="23"/>
  <c r="G42" i="23"/>
  <c r="E42" i="23"/>
  <c r="D42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T49" i="22"/>
  <c r="F47" i="22"/>
  <c r="D44" i="22"/>
  <c r="F44" i="22"/>
  <c r="J44" i="22"/>
  <c r="L44" i="22"/>
  <c r="N44" i="22"/>
  <c r="P44" i="22"/>
  <c r="R44" i="22"/>
  <c r="T44" i="22"/>
  <c r="D45" i="22"/>
  <c r="F45" i="22"/>
  <c r="J45" i="22"/>
  <c r="L45" i="22"/>
  <c r="N45" i="22"/>
  <c r="P45" i="22"/>
  <c r="R45" i="22"/>
  <c r="T45" i="22"/>
  <c r="D46" i="22"/>
  <c r="F46" i="22"/>
  <c r="J46" i="22"/>
  <c r="L46" i="22"/>
  <c r="N46" i="22"/>
  <c r="P46" i="22"/>
  <c r="R46" i="22"/>
  <c r="T46" i="22"/>
  <c r="D47" i="22"/>
  <c r="J47" i="22"/>
  <c r="L47" i="22"/>
  <c r="N47" i="22"/>
  <c r="P47" i="22"/>
  <c r="R47" i="22"/>
  <c r="T47" i="22"/>
  <c r="D48" i="22"/>
  <c r="F48" i="22"/>
  <c r="J48" i="22"/>
  <c r="L48" i="22"/>
  <c r="N48" i="22"/>
  <c r="P48" i="22"/>
  <c r="R48" i="22"/>
  <c r="T48" i="22"/>
  <c r="D49" i="22"/>
  <c r="F49" i="22"/>
  <c r="J49" i="22"/>
  <c r="L49" i="22"/>
  <c r="N49" i="22"/>
  <c r="P49" i="22"/>
  <c r="R49" i="22"/>
  <c r="F42" i="22"/>
  <c r="D42" i="22"/>
  <c r="J42" i="22"/>
  <c r="L42" i="22"/>
  <c r="N42" i="22"/>
  <c r="P42" i="22"/>
  <c r="R42" i="22"/>
  <c r="T42" i="22"/>
  <c r="D41" i="22"/>
  <c r="F41" i="22"/>
  <c r="J41" i="22"/>
  <c r="L41" i="22"/>
  <c r="N41" i="22"/>
  <c r="P41" i="22"/>
  <c r="R41" i="22"/>
  <c r="T41" i="22"/>
  <c r="N16" i="2"/>
  <c r="F16" i="2"/>
  <c r="Q58" i="17"/>
  <c r="N85" i="2"/>
  <c r="N76" i="2"/>
  <c r="H63" i="24"/>
  <c r="H62" i="24"/>
  <c r="J18" i="2"/>
  <c r="J29" i="2"/>
  <c r="J27" i="2"/>
  <c r="J25" i="2"/>
  <c r="N26" i="2"/>
  <c r="R27" i="2"/>
  <c r="R25" i="2"/>
  <c r="J33" i="2"/>
  <c r="J35" i="2"/>
  <c r="N35" i="2"/>
  <c r="J23" i="2"/>
  <c r="J28" i="2"/>
  <c r="J26" i="2"/>
  <c r="J24" i="2"/>
  <c r="N29" i="2"/>
  <c r="R23" i="2"/>
  <c r="R28" i="2"/>
  <c r="J36" i="2"/>
  <c r="N36" i="2"/>
  <c r="R34" i="2"/>
  <c r="J17" i="2"/>
  <c r="J19" i="2"/>
  <c r="R75" i="2"/>
  <c r="J86" i="2"/>
  <c r="J81" i="2"/>
  <c r="K12" i="28"/>
  <c r="K18" i="28"/>
  <c r="K23" i="28"/>
  <c r="N45" i="2"/>
  <c r="R80" i="2"/>
  <c r="J80" i="2"/>
  <c r="K13" i="28"/>
  <c r="R90" i="2"/>
  <c r="R81" i="2"/>
  <c r="J40" i="2"/>
  <c r="N40" i="2"/>
  <c r="J85" i="2"/>
  <c r="J91" i="2"/>
  <c r="K22" i="28"/>
  <c r="J90" i="2" l="1"/>
  <c r="J41" i="2"/>
  <c r="C58" i="8"/>
  <c r="N17" i="2"/>
  <c r="N28" i="2"/>
  <c r="H64" i="24"/>
  <c r="N75" i="2"/>
  <c r="K11" i="28"/>
  <c r="N90" i="2"/>
  <c r="N91" i="2"/>
  <c r="K27" i="28"/>
  <c r="R76" i="2"/>
  <c r="R13" i="2"/>
  <c r="K16" i="28"/>
  <c r="R18" i="2"/>
  <c r="R36" i="2"/>
  <c r="R24" i="2"/>
  <c r="N25" i="2"/>
  <c r="R35" i="2"/>
  <c r="R29" i="2"/>
  <c r="N23" i="2"/>
  <c r="H66" i="24"/>
  <c r="H67" i="24"/>
  <c r="N86" i="2"/>
  <c r="J45" i="2"/>
  <c r="N33" i="2"/>
  <c r="H65" i="24"/>
  <c r="N81" i="2"/>
  <c r="N13" i="2"/>
  <c r="R19" i="2"/>
  <c r="R40" i="2"/>
  <c r="K17" i="28"/>
  <c r="R86" i="2"/>
  <c r="K28" i="28"/>
  <c r="K14" i="28"/>
  <c r="R85" i="2"/>
  <c r="R17" i="2"/>
  <c r="N34" i="2"/>
  <c r="R26" i="2"/>
  <c r="N27" i="2"/>
  <c r="R33" i="2"/>
  <c r="N24" i="2"/>
  <c r="N18" i="2"/>
  <c r="H68" i="24"/>
  <c r="H61" i="24"/>
  <c r="N80" i="2"/>
  <c r="N19" i="2"/>
  <c r="F55" i="26"/>
  <c r="F58" i="26"/>
  <c r="K29" i="28"/>
  <c r="R91" i="2"/>
  <c r="K15" i="28"/>
  <c r="L53" i="26"/>
  <c r="F56" i="26"/>
  <c r="N57" i="26" l="1"/>
  <c r="N58" i="26"/>
  <c r="N53" i="26"/>
  <c r="N56" i="26"/>
  <c r="N55" i="26"/>
</calcChain>
</file>

<file path=xl/sharedStrings.xml><?xml version="1.0" encoding="utf-8"?>
<sst xmlns="http://schemas.openxmlformats.org/spreadsheetml/2006/main" count="5722" uniqueCount="2429">
  <si>
    <t>England and Wales, residents and non-residents</t>
  </si>
  <si>
    <t>Year</t>
  </si>
  <si>
    <t>Total</t>
  </si>
  <si>
    <t>Residents</t>
  </si>
  <si>
    <t>Non-residents</t>
  </si>
  <si>
    <t>NHS</t>
  </si>
  <si>
    <t>Crude</t>
  </si>
  <si>
    <t>.</t>
  </si>
  <si>
    <t>England and Wales, residents</t>
  </si>
  <si>
    <t>numbers</t>
  </si>
  <si>
    <t xml:space="preserve"> </t>
  </si>
  <si>
    <t>Under 20</t>
  </si>
  <si>
    <t>20-34</t>
  </si>
  <si>
    <t>All legal abortions</t>
  </si>
  <si>
    <t>(i) Purchaser</t>
  </si>
  <si>
    <t>(ii) Statutory grounds</t>
  </si>
  <si>
    <t xml:space="preserve"> A (alone or with B, C or D) or F or G</t>
  </si>
  <si>
    <t xml:space="preserve"> B (alone)</t>
  </si>
  <si>
    <t xml:space="preserve"> C (alone)</t>
  </si>
  <si>
    <t xml:space="preserve"> D (alone, or with C)</t>
  </si>
  <si>
    <t xml:space="preserve"> E (alone or with A, B, C, or D)</t>
  </si>
  <si>
    <t>(iii) Gestation weeks</t>
  </si>
  <si>
    <t>10 - 12</t>
  </si>
  <si>
    <t>13 -19</t>
  </si>
  <si>
    <t>20 and over</t>
  </si>
  <si>
    <t>(iv) Procedure</t>
  </si>
  <si>
    <t>Surgical</t>
  </si>
  <si>
    <t>Medical</t>
  </si>
  <si>
    <t>Asian or Asian British</t>
  </si>
  <si>
    <t>Black or Black British</t>
  </si>
  <si>
    <t>White</t>
  </si>
  <si>
    <t>Chinese or other ethnic group</t>
  </si>
  <si>
    <t>Mixed</t>
  </si>
  <si>
    <t>(vii) Parity (number of previous pregnancies resulting in live or still birth)</t>
  </si>
  <si>
    <t>1+</t>
  </si>
  <si>
    <t xml:space="preserve">(viii) Number of previous pregnancies resulting in spontaneous miscarriage and ectopic pregnancies </t>
  </si>
  <si>
    <t>(ix) Number of previous pregnancies resulting in abortion under the Act</t>
  </si>
  <si>
    <t>percentages</t>
  </si>
  <si>
    <t>All legal abortions ( =100% )</t>
  </si>
  <si>
    <t xml:space="preserve"> B (alone or with C or D)</t>
  </si>
  <si>
    <t>10-12</t>
  </si>
  <si>
    <t>13-19</t>
  </si>
  <si>
    <t>Vacuum Aspiration</t>
  </si>
  <si>
    <t>Dilatation and Evacuation</t>
  </si>
  <si>
    <t>Other surgical</t>
  </si>
  <si>
    <t>(viii) Number of previous pregnancies resulting in spontaneous miscarriage and ectopic pregnancies</t>
  </si>
  <si>
    <t>Purchaser (%)</t>
  </si>
  <si>
    <t>Total number</t>
  </si>
  <si>
    <t>Gestation weeks</t>
  </si>
  <si>
    <t>of abortions</t>
  </si>
  <si>
    <t>28-31</t>
  </si>
  <si>
    <t>32 and over</t>
  </si>
  <si>
    <t>Purchaser</t>
  </si>
  <si>
    <t>35 and over</t>
  </si>
  <si>
    <t>Procedure</t>
  </si>
  <si>
    <t>13 - 14</t>
  </si>
  <si>
    <t xml:space="preserve">15 - 19 </t>
  </si>
  <si>
    <t>20 &amp; over</t>
  </si>
  <si>
    <t>Other</t>
  </si>
  <si>
    <t>without prostaglandin</t>
  </si>
  <si>
    <t>Gestation</t>
  </si>
  <si>
    <t>weeks</t>
  </si>
  <si>
    <t>all</t>
  </si>
  <si>
    <t>procedures</t>
  </si>
  <si>
    <t>Total complications (numbers)</t>
  </si>
  <si>
    <t xml:space="preserve"> Rate, all gestations</t>
  </si>
  <si>
    <t>Over 24 weeks</t>
  </si>
  <si>
    <t>Condition</t>
  </si>
  <si>
    <t>Q00-Q89</t>
  </si>
  <si>
    <t>Congenital malformations total</t>
  </si>
  <si>
    <t>Q00-Q07</t>
  </si>
  <si>
    <t>the nervous system total</t>
  </si>
  <si>
    <t>Q00</t>
  </si>
  <si>
    <t>anencephaly</t>
  </si>
  <si>
    <t>Q01</t>
  </si>
  <si>
    <t>encephalocele</t>
  </si>
  <si>
    <t>Q03</t>
  </si>
  <si>
    <t>hydrocephalus</t>
  </si>
  <si>
    <t>Q04</t>
  </si>
  <si>
    <t>other malformations of the brain</t>
  </si>
  <si>
    <t>Q05</t>
  </si>
  <si>
    <t>spina bifida</t>
  </si>
  <si>
    <t>other</t>
  </si>
  <si>
    <t>Q20-Q28</t>
  </si>
  <si>
    <t>the cardiovascular system</t>
  </si>
  <si>
    <t>Q30-Q34</t>
  </si>
  <si>
    <t>the respiratory system</t>
  </si>
  <si>
    <t>Q60-Q64</t>
  </si>
  <si>
    <t>the urinary system</t>
  </si>
  <si>
    <t>Q65-Q79</t>
  </si>
  <si>
    <t>the musculoskeletal system</t>
  </si>
  <si>
    <t>Q90-Q99</t>
  </si>
  <si>
    <t>Chromosomal abnormalities total</t>
  </si>
  <si>
    <t>Q90</t>
  </si>
  <si>
    <t>Down’s syndrome</t>
  </si>
  <si>
    <t>Q910-Q913</t>
  </si>
  <si>
    <t>Edwards’ syndrome</t>
  </si>
  <si>
    <t>Q914-Q917</t>
  </si>
  <si>
    <t>Patau’s syndrome</t>
  </si>
  <si>
    <t>P00-P04</t>
  </si>
  <si>
    <t>fetus affected by maternal factors</t>
  </si>
  <si>
    <t>P832-P833</t>
  </si>
  <si>
    <t>Z80-Z84</t>
  </si>
  <si>
    <t>family history of heritable disorder</t>
  </si>
  <si>
    <t>Age</t>
  </si>
  <si>
    <t>Under</t>
  </si>
  <si>
    <t>18 - 19</t>
  </si>
  <si>
    <t>20 - 24</t>
  </si>
  <si>
    <t>25 - 29</t>
  </si>
  <si>
    <t>30 - 34</t>
  </si>
  <si>
    <t>35 +</t>
  </si>
  <si>
    <t xml:space="preserve">number </t>
  </si>
  <si>
    <t>of</t>
  </si>
  <si>
    <t>abortions</t>
  </si>
  <si>
    <t>18-19</t>
  </si>
  <si>
    <t>20-24</t>
  </si>
  <si>
    <t>25-29</t>
  </si>
  <si>
    <t>30-34</t>
  </si>
  <si>
    <t>6B1</t>
  </si>
  <si>
    <t>6C2</t>
  </si>
  <si>
    <t>6B3</t>
  </si>
  <si>
    <t>6B2</t>
  </si>
  <si>
    <t>6A8</t>
  </si>
  <si>
    <t>6B7</t>
  </si>
  <si>
    <t>6A4</t>
  </si>
  <si>
    <t>6A7</t>
  </si>
  <si>
    <t>6C1</t>
  </si>
  <si>
    <t>6B5</t>
  </si>
  <si>
    <t>6A2</t>
  </si>
  <si>
    <t>6B8</t>
  </si>
  <si>
    <t>6A1</t>
  </si>
  <si>
    <t>6A5</t>
  </si>
  <si>
    <t>6B9</t>
  </si>
  <si>
    <t>6A3</t>
  </si>
  <si>
    <t>6C4</t>
  </si>
  <si>
    <t>6A9</t>
  </si>
  <si>
    <t>6A6</t>
  </si>
  <si>
    <t>6B6</t>
  </si>
  <si>
    <t>6C3</t>
  </si>
  <si>
    <t>6B4</t>
  </si>
  <si>
    <t>All non-residents</t>
  </si>
  <si>
    <t>Northern Ireland</t>
  </si>
  <si>
    <t>Scotland</t>
  </si>
  <si>
    <t>Isle of Man</t>
  </si>
  <si>
    <t>Jersey</t>
  </si>
  <si>
    <t>Guernsey</t>
  </si>
  <si>
    <t>Irish Republic</t>
  </si>
  <si>
    <t>France</t>
  </si>
  <si>
    <t>Germany</t>
  </si>
  <si>
    <t>Italy</t>
  </si>
  <si>
    <t>Malta</t>
  </si>
  <si>
    <t>Portugal</t>
  </si>
  <si>
    <t>Spain</t>
  </si>
  <si>
    <t>Australia</t>
  </si>
  <si>
    <t>Qatar</t>
  </si>
  <si>
    <t>UAE</t>
  </si>
  <si>
    <t>USA</t>
  </si>
  <si>
    <t>Under 18</t>
  </si>
  <si>
    <t>35 - 39</t>
  </si>
  <si>
    <t>40 and over</t>
  </si>
  <si>
    <t>C (alone)</t>
  </si>
  <si>
    <t>All ages</t>
  </si>
  <si>
    <t>16 - 17</t>
  </si>
  <si>
    <t>13 - 19</t>
  </si>
  <si>
    <t>Under 15</t>
  </si>
  <si>
    <t>Under 14</t>
  </si>
  <si>
    <t>15-19</t>
  </si>
  <si>
    <t>35-39</t>
  </si>
  <si>
    <t>40-44</t>
  </si>
  <si>
    <t>45-49</t>
  </si>
  <si>
    <t>50 and over</t>
  </si>
  <si>
    <t xml:space="preserve">Blaenau Gwent  </t>
  </si>
  <si>
    <t xml:space="preserve">Bridgend  </t>
  </si>
  <si>
    <t xml:space="preserve">Cardiff  </t>
  </si>
  <si>
    <t xml:space="preserve">Carmarthen  </t>
  </si>
  <si>
    <t xml:space="preserve">Ceredigion  </t>
  </si>
  <si>
    <t xml:space="preserve">Conwy  </t>
  </si>
  <si>
    <t xml:space="preserve">Denbighshire  </t>
  </si>
  <si>
    <t xml:space="preserve">Flintshire  </t>
  </si>
  <si>
    <t xml:space="preserve">Gwynedd  </t>
  </si>
  <si>
    <t xml:space="preserve">Monmouth  </t>
  </si>
  <si>
    <t xml:space="preserve">Newport  </t>
  </si>
  <si>
    <t xml:space="preserve">Pembroke  </t>
  </si>
  <si>
    <t xml:space="preserve">Swansea  </t>
  </si>
  <si>
    <t xml:space="preserve">The Vale of Glamorgan  </t>
  </si>
  <si>
    <t xml:space="preserve">Torfaen  </t>
  </si>
  <si>
    <t xml:space="preserve">Wrexham  </t>
  </si>
  <si>
    <t>Primary Care Organisation/</t>
  </si>
  <si>
    <t>Kuwait</t>
  </si>
  <si>
    <t>White - Any other White background</t>
  </si>
  <si>
    <t>Mixed - White and Black Caribbean</t>
  </si>
  <si>
    <t>Mixed - White and Black African</t>
  </si>
  <si>
    <t>Mixed - White and Asian</t>
  </si>
  <si>
    <t>Mixed - Any Other</t>
  </si>
  <si>
    <t>Asian - Any other Asian background</t>
  </si>
  <si>
    <t>Black or Black British - Caribbean</t>
  </si>
  <si>
    <t>Black or Black British - African</t>
  </si>
  <si>
    <t>Black or Black British - Any other</t>
  </si>
  <si>
    <t xml:space="preserve">Chinese </t>
  </si>
  <si>
    <t xml:space="preserve">Any other ethnic group </t>
  </si>
  <si>
    <t>Not known/not stated</t>
  </si>
  <si>
    <t>NHS funded</t>
  </si>
  <si>
    <t>Percentage</t>
  </si>
  <si>
    <t>of all NHS</t>
  </si>
  <si>
    <t>funded</t>
  </si>
  <si>
    <t>at under</t>
  </si>
  <si>
    <t xml:space="preserve">funded </t>
  </si>
  <si>
    <t>13+</t>
  </si>
  <si>
    <t>9-12</t>
  </si>
  <si>
    <t xml:space="preserve">   Rate per </t>
  </si>
  <si>
    <t xml:space="preserve">aged </t>
  </si>
  <si>
    <t xml:space="preserve">15-44 </t>
  </si>
  <si>
    <t>Single no partner</t>
  </si>
  <si>
    <t>Single with partner</t>
  </si>
  <si>
    <t>Single not stated</t>
  </si>
  <si>
    <t>Not known &amp; not stated</t>
  </si>
  <si>
    <t>Asian or Asian British - Indian</t>
  </si>
  <si>
    <t>Asian or Asian British - Pakistani</t>
  </si>
  <si>
    <t>Asian or Asian British - Bangladeshi</t>
  </si>
  <si>
    <t>Other medical agent</t>
  </si>
  <si>
    <t>Single (total)</t>
  </si>
  <si>
    <t>Separated</t>
  </si>
  <si>
    <t>Widowed</t>
  </si>
  <si>
    <t>Divorced</t>
  </si>
  <si>
    <t>in women</t>
  </si>
  <si>
    <t xml:space="preserve">Table 1 </t>
  </si>
  <si>
    <t>Table 2</t>
  </si>
  <si>
    <t>Table 5</t>
  </si>
  <si>
    <t>Table 6</t>
  </si>
  <si>
    <t>Table 10a</t>
  </si>
  <si>
    <t>Index to Tables</t>
  </si>
  <si>
    <t>Table</t>
  </si>
  <si>
    <t>Description</t>
  </si>
  <si>
    <t xml:space="preserve">Legal abortions: age by (i) purchaser, (ii) statutory grounds, (iii) gestation weeks, </t>
  </si>
  <si>
    <t xml:space="preserve">(iv) procedure, (v) marital status, (vi) ethnicity, (vii) parity, (viii) previous miscarriages, </t>
  </si>
  <si>
    <t xml:space="preserve">Legal abortions: by (i) purchaser, (ii) statutory grounds, (iii) gestation weeks, </t>
  </si>
  <si>
    <t>Note: percentages are rounded and may not add to 100</t>
  </si>
  <si>
    <t>per 1,000</t>
  </si>
  <si>
    <t xml:space="preserve">         Method (%)</t>
  </si>
  <si>
    <r>
      <t xml:space="preserve">All ages </t>
    </r>
    <r>
      <rPr>
        <vertAlign val="superscript"/>
        <sz val="10"/>
        <rFont val="Arial"/>
        <family val="2"/>
      </rPr>
      <t>1</t>
    </r>
  </si>
  <si>
    <t>complication rates per 1,000 abortions</t>
  </si>
  <si>
    <t>rates per 1,000 women</t>
  </si>
  <si>
    <t>Table 10b</t>
  </si>
  <si>
    <r>
      <t xml:space="preserve">(i) </t>
    </r>
    <r>
      <rPr>
        <sz val="10"/>
        <rFont val="Arial"/>
        <family val="2"/>
      </rPr>
      <t>Age</t>
    </r>
  </si>
  <si>
    <r>
      <t>(ii)</t>
    </r>
    <r>
      <rPr>
        <sz val="10"/>
        <rFont val="Arial"/>
        <family val="2"/>
      </rPr>
      <t xml:space="preserve"> Statutory grounds</t>
    </r>
  </si>
  <si>
    <r>
      <t>(iii)</t>
    </r>
    <r>
      <rPr>
        <sz val="10"/>
        <rFont val="Arial"/>
        <family val="2"/>
      </rPr>
      <t xml:space="preserve"> Gestation weeks</t>
    </r>
  </si>
  <si>
    <t>Note: percentages are rounded and may not add up to 100</t>
  </si>
  <si>
    <r>
      <t xml:space="preserve">Feticide with a surgical evacuation </t>
    </r>
    <r>
      <rPr>
        <vertAlign val="superscript"/>
        <sz val="10"/>
        <rFont val="Arial"/>
        <family val="2"/>
      </rPr>
      <t>1</t>
    </r>
  </si>
  <si>
    <t>Feticide with a medical evacuation</t>
  </si>
  <si>
    <t>Denmark</t>
  </si>
  <si>
    <t>3 - 9</t>
  </si>
  <si>
    <t>3 and 4</t>
  </si>
  <si>
    <t>Under 16</t>
  </si>
  <si>
    <t>3-9</t>
  </si>
  <si>
    <t>(vii) Parity (number of previous pregnancies resulting in live or stillbirth)</t>
  </si>
  <si>
    <t>10 weeks</t>
  </si>
  <si>
    <t>total</t>
  </si>
  <si>
    <t>European countries</t>
  </si>
  <si>
    <t>Rest of the world</t>
  </si>
  <si>
    <r>
      <t xml:space="preserve">Country of residence </t>
    </r>
    <r>
      <rPr>
        <vertAlign val="superscript"/>
        <sz val="10"/>
        <rFont val="Arial"/>
        <family val="2"/>
      </rPr>
      <t>1</t>
    </r>
  </si>
  <si>
    <t>Table 4a</t>
  </si>
  <si>
    <t>Table 4b</t>
  </si>
  <si>
    <t>Vacuum aspiration</t>
  </si>
  <si>
    <t>Dilatation and evacuation</t>
  </si>
  <si>
    <t>Grounds</t>
  </si>
  <si>
    <t>B (alone, or with C or D)</t>
  </si>
  <si>
    <t>Table 7a</t>
  </si>
  <si>
    <t>Table 7b</t>
  </si>
  <si>
    <t>Caerphilly</t>
  </si>
  <si>
    <t xml:space="preserve">Rhondda, Cynon, Taff </t>
  </si>
  <si>
    <t>Neath &amp; Port Talbot</t>
  </si>
  <si>
    <t>Merthyr Tydfil</t>
  </si>
  <si>
    <r>
      <t>1</t>
    </r>
    <r>
      <rPr>
        <sz val="10"/>
        <rFont val="Arial"/>
        <family val="2"/>
      </rPr>
      <t>includes feticide with no method of evacuation and surgical 'other'.</t>
    </r>
  </si>
  <si>
    <t>Powys</t>
  </si>
  <si>
    <t>Separated/widowed/divorced</t>
  </si>
  <si>
    <t>3-8</t>
  </si>
  <si>
    <t>D (alone, or with C)</t>
  </si>
  <si>
    <t xml:space="preserve"> B (with C or D)</t>
  </si>
  <si>
    <t xml:space="preserve"> E (alone or with A, B, C, or D) </t>
  </si>
  <si>
    <r>
      <t>A (alone, or with B, C, D) or</t>
    </r>
    <r>
      <rPr>
        <sz val="10"/>
        <rFont val="Arial"/>
        <family val="2"/>
      </rPr>
      <t xml:space="preserve"> F or G</t>
    </r>
  </si>
  <si>
    <t xml:space="preserve">E (alone, or with A, B, C or D) </t>
  </si>
  <si>
    <t>Married/civil partnership</t>
  </si>
  <si>
    <t>26-27</t>
  </si>
  <si>
    <t>White - British</t>
  </si>
  <si>
    <t>White - Irish</t>
  </si>
  <si>
    <t xml:space="preserve"> 3 - 9</t>
  </si>
  <si>
    <t>40 &amp; over</t>
  </si>
  <si>
    <t>Gibraltar</t>
  </si>
  <si>
    <t>Norway</t>
  </si>
  <si>
    <t xml:space="preserve">Poland </t>
  </si>
  <si>
    <t xml:space="preserve">Legal abortions: non residents of England &amp; Wales by (i) age, (ii) statutory grounds and </t>
  </si>
  <si>
    <t>Crude rates</t>
  </si>
  <si>
    <t>Table 12b</t>
  </si>
  <si>
    <t>Table 12c</t>
  </si>
  <si>
    <t>Table 12a</t>
  </si>
  <si>
    <t>NHS Funded</t>
  </si>
  <si>
    <t>Independent</t>
  </si>
  <si>
    <t>Sector</t>
  </si>
  <si>
    <t>Rate per 1,000 women</t>
  </si>
  <si>
    <t>residents aged 15-44</t>
  </si>
  <si>
    <t xml:space="preserve">NHS Funded </t>
  </si>
  <si>
    <t>Privately</t>
  </si>
  <si>
    <t>Funded</t>
  </si>
  <si>
    <t>Privately Funded</t>
  </si>
  <si>
    <t xml:space="preserve">Privately </t>
  </si>
  <si>
    <t xml:space="preserve"> Sector</t>
  </si>
  <si>
    <t>Hospital</t>
  </si>
  <si>
    <t>NHS Funded: Independent Sector</t>
  </si>
  <si>
    <t>NHS Funded: NHS Hospital</t>
  </si>
  <si>
    <t>Indep-</t>
  </si>
  <si>
    <t>endent</t>
  </si>
  <si>
    <t>O30</t>
  </si>
  <si>
    <t>multiple gestation</t>
  </si>
  <si>
    <t>Bahrain</t>
  </si>
  <si>
    <t>Repeat</t>
  </si>
  <si>
    <t>under 25</t>
  </si>
  <si>
    <r>
      <t>Sector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</si>
  <si>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1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>1968 figures contain only 8 months data as the legislation came into effect on 27 April 1968.</t>
    </r>
  </si>
  <si>
    <r>
      <t xml:space="preserve">1968 </t>
    </r>
    <r>
      <rPr>
        <vertAlign val="superscript"/>
        <sz val="10"/>
        <rFont val="Arial"/>
        <family val="2"/>
      </rPr>
      <t>1</t>
    </r>
  </si>
  <si>
    <r>
      <t xml:space="preserve">ASR </t>
    </r>
    <r>
      <rPr>
        <vertAlign val="superscript"/>
        <sz val="10"/>
        <rFont val="Arial"/>
        <family val="2"/>
      </rPr>
      <t>3</t>
    </r>
  </si>
  <si>
    <t>numbers and percentages</t>
  </si>
  <si>
    <t>no.</t>
  </si>
  <si>
    <t>%</t>
  </si>
  <si>
    <t>(x) Chlamydia screening</t>
  </si>
  <si>
    <t>Offered</t>
  </si>
  <si>
    <t>Not offered</t>
  </si>
  <si>
    <r>
      <t xml:space="preserve">(vi) Ethnicity </t>
    </r>
    <r>
      <rPr>
        <vertAlign val="superscript"/>
        <sz val="11"/>
        <rFont val="Arial"/>
        <family val="2"/>
      </rPr>
      <t>1</t>
    </r>
  </si>
  <si>
    <r>
      <t xml:space="preserve">(v) Marital status </t>
    </r>
    <r>
      <rPr>
        <vertAlign val="superscript"/>
        <sz val="11"/>
        <rFont val="Arial"/>
        <family val="2"/>
      </rPr>
      <t>1</t>
    </r>
  </si>
  <si>
    <t>35 or over</t>
  </si>
  <si>
    <t>30 or over</t>
  </si>
  <si>
    <t>Number of</t>
  </si>
  <si>
    <t>previous</t>
  </si>
  <si>
    <t>16-17</t>
  </si>
  <si>
    <t>Number</t>
  </si>
  <si>
    <r>
      <t>Over 24 weeks</t>
    </r>
    <r>
      <rPr>
        <b/>
        <vertAlign val="superscript"/>
        <sz val="10"/>
        <rFont val="Arial"/>
        <family val="2"/>
      </rPr>
      <t xml:space="preserve"> 1</t>
    </r>
  </si>
  <si>
    <r>
      <t>Over 24 weeks</t>
    </r>
    <r>
      <rPr>
        <vertAlign val="superscript"/>
        <sz val="10"/>
        <rFont val="Arial"/>
        <family val="2"/>
      </rPr>
      <t xml:space="preserve"> 1</t>
    </r>
  </si>
  <si>
    <r>
      <t>20-23</t>
    </r>
    <r>
      <rPr>
        <vertAlign val="superscript"/>
        <sz val="10"/>
        <rFont val="Arial"/>
        <family val="2"/>
      </rPr>
      <t xml:space="preserve"> 1</t>
    </r>
  </si>
  <si>
    <t>Table 12b:</t>
  </si>
  <si>
    <t>Table 12c:</t>
  </si>
  <si>
    <t>All</t>
  </si>
  <si>
    <t>All surgical</t>
  </si>
  <si>
    <t>All medical</t>
  </si>
  <si>
    <r>
      <t>women</t>
    </r>
    <r>
      <rPr>
        <vertAlign val="superscript"/>
        <sz val="10"/>
        <rFont val="Arial"/>
        <family val="2"/>
      </rPr>
      <t xml:space="preserve"> 1</t>
    </r>
  </si>
  <si>
    <t>% breakdown by age</t>
  </si>
  <si>
    <t>All gestations</t>
  </si>
  <si>
    <t>confidence</t>
  </si>
  <si>
    <t>interval</t>
  </si>
  <si>
    <t>Age not stated</t>
  </si>
  <si>
    <t>Cyprus</t>
  </si>
  <si>
    <t>10.6 - 12.0</t>
  </si>
  <si>
    <t xml:space="preserve">1000 resident </t>
  </si>
  <si>
    <t>women</t>
  </si>
  <si>
    <r>
      <t>2</t>
    </r>
    <r>
      <rPr>
        <sz val="11"/>
        <rFont val="Arial"/>
        <family val="2"/>
      </rPr>
      <t xml:space="preserve"> revised England and Wales total.</t>
    </r>
  </si>
  <si>
    <r>
      <t xml:space="preserve">185,713 </t>
    </r>
    <r>
      <rPr>
        <b/>
        <vertAlign val="superscript"/>
        <sz val="11"/>
        <rFont val="Arial"/>
        <family val="2"/>
      </rPr>
      <t>2</t>
    </r>
  </si>
  <si>
    <t>Table 3b</t>
  </si>
  <si>
    <t>numbers, rates and percentages</t>
  </si>
  <si>
    <t>Table 3a</t>
  </si>
  <si>
    <t>.  Not applicable: see footnotes 1 and 2.</t>
  </si>
  <si>
    <t xml:space="preserve"> A (alone or with B, C or D) </t>
  </si>
  <si>
    <t xml:space="preserve"> F or G</t>
  </si>
  <si>
    <t>under 16</t>
  </si>
  <si>
    <t>16 and 17</t>
  </si>
  <si>
    <t>18 and 19</t>
  </si>
  <si>
    <t>Austria</t>
  </si>
  <si>
    <t>Switzerland</t>
  </si>
  <si>
    <t>Brazil</t>
  </si>
  <si>
    <t>India</t>
  </si>
  <si>
    <t>Nigeria</t>
  </si>
  <si>
    <t>Thailand</t>
  </si>
  <si>
    <t>ICD-10 code</t>
  </si>
  <si>
    <t>Q02</t>
  </si>
  <si>
    <t>microcephaly</t>
  </si>
  <si>
    <t>Q06-Q07</t>
  </si>
  <si>
    <t>Q10-Q18</t>
  </si>
  <si>
    <t>the eye, ear, face and neck</t>
  </si>
  <si>
    <t>Q35-Q37</t>
  </si>
  <si>
    <t>cleft lip and cleft palate</t>
  </si>
  <si>
    <t>Q38-Q45</t>
  </si>
  <si>
    <t>other malformations of the digestive system</t>
  </si>
  <si>
    <t>Q80-Q85</t>
  </si>
  <si>
    <t>the skin, breast integument phakomatoses</t>
  </si>
  <si>
    <t>Q86-Q89</t>
  </si>
  <si>
    <t>Q92-Q99</t>
  </si>
  <si>
    <t>Other conditions total</t>
  </si>
  <si>
    <t>P05-P08</t>
  </si>
  <si>
    <t>fetal disorders related to gestation and growth</t>
  </si>
  <si>
    <t>P35-P39</t>
  </si>
  <si>
    <t>fetus affected by congenital infectious disease</t>
  </si>
  <si>
    <t>hydrop fetalis not due to haemolytic disease</t>
  </si>
  <si>
    <t>O41</t>
  </si>
  <si>
    <t>disorder of the amniotic fluids</t>
  </si>
  <si>
    <t>Z20-Z22</t>
  </si>
  <si>
    <t>exposure to communicable disease</t>
  </si>
  <si>
    <t>number</t>
  </si>
  <si>
    <t>Table 13</t>
  </si>
  <si>
    <t>11.9 - 12.8</t>
  </si>
  <si>
    <t>15.3 - 17.1</t>
  </si>
  <si>
    <t>12.6 - 13.7</t>
  </si>
  <si>
    <t>14.0 - 15.6</t>
  </si>
  <si>
    <t>19.5 - 21.1</t>
  </si>
  <si>
    <t>12.8 - 13.8</t>
  </si>
  <si>
    <t>16.6 - 18.1</t>
  </si>
  <si>
    <t>15.7 - 17.2</t>
  </si>
  <si>
    <t>12.4 - 13.2</t>
  </si>
  <si>
    <t>12.1 - 13.2</t>
  </si>
  <si>
    <t>19.3 - 20.8</t>
  </si>
  <si>
    <t>13.5 - 15.1</t>
  </si>
  <si>
    <t>19.8 - 21.8</t>
  </si>
  <si>
    <t>15.6 - 16.9</t>
  </si>
  <si>
    <t>14.0 - 15.3</t>
  </si>
  <si>
    <t>17.0 - 18.5</t>
  </si>
  <si>
    <t>17.0 - 18.6</t>
  </si>
  <si>
    <t>14.2 - 15.6</t>
  </si>
  <si>
    <t>35+</t>
  </si>
  <si>
    <t>*</t>
  </si>
  <si>
    <t xml:space="preserve">Medical </t>
  </si>
  <si>
    <t>(i) Age</t>
  </si>
  <si>
    <t>(ii) Gestation weeks</t>
  </si>
  <si>
    <t>(iii) Procedure</t>
  </si>
  <si>
    <t>(v) Number of previous pregnancies resulting in abortion under the Act</t>
  </si>
  <si>
    <t>(vi) Grounds</t>
  </si>
  <si>
    <t>(iv) Parity (number of previous pregnancies resulting in live or stillbirth)</t>
  </si>
  <si>
    <r>
      <t>A</t>
    </r>
    <r>
      <rPr>
        <sz val="11"/>
        <rFont val="Arial"/>
        <family val="2"/>
      </rPr>
      <t xml:space="preserve"> (alone or with B, C or D) or F or G</t>
    </r>
  </si>
  <si>
    <r>
      <t>B</t>
    </r>
    <r>
      <rPr>
        <sz val="11"/>
        <rFont val="Arial"/>
        <family val="2"/>
      </rPr>
      <t xml:space="preserve"> (alone or with C or D)</t>
    </r>
  </si>
  <si>
    <r>
      <t>C</t>
    </r>
    <r>
      <rPr>
        <sz val="11"/>
        <rFont val="Arial"/>
        <family val="2"/>
      </rPr>
      <t xml:space="preserve"> (alone)</t>
    </r>
  </si>
  <si>
    <r>
      <t>D</t>
    </r>
    <r>
      <rPr>
        <sz val="11"/>
        <rFont val="Arial"/>
        <family val="2"/>
      </rPr>
      <t xml:space="preserve"> (alone or with C)</t>
    </r>
  </si>
  <si>
    <r>
      <t>E</t>
    </r>
    <r>
      <rPr>
        <sz val="11"/>
        <rFont val="Arial"/>
        <family val="2"/>
      </rPr>
      <t xml:space="preserve"> (alone one with A, B, C or D)</t>
    </r>
  </si>
  <si>
    <t xml:space="preserve">Total Ground E </t>
  </si>
  <si>
    <t xml:space="preserve">Legal abortions: countries of Great Britain by (i) age, (ii) gestation, (iii) procedure, (iv) parity, </t>
  </si>
  <si>
    <t>England &amp; Wales</t>
  </si>
  <si>
    <t>Country of abortion</t>
  </si>
  <si>
    <t xml:space="preserve"> estimates for 15-44, 13, 13-14, 13-15 and 15-17 respectively.  See Annex A for further details.</t>
  </si>
  <si>
    <r>
      <t xml:space="preserve">Scotland </t>
    </r>
    <r>
      <rPr>
        <vertAlign val="subscript"/>
        <sz val="11"/>
        <rFont val="Arial"/>
        <family val="2"/>
      </rPr>
      <t>p</t>
    </r>
  </si>
  <si>
    <t>. Not available</t>
  </si>
  <si>
    <r>
      <t xml:space="preserve">Total ground E alone or with any other </t>
    </r>
    <r>
      <rPr>
        <b/>
        <vertAlign val="superscript"/>
        <sz val="10"/>
        <rFont val="Arial"/>
        <family val="2"/>
      </rPr>
      <t>1</t>
    </r>
  </si>
  <si>
    <t>Saudi Arabia</t>
  </si>
  <si>
    <t>. not applicable: records where age was not stated have been distributed pro-rata across age group 20-24.</t>
  </si>
  <si>
    <t xml:space="preserve">Total abortions </t>
  </si>
  <si>
    <r>
      <t>1</t>
    </r>
    <r>
      <rPr>
        <sz val="9"/>
        <rFont val="Arial"/>
        <family val="2"/>
      </rPr>
      <t xml:space="preserve"> ICD-10 codes are taken from the International Statistical Classification of Diseases and Related Health problems</t>
    </r>
  </si>
  <si>
    <t>(Tenth Revision) published by the World Health Organisation (WHO)</t>
  </si>
  <si>
    <r>
      <t xml:space="preserve">1 </t>
    </r>
    <r>
      <rPr>
        <sz val="9"/>
        <rFont val="Arial"/>
        <family val="2"/>
      </rPr>
      <t xml:space="preserve">24 weeks and 0 days gestation is included in 23 weeks, because the legislation distinguishes between abortions up to 24 weeks and </t>
    </r>
  </si>
  <si>
    <t>. not applicable: abortions undertaken at over 24 weeks can only be carried out in an NHS hospital</t>
  </si>
  <si>
    <t xml:space="preserve">Legal abortions: non residents of England and Wales, by </t>
  </si>
  <si>
    <t>(v) previous abortions, (vi) grounds and (vii) principal medical condition for abortions performed</t>
  </si>
  <si>
    <t>(vii) Principal medical condition for abortions performed under ground E</t>
  </si>
  <si>
    <t>* Adhering to ISD Statistical Disclosure Control Protocol.  See annex B</t>
  </si>
  <si>
    <r>
      <t xml:space="preserve">1 </t>
    </r>
    <r>
      <rPr>
        <sz val="10"/>
        <rFont val="Arial"/>
        <family val="2"/>
      </rPr>
      <t>Some notifications record more than one Statutory Ground, therefore totals may not match with the numbers released by ISD Scotland.</t>
    </r>
  </si>
  <si>
    <r>
      <t xml:space="preserve">Great Britain </t>
    </r>
    <r>
      <rPr>
        <vertAlign val="subscript"/>
        <sz val="11"/>
        <rFont val="Arial"/>
        <family val="2"/>
      </rPr>
      <t>p</t>
    </r>
  </si>
  <si>
    <t>The nervous system (Q00 - Q007)</t>
  </si>
  <si>
    <t>Other congenital malformations (Q10-Q89)</t>
  </si>
  <si>
    <t>p  Provisional data</t>
  </si>
  <si>
    <t>Antiprogesterone with or</t>
  </si>
  <si>
    <t>Antiprogesterone with or without prostaglandin</t>
  </si>
  <si>
    <t xml:space="preserve">Anglesey  </t>
  </si>
  <si>
    <t>England and  Wales. Residents</t>
  </si>
  <si>
    <t xml:space="preserve">Legal abortions: totals, rates and percentages by age group, residents of England and Wales, </t>
  </si>
  <si>
    <t xml:space="preserve">Legal abortions: gestation weeks by purchaser and method of abortion, residents of England </t>
  </si>
  <si>
    <t xml:space="preserve">Legal abortions: complication rates by procedure and gestation weeks, residents of England </t>
  </si>
  <si>
    <t>Other conditions in 'other' may be available by ICD-10 code on request.</t>
  </si>
  <si>
    <t>Legal abortions: resident status and purchaser, 1968 to 2012</t>
  </si>
  <si>
    <t>(ix) previous abortions, (x) chlamydia screening, residents of England and Wales, 2012</t>
  </si>
  <si>
    <t>Legal abortions: by age, residents of England and Wales, 2012</t>
  </si>
  <si>
    <t>Legal abortions: number of previous abortions by age, residents of England and Wales, 2012</t>
  </si>
  <si>
    <t>and Wales, 2012</t>
  </si>
  <si>
    <t>Legal abortions: gestation weeks by age and purchaser, residents of England and Wales, 2012</t>
  </si>
  <si>
    <t>Legal abortions: procedure by gestation weeks, residents of England and Wales, 2012</t>
  </si>
  <si>
    <t>Legal abortions: grounds by gestation weeks, residents of England and Wales, 2012</t>
  </si>
  <si>
    <t>(Wales) of residence, by age, 2012</t>
  </si>
  <si>
    <t>of residence, by age, 2012</t>
  </si>
  <si>
    <t>Legal abortions: non residents of England &amp; Wales by country of residence, 2012</t>
  </si>
  <si>
    <t>under ground E,  2012</t>
  </si>
  <si>
    <t>(ix) previous abortions, (x) chlamydia screening, residents of England and Wales, 2002 to 2012</t>
  </si>
  <si>
    <t>2002 to 2012</t>
  </si>
  <si>
    <t>Table 1: Legal abortions: resident status and purchaser, 1968 to 2012</t>
  </si>
  <si>
    <t>(i) age, (ii) statutory grounds and (iii) gestation weeks, 2012</t>
  </si>
  <si>
    <t>8 or more</t>
  </si>
  <si>
    <t>Belgium</t>
  </si>
  <si>
    <t>Czech Republic</t>
  </si>
  <si>
    <t>Afghanistan</t>
  </si>
  <si>
    <t>China</t>
  </si>
  <si>
    <t>Kenya</t>
  </si>
  <si>
    <t>Somalia</t>
  </si>
  <si>
    <t>Number of previous abortions</t>
  </si>
  <si>
    <t>County of residence</t>
  </si>
  <si>
    <t>Donegal</t>
  </si>
  <si>
    <t>Dublin</t>
  </si>
  <si>
    <t>Galway</t>
  </si>
  <si>
    <t>Kerry</t>
  </si>
  <si>
    <t>Kildare</t>
  </si>
  <si>
    <t>Limerick</t>
  </si>
  <si>
    <t>Longford</t>
  </si>
  <si>
    <t>Meath</t>
  </si>
  <si>
    <t>Monaghan</t>
  </si>
  <si>
    <t>Wicklow</t>
  </si>
  <si>
    <t>Carlow</t>
  </si>
  <si>
    <t>Cavan</t>
  </si>
  <si>
    <t>Clare</t>
  </si>
  <si>
    <t>Cork</t>
  </si>
  <si>
    <t>Kilkenny</t>
  </si>
  <si>
    <t>Laois</t>
  </si>
  <si>
    <t>Leitrim</t>
  </si>
  <si>
    <t>Louth</t>
  </si>
  <si>
    <t>Mayo</t>
  </si>
  <si>
    <t>Offaly</t>
  </si>
  <si>
    <t>Roscommon</t>
  </si>
  <si>
    <t>Sligo</t>
  </si>
  <si>
    <t>Tipperary</t>
  </si>
  <si>
    <t>Waterford</t>
  </si>
  <si>
    <t>Westmeath</t>
  </si>
  <si>
    <t>Wexford</t>
  </si>
  <si>
    <t>County not stated</t>
  </si>
  <si>
    <t>England and Wales</t>
  </si>
  <si>
    <t>184,280 - 185,967</t>
  </si>
  <si>
    <t>England</t>
  </si>
  <si>
    <t>175,658 - 177,305</t>
  </si>
  <si>
    <t>E40000001</t>
  </si>
  <si>
    <t>Y54</t>
  </si>
  <si>
    <t>North Of England</t>
  </si>
  <si>
    <t>45,753 - 46,596</t>
  </si>
  <si>
    <t>E39000001</t>
  </si>
  <si>
    <t>Q44</t>
  </si>
  <si>
    <t>Cheshire, Warrington and Wirral</t>
  </si>
  <si>
    <t>3,387 - 3,620</t>
  </si>
  <si>
    <t>E38000056</t>
  </si>
  <si>
    <t>01C</t>
  </si>
  <si>
    <t>NHS Eastern Cheshire</t>
  </si>
  <si>
    <t>421 - 506</t>
  </si>
  <si>
    <t>E38000151</t>
  </si>
  <si>
    <t>01R</t>
  </si>
  <si>
    <t>NHS South Cheshire</t>
  </si>
  <si>
    <t>373 - 454</t>
  </si>
  <si>
    <t>E38000189</t>
  </si>
  <si>
    <t>02D</t>
  </si>
  <si>
    <t>NHS Vale Royal</t>
  </si>
  <si>
    <t>225 - 288</t>
  </si>
  <si>
    <t>E38000194</t>
  </si>
  <si>
    <t>02E</t>
  </si>
  <si>
    <t>NHS Warrington</t>
  </si>
  <si>
    <t>580 - 679</t>
  </si>
  <si>
    <t>E38000196</t>
  </si>
  <si>
    <t>02F</t>
  </si>
  <si>
    <t>NHS West Cheshire</t>
  </si>
  <si>
    <t>585 - 684</t>
  </si>
  <si>
    <t>E38000208</t>
  </si>
  <si>
    <t>12F</t>
  </si>
  <si>
    <t>NHS Wirral</t>
  </si>
  <si>
    <t>1,048 - 1,179</t>
  </si>
  <si>
    <t>E39000002</t>
  </si>
  <si>
    <t>Q45</t>
  </si>
  <si>
    <t>Durham, Darlington and Tees</t>
  </si>
  <si>
    <t>2,970 - 3,189</t>
  </si>
  <si>
    <t>E38000042</t>
  </si>
  <si>
    <t>00C</t>
  </si>
  <si>
    <t>NHS Darlington</t>
  </si>
  <si>
    <t>259 - 326</t>
  </si>
  <si>
    <t>E38000047</t>
  </si>
  <si>
    <t>00D</t>
  </si>
  <si>
    <t>NHS Durham Dales, Easington &amp; Sedgefield</t>
  </si>
  <si>
    <t>620 - 723</t>
  </si>
  <si>
    <t>E38000075</t>
  </si>
  <si>
    <t>00K</t>
  </si>
  <si>
    <t>NHS Hartlepool and Stockton-on-Tees</t>
  </si>
  <si>
    <t>735 - 846</t>
  </si>
  <si>
    <t>E38000116</t>
  </si>
  <si>
    <t>00J</t>
  </si>
  <si>
    <t>NHS North Durham</t>
  </si>
  <si>
    <t>451 - 540</t>
  </si>
  <si>
    <t>E38000162</t>
  </si>
  <si>
    <t>00M</t>
  </si>
  <si>
    <t>NHS South Tees</t>
  </si>
  <si>
    <t>778 - 893</t>
  </si>
  <si>
    <t>E39000003</t>
  </si>
  <si>
    <t>Q46</t>
  </si>
  <si>
    <t>Greater Manchester</t>
  </si>
  <si>
    <t>10,478 - 10,885</t>
  </si>
  <si>
    <t>E38000016</t>
  </si>
  <si>
    <t>00T</t>
  </si>
  <si>
    <t>NHS Bolton</t>
  </si>
  <si>
    <t>909 - 1032</t>
  </si>
  <si>
    <t>E38000024</t>
  </si>
  <si>
    <t>00V</t>
  </si>
  <si>
    <t>NHS Bury</t>
  </si>
  <si>
    <t>643 - 748</t>
  </si>
  <si>
    <t>E38000032</t>
  </si>
  <si>
    <t>00W</t>
  </si>
  <si>
    <t>NHS Central Manchester</t>
  </si>
  <si>
    <t>966 - 1093</t>
  </si>
  <si>
    <t>E38000080</t>
  </si>
  <si>
    <t>01D</t>
  </si>
  <si>
    <t>NHS Heywood, Middleton &amp; Rochdale</t>
  </si>
  <si>
    <t>697 - 806</t>
  </si>
  <si>
    <t>E38000123</t>
  </si>
  <si>
    <t>01M</t>
  </si>
  <si>
    <t>NHS North Manchester</t>
  </si>
  <si>
    <t>980 - 1107</t>
  </si>
  <si>
    <t>E38000135</t>
  </si>
  <si>
    <t>00Y</t>
  </si>
  <si>
    <t>NHS Oldham</t>
  </si>
  <si>
    <t>763 - 876</t>
  </si>
  <si>
    <t>E38000143</t>
  </si>
  <si>
    <t>01G</t>
  </si>
  <si>
    <t>NHS Salford</t>
  </si>
  <si>
    <t>1,070 - 1,203</t>
  </si>
  <si>
    <t>E38000158</t>
  </si>
  <si>
    <t>01N</t>
  </si>
  <si>
    <t>NHS South Manchester</t>
  </si>
  <si>
    <t>747 - 859</t>
  </si>
  <si>
    <t>E38000174</t>
  </si>
  <si>
    <t>01W</t>
  </si>
  <si>
    <t>NHS Stockport</t>
  </si>
  <si>
    <t>811 - 928</t>
  </si>
  <si>
    <t>E38000182</t>
  </si>
  <si>
    <t>01Y</t>
  </si>
  <si>
    <t>NHS Tameside and Glossop</t>
  </si>
  <si>
    <t>848 - 967</t>
  </si>
  <si>
    <t>E38000187</t>
  </si>
  <si>
    <t>02A</t>
  </si>
  <si>
    <t>NHS Trafford</t>
  </si>
  <si>
    <t>720 - 831</t>
  </si>
  <si>
    <t>E38000205</t>
  </si>
  <si>
    <t>02H</t>
  </si>
  <si>
    <t>NHS Wigan Borough</t>
  </si>
  <si>
    <t>836 - 955</t>
  </si>
  <si>
    <t>E39000004</t>
  </si>
  <si>
    <t>Q47</t>
  </si>
  <si>
    <t>Lancashire</t>
  </si>
  <si>
    <t>4,230 - 4,489</t>
  </si>
  <si>
    <t>E38000014</t>
  </si>
  <si>
    <t>00Q</t>
  </si>
  <si>
    <t>NHS Blackburn with Darwen</t>
  </si>
  <si>
    <t>447 - 534</t>
  </si>
  <si>
    <t>E38000015</t>
  </si>
  <si>
    <t>00R</t>
  </si>
  <si>
    <t>NHS Blackpool</t>
  </si>
  <si>
    <t>484 - 575</t>
  </si>
  <si>
    <t>E38000034</t>
  </si>
  <si>
    <t>00X</t>
  </si>
  <si>
    <t>NHS Chorley and South Ribble</t>
  </si>
  <si>
    <t>416 - 501</t>
  </si>
  <si>
    <t>E38000050</t>
  </si>
  <si>
    <t>01A</t>
  </si>
  <si>
    <t>NHS East Lancashire</t>
  </si>
  <si>
    <t>1,125 - 1,262</t>
  </si>
  <si>
    <t>E38000060</t>
  </si>
  <si>
    <t>02M</t>
  </si>
  <si>
    <t>NHS Fylde &amp; Wyre</t>
  </si>
  <si>
    <t>344 - 421</t>
  </si>
  <si>
    <t>E38000065</t>
  </si>
  <si>
    <t>01E</t>
  </si>
  <si>
    <t>NHS Greater Preston</t>
  </si>
  <si>
    <t>583 - 682</t>
  </si>
  <si>
    <t>E38000093</t>
  </si>
  <si>
    <t>01K</t>
  </si>
  <si>
    <t>NHS Lancashire North</t>
  </si>
  <si>
    <t>317 - 392</t>
  </si>
  <si>
    <t>E38000200</t>
  </si>
  <si>
    <t>02G</t>
  </si>
  <si>
    <t>NHS West Lancashire</t>
  </si>
  <si>
    <t>293 - 364</t>
  </si>
  <si>
    <t>E39000005</t>
  </si>
  <si>
    <t>Q48</t>
  </si>
  <si>
    <t>Merseyside</t>
  </si>
  <si>
    <t>4,787 - 5,063</t>
  </si>
  <si>
    <t>E38000068</t>
  </si>
  <si>
    <t>01F</t>
  </si>
  <si>
    <t>NHS Halton</t>
  </si>
  <si>
    <t>502 - 595</t>
  </si>
  <si>
    <t>E38000091</t>
  </si>
  <si>
    <t>01J</t>
  </si>
  <si>
    <t>NHS Knowsley</t>
  </si>
  <si>
    <t>626 - 729</t>
  </si>
  <si>
    <t>E38000101</t>
  </si>
  <si>
    <t>99A</t>
  </si>
  <si>
    <t>NHS Liverpool</t>
  </si>
  <si>
    <t>2,165 - 2,352</t>
  </si>
  <si>
    <t>E38000161</t>
  </si>
  <si>
    <t>01T</t>
  </si>
  <si>
    <t>NHS South Sefton</t>
  </si>
  <si>
    <t>562 - 659</t>
  </si>
  <si>
    <t>E38000170</t>
  </si>
  <si>
    <t>01V</t>
  </si>
  <si>
    <t>NHS Southport and Formby</t>
  </si>
  <si>
    <t>243 - 309</t>
  </si>
  <si>
    <t>E38000172</t>
  </si>
  <si>
    <t>01X</t>
  </si>
  <si>
    <t>NHS St Helens</t>
  </si>
  <si>
    <t>515 - 608</t>
  </si>
  <si>
    <t>E39000006</t>
  </si>
  <si>
    <t>Q49</t>
  </si>
  <si>
    <t>Cumbria, Northumberland, Tyne and Wear</t>
  </si>
  <si>
    <t>4,710 - 4,983</t>
  </si>
  <si>
    <t>E38000041</t>
  </si>
  <si>
    <t>01H</t>
  </si>
  <si>
    <t>NHS Cumbria</t>
  </si>
  <si>
    <t>1,014 - 1,143</t>
  </si>
  <si>
    <t>E38000061</t>
  </si>
  <si>
    <t>00F</t>
  </si>
  <si>
    <t>NHS Gateshead</t>
  </si>
  <si>
    <t>462 - 551</t>
  </si>
  <si>
    <t>E38000111</t>
  </si>
  <si>
    <t>00G</t>
  </si>
  <si>
    <t>NHS Newcastle North and East</t>
  </si>
  <si>
    <t>409 - 494</t>
  </si>
  <si>
    <t>E38000112</t>
  </si>
  <si>
    <t>00H</t>
  </si>
  <si>
    <t>NHS Newcastle West</t>
  </si>
  <si>
    <t>464 - 553</t>
  </si>
  <si>
    <t>E38000127</t>
  </si>
  <si>
    <t>99C</t>
  </si>
  <si>
    <t>NHS North Tyneside</t>
  </si>
  <si>
    <t>512 - 605</t>
  </si>
  <si>
    <t>E38000130</t>
  </si>
  <si>
    <t>00L</t>
  </si>
  <si>
    <t>NHS Northumberland</t>
  </si>
  <si>
    <t>578 - 677</t>
  </si>
  <si>
    <t>E38000163</t>
  </si>
  <si>
    <t>00N</t>
  </si>
  <si>
    <t>NHS South Tyneside</t>
  </si>
  <si>
    <t>305 - 378</t>
  </si>
  <si>
    <t>E38000176</t>
  </si>
  <si>
    <t>00P</t>
  </si>
  <si>
    <t>NHS Sunderland</t>
  </si>
  <si>
    <t>729 - 840</t>
  </si>
  <si>
    <t>E39000007</t>
  </si>
  <si>
    <t>Q50</t>
  </si>
  <si>
    <t>North Yorkshire and Humber</t>
  </si>
  <si>
    <t>3,071 - 3,294</t>
  </si>
  <si>
    <t>E38000052</t>
  </si>
  <si>
    <t>02Y</t>
  </si>
  <si>
    <t>NHS East Riding of Yorkshire</t>
  </si>
  <si>
    <t>338 - 415</t>
  </si>
  <si>
    <t>E38000069</t>
  </si>
  <si>
    <t>03D</t>
  </si>
  <si>
    <t>NHS Hambleton, Richmondshire and Whitby</t>
  </si>
  <si>
    <t>238 - 303</t>
  </si>
  <si>
    <t>E38000073</t>
  </si>
  <si>
    <t>03E</t>
  </si>
  <si>
    <t>NHS Harrogate and Rural District</t>
  </si>
  <si>
    <t>227 - 291</t>
  </si>
  <si>
    <t>E38000085</t>
  </si>
  <si>
    <t>03F</t>
  </si>
  <si>
    <t>NHS Hull</t>
  </si>
  <si>
    <t>448 - 535</t>
  </si>
  <si>
    <t>E38000119</t>
  </si>
  <si>
    <t>03H</t>
  </si>
  <si>
    <t>NHS North East Lincolnshire</t>
  </si>
  <si>
    <t>477 - 568</t>
  </si>
  <si>
    <t>E38000122</t>
  </si>
  <si>
    <t>03K</t>
  </si>
  <si>
    <t>NHS North Lincolnshire</t>
  </si>
  <si>
    <t>383 - 464</t>
  </si>
  <si>
    <t>E38000145</t>
  </si>
  <si>
    <t>03M</t>
  </si>
  <si>
    <t>NHS Scarborough and Ryedale</t>
  </si>
  <si>
    <t>173 - 230</t>
  </si>
  <si>
    <t>E38000188</t>
  </si>
  <si>
    <t>03Q</t>
  </si>
  <si>
    <t>NHS Vale of York</t>
  </si>
  <si>
    <t>597 - 698</t>
  </si>
  <si>
    <t>E39000008</t>
  </si>
  <si>
    <t>Q51</t>
  </si>
  <si>
    <t>South Yorkshire and Bassetlaw</t>
  </si>
  <si>
    <t>4,148 - 4,405</t>
  </si>
  <si>
    <t>E38000006</t>
  </si>
  <si>
    <t>02P</t>
  </si>
  <si>
    <t>NHS Barnsley</t>
  </si>
  <si>
    <t>670 - 777</t>
  </si>
  <si>
    <t>E38000008</t>
  </si>
  <si>
    <t>02Q</t>
  </si>
  <si>
    <t>NHS Bassetlaw</t>
  </si>
  <si>
    <t>199 - 260</t>
  </si>
  <si>
    <t>E38000044</t>
  </si>
  <si>
    <t>02X</t>
  </si>
  <si>
    <t>NHS Doncaster</t>
  </si>
  <si>
    <t>941 - 1066</t>
  </si>
  <si>
    <t>E38000141</t>
  </si>
  <si>
    <t>03L</t>
  </si>
  <si>
    <t>NHS Rotherham</t>
  </si>
  <si>
    <t>649 - 754</t>
  </si>
  <si>
    <t>E38000146</t>
  </si>
  <si>
    <t>03N</t>
  </si>
  <si>
    <t>NHS Sheffield</t>
  </si>
  <si>
    <t>1,545 - 1,704</t>
  </si>
  <si>
    <t>E39000009</t>
  </si>
  <si>
    <t>Q52</t>
  </si>
  <si>
    <t>West Yorkshire</t>
  </si>
  <si>
    <t>7,163 - 7,500</t>
  </si>
  <si>
    <t>E38000001</t>
  </si>
  <si>
    <t>02N</t>
  </si>
  <si>
    <t>NHS Airedale, Wharfedale and Craven</t>
  </si>
  <si>
    <t>336 - 413</t>
  </si>
  <si>
    <t>E38000018</t>
  </si>
  <si>
    <t>02W</t>
  </si>
  <si>
    <t>NHS Bradford City</t>
  </si>
  <si>
    <t>347 - 424</t>
  </si>
  <si>
    <t>E38000019</t>
  </si>
  <si>
    <t>02R</t>
  </si>
  <si>
    <t>NHS Bradford Districts</t>
  </si>
  <si>
    <t>1,034 - 1,165</t>
  </si>
  <si>
    <t>E38000025</t>
  </si>
  <si>
    <t>02T</t>
  </si>
  <si>
    <t>NHS Calderdale</t>
  </si>
  <si>
    <t>558 - 655</t>
  </si>
  <si>
    <t>E38000064</t>
  </si>
  <si>
    <t>03A</t>
  </si>
  <si>
    <t>NHS Greater Huddersfield</t>
  </si>
  <si>
    <t>702 - 811</t>
  </si>
  <si>
    <t>E38000094</t>
  </si>
  <si>
    <t>02V</t>
  </si>
  <si>
    <t>NHS Leeds North</t>
  </si>
  <si>
    <t>E38000095</t>
  </si>
  <si>
    <t>03G</t>
  </si>
  <si>
    <t>NHS Leeds South and East</t>
  </si>
  <si>
    <t>914 - 1037</t>
  </si>
  <si>
    <t>E38000096</t>
  </si>
  <si>
    <t>03C</t>
  </si>
  <si>
    <t>NHS Leeds West</t>
  </si>
  <si>
    <t>1,063 - 1,196</t>
  </si>
  <si>
    <t>E38000121</t>
  </si>
  <si>
    <t>03J</t>
  </si>
  <si>
    <t>NHS North Kirklees</t>
  </si>
  <si>
    <t>480 - 571</t>
  </si>
  <si>
    <t>E38000190</t>
  </si>
  <si>
    <t>03R</t>
  </si>
  <si>
    <t>NHS Wakefield</t>
  </si>
  <si>
    <t>823 - 940</t>
  </si>
  <si>
    <t>E40000002</t>
  </si>
  <si>
    <t>Y55</t>
  </si>
  <si>
    <t>Midlands and East of England</t>
  </si>
  <si>
    <t>47,685 - 48,546</t>
  </si>
  <si>
    <t>E39000010</t>
  </si>
  <si>
    <t>Q53</t>
  </si>
  <si>
    <t>Arden, Herefordshire and Worcestershire</t>
  </si>
  <si>
    <t>4,823 - 5,100</t>
  </si>
  <si>
    <t>E38000038</t>
  </si>
  <si>
    <t>05A</t>
  </si>
  <si>
    <t>NHS Coventry and Rugby</t>
  </si>
  <si>
    <t>1,893 - 2,068</t>
  </si>
  <si>
    <t>E38000078</t>
  </si>
  <si>
    <t>05F</t>
  </si>
  <si>
    <t>NHS Herefordshire</t>
  </si>
  <si>
    <t>370 - 451</t>
  </si>
  <si>
    <t>E38000139</t>
  </si>
  <si>
    <t>05J</t>
  </si>
  <si>
    <t>NHS Redditch and Bromsgrove</t>
  </si>
  <si>
    <t>400 - 483</t>
  </si>
  <si>
    <t>E38000164</t>
  </si>
  <si>
    <t>05R</t>
  </si>
  <si>
    <t>NHS South Warwickshire</t>
  </si>
  <si>
    <t>598 - 699</t>
  </si>
  <si>
    <t>E38000166</t>
  </si>
  <si>
    <t>05T</t>
  </si>
  <si>
    <t>NHS South Worcestershire</t>
  </si>
  <si>
    <t>E38000195</t>
  </si>
  <si>
    <t>05H</t>
  </si>
  <si>
    <t>NHS Warwickshire North</t>
  </si>
  <si>
    <t>602 - 703</t>
  </si>
  <si>
    <t>E38000211</t>
  </si>
  <si>
    <t>06D</t>
  </si>
  <si>
    <t>NHS Wyre Forest</t>
  </si>
  <si>
    <t>179 - 236</t>
  </si>
  <si>
    <t>E39000011</t>
  </si>
  <si>
    <t>Q54</t>
  </si>
  <si>
    <t>Birmingham and the Black Country</t>
  </si>
  <si>
    <t>10,006 - 10,403</t>
  </si>
  <si>
    <t>E38000012</t>
  </si>
  <si>
    <t>13P</t>
  </si>
  <si>
    <t>NHS Birmingham CrossCity</t>
  </si>
  <si>
    <t>3,262 - 3,491</t>
  </si>
  <si>
    <t>E38000013</t>
  </si>
  <si>
    <t>04X</t>
  </si>
  <si>
    <t>NHS Birmingham South and Central</t>
  </si>
  <si>
    <t>827 - 944</t>
  </si>
  <si>
    <t>E38000046</t>
  </si>
  <si>
    <t>05C</t>
  </si>
  <si>
    <t>NHS Dudley</t>
  </si>
  <si>
    <t>890 - 1011</t>
  </si>
  <si>
    <t>E38000144</t>
  </si>
  <si>
    <t>05L</t>
  </si>
  <si>
    <t>NHS Sandwell and West Birmingham</t>
  </si>
  <si>
    <t>2,072 - 2,255</t>
  </si>
  <si>
    <t>E38000149</t>
  </si>
  <si>
    <t>05P</t>
  </si>
  <si>
    <t>NHS Solihull</t>
  </si>
  <si>
    <t>625 - 728</t>
  </si>
  <si>
    <t>E38000191</t>
  </si>
  <si>
    <t>05Y</t>
  </si>
  <si>
    <t>NHS Walsall</t>
  </si>
  <si>
    <t>975 - 1102</t>
  </si>
  <si>
    <t>E38000210</t>
  </si>
  <si>
    <t>06A</t>
  </si>
  <si>
    <t>NHS Wolverhampton</t>
  </si>
  <si>
    <t>1,056 - 1,189</t>
  </si>
  <si>
    <t>E39000012</t>
  </si>
  <si>
    <t>Q55</t>
  </si>
  <si>
    <t>Derbyshire and Nottinghamshire</t>
  </si>
  <si>
    <t>4,919 - 5,198</t>
  </si>
  <si>
    <t>E38000058</t>
  </si>
  <si>
    <t>03X</t>
  </si>
  <si>
    <t>NHS Erewash</t>
  </si>
  <si>
    <t>185 - 244</t>
  </si>
  <si>
    <t>E38000071</t>
  </si>
  <si>
    <t>03Y</t>
  </si>
  <si>
    <t>NHS Hardwick</t>
  </si>
  <si>
    <t>170 - 225</t>
  </si>
  <si>
    <t>E38000103</t>
  </si>
  <si>
    <t>04E</t>
  </si>
  <si>
    <t>NHS Mansfield &amp; Ashfield</t>
  </si>
  <si>
    <t>E38000109</t>
  </si>
  <si>
    <t>04H</t>
  </si>
  <si>
    <t>NHS Newark &amp; Sherwood</t>
  </si>
  <si>
    <t>204 - 265</t>
  </si>
  <si>
    <t>E38000115</t>
  </si>
  <si>
    <t>04J</t>
  </si>
  <si>
    <t>NHS North Derbyshire</t>
  </si>
  <si>
    <t>437 - 524</t>
  </si>
  <si>
    <t>E38000132</t>
  </si>
  <si>
    <t>04K</t>
  </si>
  <si>
    <t>NHS Nottingham City</t>
  </si>
  <si>
    <t>1,206 - 1,347</t>
  </si>
  <si>
    <t>E38000133</t>
  </si>
  <si>
    <t>04L</t>
  </si>
  <si>
    <t>NHS Nottingham North &amp; East</t>
  </si>
  <si>
    <t>342 - 419</t>
  </si>
  <si>
    <t>E38000134</t>
  </si>
  <si>
    <t>04M</t>
  </si>
  <si>
    <t>NHS Nottingham West</t>
  </si>
  <si>
    <t>212 - 274</t>
  </si>
  <si>
    <t>E38000142</t>
  </si>
  <si>
    <t>04N</t>
  </si>
  <si>
    <t>NHS Rushcliffe</t>
  </si>
  <si>
    <t>190 - 249</t>
  </si>
  <si>
    <t>E38000169</t>
  </si>
  <si>
    <t>04R</t>
  </si>
  <si>
    <t>NHS Southern Derbyshire</t>
  </si>
  <si>
    <t>1,258 - 1,401</t>
  </si>
  <si>
    <t>E39000013</t>
  </si>
  <si>
    <t>Q56</t>
  </si>
  <si>
    <t>East Anglia</t>
  </si>
  <si>
    <t>5,096 - 5,381</t>
  </si>
  <si>
    <t>E38000026</t>
  </si>
  <si>
    <t>06H</t>
  </si>
  <si>
    <t>NHS Cambridgeshire and Peterborough</t>
  </si>
  <si>
    <t>1,799 - 1,970</t>
  </si>
  <si>
    <t>E38000063</t>
  </si>
  <si>
    <t>06M</t>
  </si>
  <si>
    <t>NHS Great Yarmouth &amp; Waveney</t>
  </si>
  <si>
    <t>511 - 604</t>
  </si>
  <si>
    <t>E38000086</t>
  </si>
  <si>
    <t>06L</t>
  </si>
  <si>
    <t>NHS Ipswich and East Suffolk</t>
  </si>
  <si>
    <t>E38000124</t>
  </si>
  <si>
    <t>06V</t>
  </si>
  <si>
    <t>NHS North Norfolk</t>
  </si>
  <si>
    <t>214 - 277</t>
  </si>
  <si>
    <t>E38000131</t>
  </si>
  <si>
    <t>06W</t>
  </si>
  <si>
    <t>NHS Norwich</t>
  </si>
  <si>
    <t>E38000159</t>
  </si>
  <si>
    <t>06Y</t>
  </si>
  <si>
    <t>NHS South Norfolk</t>
  </si>
  <si>
    <t>367 - 446</t>
  </si>
  <si>
    <t>E38000203</t>
  </si>
  <si>
    <t>07J</t>
  </si>
  <si>
    <t>NHS West Norfolk</t>
  </si>
  <si>
    <t>296 - 369</t>
  </si>
  <si>
    <t>E38000204</t>
  </si>
  <si>
    <t>07K</t>
  </si>
  <si>
    <t>NHS West Suffolk</t>
  </si>
  <si>
    <t>387 - 468</t>
  </si>
  <si>
    <t>E39000014</t>
  </si>
  <si>
    <t>Q57</t>
  </si>
  <si>
    <t>Essex</t>
  </si>
  <si>
    <t>4,901 - 5,180</t>
  </si>
  <si>
    <t>E38000007</t>
  </si>
  <si>
    <t>99E</t>
  </si>
  <si>
    <t>NHS Basildon and Brentwood</t>
  </si>
  <si>
    <t>748 - 861</t>
  </si>
  <si>
    <t>E38000030</t>
  </si>
  <si>
    <t>99F</t>
  </si>
  <si>
    <t>NHS Castle Point, Rayleigh and Rochford</t>
  </si>
  <si>
    <t>E38000106</t>
  </si>
  <si>
    <t>06Q</t>
  </si>
  <si>
    <t>NHS Mid Essex</t>
  </si>
  <si>
    <t>838 - 957</t>
  </si>
  <si>
    <t>E38000117</t>
  </si>
  <si>
    <t>06T</t>
  </si>
  <si>
    <t>NHS North East Essex</t>
  </si>
  <si>
    <t>664 - 769</t>
  </si>
  <si>
    <t>E38000168</t>
  </si>
  <si>
    <t>99G</t>
  </si>
  <si>
    <t>NHS Southend</t>
  </si>
  <si>
    <t>471 - 560</t>
  </si>
  <si>
    <t>E38000185</t>
  </si>
  <si>
    <t>07G</t>
  </si>
  <si>
    <t>NHS Thurrock</t>
  </si>
  <si>
    <t>615 - 718</t>
  </si>
  <si>
    <t>E38000197</t>
  </si>
  <si>
    <t>07H</t>
  </si>
  <si>
    <t>NHS West Essex</t>
  </si>
  <si>
    <t>972 - 1,099</t>
  </si>
  <si>
    <t>E39000015</t>
  </si>
  <si>
    <t>Q58</t>
  </si>
  <si>
    <t>Hertfordshire and the South Midlands</t>
  </si>
  <si>
    <t>8,673 - 9,043</t>
  </si>
  <si>
    <t>E38000010</t>
  </si>
  <si>
    <t>06F</t>
  </si>
  <si>
    <t>NHS Bedfordshire</t>
  </si>
  <si>
    <t>1,235 - 1,378</t>
  </si>
  <si>
    <t>E38000037</t>
  </si>
  <si>
    <t>03V</t>
  </si>
  <si>
    <t>NHS Corby</t>
  </si>
  <si>
    <t>209 - 270</t>
  </si>
  <si>
    <t>E38000049</t>
  </si>
  <si>
    <t>06K</t>
  </si>
  <si>
    <t>NHS East and North Hertfordshire</t>
  </si>
  <si>
    <t>1,639 - 1,802</t>
  </si>
  <si>
    <t>E38000079</t>
  </si>
  <si>
    <t>06N</t>
  </si>
  <si>
    <t>NHS Herts Valleys</t>
  </si>
  <si>
    <t>1,676 - 1,841</t>
  </si>
  <si>
    <t>E38000102</t>
  </si>
  <si>
    <t>06P</t>
  </si>
  <si>
    <t>NHS Luton</t>
  </si>
  <si>
    <t>952 - 1,077</t>
  </si>
  <si>
    <t>E38000107</t>
  </si>
  <si>
    <t>04F</t>
  </si>
  <si>
    <t>NHS Milton Keynes</t>
  </si>
  <si>
    <t>897 - 1,020</t>
  </si>
  <si>
    <t>E38000108</t>
  </si>
  <si>
    <t>04G</t>
  </si>
  <si>
    <t>NHS Nene</t>
  </si>
  <si>
    <t>1,784 - 1,955</t>
  </si>
  <si>
    <t>E39000016</t>
  </si>
  <si>
    <t>Q59</t>
  </si>
  <si>
    <t>Leicestershire and Lincolnshire</t>
  </si>
  <si>
    <t>4,136 - 4,393</t>
  </si>
  <si>
    <t>E38000051</t>
  </si>
  <si>
    <t>03W</t>
  </si>
  <si>
    <t>NHS East Leicestershire and Rutland</t>
  </si>
  <si>
    <t>663 - 768</t>
  </si>
  <si>
    <t>E38000097</t>
  </si>
  <si>
    <t>04C</t>
  </si>
  <si>
    <t>NHS Leicester City</t>
  </si>
  <si>
    <t>1,144 - 1,281</t>
  </si>
  <si>
    <t>E38000099</t>
  </si>
  <si>
    <t>03T</t>
  </si>
  <si>
    <t>NHS Lincolnshire East</t>
  </si>
  <si>
    <t>E38000100</t>
  </si>
  <si>
    <t>04D</t>
  </si>
  <si>
    <t>NHS Lincolnshire West</t>
  </si>
  <si>
    <t>514 - 607</t>
  </si>
  <si>
    <t>E38000157</t>
  </si>
  <si>
    <t>99D</t>
  </si>
  <si>
    <t>NHS South Lincolnshire</t>
  </si>
  <si>
    <t>254 - 321</t>
  </si>
  <si>
    <t>E38000165</t>
  </si>
  <si>
    <t>04Q</t>
  </si>
  <si>
    <t>NHS South West Lincolnshire</t>
  </si>
  <si>
    <t>211 - 272</t>
  </si>
  <si>
    <t>E38000201</t>
  </si>
  <si>
    <t>04V</t>
  </si>
  <si>
    <t>NHS West Leicestershire</t>
  </si>
  <si>
    <t>E39000017</t>
  </si>
  <si>
    <t>Q60</t>
  </si>
  <si>
    <t>Shropshire and Staffordshire</t>
  </si>
  <si>
    <t>4,367 - 4,631</t>
  </si>
  <si>
    <t>E38000028</t>
  </si>
  <si>
    <t>04Y</t>
  </si>
  <si>
    <t>NHS Cannock Chase</t>
  </si>
  <si>
    <t>E38000053</t>
  </si>
  <si>
    <t>05D</t>
  </si>
  <si>
    <t>NHS East Staffordshire</t>
  </si>
  <si>
    <t>292 - 363</t>
  </si>
  <si>
    <t>E38000126</t>
  </si>
  <si>
    <t>05G</t>
  </si>
  <si>
    <t>NHS North Staffordshire</t>
  </si>
  <si>
    <t>488 - 579</t>
  </si>
  <si>
    <t>E38000147</t>
  </si>
  <si>
    <t>05N</t>
  </si>
  <si>
    <t>NHS Shropshire</t>
  </si>
  <si>
    <t>599 - 700</t>
  </si>
  <si>
    <t>E38000153</t>
  </si>
  <si>
    <t>05Q</t>
  </si>
  <si>
    <t>NHS South East Staffs &amp; Seisdon &amp; Peninsular</t>
  </si>
  <si>
    <t>612 - 713</t>
  </si>
  <si>
    <t>E38000173</t>
  </si>
  <si>
    <t>05V</t>
  </si>
  <si>
    <t>NHS Stafford and Surrounds</t>
  </si>
  <si>
    <t>375 - 456</t>
  </si>
  <si>
    <t>E38000175</t>
  </si>
  <si>
    <t>05W</t>
  </si>
  <si>
    <t>NHS Stoke on Trent</t>
  </si>
  <si>
    <t>910 - 1,033</t>
  </si>
  <si>
    <t>E38000183</t>
  </si>
  <si>
    <t>05X</t>
  </si>
  <si>
    <t>NHS Telford &amp; Wrekin</t>
  </si>
  <si>
    <t>E40000003</t>
  </si>
  <si>
    <t>Y56</t>
  </si>
  <si>
    <t>London</t>
  </si>
  <si>
    <t>44,895 - 45,730</t>
  </si>
  <si>
    <t>E39000018</t>
  </si>
  <si>
    <t>Q71</t>
  </si>
  <si>
    <t>E38000004</t>
  </si>
  <si>
    <t>07L</t>
  </si>
  <si>
    <t>NHS Barking &amp; Dagenham</t>
  </si>
  <si>
    <t>1,382 - 1,533</t>
  </si>
  <si>
    <t>E38000005</t>
  </si>
  <si>
    <t>07M</t>
  </si>
  <si>
    <t>NHS Barnet</t>
  </si>
  <si>
    <t>1,505 - 1,662</t>
  </si>
  <si>
    <t>E38000027</t>
  </si>
  <si>
    <t>07R</t>
  </si>
  <si>
    <t>NHS Camden</t>
  </si>
  <si>
    <t>986 - 1114</t>
  </si>
  <si>
    <t>E38000035</t>
  </si>
  <si>
    <t>07T</t>
  </si>
  <si>
    <t>NHS City and Hackney</t>
  </si>
  <si>
    <t>1,595 - 1,756</t>
  </si>
  <si>
    <t>E38000057</t>
  </si>
  <si>
    <t>07X</t>
  </si>
  <si>
    <t>NHS Enfield</t>
  </si>
  <si>
    <t>1,546 - 1,705</t>
  </si>
  <si>
    <t>E38000072</t>
  </si>
  <si>
    <t>08D</t>
  </si>
  <si>
    <t>NHS Haringey</t>
  </si>
  <si>
    <t>1,509 - 1,666</t>
  </si>
  <si>
    <t>E38000077</t>
  </si>
  <si>
    <t>08F</t>
  </si>
  <si>
    <t>NHS Havering</t>
  </si>
  <si>
    <t>979 - 1,106</t>
  </si>
  <si>
    <t>E38000088</t>
  </si>
  <si>
    <t>08H</t>
  </si>
  <si>
    <t>NHS Islington</t>
  </si>
  <si>
    <t>1,130 - 1,267</t>
  </si>
  <si>
    <t>E38000113</t>
  </si>
  <si>
    <t>08M</t>
  </si>
  <si>
    <t>NHS Newham</t>
  </si>
  <si>
    <t>1,778 - 1,949</t>
  </si>
  <si>
    <t>E38000138</t>
  </si>
  <si>
    <t>08N</t>
  </si>
  <si>
    <t>NHS Redbridge</t>
  </si>
  <si>
    <t>1,571 - 1,732</t>
  </si>
  <si>
    <t>E38000186</t>
  </si>
  <si>
    <t>08V</t>
  </si>
  <si>
    <t>NHS Tower Hamlets</t>
  </si>
  <si>
    <t>1,454 - 1,609</t>
  </si>
  <si>
    <t>E38000192</t>
  </si>
  <si>
    <t>08W</t>
  </si>
  <si>
    <t>NHS Waltham Forest</t>
  </si>
  <si>
    <t>1,492 - 1,649</t>
  </si>
  <si>
    <t>E38000020</t>
  </si>
  <si>
    <t>07P</t>
  </si>
  <si>
    <t>NHS Brent</t>
  </si>
  <si>
    <t>1,902 - 2,077</t>
  </si>
  <si>
    <t>E38000031</t>
  </si>
  <si>
    <t>09A</t>
  </si>
  <si>
    <t>NHS Central London (Westminster)</t>
  </si>
  <si>
    <t>685 - 792</t>
  </si>
  <si>
    <t>E38000048</t>
  </si>
  <si>
    <t>07W</t>
  </si>
  <si>
    <t>NHS Ealing</t>
  </si>
  <si>
    <t>1,891 - 2,066</t>
  </si>
  <si>
    <t>E38000070</t>
  </si>
  <si>
    <t>08C</t>
  </si>
  <si>
    <t>NHS Hammersmith and Fulham</t>
  </si>
  <si>
    <t>955 - 1,081</t>
  </si>
  <si>
    <t>E38000074</t>
  </si>
  <si>
    <t>08E</t>
  </si>
  <si>
    <t>NHS Harrow</t>
  </si>
  <si>
    <t>1,166 - 1,305</t>
  </si>
  <si>
    <t>E38000082</t>
  </si>
  <si>
    <t>08G</t>
  </si>
  <si>
    <t>NHS Hillingdon</t>
  </si>
  <si>
    <t>1,383 - 1,534</t>
  </si>
  <si>
    <t>E38000084</t>
  </si>
  <si>
    <t>07Y</t>
  </si>
  <si>
    <t>NHS Hounslow</t>
  </si>
  <si>
    <t>1,521 - 1,678</t>
  </si>
  <si>
    <t>E38000202</t>
  </si>
  <si>
    <t>08Y</t>
  </si>
  <si>
    <t xml:space="preserve">NHS West London </t>
  </si>
  <si>
    <t xml:space="preserve">(Kensington &amp; Chelsea, </t>
  </si>
  <si>
    <t>Queen’s Park &amp; Paddington)</t>
  </si>
  <si>
    <t>E38000011</t>
  </si>
  <si>
    <t>07N</t>
  </si>
  <si>
    <t>NHS Bexley</t>
  </si>
  <si>
    <t>926 - 1051</t>
  </si>
  <si>
    <t>E38000023</t>
  </si>
  <si>
    <t>07Q</t>
  </si>
  <si>
    <t>NHS Bromley</t>
  </si>
  <si>
    <t>1,185 - 1,324</t>
  </si>
  <si>
    <t>E38000040</t>
  </si>
  <si>
    <t>07V</t>
  </si>
  <si>
    <t>NHS Croydon</t>
  </si>
  <si>
    <t>1,896 - 2,071</t>
  </si>
  <si>
    <t>E38000066</t>
  </si>
  <si>
    <t>08A</t>
  </si>
  <si>
    <t>NHS Greenwich</t>
  </si>
  <si>
    <t>1,583 - 1,744</t>
  </si>
  <si>
    <t>E38000090</t>
  </si>
  <si>
    <t>08J</t>
  </si>
  <si>
    <t>NHS Kingston</t>
  </si>
  <si>
    <t>646 - 751</t>
  </si>
  <si>
    <t>E38000092</t>
  </si>
  <si>
    <t>08K</t>
  </si>
  <si>
    <t>NHS Lambeth</t>
  </si>
  <si>
    <t>1,978 - 2,157</t>
  </si>
  <si>
    <t>E38000098</t>
  </si>
  <si>
    <t>08L</t>
  </si>
  <si>
    <t>NHS Lewisham</t>
  </si>
  <si>
    <t>1,809 - 1,980</t>
  </si>
  <si>
    <t>E38000105</t>
  </si>
  <si>
    <t>08R</t>
  </si>
  <si>
    <t>NHS Merton</t>
  </si>
  <si>
    <t>877 - 998</t>
  </si>
  <si>
    <t>E38000140</t>
  </si>
  <si>
    <t>08P</t>
  </si>
  <si>
    <t>NHS Richmond</t>
  </si>
  <si>
    <t>525 - 620</t>
  </si>
  <si>
    <t>E38000171</t>
  </si>
  <si>
    <t>08Q</t>
  </si>
  <si>
    <t>NHS Southwark</t>
  </si>
  <si>
    <t>2,054 - 2,237</t>
  </si>
  <si>
    <t>E38000179</t>
  </si>
  <si>
    <t>08T</t>
  </si>
  <si>
    <t>NHS Sutton</t>
  </si>
  <si>
    <t>706 - 815</t>
  </si>
  <si>
    <t>E38000193</t>
  </si>
  <si>
    <t>08X</t>
  </si>
  <si>
    <t>NHS Wandsworth</t>
  </si>
  <si>
    <t>1,445 - 1,598</t>
  </si>
  <si>
    <t>E40000004</t>
  </si>
  <si>
    <t>Y57</t>
  </si>
  <si>
    <t>South of England</t>
  </si>
  <si>
    <t>36,507 - 37,260</t>
  </si>
  <si>
    <t>E39000019</t>
  </si>
  <si>
    <t>Q64</t>
  </si>
  <si>
    <t>Bath, Gloucestershire, Swindon and Wiltshire</t>
  </si>
  <si>
    <t>3,345 - 3,576</t>
  </si>
  <si>
    <t>E38000009</t>
  </si>
  <si>
    <t>11E</t>
  </si>
  <si>
    <t>NHS Bath and North East Somerset</t>
  </si>
  <si>
    <t>E38000062</t>
  </si>
  <si>
    <t>11M</t>
  </si>
  <si>
    <t>NHS Gloucestershire</t>
  </si>
  <si>
    <t>1,234 - 1,377</t>
  </si>
  <si>
    <t>E38000181</t>
  </si>
  <si>
    <t>12D</t>
  </si>
  <si>
    <t>NHS Swindon</t>
  </si>
  <si>
    <t>680 - 787</t>
  </si>
  <si>
    <t>E38000206</t>
  </si>
  <si>
    <t>99N</t>
  </si>
  <si>
    <t>NHS Wiltshire</t>
  </si>
  <si>
    <t>956 - 1,083</t>
  </si>
  <si>
    <t>E39000020</t>
  </si>
  <si>
    <t>Q65</t>
  </si>
  <si>
    <t>Bristol, North Somerset, Somerset and South Gloucestershire</t>
  </si>
  <si>
    <t>3,282 - 3,511</t>
  </si>
  <si>
    <t>E38000022</t>
  </si>
  <si>
    <t>11H</t>
  </si>
  <si>
    <t>NHS Bristol</t>
  </si>
  <si>
    <t>1,350 - 1,499</t>
  </si>
  <si>
    <t>E38000125</t>
  </si>
  <si>
    <t>11T</t>
  </si>
  <si>
    <t>NHS North Somerset</t>
  </si>
  <si>
    <t>332 - 409</t>
  </si>
  <si>
    <t>E38000150</t>
  </si>
  <si>
    <t>11X</t>
  </si>
  <si>
    <t>NHS Somerset</t>
  </si>
  <si>
    <t>986 - 1,113</t>
  </si>
  <si>
    <t>E38000155</t>
  </si>
  <si>
    <t>12A</t>
  </si>
  <si>
    <t>NHS South Gloucestershire</t>
  </si>
  <si>
    <t>510 - 603</t>
  </si>
  <si>
    <t>E39000021</t>
  </si>
  <si>
    <t>Q66</t>
  </si>
  <si>
    <t>Devon, Cornwall and Isles of Scilly</t>
  </si>
  <si>
    <t>3,733 - 3,978</t>
  </si>
  <si>
    <t>E38000089</t>
  </si>
  <si>
    <t>11N</t>
  </si>
  <si>
    <t>NHS Kernow</t>
  </si>
  <si>
    <t>1,095 - 1,230</t>
  </si>
  <si>
    <t>E38000129</t>
  </si>
  <si>
    <t>99P</t>
  </si>
  <si>
    <t>NHS North, East, West Devon</t>
  </si>
  <si>
    <t>1,868 - 2,043</t>
  </si>
  <si>
    <t>E38000152</t>
  </si>
  <si>
    <t>99Q</t>
  </si>
  <si>
    <t>NHS South Devon and Torbay</t>
  </si>
  <si>
    <t>687 - 794</t>
  </si>
  <si>
    <t>E39000022</t>
  </si>
  <si>
    <t>Q67</t>
  </si>
  <si>
    <t>Kent and Medway</t>
  </si>
  <si>
    <t>5,246 - 5,535</t>
  </si>
  <si>
    <t>E38000002</t>
  </si>
  <si>
    <t>09C</t>
  </si>
  <si>
    <t>NHS Ashford</t>
  </si>
  <si>
    <t>310 - 384</t>
  </si>
  <si>
    <t>E38000029</t>
  </si>
  <si>
    <t>09E</t>
  </si>
  <si>
    <t>NHS Canterbury and Coastal</t>
  </si>
  <si>
    <t>507 - 600</t>
  </si>
  <si>
    <t>E38000043</t>
  </si>
  <si>
    <t>09J</t>
  </si>
  <si>
    <t>NHS Dartford, Gravesham and Swanley</t>
  </si>
  <si>
    <t>792 - 907</t>
  </si>
  <si>
    <t>E38000104</t>
  </si>
  <si>
    <t>09W</t>
  </si>
  <si>
    <t>NHS Medway</t>
  </si>
  <si>
    <t>1,030 - 1,161</t>
  </si>
  <si>
    <t>E38000156</t>
  </si>
  <si>
    <t>10A</t>
  </si>
  <si>
    <t>NHS South Kent Coast</t>
  </si>
  <si>
    <t>564 - 662</t>
  </si>
  <si>
    <t>E38000180</t>
  </si>
  <si>
    <t>10D</t>
  </si>
  <si>
    <t>NHS Swale</t>
  </si>
  <si>
    <t>308 - 381</t>
  </si>
  <si>
    <t>E38000184</t>
  </si>
  <si>
    <t>10E</t>
  </si>
  <si>
    <t>NHS Thanet</t>
  </si>
  <si>
    <t>393 - 476</t>
  </si>
  <si>
    <t>E38000199</t>
  </si>
  <si>
    <t>99J</t>
  </si>
  <si>
    <t>NHS West Kent</t>
  </si>
  <si>
    <t>E39000023</t>
  </si>
  <si>
    <t>Q68</t>
  </si>
  <si>
    <t>Surrey and Sussex</t>
  </si>
  <si>
    <t>7,361 - 7,702</t>
  </si>
  <si>
    <t>E38000021</t>
  </si>
  <si>
    <t>09D</t>
  </si>
  <si>
    <t>NHS Brighton &amp; Hove</t>
  </si>
  <si>
    <t>1,129 - 1,266</t>
  </si>
  <si>
    <t>E38000036</t>
  </si>
  <si>
    <t>09G</t>
  </si>
  <si>
    <t>NHS Coastal West Sussex</t>
  </si>
  <si>
    <t>1,041 - 1,172</t>
  </si>
  <si>
    <t>E38000039</t>
  </si>
  <si>
    <t>09H</t>
  </si>
  <si>
    <t>NHS Crawley</t>
  </si>
  <si>
    <t>376 - 457</t>
  </si>
  <si>
    <t>E38000054</t>
  </si>
  <si>
    <t>09L</t>
  </si>
  <si>
    <t>NHS East Surrey</t>
  </si>
  <si>
    <t>433 - 520</t>
  </si>
  <si>
    <t>E38000055</t>
  </si>
  <si>
    <t>09F</t>
  </si>
  <si>
    <t>NHS Eastbourne, Hailsham and Seaford</t>
  </si>
  <si>
    <t>432 - 519</t>
  </si>
  <si>
    <t>E38000067</t>
  </si>
  <si>
    <t>09N</t>
  </si>
  <si>
    <t>NHS Guildford and Waverley</t>
  </si>
  <si>
    <t>413 - 498</t>
  </si>
  <si>
    <t>E38000076</t>
  </si>
  <si>
    <t>09P</t>
  </si>
  <si>
    <t>NHS Hastings &amp; Rother</t>
  </si>
  <si>
    <t>E38000081</t>
  </si>
  <si>
    <t>99K</t>
  </si>
  <si>
    <t>NHS High Weald Lewes Havens</t>
  </si>
  <si>
    <t>334 - 411</t>
  </si>
  <si>
    <t>E38000083</t>
  </si>
  <si>
    <t>09X</t>
  </si>
  <si>
    <t>NHS Horsham and Mid Sussex</t>
  </si>
  <si>
    <t>430 - 517</t>
  </si>
  <si>
    <t>E38000128</t>
  </si>
  <si>
    <t>09Y</t>
  </si>
  <si>
    <t>NHS North West Surrey</t>
  </si>
  <si>
    <t>1,028 - 1,159</t>
  </si>
  <si>
    <t>E38000177</t>
  </si>
  <si>
    <t>99H</t>
  </si>
  <si>
    <t>NHS Surrey Downs</t>
  </si>
  <si>
    <t>653 - 758</t>
  </si>
  <si>
    <t>E38000178</t>
  </si>
  <si>
    <t>10C</t>
  </si>
  <si>
    <t>NHS Surrey Heath</t>
  </si>
  <si>
    <t>E39000024</t>
  </si>
  <si>
    <t>Q69</t>
  </si>
  <si>
    <t>Thames Valley</t>
  </si>
  <si>
    <t>5,957 - 6,264</t>
  </si>
  <si>
    <t>E38000003</t>
  </si>
  <si>
    <t>10Y</t>
  </si>
  <si>
    <t>NHS Aylesbury Vale</t>
  </si>
  <si>
    <t>424 - 509</t>
  </si>
  <si>
    <t>E38000017</t>
  </si>
  <si>
    <t>10G</t>
  </si>
  <si>
    <t>NHS Bracknell and Ascot</t>
  </si>
  <si>
    <t>358 - 437</t>
  </si>
  <si>
    <t>E38000033</t>
  </si>
  <si>
    <t>10H</t>
  </si>
  <si>
    <t>NHS Chiltern</t>
  </si>
  <si>
    <t>881 - 1,002</t>
  </si>
  <si>
    <t>E38000110</t>
  </si>
  <si>
    <t>10M</t>
  </si>
  <si>
    <t>NHS Newbury and District</t>
  </si>
  <si>
    <t>235 - 300</t>
  </si>
  <si>
    <t>E38000114</t>
  </si>
  <si>
    <t>10N</t>
  </si>
  <si>
    <t>NHS North &amp; West Reading</t>
  </si>
  <si>
    <t>295 - 368</t>
  </si>
  <si>
    <t>E38000136</t>
  </si>
  <si>
    <t>10Q</t>
  </si>
  <si>
    <t>NHS Oxfordshire</t>
  </si>
  <si>
    <t>1,602 - 1,763</t>
  </si>
  <si>
    <t>E38000148</t>
  </si>
  <si>
    <t>10T</t>
  </si>
  <si>
    <t>NHS Slough</t>
  </si>
  <si>
    <t>695 - 804</t>
  </si>
  <si>
    <t>E38000160</t>
  </si>
  <si>
    <t>10W</t>
  </si>
  <si>
    <t>NHS South Reading</t>
  </si>
  <si>
    <t>497 - 590</t>
  </si>
  <si>
    <t>E38000207</t>
  </si>
  <si>
    <t>11C</t>
  </si>
  <si>
    <t>NHS Windsor, Ascot and Maidenhead</t>
  </si>
  <si>
    <t>360 - 439</t>
  </si>
  <si>
    <t>E38000209</t>
  </si>
  <si>
    <t>11D</t>
  </si>
  <si>
    <t>NHS Wokingham</t>
  </si>
  <si>
    <t>E39000025</t>
  </si>
  <si>
    <t>Q70</t>
  </si>
  <si>
    <t>Wessex</t>
  </si>
  <si>
    <t>6,981 - 7,314</t>
  </si>
  <si>
    <t>E38000045</t>
  </si>
  <si>
    <t>11J</t>
  </si>
  <si>
    <t>NHS Dorset</t>
  </si>
  <si>
    <t>1,730 - 1,897</t>
  </si>
  <si>
    <t>E38000059</t>
  </si>
  <si>
    <t>10K</t>
  </si>
  <si>
    <t>NHS Fareham and Gosport</t>
  </si>
  <si>
    <t>E38000087</t>
  </si>
  <si>
    <t>10L</t>
  </si>
  <si>
    <t>NHS Isle of Wight</t>
  </si>
  <si>
    <t>E38000118</t>
  </si>
  <si>
    <t>99M</t>
  </si>
  <si>
    <t>NHS North East Hampshire and Farnham</t>
  </si>
  <si>
    <t>529 - 624</t>
  </si>
  <si>
    <t>E38000120</t>
  </si>
  <si>
    <t>10J</t>
  </si>
  <si>
    <t>NHS North Hampshire</t>
  </si>
  <si>
    <t>536 - 631</t>
  </si>
  <si>
    <t>E38000137</t>
  </si>
  <si>
    <t>10R</t>
  </si>
  <si>
    <t>NHS Portsmouth</t>
  </si>
  <si>
    <t>783 - 898</t>
  </si>
  <si>
    <t>E38000154</t>
  </si>
  <si>
    <t>10V</t>
  </si>
  <si>
    <t>NHS South Eastern Hampshire</t>
  </si>
  <si>
    <t>456 - 545</t>
  </si>
  <si>
    <t>E38000167</t>
  </si>
  <si>
    <t>10X</t>
  </si>
  <si>
    <t>NHS Southampton</t>
  </si>
  <si>
    <t>880 - 1001</t>
  </si>
  <si>
    <t>E38000198</t>
  </si>
  <si>
    <t>11A</t>
  </si>
  <si>
    <t>NHS West Hampshire</t>
  </si>
  <si>
    <t>Wales</t>
  </si>
  <si>
    <t>8,461 - 8,826</t>
  </si>
  <si>
    <t>122 - 171</t>
  </si>
  <si>
    <t>281 - 352</t>
  </si>
  <si>
    <t>253 - 320</t>
  </si>
  <si>
    <t>121 - 168</t>
  </si>
  <si>
    <t>335 - 412</t>
  </si>
  <si>
    <t>684 - 791</t>
  </si>
  <si>
    <t>269 - 338</t>
  </si>
  <si>
    <t>1,188 - 1,328</t>
  </si>
  <si>
    <t>754 - 867</t>
  </si>
  <si>
    <t>149 - 202</t>
  </si>
  <si>
    <t>363 - 442</t>
  </si>
  <si>
    <t>389 - 472</t>
  </si>
  <si>
    <t>387 - 469</t>
  </si>
  <si>
    <t>315 - 390</t>
  </si>
  <si>
    <t>398 - 481</t>
  </si>
  <si>
    <t>144 - 196</t>
  </si>
  <si>
    <t>222 - 285</t>
  </si>
  <si>
    <t>134 - 185</t>
  </si>
  <si>
    <t>216 - 279</t>
  </si>
  <si>
    <t>16.5 - 16.6</t>
  </si>
  <si>
    <t>16.6 - 16.7</t>
  </si>
  <si>
    <t>15.4 - 15.6</t>
  </si>
  <si>
    <t>16.2 - 16.9</t>
  </si>
  <si>
    <t>15.1 - 17.0</t>
  </si>
  <si>
    <t>12.5 - 14.2</t>
  </si>
  <si>
    <t>13.7 - 16.0</t>
  </si>
  <si>
    <t>16.2 - 17.9</t>
  </si>
  <si>
    <t>14.3 - 15.8</t>
  </si>
  <si>
    <t>13.4 - 14.0</t>
  </si>
  <si>
    <t>14.0 - 16.2</t>
  </si>
  <si>
    <t>13.5 - 14.8</t>
  </si>
  <si>
    <t>13.9 - 15.1</t>
  </si>
  <si>
    <t>9.8 - 11.0</t>
  </si>
  <si>
    <t>14.9 - 16.2</t>
  </si>
  <si>
    <t>18.1 - 18.6</t>
  </si>
  <si>
    <t>17.2 - 18.6</t>
  </si>
  <si>
    <t>19.4 - 21.3</t>
  </si>
  <si>
    <t>18.4 - 20.0</t>
  </si>
  <si>
    <t>16.9 - 18.5</t>
  </si>
  <si>
    <t>22.5 - 24.4</t>
  </si>
  <si>
    <t>17.7 - 19.3</t>
  </si>
  <si>
    <t>20.4 - 21.9</t>
  </si>
  <si>
    <t>17.9 - 19.6</t>
  </si>
  <si>
    <t>17.9 - 19.4</t>
  </si>
  <si>
    <t>18.6 - 20.4</t>
  </si>
  <si>
    <t>14.5 - 15.8</t>
  </si>
  <si>
    <t>15.4 - 16.0</t>
  </si>
  <si>
    <t>19.6 - 21.8</t>
  </si>
  <si>
    <t>14.7 - 16.6</t>
  </si>
  <si>
    <t>16.8 - 18.1</t>
  </si>
  <si>
    <t>14.8 - 16.9</t>
  </si>
  <si>
    <t>13.9 - 15.3</t>
  </si>
  <si>
    <t>10.2 - 11.7</t>
  </si>
  <si>
    <t>15.4 - 17.7</t>
  </si>
  <si>
    <t>19.5 - 20.2</t>
  </si>
  <si>
    <t>21.3 - 23.7</t>
  </si>
  <si>
    <t>21.9 - 24.1</t>
  </si>
  <si>
    <t>19.4 - 20.4</t>
  </si>
  <si>
    <t>20.1 - 22.2</t>
  </si>
  <si>
    <t>15.1 - 17.5</t>
  </si>
  <si>
    <t>16.8 - 18.6</t>
  </si>
  <si>
    <t>13.1 - 13.6</t>
  </si>
  <si>
    <t>12.9 - 13.9</t>
  </si>
  <si>
    <t>12.5 - 14.0</t>
  </si>
  <si>
    <t>11.5 - 13.1</t>
  </si>
  <si>
    <t>15.6 - 17.4</t>
  </si>
  <si>
    <t>14.5 - 16.1</t>
  </si>
  <si>
    <t>11.7 - 13.0</t>
  </si>
  <si>
    <t>11.7 - 13.4</t>
  </si>
  <si>
    <t>10.4 - 10.8</t>
  </si>
  <si>
    <t>7.4 - 8.4</t>
  </si>
  <si>
    <t>11.5 - 13.4</t>
  </si>
  <si>
    <t>9.9 - 11.5</t>
  </si>
  <si>
    <t>8.0 - 8.9</t>
  </si>
  <si>
    <t>16.4 - 18.3</t>
  </si>
  <si>
    <t>13.6 - 15.4</t>
  </si>
  <si>
    <t>10.1 - 12.0</t>
  </si>
  <si>
    <t>9.1 - 10.0</t>
  </si>
  <si>
    <t>14.2 - 14.7</t>
  </si>
  <si>
    <t>16.2 - 17.8</t>
  </si>
  <si>
    <t>11.5 - 13.5</t>
  </si>
  <si>
    <t>12.4 - 13.3</t>
  </si>
  <si>
    <t>15.1 - 15.5</t>
  </si>
  <si>
    <t>14.0 - 15.9</t>
  </si>
  <si>
    <t>16.5 - 18.8</t>
  </si>
  <si>
    <t>15.6 - 16.8</t>
  </si>
  <si>
    <t>15.8 - 17.5</t>
  </si>
  <si>
    <t>16.3 - 18.0</t>
  </si>
  <si>
    <t>17.5 - 19.0</t>
  </si>
  <si>
    <t>13.0 - 14.0</t>
  </si>
  <si>
    <t>15.5 - 15.7</t>
  </si>
  <si>
    <t>16.4 - 16.9</t>
  </si>
  <si>
    <t>21.0 - 22.2</t>
  </si>
  <si>
    <t>13.3 - 15.0</t>
  </si>
  <si>
    <t>13.6 - 15.3</t>
  </si>
  <si>
    <t>13.3 - 14.7</t>
  </si>
  <si>
    <t>12.0 - 13.3</t>
  </si>
  <si>
    <t>18.4 - 20.3</t>
  </si>
  <si>
    <t>11.7 - 13.9</t>
  </si>
  <si>
    <t>19.5 - 20.0</t>
  </si>
  <si>
    <t>20.4 - 21.3</t>
  </si>
  <si>
    <t>17.3 - 18.8</t>
  </si>
  <si>
    <t>16.1 - 17.4</t>
  </si>
  <si>
    <t>19.6 - 20.7</t>
  </si>
  <si>
    <t>18.5 - 20.3</t>
  </si>
  <si>
    <t>19.1 - 20.6</t>
  </si>
  <si>
    <t>20.9 - 22.5</t>
  </si>
  <si>
    <t>12.9 - 13.4</t>
  </si>
  <si>
    <t>10.8 - 12.8</t>
  </si>
  <si>
    <t>9.5 - 11.4</t>
  </si>
  <si>
    <t>13.2 - 14.8</t>
  </si>
  <si>
    <t>11.3 - 13.3</t>
  </si>
  <si>
    <t>10.3 - 11.6</t>
  </si>
  <si>
    <t>15.2 - 16.3</t>
  </si>
  <si>
    <t>10.6 - 12.6</t>
  </si>
  <si>
    <t>13.1 - 14.0</t>
  </si>
  <si>
    <t>11.7 - 12.1</t>
  </si>
  <si>
    <t>10.9 - 11.5</t>
  </si>
  <si>
    <t>15.2 - 16.9</t>
  </si>
  <si>
    <t>9.9 - 11.6</t>
  </si>
  <si>
    <t>11.2 - 12.5</t>
  </si>
  <si>
    <t>10.3 - 11.7</t>
  </si>
  <si>
    <t>11.6 - 13.3</t>
  </si>
  <si>
    <t>16.0 - 16.5</t>
  </si>
  <si>
    <t>14.5 - 16.4</t>
  </si>
  <si>
    <t>13.2 - 14.3</t>
  </si>
  <si>
    <t>15.0 - 16.8</t>
  </si>
  <si>
    <t>17.2 - 17.6</t>
  </si>
  <si>
    <t>16.8 - 18.0</t>
  </si>
  <si>
    <t>17.8 - 20.9</t>
  </si>
  <si>
    <t>16.0 - 17.0</t>
  </si>
  <si>
    <t>16.3 - 17.3</t>
  </si>
  <si>
    <t>20.9 - 22.6</t>
  </si>
  <si>
    <t>18.1 - 19.7</t>
  </si>
  <si>
    <t>15.9 - 16.9</t>
  </si>
  <si>
    <t>12.6 - 13.1</t>
  </si>
  <si>
    <t>12.9 - 14.1</t>
  </si>
  <si>
    <t>14.0 - 15.0</t>
  </si>
  <si>
    <t>12.2 - 13.8</t>
  </si>
  <si>
    <t>11.6 - 12.9</t>
  </si>
  <si>
    <t>11.9 - 13.7</t>
  </si>
  <si>
    <t>11.4 - 13.5</t>
  </si>
  <si>
    <t>11.1 - 12.1</t>
  </si>
  <si>
    <t>15.8 - 16.4</t>
  </si>
  <si>
    <t>17.1 - 19.2</t>
  </si>
  <si>
    <t>14.0 - 16.1</t>
  </si>
  <si>
    <t>13.4 - 14.9</t>
  </si>
  <si>
    <t>12.8 - 14.1</t>
  </si>
  <si>
    <t>16.8 - 18.5</t>
  </si>
  <si>
    <t>16.4 - 18.5</t>
  </si>
  <si>
    <t>17.7 - 19.2</t>
  </si>
  <si>
    <t>14.9 - 16.6</t>
  </si>
  <si>
    <t>22.3 - 22.5</t>
  </si>
  <si>
    <t>32.5 - 34.7</t>
  </si>
  <si>
    <t>19.0 - 20.3</t>
  </si>
  <si>
    <t>22.0 - 23.4</t>
  </si>
  <si>
    <t>24.2 - 25.8</t>
  </si>
  <si>
    <t>22.2 - 24.0</t>
  </si>
  <si>
    <t>18.7 - 20.2</t>
  </si>
  <si>
    <t>21.7 - 23.0</t>
  </si>
  <si>
    <t>25.7 - 27.3</t>
  </si>
  <si>
    <t>17.9 - 19.1</t>
  </si>
  <si>
    <t>24.3 - 25.9</t>
  </si>
  <si>
    <t>24.6 - 26.0</t>
  </si>
  <si>
    <t>17.2 - 18.9</t>
  </si>
  <si>
    <t>24.0 - 25.4</t>
  </si>
  <si>
    <t>19.1 - 20.8</t>
  </si>
  <si>
    <t>23.3 - 25.0</t>
  </si>
  <si>
    <t>22.5 - 24.0</t>
  </si>
  <si>
    <t>25.4 - 27.1</t>
  </si>
  <si>
    <t>20.8 - 22.5</t>
  </si>
  <si>
    <t>21.4 - 23.0</t>
  </si>
  <si>
    <t>26.0 - 27.6</t>
  </si>
  <si>
    <t>17.3 - 19.0</t>
  </si>
  <si>
    <t>24.0 - 25.5</t>
  </si>
  <si>
    <t>26.6 - 28.2</t>
  </si>
  <si>
    <t>19.7 - 21.5</t>
  </si>
  <si>
    <t>25.0 - 26.4</t>
  </si>
  <si>
    <t>19.2 - 21.1</t>
  </si>
  <si>
    <t>16.6 - 17.8</t>
  </si>
  <si>
    <t>14.5 - 14.7</t>
  </si>
  <si>
    <t>12.8 - 13.4</t>
  </si>
  <si>
    <t>10.2 - 11.6</t>
  </si>
  <si>
    <t>16.6 - 18.2</t>
  </si>
  <si>
    <t>12.7 - 13.7</t>
  </si>
  <si>
    <t>12.0 - 12.6</t>
  </si>
  <si>
    <t>12.8 - 13.7</t>
  </si>
  <si>
    <t>10.9 - 12.4</t>
  </si>
  <si>
    <t>11.8 - 12.7</t>
  </si>
  <si>
    <t>11.0 - 12.2</t>
  </si>
  <si>
    <t>13.2 - 13.8</t>
  </si>
  <si>
    <t>12.1 - 12.8</t>
  </si>
  <si>
    <t>17.5 - 19.2</t>
  </si>
  <si>
    <t>16.5 - 17.0</t>
  </si>
  <si>
    <t>15.5 - 17.8</t>
  </si>
  <si>
    <t>12.9 - 14.4</t>
  </si>
  <si>
    <t>17.2 - 18.7</t>
  </si>
  <si>
    <t>17.3 - 19.2</t>
  </si>
  <si>
    <t>16.4 - 18.8</t>
  </si>
  <si>
    <t>17.7 - 20.0</t>
  </si>
  <si>
    <t>14.4 - 15.5</t>
  </si>
  <si>
    <t>15.5 - 15.9</t>
  </si>
  <si>
    <t>17.0 - 18.3</t>
  </si>
  <si>
    <t>14.2 - 15.3</t>
  </si>
  <si>
    <t>17.0 - 19.2</t>
  </si>
  <si>
    <t>14.9 - 16.8</t>
  </si>
  <si>
    <t>15.4 - 17.2</t>
  </si>
  <si>
    <t>11.2 - 12.6</t>
  </si>
  <si>
    <t>17.6 - 19.6</t>
  </si>
  <si>
    <t>13.9 - 15.9</t>
  </si>
  <si>
    <t>12.6 - 14.1</t>
  </si>
  <si>
    <t>17.4 - 18.7</t>
  </si>
  <si>
    <t>15.0 - 16.5</t>
  </si>
  <si>
    <t>14.2 - 16.7</t>
  </si>
  <si>
    <t>15.0 - 15.5</t>
  </si>
  <si>
    <t>13.4 - 15.0</t>
  </si>
  <si>
    <t>15.3 - 17.4</t>
  </si>
  <si>
    <t>16.4 - 17.8</t>
  </si>
  <si>
    <t>14.0 - 16.4</t>
  </si>
  <si>
    <t>17.9 - 20.6</t>
  </si>
  <si>
    <t>21.5 - 23.6</t>
  </si>
  <si>
    <t>13.7 - 15.5</t>
  </si>
  <si>
    <t>12.3 - 14.1</t>
  </si>
  <si>
    <t>14.2 - 14.6</t>
  </si>
  <si>
    <t>13.9 - 14.8</t>
  </si>
  <si>
    <t>13.9 - 15.6</t>
  </si>
  <si>
    <t>10.5 - 12.4</t>
  </si>
  <si>
    <t>14.2 - 15.9</t>
  </si>
  <si>
    <t>14.8 - 16.1</t>
  </si>
  <si>
    <t>14.7 - 15.1</t>
  </si>
  <si>
    <t>10.1 - 12.4</t>
  </si>
  <si>
    <t>13.2 - 15.3</t>
  </si>
  <si>
    <t>13.6 - 15.7</t>
  </si>
  <si>
    <t>8.4 - 10.5</t>
  </si>
  <si>
    <t>14.1 - 16.1</t>
  </si>
  <si>
    <t>14.5 - 15.9</t>
  </si>
  <si>
    <t>16.5 - 19.0</t>
  </si>
  <si>
    <t>13.9 - 15.0</t>
  </si>
  <si>
    <t>14.6 - 17.7</t>
  </si>
  <si>
    <t>15.6 - 17.6</t>
  </si>
  <si>
    <t>16.1 - 18.2</t>
  </si>
  <si>
    <t>15.2 - 17.1</t>
  </si>
  <si>
    <t>15.7 - 18.0</t>
  </si>
  <si>
    <t>13.4 - 15.1</t>
  </si>
  <si>
    <t>5.2 - 6.4</t>
  </si>
  <si>
    <t>39.2 - 44.0</t>
  </si>
  <si>
    <t>15.3 - 17.9</t>
  </si>
  <si>
    <t>10.8 - 13.2</t>
  </si>
  <si>
    <t>15.2 - 17.7</t>
  </si>
  <si>
    <t>12.0 - 14.1</t>
  </si>
  <si>
    <t xml:space="preserve">under </t>
  </si>
  <si>
    <t>77.0 - 77.4</t>
  </si>
  <si>
    <t>77.3 - 77.7</t>
  </si>
  <si>
    <t>77.0 - 77.7</t>
  </si>
  <si>
    <t>78.4 - 81.1</t>
  </si>
  <si>
    <t>75.3 - 82.8</t>
  </si>
  <si>
    <t>58.8 - 68.2</t>
  </si>
  <si>
    <t>63.2 - 74.7</t>
  </si>
  <si>
    <t>79.3 - 85.3</t>
  </si>
  <si>
    <t>76.8 - 83.1</t>
  </si>
  <si>
    <t>84.4 - 88.5</t>
  </si>
  <si>
    <t>70.4 - 73.6</t>
  </si>
  <si>
    <t>62.8 - 73.5</t>
  </si>
  <si>
    <t>67.7 - 74.5</t>
  </si>
  <si>
    <t>74.2 - 80.1</t>
  </si>
  <si>
    <t>70.3 - 78.0</t>
  </si>
  <si>
    <t>64.1 - 70.5</t>
  </si>
  <si>
    <t>81.9 - 83.3</t>
  </si>
  <si>
    <t>79.1 - 84.0</t>
  </si>
  <si>
    <t>82.8 - 88.0</t>
  </si>
  <si>
    <t>83.3 - 87.6</t>
  </si>
  <si>
    <t>79.3 - 84.8</t>
  </si>
  <si>
    <t>84.2 - 88.4</t>
  </si>
  <si>
    <t>80.3 - 85.5</t>
  </si>
  <si>
    <t>75.0 - 79.9</t>
  </si>
  <si>
    <t>80.8 - 85.9</t>
  </si>
  <si>
    <t>79.6 - 84.7</t>
  </si>
  <si>
    <t>81.1 - 86.0</t>
  </si>
  <si>
    <t>81.2 - 86.4</t>
  </si>
  <si>
    <t>74.2 - 79.7</t>
  </si>
  <si>
    <t>80.2 - 82.5</t>
  </si>
  <si>
    <t>80.1 - 86.8</t>
  </si>
  <si>
    <t>77.4 - 84.1</t>
  </si>
  <si>
    <t>78.5 - 85.5</t>
  </si>
  <si>
    <t>78.5 - 83.0</t>
  </si>
  <si>
    <t>81.0 - 88.2</t>
  </si>
  <si>
    <t>79.0 - 85.0</t>
  </si>
  <si>
    <t>74.3 - 82.9</t>
  </si>
  <si>
    <t>71.4 - 80.6</t>
  </si>
  <si>
    <t>75.0 - 77.4</t>
  </si>
  <si>
    <t>74.5 - 81.4</t>
  </si>
  <si>
    <t>71.4 - 78.0</t>
  </si>
  <si>
    <t>73.3 - 76.9</t>
  </si>
  <si>
    <t>74.9 - 81.4</t>
  </si>
  <si>
    <t>74.8 - 84.3</t>
  </si>
  <si>
    <t>72.6 - 79.7</t>
  </si>
  <si>
    <t>73.5 - 76.0</t>
  </si>
  <si>
    <t>69.8 - 75.1</t>
  </si>
  <si>
    <t>72.4 - 79.9</t>
  </si>
  <si>
    <t>73.9 - 81.5</t>
  </si>
  <si>
    <t>72.2 - 79.6</t>
  </si>
  <si>
    <t>73.9 - 80.9</t>
  </si>
  <si>
    <t>73.8 - 80.3</t>
  </si>
  <si>
    <t>67.0 - 76.7</t>
  </si>
  <si>
    <t>68.0 - 74.4</t>
  </si>
  <si>
    <t>69.1 - 72.3</t>
  </si>
  <si>
    <t>51.0 - 61.3</t>
  </si>
  <si>
    <t>64.0 - 75.0</t>
  </si>
  <si>
    <t>72.9 - 83.0</t>
  </si>
  <si>
    <t>48.5 - 57.4</t>
  </si>
  <si>
    <t>78.7 - 85.3</t>
  </si>
  <si>
    <t>78.2 - 85.6</t>
  </si>
  <si>
    <t>59.8 - 72.9</t>
  </si>
  <si>
    <t>70.6 - 77.4</t>
  </si>
  <si>
    <t>67.3 - 70.1</t>
  </si>
  <si>
    <t>46.7 - 54.0</t>
  </si>
  <si>
    <t>74.4 - 84.9</t>
  </si>
  <si>
    <t>75.4 - 80.5</t>
  </si>
  <si>
    <t>56.4 - 63.7</t>
  </si>
  <si>
    <t>70.8 - 75.2</t>
  </si>
  <si>
    <t>77.7 - 79.6</t>
  </si>
  <si>
    <t>75.2 - 83.4</t>
  </si>
  <si>
    <t>70.8 - 79.5</t>
  </si>
  <si>
    <t>74.6 - 79.6</t>
  </si>
  <si>
    <t>78.6 - 84.8</t>
  </si>
  <si>
    <t>80.0 - 85.5</t>
  </si>
  <si>
    <t>77.1 - 83.4</t>
  </si>
  <si>
    <t>74.4 - 79.7</t>
  </si>
  <si>
    <t>76.8 - 81.6</t>
  </si>
  <si>
    <t>71.8 - 79.2</t>
  </si>
  <si>
    <t>74.2 - 79.8</t>
  </si>
  <si>
    <t>74.1 - 74.9</t>
  </si>
  <si>
    <t>74.1 - 76.5</t>
  </si>
  <si>
    <t>72.7 - 76.5</t>
  </si>
  <si>
    <t>66.4 - 75.4</t>
  </si>
  <si>
    <t>77.6 - 85.0</t>
  </si>
  <si>
    <t>66.9 - 73.9</t>
  </si>
  <si>
    <t>74.2 - 80.8</t>
  </si>
  <si>
    <t>72.8 - 79.4</t>
  </si>
  <si>
    <t>75.7 - 86.3</t>
  </si>
  <si>
    <t>78.3 - 79.9</t>
  </si>
  <si>
    <t>78.4 - 81.2</t>
  </si>
  <si>
    <t>79.0 - 84.1</t>
  </si>
  <si>
    <t>80.8 - 85.6</t>
  </si>
  <si>
    <t>72.5 - 76.2</t>
  </si>
  <si>
    <t>83.0 - 88.3</t>
  </si>
  <si>
    <t>78.3 - 83.1</t>
  </si>
  <si>
    <t>72.4 - 77.6</t>
  </si>
  <si>
    <t>64.7 - 67.4</t>
  </si>
  <si>
    <t>57.8 - 71.0</t>
  </si>
  <si>
    <t>57.7 - 71.2</t>
  </si>
  <si>
    <t>61.7 - 70.1</t>
  </si>
  <si>
    <t>62.1 - 74.2</t>
  </si>
  <si>
    <t>64.4 - 72.9</t>
  </si>
  <si>
    <t>61.8 - 67.1</t>
  </si>
  <si>
    <t>67.8 - 76.9</t>
  </si>
  <si>
    <t>62.2 - 73.9</t>
  </si>
  <si>
    <t>54.4 - 67.5</t>
  </si>
  <si>
    <t>62.6 - 67.8</t>
  </si>
  <si>
    <t>70.7 - 73.1</t>
  </si>
  <si>
    <t>70.2 - 74.3</t>
  </si>
  <si>
    <t>63.5 - 71.4</t>
  </si>
  <si>
    <t>70.8 - 76.8</t>
  </si>
  <si>
    <t>73.2 - 83.5</t>
  </si>
  <si>
    <t>72.5 - 79.8</t>
  </si>
  <si>
    <t>65.6 - 74.6</t>
  </si>
  <si>
    <t>71.1 - 80.4</t>
  </si>
  <si>
    <t>55.5 - 65.0</t>
  </si>
  <si>
    <t>78.0 - 80.3</t>
  </si>
  <si>
    <t>71.2 - 77.3</t>
  </si>
  <si>
    <t>75.0 - 82.8</t>
  </si>
  <si>
    <t>76.7 - 82.0</t>
  </si>
  <si>
    <t>77.3 - 83.2</t>
  </si>
  <si>
    <t>76.9 - 83.8</t>
  </si>
  <si>
    <t>73.0 - 79.5</t>
  </si>
  <si>
    <t>80.5 - 85.2</t>
  </si>
  <si>
    <t>73.9 - 75.7</t>
  </si>
  <si>
    <t>71.4 - 76.2</t>
  </si>
  <si>
    <t>48.5 - 61.1</t>
  </si>
  <si>
    <t>76.7 - 80.6</t>
  </si>
  <si>
    <t>78.4 - 82.1</t>
  </si>
  <si>
    <t>72.9 - 78.2</t>
  </si>
  <si>
    <t>74.0 - 79.4</t>
  </si>
  <si>
    <t>65.7 - 70.0</t>
  </si>
  <si>
    <t>63.4 - 66.4</t>
  </si>
  <si>
    <t>65.2 - 72.2</t>
  </si>
  <si>
    <t>60.6 - 66.1</t>
  </si>
  <si>
    <t>59.6 - 68.6</t>
  </si>
  <si>
    <t>56.0 - 64.3</t>
  </si>
  <si>
    <t>65.1 - 75.7</t>
  </si>
  <si>
    <t>53.1 - 65.6</t>
  </si>
  <si>
    <t>63.7 - 70.3</t>
  </si>
  <si>
    <t>77.0 - 79.4</t>
  </si>
  <si>
    <t>72.1 - 80.0</t>
  </si>
  <si>
    <t>78.5 - 85.1</t>
  </si>
  <si>
    <t>74.1 - 80.6</t>
  </si>
  <si>
    <t>72.7 - 79.2</t>
  </si>
  <si>
    <t>69.7 - 78.1</t>
  </si>
  <si>
    <t>82.3 - 86.9</t>
  </si>
  <si>
    <t>68.1 - 75.9</t>
  </si>
  <si>
    <t>80.0 - 80.8</t>
  </si>
  <si>
    <t>76.2 - 80.4</t>
  </si>
  <si>
    <t>80.6 - 84.4</t>
  </si>
  <si>
    <t>77.1 - 82.2</t>
  </si>
  <si>
    <t>78.8 - 82.7</t>
  </si>
  <si>
    <t>69.2 - 73.8</t>
  </si>
  <si>
    <t>74.8 - 79.0</t>
  </si>
  <si>
    <t>77.6 - 82.5</t>
  </si>
  <si>
    <t>75.8 - 80.6</t>
  </si>
  <si>
    <t>68.5 - 72.9</t>
  </si>
  <si>
    <t>79.7 - 83.5</t>
  </si>
  <si>
    <t>75.0 - 79.4</t>
  </si>
  <si>
    <t>76.6 - 80.7</t>
  </si>
  <si>
    <t>81.0 - 84.3</t>
  </si>
  <si>
    <t>80.6 - 86.5</t>
  </si>
  <si>
    <t>78.7 - 82.3</t>
  </si>
  <si>
    <t>76.9 - 82.1</t>
  </si>
  <si>
    <t>80.9 - 85.2</t>
  </si>
  <si>
    <t>77.9 - 82.1</t>
  </si>
  <si>
    <t>78.7 - 82.7</t>
  </si>
  <si>
    <t>83.4 - 88.3</t>
  </si>
  <si>
    <t>75.2 - 80.5</t>
  </si>
  <si>
    <t>80.5 - 84.8</t>
  </si>
  <si>
    <t>78.4 - 82.0</t>
  </si>
  <si>
    <t>78.6 - 82.5</t>
  </si>
  <si>
    <t>79.0 - 84.8</t>
  </si>
  <si>
    <t>81.2 - 84.5</t>
  </si>
  <si>
    <t>81.6 - 85.0</t>
  </si>
  <si>
    <t>80.6 - 85.5</t>
  </si>
  <si>
    <t>79.6 - 86.0</t>
  </si>
  <si>
    <t>81.8 - 85.0</t>
  </si>
  <si>
    <t>81.2 - 86.5</t>
  </si>
  <si>
    <t>79.0 - 83.1</t>
  </si>
  <si>
    <t>77.9 - 78.7</t>
  </si>
  <si>
    <t>76.6 - 79.4</t>
  </si>
  <si>
    <t>71.5 - 79.9</t>
  </si>
  <si>
    <t>69.5 - 74.5</t>
  </si>
  <si>
    <t>85.5 - 90.2</t>
  </si>
  <si>
    <t>76.6 - 81.6</t>
  </si>
  <si>
    <t>76.2 - 79.0</t>
  </si>
  <si>
    <t>77.4 - 81.6</t>
  </si>
  <si>
    <t>70.2 - 79.1</t>
  </si>
  <si>
    <t>73.7 - 78.9</t>
  </si>
  <si>
    <t>72.9 - 80.0</t>
  </si>
  <si>
    <t>72.2 - 75.0</t>
  </si>
  <si>
    <t>69.5 - 74.7</t>
  </si>
  <si>
    <t>70.5 - 74.5</t>
  </si>
  <si>
    <t>75.4 - 81.3</t>
  </si>
  <si>
    <t>78.2 - 80.4</t>
  </si>
  <si>
    <t>76.1 - 84.5</t>
  </si>
  <si>
    <t>77.5 - 84.1</t>
  </si>
  <si>
    <t>77.7 - 83.1</t>
  </si>
  <si>
    <t>76.4 - 81.2</t>
  </si>
  <si>
    <t>73.5 - 80.2</t>
  </si>
  <si>
    <t>76.5 - 84.9</t>
  </si>
  <si>
    <t>74.3 - 82.0</t>
  </si>
  <si>
    <t>75.9 - 80.8</t>
  </si>
  <si>
    <t>78.4 - 80.2</t>
  </si>
  <si>
    <t>80.6 - 84.9</t>
  </si>
  <si>
    <t>72.0 - 77.1</t>
  </si>
  <si>
    <t>71.3 - 79.6</t>
  </si>
  <si>
    <t>74.0 - 81.5</t>
  </si>
  <si>
    <t>74.8 - 82.2</t>
  </si>
  <si>
    <t>73.7 - 81.5</t>
  </si>
  <si>
    <t>66.7 - 74.5</t>
  </si>
  <si>
    <t>77.6 - 85.5</t>
  </si>
  <si>
    <t>74.8 - 82.4</t>
  </si>
  <si>
    <t>79.8 - 84.4</t>
  </si>
  <si>
    <t>82.6 - 87.9</t>
  </si>
  <si>
    <t>75.9 - 85.8</t>
  </si>
  <si>
    <t>77.9 - 80.0</t>
  </si>
  <si>
    <t>67.5 - 75.8</t>
  </si>
  <si>
    <t>77.6 - 85.3</t>
  </si>
  <si>
    <t>75.0 - 80.4</t>
  </si>
  <si>
    <t>72.9 - 82.8</t>
  </si>
  <si>
    <t>76.9 - 85.4</t>
  </si>
  <si>
    <t>75.5 - 79.5</t>
  </si>
  <si>
    <t>76.6 - 82.4</t>
  </si>
  <si>
    <t>78.5 - 85.0</t>
  </si>
  <si>
    <t>76.0 - 83.9</t>
  </si>
  <si>
    <t>82.0 - 89.4</t>
  </si>
  <si>
    <t>78.0 - 79.9</t>
  </si>
  <si>
    <t>76.4 - 80.2</t>
  </si>
  <si>
    <t>77.9 - 84.9</t>
  </si>
  <si>
    <t>69.2 - 80.2</t>
  </si>
  <si>
    <t>74.8 - 81.6</t>
  </si>
  <si>
    <t>78.0 - 84.4</t>
  </si>
  <si>
    <t>76.0 - 81.5</t>
  </si>
  <si>
    <t>73.7 - 81.0</t>
  </si>
  <si>
    <t>76.6 - 81.8</t>
  </si>
  <si>
    <t>76.4 - 81.1</t>
  </si>
  <si>
    <t>68.8 - 70.8</t>
  </si>
  <si>
    <t>69.4 - 83.6</t>
  </si>
  <si>
    <t>65.7 - 75.7</t>
  </si>
  <si>
    <t>68.9 - 79.3</t>
  </si>
  <si>
    <t>74.3 - 87.2</t>
  </si>
  <si>
    <t>57.2 - 67.2</t>
  </si>
  <si>
    <t>63.8 - 70.7</t>
  </si>
  <si>
    <t>70.1 - 79.9</t>
  </si>
  <si>
    <t>57.7 - 63.4</t>
  </si>
  <si>
    <t>67.7 - 74.1</t>
  </si>
  <si>
    <t>67.3 - 80.4</t>
  </si>
  <si>
    <t>69.5 - 77.6</t>
  </si>
  <si>
    <t>52.1 - 62.1</t>
  </si>
  <si>
    <t>73.6 - 81.5</t>
  </si>
  <si>
    <t>74.5 - 82.3</t>
  </si>
  <si>
    <t>57.8 - 68.5</t>
  </si>
  <si>
    <t>55.3 - 64.6</t>
  </si>
  <si>
    <t>57.8 - 72.3</t>
  </si>
  <si>
    <t>71.5 - 79.4</t>
  </si>
  <si>
    <t>73.5 - 83.6</t>
  </si>
  <si>
    <t>73.4 - 85.9</t>
  </si>
  <si>
    <t>73.2 - 83.0</t>
  </si>
  <si>
    <t>67.9 - 79.2</t>
  </si>
  <si>
    <t>Locality Office</t>
  </si>
  <si>
    <t xml:space="preserve">Legal abortions: numbers by Clinical Commissioning Groups (England) and Locality Office </t>
  </si>
  <si>
    <t xml:space="preserve">Legal abortions: rates by Clinical Commissioning Groups (England) and Locality Office (Wales) </t>
  </si>
  <si>
    <t>Table 12d</t>
  </si>
  <si>
    <t>not known*</t>
  </si>
  <si>
    <t>P529</t>
  </si>
  <si>
    <t xml:space="preserve">intercranial nontraumatic haemorrhage of fetus </t>
  </si>
  <si>
    <t>E84</t>
  </si>
  <si>
    <t>G71</t>
  </si>
  <si>
    <t>disorder of the muscles</t>
  </si>
  <si>
    <t>cystic fibrosis</t>
  </si>
  <si>
    <t>Total all grounds</t>
  </si>
  <si>
    <t xml:space="preserve">England </t>
  </si>
  <si>
    <t xml:space="preserve">North </t>
  </si>
  <si>
    <t xml:space="preserve">Midlands and </t>
  </si>
  <si>
    <t xml:space="preserve">South of </t>
  </si>
  <si>
    <t>and Wales</t>
  </si>
  <si>
    <t>of England</t>
  </si>
  <si>
    <t>East of England</t>
  </si>
  <si>
    <t>Table 8b</t>
  </si>
  <si>
    <t>Table 11b</t>
  </si>
  <si>
    <t>Commissioning Group (England) and Locality Office (Wales) of residence, 2012</t>
  </si>
  <si>
    <t>ages</t>
  </si>
  <si>
    <t>Method of Abortion</t>
  </si>
  <si>
    <t>Table 8a</t>
  </si>
  <si>
    <t>Legal abortions: grounds by region, residents of England and Wales, 2012</t>
  </si>
  <si>
    <t xml:space="preserve">Legal abortions: principal medical condition and all mentions of medical conditions, </t>
  </si>
  <si>
    <t>for abortions performed under ground E, residents of England and Wales, 2012</t>
  </si>
  <si>
    <t>Table 11a</t>
  </si>
  <si>
    <t>Clinical Commissioning Groups/</t>
  </si>
  <si>
    <t>Chromosomal abnormalities</t>
  </si>
  <si>
    <t xml:space="preserve">ground E, and too late to amend the tables.  </t>
  </si>
  <si>
    <r>
      <t>gestation</t>
    </r>
    <r>
      <rPr>
        <vertAlign val="superscript"/>
        <sz val="10"/>
        <rFont val="Arial"/>
        <family val="2"/>
      </rPr>
      <t xml:space="preserve"> </t>
    </r>
  </si>
  <si>
    <t>the number of abortions performed under Ground E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</si>
  <si>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the all mentions totals show abortions where more than one medical condition is reported.  Totals therefore do not equal</t>
    </r>
  </si>
  <si>
    <t>Legal abortions: country of residence by age and gestation weeks, 2012</t>
  </si>
  <si>
    <t>(iii) gestation weeks, 2012</t>
  </si>
  <si>
    <t xml:space="preserve">Table 12a: Legal abortions: non-residents of residents of England and </t>
  </si>
  <si>
    <t>Wales by country of residence, 2012</t>
  </si>
  <si>
    <t>Legal abortions: purchaser, gestation weeks and Sexual Health Indicator by Clinical</t>
  </si>
  <si>
    <t>Table 8b: Legal abortions: grounds by region, residents of England and Wales, 2012</t>
  </si>
  <si>
    <t xml:space="preserve">Table 7a: Legal abortions: procedure by gestation weeks, residents of England </t>
  </si>
  <si>
    <t xml:space="preserve">Table 7b:  Legal abortions:  grounds by gestation weeks, residents of </t>
  </si>
  <si>
    <t>England and Wales, 2012</t>
  </si>
  <si>
    <t xml:space="preserve">Table 6: Legal abortions: gestation weeks by age and purchaser, residents of </t>
  </si>
  <si>
    <t xml:space="preserve">Table 5: Legal abortions: gestation weeks by purchaser and method of abortion, residents of </t>
  </si>
  <si>
    <t>Table 4a: Legal abortions: by age, residents of England and Wales, 2012</t>
  </si>
  <si>
    <t>Table 4b: Legal abortions: number of previous abortions by age, residents of England and Wales, 2012</t>
  </si>
  <si>
    <t>(vii) parity, (viii) previous miscarriages, (ix) previous abortions, (x) chlamydia screening, residents of England and Wales, 2012</t>
  </si>
  <si>
    <t xml:space="preserve">Table 2: Legal abortions: age by (i) purchaser, (ii) statutory grounds, (iii) gestation weeks, (iv) procedure, (v) marital status, (vi) ethnicity, </t>
  </si>
  <si>
    <t>Legal abortions: residents of Irish Republic by county, 2012</t>
  </si>
  <si>
    <t>Table 12d: Legal abortions: residents of Irish Republic by county, 2012</t>
  </si>
  <si>
    <t>(vii) parity, (viii) previous miscarriages, (ix) previous abortions, (x) chlamydia screening, residents of England and Wales 2002 to 2012</t>
  </si>
  <si>
    <t xml:space="preserve">Table 3a: Legal abortions: by (i) purchaser, (ii) statutory grounds, (iii) gestation weeks, (iv) procedure, (v) marital status, (vi) ethnicity, </t>
  </si>
  <si>
    <t>Table 3b: Legal abortions: totals, rates and percentages by age group, resdients of England and Wales, 2002 to 2012</t>
  </si>
  <si>
    <t xml:space="preserve">Table 13: Legal abortions: countries of Great Britain by (i) age, (ii) gestation weeks, (iii) procedure, </t>
  </si>
  <si>
    <t>(iv) parity, (v) previous abortions, (vi) grounds and (vii) principal medical condition for abortions performed</t>
  </si>
  <si>
    <t>and gestation weeks, residents of England and Wales, 2012</t>
  </si>
  <si>
    <r>
      <t>Table 8a: Legal abortions: complication</t>
    </r>
    <r>
      <rPr>
        <b/>
        <vertAlign val="superscript"/>
        <sz val="12"/>
        <color indexed="57"/>
        <rFont val="Arial"/>
        <family val="2"/>
      </rPr>
      <t>1</t>
    </r>
    <r>
      <rPr>
        <b/>
        <sz val="12"/>
        <color indexed="57"/>
        <rFont val="Arial"/>
        <family val="2"/>
      </rPr>
      <t xml:space="preserve"> rates by procedure </t>
    </r>
  </si>
  <si>
    <t>England, residents</t>
  </si>
  <si>
    <t xml:space="preserve">Local Authority </t>
  </si>
  <si>
    <t>Local Authority</t>
  </si>
  <si>
    <t>under 13</t>
  </si>
  <si>
    <t>17 to 19</t>
  </si>
  <si>
    <r>
      <t xml:space="preserve">Feticide with a medical evacuation </t>
    </r>
    <r>
      <rPr>
        <vertAlign val="superscript"/>
        <sz val="10"/>
        <rFont val="Arial"/>
        <family val="2"/>
      </rPr>
      <t>2</t>
    </r>
  </si>
  <si>
    <t>Gestation weeks for abortions performed under ground E</t>
  </si>
  <si>
    <t>Table 9a</t>
  </si>
  <si>
    <t>Table 9b</t>
  </si>
  <si>
    <t>13 &amp; 14</t>
  </si>
  <si>
    <t>15 &amp; 16</t>
  </si>
  <si>
    <t>20 &amp; 21</t>
  </si>
  <si>
    <t xml:space="preserve">Table 9b:  Legal abortions performed under ground E by gestation weeks, residents of </t>
  </si>
  <si>
    <t xml:space="preserve">Legal abortions performed under ground E by gestation weeks, residents of </t>
  </si>
  <si>
    <t xml:space="preserve">Table 9c:  Legal abortions performed under ground E by gestation weeks, residents of </t>
  </si>
  <si>
    <t>England and Wales, numbers, 2012</t>
  </si>
  <si>
    <t>England and Wales, percentages, 2012</t>
  </si>
  <si>
    <t xml:space="preserve">abortions </t>
  </si>
  <si>
    <t xml:space="preserve">Repeat </t>
  </si>
  <si>
    <t>25 and over</t>
  </si>
  <si>
    <t xml:space="preserve">Legal abortions: method of abortion and repeat abortions, all ages, aged under 25 and 25 and </t>
  </si>
  <si>
    <t>over, by Clinical Commissioning Group (England) and Locality Office (Wales) of residence, 2012</t>
  </si>
  <si>
    <t>Yorkshire and the Humber</t>
  </si>
  <si>
    <t>E08000016</t>
  </si>
  <si>
    <t>Barnsley</t>
  </si>
  <si>
    <t>E08000032</t>
  </si>
  <si>
    <t>Bradford</t>
  </si>
  <si>
    <t>E08000033</t>
  </si>
  <si>
    <t>Calderdale</t>
  </si>
  <si>
    <t>E08000017</t>
  </si>
  <si>
    <t>Doncaster</t>
  </si>
  <si>
    <t>E06000011</t>
  </si>
  <si>
    <t>E06000010</t>
  </si>
  <si>
    <t>E08000034</t>
  </si>
  <si>
    <t>Kirklees</t>
  </si>
  <si>
    <t>E08000035</t>
  </si>
  <si>
    <t>Leeds</t>
  </si>
  <si>
    <t>E06000012</t>
  </si>
  <si>
    <t>North East Lincolnshire</t>
  </si>
  <si>
    <t>E06000013</t>
  </si>
  <si>
    <t>E08000018</t>
  </si>
  <si>
    <t>Rotherham</t>
  </si>
  <si>
    <t>E08000019</t>
  </si>
  <si>
    <t>Sheffield</t>
  </si>
  <si>
    <t>E08000036</t>
  </si>
  <si>
    <t>Wakefield</t>
  </si>
  <si>
    <t>E06000014</t>
  </si>
  <si>
    <t/>
  </si>
  <si>
    <t>North West</t>
  </si>
  <si>
    <t>E06000008</t>
  </si>
  <si>
    <t>E06000009</t>
  </si>
  <si>
    <t>E08000001</t>
  </si>
  <si>
    <t>Bolton</t>
  </si>
  <si>
    <t>E08000002</t>
  </si>
  <si>
    <t>Bury</t>
  </si>
  <si>
    <t>E06000049</t>
  </si>
  <si>
    <t>E06000050</t>
  </si>
  <si>
    <t>E06000006</t>
  </si>
  <si>
    <t>E08000011</t>
  </si>
  <si>
    <t>Knowsley</t>
  </si>
  <si>
    <t>E08000012</t>
  </si>
  <si>
    <t>Liverpool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</si>
  <si>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</si>
  <si>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</si>
  <si>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</si>
  <si>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</si>
  <si>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</si>
  <si>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</si>
  <si>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</si>
  <si>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</si>
  <si>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E08000014</t>
  </si>
  <si>
    <t>Sefton</t>
  </si>
  <si>
    <t>E08000013</t>
  </si>
  <si>
    <t>E08000007</t>
  </si>
  <si>
    <t>Stockport</t>
  </si>
  <si>
    <t>E08000008</t>
  </si>
  <si>
    <t>Tameside</t>
  </si>
  <si>
    <t>E08000009</t>
  </si>
  <si>
    <t>Trafford</t>
  </si>
  <si>
    <t>E06000007</t>
  </si>
  <si>
    <t>E08000010</t>
  </si>
  <si>
    <t>Wigan</t>
  </si>
  <si>
    <t>E08000015</t>
  </si>
  <si>
    <t>Wirral</t>
  </si>
  <si>
    <t>North East</t>
  </si>
  <si>
    <t>E06000047</t>
  </si>
  <si>
    <t>E06000005</t>
  </si>
  <si>
    <t>E08000020</t>
  </si>
  <si>
    <t>Gateshead</t>
  </si>
  <si>
    <t>E06000001</t>
  </si>
  <si>
    <t>E06000002</t>
  </si>
  <si>
    <t>E08000021</t>
  </si>
  <si>
    <t>E08000022</t>
  </si>
  <si>
    <t>North Tyneside</t>
  </si>
  <si>
    <t>E06000048</t>
  </si>
  <si>
    <t>E06000003</t>
  </si>
  <si>
    <t>E08000023</t>
  </si>
  <si>
    <t>South Tyneside</t>
  </si>
  <si>
    <t>E06000004</t>
  </si>
  <si>
    <t>E08000024</t>
  </si>
  <si>
    <t>Sunderland</t>
  </si>
  <si>
    <t>West Midlands</t>
  </si>
  <si>
    <t>E08000025</t>
  </si>
  <si>
    <t>Birmingham</t>
  </si>
  <si>
    <t>E08000026</t>
  </si>
  <si>
    <t>Coventry</t>
  </si>
  <si>
    <t>E08000027</t>
  </si>
  <si>
    <t>Dudley</t>
  </si>
  <si>
    <t>E06000019</t>
  </si>
  <si>
    <t>E08000028</t>
  </si>
  <si>
    <t>Sandwell</t>
  </si>
  <si>
    <t>E06000051</t>
  </si>
  <si>
    <t>E08000029</t>
  </si>
  <si>
    <t>Solihull</t>
  </si>
  <si>
    <t>E06000021</t>
  </si>
  <si>
    <t>E06000020</t>
  </si>
  <si>
    <t>E08000030</t>
  </si>
  <si>
    <t>Walsall</t>
  </si>
  <si>
    <t>E08000031</t>
  </si>
  <si>
    <t>Wolverhampton</t>
  </si>
  <si>
    <t>East Midlands</t>
  </si>
  <si>
    <t>E06000015</t>
  </si>
  <si>
    <t>E06000016</t>
  </si>
  <si>
    <t>E06000018</t>
  </si>
  <si>
    <t>E06000017</t>
  </si>
  <si>
    <t>East</t>
  </si>
  <si>
    <t>E06000055</t>
  </si>
  <si>
    <t>E06000056</t>
  </si>
  <si>
    <t>E06000032</t>
  </si>
  <si>
    <t>Luton</t>
  </si>
  <si>
    <t>E06000031</t>
  </si>
  <si>
    <t>E06000033</t>
  </si>
  <si>
    <t>E06000034</t>
  </si>
  <si>
    <t>E09000002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</si>
  <si>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</si>
  <si>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</si>
  <si>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</si>
  <si>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</si>
  <si>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</si>
  <si>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</si>
  <si>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</si>
  <si>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</si>
  <si>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</si>
  <si>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</si>
  <si>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E09000001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</si>
  <si>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</si>
  <si>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</si>
  <si>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</si>
  <si>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</si>
  <si>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</si>
  <si>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</si>
  <si>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</si>
  <si>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</si>
  <si>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</si>
  <si>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</si>
  <si>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</si>
  <si>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</si>
  <si>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</si>
  <si>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</si>
  <si>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</si>
  <si>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</si>
  <si>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</si>
  <si>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</si>
  <si>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</si>
  <si>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</si>
  <si>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</si>
  <si>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</si>
  <si>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</si>
  <si>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</si>
  <si>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E09000021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</si>
  <si>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</si>
  <si>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</si>
  <si>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</si>
  <si>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</si>
  <si>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</si>
  <si>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</si>
  <si>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</si>
  <si>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</si>
  <si>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</si>
  <si>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</si>
  <si>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</si>
  <si>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</si>
  <si>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</si>
  <si>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</si>
  <si>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</si>
  <si>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</si>
  <si>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</si>
  <si>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</si>
  <si>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</si>
  <si>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</si>
  <si>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</si>
  <si>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</si>
  <si>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</si>
  <si>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South East</t>
  </si>
  <si>
    <t>E06000036</t>
  </si>
  <si>
    <t>E06000043</t>
  </si>
  <si>
    <t>E06000046</t>
  </si>
  <si>
    <t>E06000035</t>
  </si>
  <si>
    <t>Medway</t>
  </si>
  <si>
    <t>E06000042</t>
  </si>
  <si>
    <t>E06000044</t>
  </si>
  <si>
    <t>E06000038</t>
  </si>
  <si>
    <t>E06000039</t>
  </si>
  <si>
    <t>E06000045</t>
  </si>
  <si>
    <t>E06000037</t>
  </si>
  <si>
    <t>E06000040</t>
  </si>
  <si>
    <t>E06000041</t>
  </si>
  <si>
    <t>South West</t>
  </si>
  <si>
    <t>E06000022</t>
  </si>
  <si>
    <t>E06000028</t>
  </si>
  <si>
    <t>E06000023</t>
  </si>
  <si>
    <t>E06000052</t>
  </si>
  <si>
    <t>E06000053</t>
  </si>
  <si>
    <t>E06000024</t>
  </si>
  <si>
    <t>North Somerset</t>
  </si>
  <si>
    <t>E06000026</t>
  </si>
  <si>
    <t>E06000029</t>
  </si>
  <si>
    <t>E06000025</t>
  </si>
  <si>
    <t>E06000030</t>
  </si>
  <si>
    <t>E06000027</t>
  </si>
  <si>
    <t>Torbay</t>
  </si>
  <si>
    <t>E06000054</t>
  </si>
  <si>
    <t>York</t>
  </si>
  <si>
    <t>Table 10c</t>
  </si>
  <si>
    <t>Table 10d</t>
  </si>
  <si>
    <t>Legal abortions: numbers by age and Local Authority, England residents, 2012</t>
  </si>
  <si>
    <t>Legal abortions: rates by age and Local Authority, England residents, 2012</t>
  </si>
  <si>
    <t>Table 10c: Legal abortions: numbers by age and Local Authority, England, residents, 2012</t>
  </si>
  <si>
    <t>Table 10d: Legal abortions: rates by age and Local Authority, England, residents, 2012</t>
  </si>
  <si>
    <t xml:space="preserve">Table 9c </t>
  </si>
  <si>
    <t>Irish Republic residents</t>
  </si>
  <si>
    <t>numbers and rates</t>
  </si>
  <si>
    <t>abortions performed under ground E, residents of England and Wales, 2012</t>
  </si>
  <si>
    <t>Table 9a: Legal abortions: principal medical condition and total mentions of medical conditions for</t>
  </si>
  <si>
    <t xml:space="preserve">Legal abortions, country of residence by age and gestation weeks, and previous </t>
  </si>
  <si>
    <t>abortions, 2012</t>
  </si>
  <si>
    <t>22 and over</t>
  </si>
  <si>
    <r>
      <t>2</t>
    </r>
    <r>
      <rPr>
        <sz val="9"/>
        <rFont val="Arial"/>
        <family val="2"/>
      </rPr>
      <t xml:space="preserve">  the collection of information on independent sector commenced in 1981.</t>
    </r>
  </si>
  <si>
    <r>
      <t xml:space="preserve">3 </t>
    </r>
    <r>
      <rPr>
        <sz val="9"/>
        <rFont val="Arial"/>
        <family val="2"/>
      </rPr>
      <t xml:space="preserve"> rates for all women residents age-standardised to the European population for ages 15-44.  See Annex A for further details.</t>
    </r>
  </si>
  <si>
    <r>
      <t>4</t>
    </r>
    <r>
      <rPr>
        <sz val="9"/>
        <rFont val="Arial"/>
        <family val="2"/>
      </rPr>
      <t xml:space="preserve">  revised England and Wales total.</t>
    </r>
  </si>
  <si>
    <r>
      <t>1</t>
    </r>
    <r>
      <rPr>
        <sz val="11"/>
        <rFont val="Arial"/>
        <family val="2"/>
      </rPr>
      <t xml:space="preserve"> percentages exclude not known and not stated</t>
    </r>
  </si>
  <si>
    <r>
      <t>1</t>
    </r>
    <r>
      <rPr>
        <sz val="9"/>
        <rFont val="Arial"/>
        <family val="2"/>
      </rPr>
      <t xml:space="preserve"> rates for all ages, under 14, under 15, under 16 and under 18 are based on mid-2010 population </t>
    </r>
  </si>
  <si>
    <r>
      <t>.</t>
    </r>
    <r>
      <rPr>
        <sz val="9"/>
        <rFont val="Arial"/>
        <family val="2"/>
      </rPr>
      <t xml:space="preserve"> rate not available.</t>
    </r>
  </si>
  <si>
    <r>
      <t xml:space="preserve">1 </t>
    </r>
    <r>
      <rPr>
        <sz val="10"/>
        <rFont val="Arial"/>
        <family val="2"/>
      </rPr>
      <t>age not stated have been distributed pro-rata across age group 20-24</t>
    </r>
  </si>
  <si>
    <r>
      <t xml:space="preserve">1 </t>
    </r>
    <r>
      <rPr>
        <sz val="10"/>
        <rFont val="Arial"/>
        <family val="2"/>
      </rPr>
      <t>includes feticide with no method of evacuation and surgical 'other'.</t>
    </r>
  </si>
  <si>
    <t xml:space="preserve">  rates for all ages, under 16, under 18 and 35 and over are based on populations 15-44, 13-15, 15-17 and 35-44 respectively</t>
  </si>
  <si>
    <r>
      <t xml:space="preserve">1 </t>
    </r>
    <r>
      <rPr>
        <vertAlign val="subscript"/>
        <sz val="14"/>
        <rFont val="Arial"/>
        <family val="2"/>
      </rPr>
      <t>details of other countries shown under 'Other' can be obtained on request</t>
    </r>
  </si>
  <si>
    <r>
      <t>1</t>
    </r>
    <r>
      <rPr>
        <sz val="10"/>
        <rFont val="Arial"/>
        <family val="2"/>
      </rPr>
      <t xml:space="preserve"> percentages exclude not known and not stated county of Ireland</t>
    </r>
  </si>
  <si>
    <r>
      <t>2</t>
    </r>
    <r>
      <rPr>
        <sz val="11"/>
        <rFont val="Arial"/>
        <family val="2"/>
      </rPr>
      <t xml:space="preserve"> revised England and Wales total</t>
    </r>
  </si>
  <si>
    <t xml:space="preserve">  Note: percentages are rounded and may not add up to 100</t>
  </si>
  <si>
    <t xml:space="preserve">  further details.</t>
  </si>
  <si>
    <t xml:space="preserve">  over 24 weeks</t>
  </si>
  <si>
    <t xml:space="preserve">* 'not known' includes 1 case which on further investigation was found to be performed under ground C and not 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</si>
  <si>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includes 8 cases where use of feticide was not confirmed at time of publication.  </t>
    </r>
  </si>
  <si>
    <t xml:space="preserve">    Purchaser (%)</t>
  </si>
  <si>
    <t>Gestation weeks (%)</t>
  </si>
  <si>
    <t xml:space="preserve">  Note: percentages are rounded and may not add to 100</t>
  </si>
  <si>
    <t xml:space="preserve">  Source:  ISD Scotland, Department of Health</t>
  </si>
  <si>
    <t>E10000002</t>
  </si>
  <si>
    <t>E10000003</t>
  </si>
  <si>
    <t>E10000006</t>
  </si>
  <si>
    <t>E10000007</t>
  </si>
  <si>
    <t>E10000008</t>
  </si>
  <si>
    <t>E10000009</t>
  </si>
  <si>
    <t>E10000011</t>
  </si>
  <si>
    <t>E10000012</t>
  </si>
  <si>
    <t>E10000013</t>
  </si>
  <si>
    <t>E10000014</t>
  </si>
  <si>
    <t>E10000015</t>
  </si>
  <si>
    <t>E10000016</t>
  </si>
  <si>
    <t>E10000017</t>
  </si>
  <si>
    <t>E10000018</t>
  </si>
  <si>
    <t>E10000019</t>
  </si>
  <si>
    <t>E10000020</t>
  </si>
  <si>
    <t>E10000021</t>
  </si>
  <si>
    <t>E10000023</t>
  </si>
  <si>
    <t>E10000024</t>
  </si>
  <si>
    <t>E10000025</t>
  </si>
  <si>
    <t>E10000027</t>
  </si>
  <si>
    <t>E10000028</t>
  </si>
  <si>
    <t>E10000029</t>
  </si>
  <si>
    <t>E10000030</t>
  </si>
  <si>
    <t>E10000031</t>
  </si>
  <si>
    <t>E10000032</t>
  </si>
  <si>
    <t>E10000034</t>
  </si>
  <si>
    <t>East Riding of Yorkshire</t>
  </si>
  <si>
    <t>Kingston upon Hull, City of</t>
  </si>
  <si>
    <t>North Lincolnshire</t>
  </si>
  <si>
    <t>North Yorkshire</t>
  </si>
  <si>
    <t>Blackburn with Darwen</t>
  </si>
  <si>
    <t>Blackpool</t>
  </si>
  <si>
    <t>Cheshire East UA</t>
  </si>
  <si>
    <t>Cheshire West and Chester UA</t>
  </si>
  <si>
    <t>Halton</t>
  </si>
  <si>
    <t>St. Helens</t>
  </si>
  <si>
    <t>Warrington</t>
  </si>
  <si>
    <t>Cumbria</t>
  </si>
  <si>
    <t>County Durham UA</t>
  </si>
  <si>
    <t>Darlington</t>
  </si>
  <si>
    <t>Hartlepool</t>
  </si>
  <si>
    <t>Middlesbrough</t>
  </si>
  <si>
    <t>Newcastle upon Tyne</t>
  </si>
  <si>
    <t>Northumberland UA</t>
  </si>
  <si>
    <t>Redcar and Cleveland</t>
  </si>
  <si>
    <t>Stockton-on-Tees</t>
  </si>
  <si>
    <t>Herefordshire, County of</t>
  </si>
  <si>
    <t>Shropshire UA</t>
  </si>
  <si>
    <t>Stoke-on-Trent</t>
  </si>
  <si>
    <t>Telford and Wrekin</t>
  </si>
  <si>
    <t>Staffordshire</t>
  </si>
  <si>
    <t>Warwickshire</t>
  </si>
  <si>
    <t>Worcestershire</t>
  </si>
  <si>
    <t>Derby</t>
  </si>
  <si>
    <t>Leicester</t>
  </si>
  <si>
    <t>Nottingham</t>
  </si>
  <si>
    <t>Rutland</t>
  </si>
  <si>
    <t>Derbyshire</t>
  </si>
  <si>
    <t>Leicestershire</t>
  </si>
  <si>
    <t>Lincolnshire</t>
  </si>
  <si>
    <t>Northamptonshire</t>
  </si>
  <si>
    <t>Nottinghamshire</t>
  </si>
  <si>
    <t>Bedford UA</t>
  </si>
  <si>
    <t>Central Bedfordshire UA</t>
  </si>
  <si>
    <t>Peterborough</t>
  </si>
  <si>
    <t>Southend-on-Sea</t>
  </si>
  <si>
    <t>Thurrock</t>
  </si>
  <si>
    <t>Cambridgeshire</t>
  </si>
  <si>
    <t>Hertfordshire</t>
  </si>
  <si>
    <t>Norfolk</t>
  </si>
  <si>
    <t>Suffolk</t>
  </si>
  <si>
    <t>Barking and Dagenham</t>
  </si>
  <si>
    <t>City of London</t>
  </si>
  <si>
    <t>Hammersmith and Fulham</t>
  </si>
  <si>
    <t>Kensington and Chelsea</t>
  </si>
  <si>
    <t>Kingston upon Thames</t>
  </si>
  <si>
    <t>Richmond upon Thames</t>
  </si>
  <si>
    <t>Bracknell Forest</t>
  </si>
  <si>
    <t>Brighton and Hove</t>
  </si>
  <si>
    <t>Isle of Wight</t>
  </si>
  <si>
    <t>Milton Keynes</t>
  </si>
  <si>
    <t>Portsmouth</t>
  </si>
  <si>
    <t>Reading</t>
  </si>
  <si>
    <t>Slough</t>
  </si>
  <si>
    <t>Southampton</t>
  </si>
  <si>
    <t>West Berkshire</t>
  </si>
  <si>
    <t>Windsor and Maidenhead</t>
  </si>
  <si>
    <t>Wokingham</t>
  </si>
  <si>
    <t>Buckinghamshire</t>
  </si>
  <si>
    <t>East Sussex</t>
  </si>
  <si>
    <t>Hampshire</t>
  </si>
  <si>
    <t>Kent</t>
  </si>
  <si>
    <t>Oxfordshire</t>
  </si>
  <si>
    <t>Surrey</t>
  </si>
  <si>
    <t>West Sussex</t>
  </si>
  <si>
    <t>Bath and North East Somerset</t>
  </si>
  <si>
    <t>Bournemouth</t>
  </si>
  <si>
    <t>Bristol, City of</t>
  </si>
  <si>
    <t>Cornwall UA</t>
  </si>
  <si>
    <t>Isles of Scilly UA</t>
  </si>
  <si>
    <t>Plymouth</t>
  </si>
  <si>
    <t>Poole</t>
  </si>
  <si>
    <t>South Gloucestershire</t>
  </si>
  <si>
    <t>Swindon</t>
  </si>
  <si>
    <t>Wiltshire UA</t>
  </si>
  <si>
    <t>Devon</t>
  </si>
  <si>
    <t>Dorset</t>
  </si>
  <si>
    <t>Gloucestershire</t>
  </si>
  <si>
    <t>Somerset</t>
  </si>
  <si>
    <t>Crude rates per 1,000 women</t>
  </si>
  <si>
    <t>abortions by</t>
  </si>
  <si>
    <t>principal</t>
  </si>
  <si>
    <t>medical condition</t>
  </si>
  <si>
    <t>mentions by</t>
  </si>
  <si>
    <r>
      <t xml:space="preserve">Crude rate per 1000 women </t>
    </r>
    <r>
      <rPr>
        <vertAlign val="superscript"/>
        <sz val="11"/>
        <rFont val="Arial"/>
        <family val="2"/>
      </rPr>
      <t>1</t>
    </r>
  </si>
  <si>
    <r>
      <t>ASR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</t>
    </r>
  </si>
  <si>
    <t>..</t>
  </si>
  <si>
    <t xml:space="preserve">Bedford </t>
  </si>
  <si>
    <t xml:space="preserve">Central Bedfordshire </t>
  </si>
  <si>
    <t xml:space="preserve">Cornwall </t>
  </si>
  <si>
    <t xml:space="preserve">Isles of Scilly </t>
  </si>
  <si>
    <t>Table 10a: Legal abortions: numbers by Clinical Commissioning Group (England) and Locality Office (Wales) of residence, by age, 2012</t>
  </si>
  <si>
    <r>
      <t xml:space="preserve">1  </t>
    </r>
    <r>
      <rPr>
        <sz val="10"/>
        <rFont val="Arial"/>
        <family val="2"/>
      </rPr>
      <t>rates for CCGs and LOs are based on mid-2011 population estimates.  See Annex A for further details.</t>
    </r>
  </si>
  <si>
    <r>
      <t xml:space="preserve">1  </t>
    </r>
    <r>
      <rPr>
        <sz val="10"/>
        <rFont val="Arial"/>
        <family val="2"/>
      </rPr>
      <t>rates for LAs are based on mid-2011 population estimates.  See Annex A for further details.</t>
    </r>
  </si>
  <si>
    <t>..  value suppressed to protect patient confidentiality</t>
  </si>
  <si>
    <t>.. value suppressed to protect patient confidentiality</t>
  </si>
  <si>
    <r>
      <t xml:space="preserve">percentages </t>
    </r>
    <r>
      <rPr>
        <vertAlign val="superscript"/>
        <sz val="11"/>
        <rFont val="Arial"/>
        <family val="2"/>
      </rPr>
      <t>1</t>
    </r>
  </si>
  <si>
    <r>
      <t xml:space="preserve">159 </t>
    </r>
    <r>
      <rPr>
        <b/>
        <vertAlign val="superscript"/>
        <sz val="11"/>
        <rFont val="Arial"/>
        <family val="2"/>
      </rPr>
      <t>1</t>
    </r>
  </si>
  <si>
    <t>Table 10b: Legal abortions: rates by Clinical Commissioning Groups (England) and Locality Office (Wales) of residence, by age, 2012</t>
  </si>
  <si>
    <t xml:space="preserve"> (Wales) of residence, 2012</t>
  </si>
  <si>
    <t>Table 11a: Legal abortions: purchaser, gestation weeks and Sexual Health Indicator by Clinical Commissioning Group England and Locality Office</t>
  </si>
  <si>
    <t xml:space="preserve">Table 11b: Legal abortions: method of abortion and repeat abortions, all ages and aged under 25 by Clinical Commissioning </t>
  </si>
  <si>
    <t>Groups (England) and Locality Office (Wales) of residence, 2012</t>
  </si>
  <si>
    <r>
      <t xml:space="preserve"> 1</t>
    </r>
    <r>
      <rPr>
        <sz val="11"/>
        <rFont val="Arial"/>
        <family val="2"/>
      </rPr>
      <t>rates for all ages, under 16 and under 18 are based on the mid-year population estimates for 15-44, 13-15 and 15-17 respectively.  See Annex A for</t>
    </r>
  </si>
  <si>
    <r>
      <t xml:space="preserve">2004 </t>
    </r>
    <r>
      <rPr>
        <vertAlign val="superscript"/>
        <sz val="12"/>
        <rFont val="Arial"/>
        <family val="2"/>
      </rPr>
      <t>2</t>
    </r>
  </si>
  <si>
    <r>
      <t xml:space="preserve">Crude rate per 1,000 women </t>
    </r>
    <r>
      <rPr>
        <vertAlign val="superscript"/>
        <sz val="12"/>
        <rFont val="Arial"/>
        <family val="2"/>
      </rPr>
      <t>1</t>
    </r>
  </si>
  <si>
    <t xml:space="preserve"> Records where age was not stated have been distributed pro-rata across age group 20-24.</t>
  </si>
  <si>
    <r>
      <t>1</t>
    </r>
    <r>
      <rPr>
        <sz val="10"/>
        <rFont val="Arial"/>
        <family val="2"/>
      </rPr>
      <t>complications include: haemorrhage, uterine perforation and/or sepsis and are</t>
    </r>
  </si>
  <si>
    <t xml:space="preserve"> those reported up to the time ofdischarge from the place of termination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</si>
</sst>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0.0000"/>
    <numFmt numFmtId="168" formatCode="0_ ;\-0\ "/>
    <numFmt numFmtId="169" formatCode="#,##0_ ;\-#,##0\ "/>
  </numFmts>
  <fonts count="6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5"/>
      <name val="Arial"/>
      <family val="2"/>
    </font>
    <font>
      <i/>
      <sz val="8"/>
      <name val="MS Sans Serif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12"/>
      <color indexed="57"/>
      <name val="Arial"/>
      <family val="2"/>
    </font>
    <font>
      <i/>
      <sz val="12"/>
      <name val="Arial"/>
      <family val="2"/>
    </font>
    <font>
      <b/>
      <vertAlign val="superscript"/>
      <sz val="11"/>
      <name val="Arial"/>
      <family val="2"/>
    </font>
    <font>
      <vertAlign val="subscript"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vertAlign val="subscript"/>
      <sz val="1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8"/>
      <name val="Arial"/>
      <family val="2"/>
    </font>
    <font>
      <b/>
      <vertAlign val="superscript"/>
      <sz val="12"/>
      <color indexed="57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name val="MS Sans Serif"/>
      <family val="2"/>
    </font>
    <font>
      <b/>
      <sz val="11"/>
      <color indexed="57"/>
      <name val="Arial"/>
      <family val="2"/>
    </font>
    <font>
      <b/>
      <sz val="11"/>
      <name val="MS Sans Serif"/>
      <family val="2"/>
    </font>
    <font>
      <sz val="11"/>
      <name val="MS Sans Serif"/>
      <family val="2"/>
    </font>
    <font>
      <i/>
      <sz val="11"/>
      <name val="MS Sans Serif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MS Sans Serif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78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right"/>
    </xf>
    <xf numFmtId="3" fontId="0" fillId="2" borderId="0" xfId="0" applyNumberFormat="1" applyFill="1"/>
    <xf numFmtId="3" fontId="0" fillId="2" borderId="0" xfId="0" applyNumberFormat="1" applyFill="1" applyAlignment="1">
      <alignment horizontal="right"/>
    </xf>
    <xf numFmtId="164" fontId="3" fillId="2" borderId="0" xfId="0" applyNumberFormat="1" applyFont="1" applyFill="1"/>
    <xf numFmtId="3" fontId="4" fillId="2" borderId="0" xfId="0" applyNumberFormat="1" applyFont="1" applyFill="1"/>
    <xf numFmtId="3" fontId="0" fillId="0" borderId="0" xfId="0" applyNumberFormat="1"/>
    <xf numFmtId="0" fontId="0" fillId="2" borderId="1" xfId="0" applyFill="1" applyBorder="1" applyAlignment="1">
      <alignment horizontal="left"/>
    </xf>
    <xf numFmtId="3" fontId="0" fillId="2" borderId="1" xfId="0" applyNumberFormat="1" applyFill="1" applyBorder="1"/>
    <xf numFmtId="164" fontId="3" fillId="2" borderId="1" xfId="0" applyNumberFormat="1" applyFont="1" applyFill="1" applyBorder="1"/>
    <xf numFmtId="0" fontId="0" fillId="0" borderId="0" xfId="0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0" xfId="0" applyFont="1" applyFill="1" applyBorder="1"/>
    <xf numFmtId="3" fontId="4" fillId="2" borderId="0" xfId="0" applyNumberFormat="1" applyFont="1" applyFill="1" applyAlignment="1">
      <alignment horizontal="right"/>
    </xf>
    <xf numFmtId="3" fontId="8" fillId="2" borderId="0" xfId="0" applyNumberFormat="1" applyFont="1" applyFill="1"/>
    <xf numFmtId="2" fontId="5" fillId="2" borderId="0" xfId="0" quotePrefix="1" applyNumberFormat="1" applyFont="1" applyFill="1"/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right"/>
    </xf>
    <xf numFmtId="1" fontId="3" fillId="2" borderId="0" xfId="0" applyNumberFormat="1" applyFont="1" applyFill="1" applyAlignment="1">
      <alignment horizontal="right"/>
    </xf>
    <xf numFmtId="1" fontId="3" fillId="2" borderId="0" xfId="0" applyNumberFormat="1" applyFont="1" applyFill="1"/>
    <xf numFmtId="0" fontId="4" fillId="2" borderId="0" xfId="0" quotePrefix="1" applyFont="1" applyFill="1"/>
    <xf numFmtId="1" fontId="9" fillId="2" borderId="0" xfId="0" applyNumberFormat="1" applyFont="1" applyFill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0" fontId="8" fillId="2" borderId="0" xfId="0" applyFont="1" applyFill="1"/>
    <xf numFmtId="16" fontId="4" fillId="2" borderId="0" xfId="0" quotePrefix="1" applyNumberFormat="1" applyFont="1" applyFill="1"/>
    <xf numFmtId="0" fontId="3" fillId="2" borderId="0" xfId="0" applyFont="1" applyFill="1"/>
    <xf numFmtId="1" fontId="0" fillId="2" borderId="1" xfId="0" applyNumberFormat="1" applyFill="1" applyBorder="1"/>
    <xf numFmtId="0" fontId="1" fillId="2" borderId="0" xfId="2" applyFill="1"/>
    <xf numFmtId="0" fontId="1" fillId="0" borderId="0" xfId="2"/>
    <xf numFmtId="0" fontId="1" fillId="2" borderId="0" xfId="2" applyFill="1" applyAlignment="1">
      <alignment horizontal="left"/>
    </xf>
    <xf numFmtId="0" fontId="1" fillId="2" borderId="1" xfId="2" applyFill="1" applyBorder="1"/>
    <xf numFmtId="0" fontId="1" fillId="2" borderId="0" xfId="2" applyFill="1" applyBorder="1"/>
    <xf numFmtId="0" fontId="1" fillId="2" borderId="0" xfId="2" applyFont="1" applyFill="1" applyAlignment="1">
      <alignment horizontal="right"/>
    </xf>
    <xf numFmtId="0" fontId="1" fillId="2" borderId="0" xfId="2" applyFont="1" applyFill="1"/>
    <xf numFmtId="16" fontId="1" fillId="2" borderId="0" xfId="2" quotePrefix="1" applyNumberFormat="1" applyFill="1"/>
    <xf numFmtId="1" fontId="0" fillId="2" borderId="0" xfId="0" applyNumberFormat="1" applyFill="1"/>
    <xf numFmtId="1" fontId="0" fillId="2" borderId="0" xfId="0" applyNumberFormat="1" applyFill="1" applyBorder="1"/>
    <xf numFmtId="1" fontId="0" fillId="2" borderId="0" xfId="0" applyNumberFormat="1" applyFill="1" applyBorder="1" applyAlignment="1">
      <alignment horizontal="right"/>
    </xf>
    <xf numFmtId="0" fontId="0" fillId="2" borderId="0" xfId="0" applyFill="1" applyAlignment="1">
      <alignment wrapText="1"/>
    </xf>
    <xf numFmtId="1" fontId="0" fillId="2" borderId="0" xfId="0" applyNumberFormat="1" applyFill="1" applyBorder="1" applyAlignment="1">
      <alignment horizontal="right" wrapText="1"/>
    </xf>
    <xf numFmtId="1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 wrapText="1"/>
    </xf>
    <xf numFmtId="1" fontId="0" fillId="2" borderId="1" xfId="0" applyNumberFormat="1" applyFill="1" applyBorder="1" applyAlignment="1">
      <alignment wrapText="1"/>
    </xf>
    <xf numFmtId="1" fontId="0" fillId="2" borderId="0" xfId="0" applyNumberFormat="1" applyFill="1" applyAlignment="1">
      <alignment wrapText="1"/>
    </xf>
    <xf numFmtId="16" fontId="0" fillId="2" borderId="0" xfId="0" quotePrefix="1" applyNumberFormat="1" applyFill="1"/>
    <xf numFmtId="1" fontId="0" fillId="0" borderId="0" xfId="0" applyNumberFormat="1"/>
    <xf numFmtId="0" fontId="4" fillId="2" borderId="0" xfId="2" applyFont="1" applyFill="1"/>
    <xf numFmtId="0" fontId="10" fillId="2" borderId="0" xfId="2" applyFont="1" applyFill="1"/>
    <xf numFmtId="0" fontId="4" fillId="2" borderId="0" xfId="2" applyFont="1" applyFill="1" applyBorder="1" applyAlignment="1">
      <alignment horizontal="left"/>
    </xf>
    <xf numFmtId="0" fontId="4" fillId="2" borderId="0" xfId="2" applyFont="1" applyFill="1" applyAlignment="1">
      <alignment horizontal="right"/>
    </xf>
    <xf numFmtId="0" fontId="10" fillId="2" borderId="1" xfId="2" applyFont="1" applyFill="1" applyBorder="1"/>
    <xf numFmtId="0" fontId="4" fillId="2" borderId="0" xfId="2" quotePrefix="1" applyFont="1" applyFill="1" applyAlignment="1">
      <alignment horizontal="right"/>
    </xf>
    <xf numFmtId="0" fontId="4" fillId="0" borderId="0" xfId="2" applyFont="1" applyAlignment="1">
      <alignment horizontal="right"/>
    </xf>
    <xf numFmtId="0" fontId="4" fillId="2" borderId="1" xfId="2" applyFont="1" applyFill="1" applyBorder="1"/>
    <xf numFmtId="0" fontId="4" fillId="2" borderId="0" xfId="2" applyFont="1" applyFill="1" applyBorder="1"/>
    <xf numFmtId="0" fontId="4" fillId="0" borderId="0" xfId="2" applyFont="1"/>
    <xf numFmtId="0" fontId="8" fillId="2" borderId="0" xfId="2" applyFont="1" applyFill="1"/>
    <xf numFmtId="3" fontId="8" fillId="2" borderId="0" xfId="2" applyNumberFormat="1" applyFont="1" applyFill="1"/>
    <xf numFmtId="0" fontId="8" fillId="0" borderId="0" xfId="2" applyFont="1"/>
    <xf numFmtId="0" fontId="10" fillId="0" borderId="0" xfId="2" applyFont="1"/>
    <xf numFmtId="0" fontId="1" fillId="0" borderId="0" xfId="2" applyFill="1"/>
    <xf numFmtId="0" fontId="1" fillId="2" borderId="1" xfId="2" applyFill="1" applyBorder="1" applyAlignment="1">
      <alignment horizontal="right"/>
    </xf>
    <xf numFmtId="0" fontId="1" fillId="2" borderId="0" xfId="2" applyFill="1" applyBorder="1" applyAlignment="1">
      <alignment wrapText="1"/>
    </xf>
    <xf numFmtId="0" fontId="1" fillId="2" borderId="0" xfId="2" applyFill="1" applyAlignment="1">
      <alignment horizontal="right"/>
    </xf>
    <xf numFmtId="0" fontId="1" fillId="2" borderId="0" xfId="2" applyFill="1" applyAlignment="1">
      <alignment wrapText="1"/>
    </xf>
    <xf numFmtId="0" fontId="1" fillId="2" borderId="0" xfId="2" applyFill="1" applyAlignment="1"/>
    <xf numFmtId="0" fontId="1" fillId="2" borderId="0" xfId="2" applyFill="1" applyAlignment="1">
      <alignment horizontal="right" wrapText="1"/>
    </xf>
    <xf numFmtId="0" fontId="1" fillId="2" borderId="0" xfId="2" applyFont="1" applyFill="1" applyAlignment="1">
      <alignment horizontal="right" wrapText="1"/>
    </xf>
    <xf numFmtId="0" fontId="1" fillId="0" borderId="0" xfId="2" applyFill="1" applyAlignment="1">
      <alignment wrapText="1"/>
    </xf>
    <xf numFmtId="0" fontId="1" fillId="2" borderId="1" xfId="2" applyFill="1" applyBorder="1" applyAlignment="1">
      <alignment wrapText="1"/>
    </xf>
    <xf numFmtId="0" fontId="8" fillId="2" borderId="0" xfId="2" applyFont="1" applyFill="1" applyAlignment="1">
      <alignment horizontal="left"/>
    </xf>
    <xf numFmtId="0" fontId="8" fillId="0" borderId="0" xfId="2" applyFont="1" applyFill="1"/>
    <xf numFmtId="3" fontId="1" fillId="2" borderId="0" xfId="2" applyNumberFormat="1" applyFill="1"/>
    <xf numFmtId="16" fontId="8" fillId="2" borderId="0" xfId="2" quotePrefix="1" applyNumberFormat="1" applyFont="1" applyFill="1"/>
    <xf numFmtId="3" fontId="1" fillId="2" borderId="1" xfId="2" applyNumberFormat="1" applyFill="1" applyBorder="1"/>
    <xf numFmtId="3" fontId="1" fillId="2" borderId="1" xfId="2" applyNumberFormat="1" applyFont="1" applyFill="1" applyBorder="1"/>
    <xf numFmtId="0" fontId="1" fillId="2" borderId="1" xfId="2" applyFont="1" applyFill="1" applyBorder="1"/>
    <xf numFmtId="3" fontId="1" fillId="2" borderId="0" xfId="2" applyNumberFormat="1" applyFill="1" applyBorder="1"/>
    <xf numFmtId="0" fontId="8" fillId="0" borderId="0" xfId="0" applyFont="1" applyFill="1"/>
    <xf numFmtId="0" fontId="4" fillId="0" borderId="0" xfId="0" applyFont="1" applyFill="1"/>
    <xf numFmtId="0" fontId="14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1" fillId="2" borderId="1" xfId="0" applyFont="1" applyFill="1" applyBorder="1"/>
    <xf numFmtId="0" fontId="16" fillId="0" borderId="0" xfId="3" applyFill="1" applyBorder="1"/>
    <xf numFmtId="3" fontId="10" fillId="2" borderId="0" xfId="3" applyNumberFormat="1" applyFont="1" applyFill="1"/>
    <xf numFmtId="0" fontId="11" fillId="2" borderId="0" xfId="0" applyFont="1" applyFill="1" applyBorder="1"/>
    <xf numFmtId="0" fontId="11" fillId="0" borderId="0" xfId="0" applyFont="1" applyFill="1" applyAlignment="1"/>
    <xf numFmtId="0" fontId="11" fillId="2" borderId="1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4" fillId="2" borderId="0" xfId="0" applyFont="1" applyFill="1" applyBorder="1"/>
    <xf numFmtId="49" fontId="14" fillId="2" borderId="1" xfId="0" applyNumberFormat="1" applyFont="1" applyFill="1" applyBorder="1"/>
    <xf numFmtId="0" fontId="14" fillId="2" borderId="1" xfId="0" applyFont="1" applyFill="1" applyBorder="1"/>
    <xf numFmtId="49" fontId="14" fillId="2" borderId="0" xfId="0" applyNumberFormat="1" applyFont="1" applyFill="1" applyBorder="1"/>
    <xf numFmtId="0" fontId="14" fillId="2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0" xfId="0" applyNumberFormat="1" applyFont="1" applyFill="1"/>
    <xf numFmtId="0" fontId="0" fillId="2" borderId="0" xfId="0" applyFill="1" applyAlignment="1">
      <alignment horizontal="center"/>
    </xf>
    <xf numFmtId="0" fontId="7" fillId="0" borderId="0" xfId="0" applyFont="1" applyFill="1"/>
    <xf numFmtId="0" fontId="19" fillId="2" borderId="0" xfId="0" applyFont="1" applyFill="1" applyAlignment="1">
      <alignment horizontal="left"/>
    </xf>
    <xf numFmtId="0" fontId="17" fillId="2" borderId="0" xfId="4" applyFont="1" applyFill="1"/>
    <xf numFmtId="0" fontId="16" fillId="0" borderId="0" xfId="4" applyFill="1" applyBorder="1"/>
    <xf numFmtId="0" fontId="16" fillId="0" borderId="0" xfId="4" applyFill="1"/>
    <xf numFmtId="0" fontId="20" fillId="0" borderId="0" xfId="4" applyFont="1" applyFill="1" applyAlignment="1">
      <alignment horizontal="right"/>
    </xf>
    <xf numFmtId="0" fontId="17" fillId="0" borderId="0" xfId="4" applyFont="1" applyFill="1"/>
    <xf numFmtId="0" fontId="16" fillId="0" borderId="0" xfId="3" applyFill="1"/>
    <xf numFmtId="0" fontId="17" fillId="0" borderId="0" xfId="3" applyFont="1" applyFill="1"/>
    <xf numFmtId="0" fontId="13" fillId="2" borderId="0" xfId="0" applyFont="1" applyFill="1" applyAlignment="1">
      <alignment horizontal="right"/>
    </xf>
    <xf numFmtId="3" fontId="21" fillId="2" borderId="0" xfId="0" applyNumberFormat="1" applyFont="1" applyFill="1" applyAlignment="1">
      <alignment horizontal="right"/>
    </xf>
    <xf numFmtId="3" fontId="21" fillId="2" borderId="0" xfId="0" applyNumberFormat="1" applyFont="1" applyFill="1"/>
    <xf numFmtId="0" fontId="5" fillId="0" borderId="0" xfId="0" applyFont="1"/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" fontId="23" fillId="2" borderId="0" xfId="0" applyNumberFormat="1" applyFont="1" applyFill="1" applyAlignment="1">
      <alignment horizontal="right"/>
    </xf>
    <xf numFmtId="1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wrapText="1"/>
    </xf>
    <xf numFmtId="0" fontId="21" fillId="2" borderId="0" xfId="0" applyFont="1" applyFill="1"/>
    <xf numFmtId="0" fontId="11" fillId="2" borderId="0" xfId="0" applyFont="1" applyFill="1" applyAlignment="1"/>
    <xf numFmtId="0" fontId="11" fillId="2" borderId="0" xfId="0" applyFont="1" applyFill="1" applyBorder="1" applyAlignment="1"/>
    <xf numFmtId="0" fontId="15" fillId="2" borderId="0" xfId="0" applyFont="1" applyFill="1" applyBorder="1" applyAlignment="1"/>
    <xf numFmtId="0" fontId="4" fillId="2" borderId="0" xfId="0" applyFont="1" applyFill="1" applyBorder="1" applyAlignment="1"/>
    <xf numFmtId="0" fontId="4" fillId="2" borderId="0" xfId="0" applyNumberFormat="1" applyFont="1" applyFill="1" applyBorder="1" applyAlignment="1"/>
    <xf numFmtId="0" fontId="8" fillId="2" borderId="1" xfId="0" applyFont="1" applyFill="1" applyBorder="1"/>
    <xf numFmtId="0" fontId="25" fillId="2" borderId="0" xfId="0" applyFont="1" applyFill="1"/>
    <xf numFmtId="0" fontId="24" fillId="2" borderId="0" xfId="0" applyFont="1" applyFill="1"/>
    <xf numFmtId="0" fontId="26" fillId="2" borderId="0" xfId="0" applyFont="1" applyFill="1"/>
    <xf numFmtId="0" fontId="24" fillId="2" borderId="0" xfId="0" applyNumberFormat="1" applyFont="1" applyFill="1" applyAlignment="1">
      <alignment horizontal="left"/>
    </xf>
    <xf numFmtId="0" fontId="24" fillId="0" borderId="0" xfId="2" applyFont="1" applyFill="1"/>
    <xf numFmtId="0" fontId="1" fillId="2" borderId="0" xfId="0" applyFont="1" applyFill="1" applyAlignment="1">
      <alignment horizontal="left"/>
    </xf>
    <xf numFmtId="3" fontId="0" fillId="0" borderId="0" xfId="0" applyNumberFormat="1" applyFill="1"/>
    <xf numFmtId="0" fontId="27" fillId="2" borderId="0" xfId="0" applyFont="1" applyFill="1" applyAlignment="1">
      <alignment horizontal="left"/>
    </xf>
    <xf numFmtId="0" fontId="0" fillId="2" borderId="0" xfId="0" quotePrefix="1" applyFill="1"/>
    <xf numFmtId="0" fontId="0" fillId="2" borderId="0" xfId="0" quotePrefix="1" applyFill="1" applyAlignment="1">
      <alignment horizontal="center"/>
    </xf>
    <xf numFmtId="9" fontId="9" fillId="2" borderId="0" xfId="0" applyNumberFormat="1" applyFont="1" applyFill="1"/>
    <xf numFmtId="49" fontId="8" fillId="2" borderId="0" xfId="0" applyNumberFormat="1" applyFont="1" applyFill="1" applyAlignment="1">
      <alignment horizontal="right"/>
    </xf>
    <xf numFmtId="49" fontId="0" fillId="2" borderId="1" xfId="0" applyNumberFormat="1" applyFill="1" applyBorder="1"/>
    <xf numFmtId="49" fontId="0" fillId="2" borderId="0" xfId="0" applyNumberFormat="1" applyFill="1"/>
    <xf numFmtId="49" fontId="0" fillId="2" borderId="0" xfId="0" applyNumberFormat="1" applyFill="1" applyBorder="1"/>
    <xf numFmtId="0" fontId="2" fillId="0" borderId="0" xfId="2" applyFont="1"/>
    <xf numFmtId="2" fontId="5" fillId="0" borderId="0" xfId="0" quotePrefix="1" applyNumberFormat="1" applyFont="1" applyFill="1"/>
    <xf numFmtId="3" fontId="9" fillId="2" borderId="0" xfId="0" applyNumberFormat="1" applyFont="1" applyFill="1" applyAlignment="1">
      <alignment horizontal="right"/>
    </xf>
    <xf numFmtId="0" fontId="4" fillId="2" borderId="0" xfId="2" applyFont="1" applyFill="1" applyAlignment="1">
      <alignment horizontal="left"/>
    </xf>
    <xf numFmtId="0" fontId="16" fillId="2" borderId="0" xfId="4" applyFont="1" applyFill="1"/>
    <xf numFmtId="0" fontId="24" fillId="2" borderId="0" xfId="2" applyFont="1" applyFill="1" applyAlignment="1">
      <alignment horizontal="left"/>
    </xf>
    <xf numFmtId="3" fontId="1" fillId="2" borderId="0" xfId="2" applyNumberFormat="1" applyFont="1" applyFill="1"/>
    <xf numFmtId="3" fontId="1" fillId="0" borderId="0" xfId="2" applyNumberFormat="1" applyFont="1" applyFill="1"/>
    <xf numFmtId="3" fontId="1" fillId="0" borderId="0" xfId="2" applyNumberFormat="1" applyFill="1"/>
    <xf numFmtId="0" fontId="12" fillId="2" borderId="1" xfId="0" applyFont="1" applyFill="1" applyBorder="1"/>
    <xf numFmtId="14" fontId="0" fillId="2" borderId="0" xfId="0" applyNumberFormat="1" applyFill="1"/>
    <xf numFmtId="3" fontId="0" fillId="2" borderId="1" xfId="0" applyNumberFormat="1" applyFill="1" applyBorder="1" applyAlignment="1">
      <alignment horizontal="right"/>
    </xf>
    <xf numFmtId="164" fontId="3" fillId="2" borderId="0" xfId="0" applyNumberFormat="1" applyFont="1" applyFill="1" applyBorder="1"/>
    <xf numFmtId="0" fontId="0" fillId="2" borderId="0" xfId="0" applyFill="1" applyBorder="1" applyAlignment="1">
      <alignment horizontal="center"/>
    </xf>
    <xf numFmtId="16" fontId="8" fillId="2" borderId="0" xfId="0" quotePrefix="1" applyNumberFormat="1" applyFont="1" applyFill="1"/>
    <xf numFmtId="1" fontId="4" fillId="2" borderId="0" xfId="0" applyNumberFormat="1" applyFont="1" applyFill="1"/>
    <xf numFmtId="0" fontId="1" fillId="0" borderId="0" xfId="2" applyFont="1" applyFill="1"/>
    <xf numFmtId="0" fontId="0" fillId="2" borderId="1" xfId="0" applyFill="1" applyBorder="1" applyAlignment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0" xfId="0" applyFill="1" applyAlignment="1">
      <alignment horizontal="right"/>
    </xf>
    <xf numFmtId="1" fontId="23" fillId="2" borderId="0" xfId="0" applyNumberFormat="1" applyFont="1" applyFill="1"/>
    <xf numFmtId="1" fontId="22" fillId="2" borderId="0" xfId="0" applyNumberFormat="1" applyFont="1" applyFill="1" applyAlignment="1">
      <alignment horizontal="right"/>
    </xf>
    <xf numFmtId="1" fontId="22" fillId="2" borderId="0" xfId="0" applyNumberFormat="1" applyFont="1" applyFill="1"/>
    <xf numFmtId="0" fontId="22" fillId="2" borderId="0" xfId="0" applyFont="1" applyFill="1"/>
    <xf numFmtId="1" fontId="8" fillId="0" borderId="0" xfId="2" applyNumberFormat="1" applyFont="1" applyFill="1"/>
    <xf numFmtId="0" fontId="23" fillId="2" borderId="0" xfId="0" applyFont="1" applyFill="1"/>
    <xf numFmtId="0" fontId="28" fillId="2" borderId="0" xfId="0" applyFont="1" applyFill="1"/>
    <xf numFmtId="0" fontId="28" fillId="2" borderId="0" xfId="2" applyFont="1" applyFill="1"/>
    <xf numFmtId="16" fontId="4" fillId="2" borderId="0" xfId="2" quotePrefix="1" applyNumberFormat="1" applyFont="1" applyFill="1" applyAlignment="1">
      <alignment horizontal="right"/>
    </xf>
    <xf numFmtId="0" fontId="28" fillId="2" borderId="0" xfId="0" applyFont="1" applyFill="1" applyAlignment="1">
      <alignment horizontal="left"/>
    </xf>
    <xf numFmtId="0" fontId="28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" fontId="0" fillId="2" borderId="0" xfId="0" applyNumberFormat="1" applyFill="1"/>
    <xf numFmtId="0" fontId="3" fillId="2" borderId="1" xfId="0" applyFont="1" applyFill="1" applyBorder="1"/>
    <xf numFmtId="3" fontId="5" fillId="0" borderId="0" xfId="0" applyNumberFormat="1" applyFont="1" applyFill="1" applyAlignment="1">
      <alignment horizontal="right"/>
    </xf>
    <xf numFmtId="3" fontId="4" fillId="2" borderId="0" xfId="0" applyNumberFormat="1" applyFont="1" applyFill="1" applyBorder="1"/>
    <xf numFmtId="0" fontId="0" fillId="0" borderId="1" xfId="0" applyBorder="1"/>
    <xf numFmtId="0" fontId="0" fillId="0" borderId="0" xfId="0" applyBorder="1"/>
    <xf numFmtId="0" fontId="25" fillId="2" borderId="0" xfId="0" applyFont="1" applyFill="1" applyAlignment="1">
      <alignment horizontal="left"/>
    </xf>
    <xf numFmtId="3" fontId="8" fillId="2" borderId="0" xfId="0" applyNumberFormat="1" applyFont="1" applyFill="1" applyAlignment="1">
      <alignment horizontal="right"/>
    </xf>
    <xf numFmtId="0" fontId="17" fillId="0" borderId="0" xfId="4" applyFont="1" applyFill="1" applyAlignment="1">
      <alignment horizontal="center"/>
    </xf>
    <xf numFmtId="3" fontId="4" fillId="0" borderId="0" xfId="0" applyNumberFormat="1" applyFont="1" applyFill="1"/>
    <xf numFmtId="3" fontId="11" fillId="2" borderId="0" xfId="0" applyNumberFormat="1" applyFont="1" applyFill="1"/>
    <xf numFmtId="0" fontId="2" fillId="0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3" fontId="24" fillId="2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8" fillId="0" borderId="0" xfId="0" applyFont="1" applyFill="1"/>
    <xf numFmtId="0" fontId="28" fillId="0" borderId="1" xfId="0" applyFont="1" applyFill="1" applyBorder="1"/>
    <xf numFmtId="0" fontId="4" fillId="0" borderId="1" xfId="0" applyFont="1" applyFill="1" applyBorder="1"/>
    <xf numFmtId="0" fontId="25" fillId="0" borderId="0" xfId="0" applyFont="1" applyFill="1" applyAlignment="1">
      <alignment horizontal="left"/>
    </xf>
    <xf numFmtId="0" fontId="5" fillId="0" borderId="0" xfId="0" applyFont="1" applyFill="1"/>
    <xf numFmtId="0" fontId="15" fillId="0" borderId="0" xfId="0" applyFont="1" applyFill="1"/>
    <xf numFmtId="0" fontId="11" fillId="0" borderId="0" xfId="0" applyFont="1" applyFill="1" applyAlignment="1">
      <alignment horizontal="left"/>
    </xf>
    <xf numFmtId="164" fontId="0" fillId="0" borderId="0" xfId="0" applyNumberFormat="1"/>
    <xf numFmtId="3" fontId="9" fillId="2" borderId="0" xfId="0" applyNumberFormat="1" applyFont="1" applyFill="1"/>
    <xf numFmtId="3" fontId="3" fillId="2" borderId="0" xfId="0" applyNumberFormat="1" applyFont="1" applyFill="1"/>
    <xf numFmtId="0" fontId="11" fillId="0" borderId="1" xfId="0" applyFont="1" applyFill="1" applyBorder="1"/>
    <xf numFmtId="1" fontId="9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0" fillId="0" borderId="0" xfId="0" applyFill="1" applyBorder="1"/>
    <xf numFmtId="0" fontId="3" fillId="0" borderId="0" xfId="0" applyFont="1" applyFill="1"/>
    <xf numFmtId="1" fontId="0" fillId="0" borderId="0" xfId="0" applyNumberFormat="1" applyFill="1"/>
    <xf numFmtId="0" fontId="32" fillId="0" borderId="0" xfId="0" applyFont="1" applyFill="1"/>
    <xf numFmtId="0" fontId="1" fillId="0" borderId="0" xfId="0" applyFont="1" applyFill="1"/>
    <xf numFmtId="0" fontId="10" fillId="0" borderId="0" xfId="0" applyFont="1" applyFill="1"/>
    <xf numFmtId="3" fontId="18" fillId="0" borderId="0" xfId="3" applyNumberFormat="1" applyFont="1" applyFill="1" applyBorder="1"/>
    <xf numFmtId="0" fontId="10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center"/>
    </xf>
    <xf numFmtId="0" fontId="20" fillId="0" borderId="0" xfId="4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0" xfId="0" applyNumberFormat="1" applyFill="1"/>
    <xf numFmtId="3" fontId="0" fillId="2" borderId="0" xfId="0" applyNumberFormat="1" applyFill="1" applyAlignment="1">
      <alignment horizontal="center"/>
    </xf>
    <xf numFmtId="14" fontId="0" fillId="2" borderId="1" xfId="0" applyNumberFormat="1" applyFill="1" applyBorder="1"/>
    <xf numFmtId="0" fontId="8" fillId="2" borderId="0" xfId="0" applyFont="1" applyFill="1" applyAlignment="1">
      <alignment horizontal="right"/>
    </xf>
    <xf numFmtId="2" fontId="4" fillId="2" borderId="0" xfId="0" quotePrefix="1" applyNumberFormat="1" applyFont="1" applyFill="1"/>
    <xf numFmtId="0" fontId="3" fillId="2" borderId="0" xfId="0" applyNumberFormat="1" applyFont="1" applyFill="1" applyBorder="1" applyAlignment="1"/>
    <xf numFmtId="3" fontId="4" fillId="2" borderId="1" xfId="0" applyNumberFormat="1" applyFont="1" applyFill="1" applyBorder="1"/>
    <xf numFmtId="1" fontId="4" fillId="2" borderId="1" xfId="0" applyNumberFormat="1" applyFont="1" applyFill="1" applyBorder="1"/>
    <xf numFmtId="49" fontId="4" fillId="2" borderId="0" xfId="0" applyNumberFormat="1" applyFont="1" applyFill="1" applyAlignment="1">
      <alignment horizontal="right"/>
    </xf>
    <xf numFmtId="1" fontId="3" fillId="2" borderId="1" xfId="0" applyNumberFormat="1" applyFont="1" applyFill="1" applyBorder="1"/>
    <xf numFmtId="49" fontId="11" fillId="2" borderId="0" xfId="0" applyNumberFormat="1" applyFont="1" applyFill="1" applyAlignment="1">
      <alignment horizontal="right"/>
    </xf>
    <xf numFmtId="0" fontId="4" fillId="0" borderId="0" xfId="0" applyFont="1" applyFill="1" applyBorder="1"/>
    <xf numFmtId="0" fontId="7" fillId="0" borderId="0" xfId="0" applyFont="1" applyFill="1" applyBorder="1"/>
    <xf numFmtId="1" fontId="23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3" fillId="0" borderId="0" xfId="0" applyNumberFormat="1" applyFont="1" applyFill="1"/>
    <xf numFmtId="1" fontId="23" fillId="0" borderId="0" xfId="0" applyNumberFormat="1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1" fontId="3" fillId="0" borderId="0" xfId="0" applyNumberFormat="1" applyFont="1" applyFill="1" applyBorder="1"/>
    <xf numFmtId="1" fontId="23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1" fontId="2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26" fillId="0" borderId="0" xfId="0" applyFont="1" applyFill="1"/>
    <xf numFmtId="0" fontId="35" fillId="0" borderId="0" xfId="0" applyFont="1" applyFill="1" applyBorder="1"/>
    <xf numFmtId="0" fontId="35" fillId="0" borderId="0" xfId="0" applyFont="1" applyFill="1"/>
    <xf numFmtId="0" fontId="0" fillId="2" borderId="2" xfId="0" applyFill="1" applyBorder="1" applyAlignment="1">
      <alignment horizontal="center"/>
    </xf>
    <xf numFmtId="0" fontId="29" fillId="2" borderId="0" xfId="0" applyFont="1" applyFill="1"/>
    <xf numFmtId="0" fontId="23" fillId="2" borderId="0" xfId="0" applyFont="1" applyFill="1" applyAlignment="1">
      <alignment horizontal="center"/>
    </xf>
    <xf numFmtId="0" fontId="23" fillId="2" borderId="1" xfId="0" applyFont="1" applyFill="1" applyBorder="1"/>
    <xf numFmtId="16" fontId="4" fillId="2" borderId="0" xfId="0" applyNumberFormat="1" applyFont="1" applyFill="1"/>
    <xf numFmtId="49" fontId="0" fillId="2" borderId="0" xfId="0" applyNumberFormat="1" applyFill="1" applyAlignment="1">
      <alignment horizontal="center"/>
    </xf>
    <xf numFmtId="0" fontId="1" fillId="2" borderId="0" xfId="2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23" fillId="0" borderId="0" xfId="0" applyFont="1" applyFill="1"/>
    <xf numFmtId="0" fontId="23" fillId="2" borderId="1" xfId="0" applyFont="1" applyFill="1" applyBorder="1" applyAlignment="1">
      <alignment horizontal="right"/>
    </xf>
    <xf numFmtId="0" fontId="23" fillId="0" borderId="0" xfId="0" applyFont="1"/>
    <xf numFmtId="164" fontId="4" fillId="2" borderId="0" xfId="0" applyNumberFormat="1" applyFont="1" applyFill="1"/>
    <xf numFmtId="0" fontId="2" fillId="2" borderId="1" xfId="0" applyFont="1" applyFill="1" applyBorder="1"/>
    <xf numFmtId="0" fontId="2" fillId="2" borderId="0" xfId="0" applyFont="1" applyFill="1" applyBorder="1"/>
    <xf numFmtId="1" fontId="8" fillId="2" borderId="0" xfId="0" applyNumberFormat="1" applyFont="1" applyFill="1"/>
    <xf numFmtId="1" fontId="3" fillId="2" borderId="0" xfId="0" applyNumberFormat="1" applyFont="1" applyFill="1" applyBorder="1" applyAlignment="1"/>
    <xf numFmtId="166" fontId="0" fillId="0" borderId="0" xfId="0" applyNumberFormat="1" applyFill="1"/>
    <xf numFmtId="0" fontId="40" fillId="0" borderId="0" xfId="0" applyFont="1"/>
    <xf numFmtId="2" fontId="0" fillId="0" borderId="0" xfId="0" applyNumberFormat="1"/>
    <xf numFmtId="3" fontId="8" fillId="2" borderId="0" xfId="0" applyNumberFormat="1" applyFont="1" applyFill="1" applyBorder="1"/>
    <xf numFmtId="3" fontId="0" fillId="2" borderId="0" xfId="0" applyNumberFormat="1" applyFill="1" applyBorder="1"/>
    <xf numFmtId="1" fontId="40" fillId="0" borderId="0" xfId="0" applyNumberFormat="1" applyFont="1"/>
    <xf numFmtId="1" fontId="41" fillId="0" borderId="0" xfId="0" applyNumberFormat="1" applyFont="1"/>
    <xf numFmtId="0" fontId="28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0" xfId="0" applyFill="1" applyBorder="1"/>
    <xf numFmtId="164" fontId="3" fillId="0" borderId="0" xfId="0" applyNumberFormat="1" applyFont="1" applyFill="1"/>
    <xf numFmtId="3" fontId="21" fillId="0" borderId="0" xfId="0" applyNumberFormat="1" applyFont="1" applyFill="1" applyAlignment="1">
      <alignment horizontal="right"/>
    </xf>
    <xf numFmtId="9" fontId="23" fillId="0" borderId="0" xfId="5" applyFont="1" applyFill="1" applyAlignment="1">
      <alignment horizontal="right"/>
    </xf>
    <xf numFmtId="1" fontId="23" fillId="0" borderId="0" xfId="5" applyNumberFormat="1" applyFont="1" applyFill="1" applyAlignment="1">
      <alignment horizontal="right"/>
    </xf>
    <xf numFmtId="1" fontId="23" fillId="0" borderId="0" xfId="5" applyNumberFormat="1" applyFont="1" applyFill="1" applyAlignment="1"/>
    <xf numFmtId="3" fontId="22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3" fontId="23" fillId="0" borderId="0" xfId="0" applyNumberFormat="1" applyFont="1" applyFill="1"/>
    <xf numFmtId="1" fontId="8" fillId="0" borderId="0" xfId="0" applyNumberFormat="1" applyFont="1" applyFill="1"/>
    <xf numFmtId="3" fontId="8" fillId="0" borderId="0" xfId="0" applyNumberFormat="1" applyFont="1" applyFill="1"/>
    <xf numFmtId="3" fontId="5" fillId="0" borderId="0" xfId="0" applyNumberFormat="1" applyFont="1" applyFill="1" applyAlignment="1">
      <alignment horizontal="left"/>
    </xf>
    <xf numFmtId="3" fontId="21" fillId="0" borderId="0" xfId="0" applyNumberFormat="1" applyFont="1" applyFill="1"/>
    <xf numFmtId="3" fontId="22" fillId="0" borderId="0" xfId="0" applyNumberFormat="1" applyFont="1" applyFill="1"/>
    <xf numFmtId="0" fontId="22" fillId="0" borderId="0" xfId="0" applyFont="1" applyFill="1"/>
    <xf numFmtId="1" fontId="23" fillId="0" borderId="1" xfId="0" applyNumberFormat="1" applyFont="1" applyFill="1" applyBorder="1"/>
    <xf numFmtId="0" fontId="5" fillId="0" borderId="0" xfId="0" applyFont="1" applyFill="1" applyAlignment="1">
      <alignment horizontal="right"/>
    </xf>
    <xf numFmtId="3" fontId="9" fillId="0" borderId="0" xfId="0" applyNumberFormat="1" applyFont="1" applyFill="1"/>
    <xf numFmtId="1" fontId="9" fillId="0" borderId="0" xfId="0" applyNumberFormat="1" applyFont="1" applyFill="1"/>
    <xf numFmtId="166" fontId="0" fillId="0" borderId="0" xfId="1" applyNumberFormat="1" applyFont="1" applyFill="1"/>
    <xf numFmtId="166" fontId="4" fillId="0" borderId="0" xfId="1" applyNumberFormat="1" applyFont="1" applyFill="1"/>
    <xf numFmtId="166" fontId="3" fillId="0" borderId="0" xfId="1" applyNumberFormat="1" applyFont="1" applyFill="1"/>
    <xf numFmtId="0" fontId="27" fillId="0" borderId="0" xfId="0" applyFont="1" applyFill="1" applyAlignment="1">
      <alignment horizontal="left"/>
    </xf>
    <xf numFmtId="3" fontId="9" fillId="0" borderId="0" xfId="0" applyNumberFormat="1" applyFont="1" applyFill="1" applyAlignment="1">
      <alignment horizontal="right"/>
    </xf>
    <xf numFmtId="166" fontId="8" fillId="0" borderId="0" xfId="1" applyNumberFormat="1" applyFont="1" applyFill="1"/>
    <xf numFmtId="166" fontId="9" fillId="0" borderId="0" xfId="1" applyNumberFormat="1" applyFont="1" applyFill="1"/>
    <xf numFmtId="3" fontId="0" fillId="0" borderId="0" xfId="0" applyNumberFormat="1" applyFill="1" applyAlignment="1">
      <alignment horizontal="right"/>
    </xf>
    <xf numFmtId="1" fontId="3" fillId="0" borderId="0" xfId="5" applyNumberFormat="1" applyFont="1" applyFill="1" applyAlignment="1">
      <alignment horizontal="center"/>
    </xf>
    <xf numFmtId="1" fontId="3" fillId="0" borderId="0" xfId="5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9" fontId="9" fillId="0" borderId="0" xfId="5" applyFont="1" applyFill="1" applyAlignment="1">
      <alignment horizontal="right"/>
    </xf>
    <xf numFmtId="0" fontId="9" fillId="0" borderId="0" xfId="0" applyFont="1" applyFill="1"/>
    <xf numFmtId="166" fontId="0" fillId="0" borderId="0" xfId="1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/>
    <xf numFmtId="1" fontId="3" fillId="0" borderId="0" xfId="5" applyNumberFormat="1" applyFont="1" applyFill="1"/>
    <xf numFmtId="3" fontId="8" fillId="0" borderId="1" xfId="0" applyNumberFormat="1" applyFont="1" applyFill="1" applyBorder="1"/>
    <xf numFmtId="3" fontId="0" fillId="0" borderId="1" xfId="0" applyNumberFormat="1" applyFill="1" applyBorder="1"/>
    <xf numFmtId="3" fontId="0" fillId="0" borderId="0" xfId="0" applyNumberFormat="1" applyFill="1" applyBorder="1"/>
    <xf numFmtId="0" fontId="4" fillId="0" borderId="0" xfId="2" applyFont="1" applyFill="1"/>
    <xf numFmtId="3" fontId="8" fillId="0" borderId="0" xfId="2" applyNumberFormat="1" applyFont="1" applyFill="1"/>
    <xf numFmtId="0" fontId="9" fillId="0" borderId="0" xfId="2" applyFont="1" applyFill="1"/>
    <xf numFmtId="3" fontId="9" fillId="0" borderId="0" xfId="2" applyNumberFormat="1" applyFont="1" applyFill="1"/>
    <xf numFmtId="1" fontId="3" fillId="0" borderId="0" xfId="2" applyNumberFormat="1" applyFont="1" applyFill="1"/>
    <xf numFmtId="1" fontId="9" fillId="0" borderId="0" xfId="2" applyNumberFormat="1" applyFont="1" applyFill="1"/>
    <xf numFmtId="0" fontId="10" fillId="0" borderId="1" xfId="2" applyFont="1" applyFill="1" applyBorder="1"/>
    <xf numFmtId="0" fontId="8" fillId="0" borderId="0" xfId="2" applyFont="1" applyFill="1" applyAlignment="1">
      <alignment horizontal="right"/>
    </xf>
    <xf numFmtId="0" fontId="1" fillId="0" borderId="0" xfId="2" applyFill="1" applyAlignment="1">
      <alignment horizontal="right"/>
    </xf>
    <xf numFmtId="0" fontId="1" fillId="0" borderId="1" xfId="2" applyFill="1" applyBorder="1" applyAlignment="1">
      <alignment wrapText="1"/>
    </xf>
    <xf numFmtId="0" fontId="1" fillId="0" borderId="0" xfId="2" applyFill="1" applyBorder="1" applyAlignment="1">
      <alignment wrapText="1"/>
    </xf>
    <xf numFmtId="0" fontId="1" fillId="0" borderId="0" xfId="2" applyFill="1" applyAlignment="1">
      <alignment horizontal="left"/>
    </xf>
    <xf numFmtId="0" fontId="3" fillId="0" borderId="0" xfId="2" applyFont="1" applyFill="1"/>
    <xf numFmtId="0" fontId="8" fillId="0" borderId="0" xfId="0" applyFont="1"/>
    <xf numFmtId="3" fontId="2" fillId="2" borderId="0" xfId="3" applyNumberFormat="1" applyFont="1" applyFill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2" applyFill="1" applyBorder="1" applyAlignment="1">
      <alignment horizontal="left"/>
    </xf>
    <xf numFmtId="0" fontId="1" fillId="0" borderId="1" xfId="2" applyFill="1" applyBorder="1"/>
    <xf numFmtId="0" fontId="1" fillId="0" borderId="1" xfId="2" applyFont="1" applyFill="1" applyBorder="1"/>
    <xf numFmtId="0" fontId="3" fillId="0" borderId="0" xfId="2" applyFont="1" applyFill="1" applyAlignment="1">
      <alignment horizontal="right"/>
    </xf>
    <xf numFmtId="0" fontId="1" fillId="0" borderId="0" xfId="2" applyFill="1" applyAlignment="1">
      <alignment horizontal="center"/>
    </xf>
    <xf numFmtId="0" fontId="1" fillId="0" borderId="1" xfId="2" applyFill="1" applyBorder="1" applyAlignment="1">
      <alignment horizontal="center"/>
    </xf>
    <xf numFmtId="0" fontId="43" fillId="0" borderId="0" xfId="0" applyFont="1"/>
    <xf numFmtId="3" fontId="44" fillId="0" borderId="0" xfId="0" applyNumberFormat="1" applyFont="1" applyAlignment="1">
      <alignment horizontal="center"/>
    </xf>
    <xf numFmtId="0" fontId="45" fillId="0" borderId="0" xfId="0" applyFont="1"/>
    <xf numFmtId="0" fontId="46" fillId="0" borderId="0" xfId="0" applyFont="1"/>
    <xf numFmtId="0" fontId="45" fillId="0" borderId="0" xfId="0" applyFont="1" applyAlignment="1">
      <alignment horizontal="center"/>
    </xf>
    <xf numFmtId="1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/>
    <xf numFmtId="0" fontId="48" fillId="0" borderId="0" xfId="0" applyFont="1" applyAlignment="1">
      <alignment horizontal="center"/>
    </xf>
    <xf numFmtId="0" fontId="1" fillId="3" borderId="0" xfId="0" applyFont="1" applyFill="1"/>
    <xf numFmtId="164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/>
    <xf numFmtId="164" fontId="0" fillId="3" borderId="0" xfId="0" applyNumberFormat="1" applyFill="1" applyAlignment="1">
      <alignment horizontal="center"/>
    </xf>
    <xf numFmtId="164" fontId="0" fillId="3" borderId="0" xfId="0" applyNumberFormat="1" applyFill="1"/>
    <xf numFmtId="0" fontId="0" fillId="3" borderId="0" xfId="0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/>
    <xf numFmtId="0" fontId="17" fillId="3" borderId="0" xfId="4" applyFont="1" applyFill="1"/>
    <xf numFmtId="0" fontId="17" fillId="3" borderId="1" xfId="4" applyFont="1" applyFill="1" applyBorder="1"/>
    <xf numFmtId="0" fontId="8" fillId="3" borderId="0" xfId="0" applyFont="1" applyFill="1"/>
    <xf numFmtId="0" fontId="16" fillId="3" borderId="1" xfId="4" applyFill="1" applyBorder="1"/>
    <xf numFmtId="0" fontId="16" fillId="3" borderId="0" xfId="4" applyFill="1"/>
    <xf numFmtId="0" fontId="3" fillId="3" borderId="0" xfId="0" applyFont="1" applyFill="1" applyAlignment="1">
      <alignment horizontal="center"/>
    </xf>
    <xf numFmtId="1" fontId="3" fillId="0" borderId="1" xfId="0" applyNumberFormat="1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0" fillId="3" borderId="0" xfId="0" applyFill="1" applyAlignment="1">
      <alignment horizontal="right"/>
    </xf>
    <xf numFmtId="0" fontId="3" fillId="3" borderId="0" xfId="0" applyFont="1" applyFill="1"/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right"/>
    </xf>
    <xf numFmtId="0" fontId="0" fillId="3" borderId="0" xfId="0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/>
    <xf numFmtId="0" fontId="0" fillId="3" borderId="0" xfId="0" applyFill="1" applyAlignment="1">
      <alignment horizontal="center"/>
    </xf>
    <xf numFmtId="0" fontId="3" fillId="3" borderId="0" xfId="0" applyFont="1" applyFill="1" applyBorder="1"/>
    <xf numFmtId="3" fontId="8" fillId="3" borderId="0" xfId="0" applyNumberFormat="1" applyFont="1" applyFill="1" applyBorder="1"/>
    <xf numFmtId="1" fontId="9" fillId="3" borderId="0" xfId="0" applyNumberFormat="1" applyFont="1" applyFill="1" applyBorder="1" applyAlignment="1">
      <alignment horizontal="right"/>
    </xf>
    <xf numFmtId="0" fontId="0" fillId="3" borderId="0" xfId="0" applyNumberFormat="1" applyFill="1"/>
    <xf numFmtId="0" fontId="8" fillId="3" borderId="0" xfId="0" applyFont="1" applyFill="1" applyAlignment="1">
      <alignment horizontal="right"/>
    </xf>
    <xf numFmtId="3" fontId="9" fillId="3" borderId="0" xfId="0" applyNumberFormat="1" applyFont="1" applyFill="1" applyBorder="1"/>
    <xf numFmtId="0" fontId="8" fillId="3" borderId="0" xfId="0" applyFont="1" applyFill="1" applyBorder="1"/>
    <xf numFmtId="1" fontId="3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24" fillId="3" borderId="0" xfId="0" applyFont="1" applyFill="1" applyBorder="1" applyAlignment="1">
      <alignment horizontal="left"/>
    </xf>
    <xf numFmtId="3" fontId="3" fillId="3" borderId="0" xfId="0" applyNumberFormat="1" applyFont="1" applyFill="1" applyBorder="1"/>
    <xf numFmtId="3" fontId="8" fillId="3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0" fillId="3" borderId="0" xfId="0" applyNumberFormat="1" applyFill="1" applyBorder="1"/>
    <xf numFmtId="0" fontId="0" fillId="3" borderId="0" xfId="0" applyNumberFormat="1" applyFill="1" applyBorder="1" applyAlignment="1">
      <alignment horizontal="right"/>
    </xf>
    <xf numFmtId="0" fontId="0" fillId="3" borderId="0" xfId="0" applyFont="1" applyFill="1" applyBorder="1"/>
    <xf numFmtId="0" fontId="36" fillId="3" borderId="1" xfId="0" applyFont="1" applyFill="1" applyBorder="1"/>
    <xf numFmtId="0" fontId="37" fillId="3" borderId="1" xfId="0" applyFont="1" applyFill="1" applyBorder="1"/>
    <xf numFmtId="0" fontId="0" fillId="3" borderId="1" xfId="0" applyNumberFormat="1" applyFill="1" applyBorder="1"/>
    <xf numFmtId="0" fontId="26" fillId="3" borderId="0" xfId="0" applyFont="1" applyFill="1"/>
    <xf numFmtId="0" fontId="11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21" fillId="3" borderId="0" xfId="0" applyFont="1" applyFill="1"/>
    <xf numFmtId="0" fontId="5" fillId="3" borderId="0" xfId="0" applyFont="1" applyFill="1" applyBorder="1" applyAlignment="1">
      <alignment horizontal="right"/>
    </xf>
    <xf numFmtId="1" fontId="23" fillId="3" borderId="0" xfId="0" applyNumberFormat="1" applyFont="1" applyFill="1" applyAlignment="1">
      <alignment horizontal="right"/>
    </xf>
    <xf numFmtId="1" fontId="23" fillId="3" borderId="0" xfId="0" applyNumberFormat="1" applyFont="1" applyFill="1" applyAlignment="1">
      <alignment horizont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justify" vertical="top" wrapText="1"/>
    </xf>
    <xf numFmtId="1" fontId="5" fillId="3" borderId="0" xfId="0" applyNumberFormat="1" applyFont="1" applyFill="1" applyBorder="1" applyAlignment="1">
      <alignment horizontal="right"/>
    </xf>
    <xf numFmtId="2" fontId="5" fillId="3" borderId="0" xfId="0" quotePrefix="1" applyNumberFormat="1" applyFont="1" applyFill="1" applyBorder="1"/>
    <xf numFmtId="1" fontId="5" fillId="3" borderId="0" xfId="0" applyNumberFormat="1" applyFont="1" applyFill="1" applyBorder="1" applyAlignment="1">
      <alignment horizontal="left"/>
    </xf>
    <xf numFmtId="0" fontId="21" fillId="3" borderId="0" xfId="0" applyFont="1" applyFill="1" applyBorder="1"/>
    <xf numFmtId="0" fontId="33" fillId="3" borderId="0" xfId="0" applyFont="1" applyFill="1" applyBorder="1" applyAlignment="1">
      <alignment horizontal="justify" vertical="top" wrapText="1"/>
    </xf>
    <xf numFmtId="0" fontId="33" fillId="3" borderId="0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/>
    </xf>
    <xf numFmtId="1" fontId="3" fillId="3" borderId="0" xfId="0" applyNumberFormat="1" applyFont="1" applyFill="1" applyAlignment="1">
      <alignment horizontal="right"/>
    </xf>
    <xf numFmtId="0" fontId="24" fillId="3" borderId="0" xfId="0" applyFont="1" applyFill="1" applyBorder="1"/>
    <xf numFmtId="1" fontId="23" fillId="3" borderId="0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center"/>
    </xf>
    <xf numFmtId="0" fontId="28" fillId="3" borderId="0" xfId="0" applyFont="1" applyFill="1" applyAlignment="1"/>
    <xf numFmtId="0" fontId="11" fillId="3" borderId="0" xfId="0" applyFont="1" applyFill="1" applyAlignment="1"/>
    <xf numFmtId="0" fontId="4" fillId="3" borderId="0" xfId="0" applyFont="1" applyFill="1" applyAlignment="1"/>
    <xf numFmtId="0" fontId="2" fillId="3" borderId="0" xfId="0" applyFont="1" applyFill="1" applyAlignment="1"/>
    <xf numFmtId="167" fontId="1" fillId="0" borderId="0" xfId="2" applyNumberFormat="1" applyFill="1"/>
    <xf numFmtId="0" fontId="4" fillId="3" borderId="0" xfId="2" applyFont="1" applyFill="1" applyBorder="1" applyAlignment="1">
      <alignment horizontal="left"/>
    </xf>
    <xf numFmtId="0" fontId="2" fillId="3" borderId="0" xfId="2" applyFont="1" applyFill="1"/>
    <xf numFmtId="0" fontId="1" fillId="3" borderId="0" xfId="2" applyFill="1"/>
    <xf numFmtId="0" fontId="4" fillId="3" borderId="0" xfId="2" applyFont="1" applyFill="1" applyAlignment="1">
      <alignment horizontal="right"/>
    </xf>
    <xf numFmtId="0" fontId="2" fillId="3" borderId="1" xfId="2" applyFont="1" applyFill="1" applyBorder="1"/>
    <xf numFmtId="0" fontId="4" fillId="3" borderId="0" xfId="2" applyFont="1" applyFill="1"/>
    <xf numFmtId="0" fontId="4" fillId="3" borderId="0" xfId="2" quotePrefix="1" applyFont="1" applyFill="1" applyAlignment="1">
      <alignment horizontal="center"/>
    </xf>
    <xf numFmtId="0" fontId="4" fillId="3" borderId="1" xfId="2" applyFont="1" applyFill="1" applyBorder="1"/>
    <xf numFmtId="0" fontId="4" fillId="3" borderId="0" xfId="2" applyFont="1" applyFill="1" applyBorder="1"/>
    <xf numFmtId="0" fontId="8" fillId="3" borderId="0" xfId="2" applyFont="1" applyFill="1"/>
    <xf numFmtId="3" fontId="8" fillId="3" borderId="0" xfId="0" applyNumberFormat="1" applyFont="1" applyFill="1"/>
    <xf numFmtId="0" fontId="49" fillId="3" borderId="0" xfId="0" applyFont="1" applyFill="1"/>
    <xf numFmtId="3" fontId="4" fillId="3" borderId="0" xfId="0" applyNumberFormat="1" applyFont="1" applyFill="1"/>
    <xf numFmtId="0" fontId="4" fillId="3" borderId="0" xfId="2" applyFont="1" applyFill="1" applyAlignment="1">
      <alignment horizontal="left"/>
    </xf>
    <xf numFmtId="0" fontId="8" fillId="3" borderId="0" xfId="2" applyFont="1" applyFill="1" applyAlignment="1">
      <alignment horizontal="left"/>
    </xf>
    <xf numFmtId="0" fontId="1" fillId="3" borderId="1" xfId="2" applyFill="1" applyBorder="1"/>
    <xf numFmtId="0" fontId="24" fillId="3" borderId="0" xfId="2" applyFont="1" applyFill="1" applyAlignment="1">
      <alignment horizontal="left"/>
    </xf>
    <xf numFmtId="0" fontId="10" fillId="3" borderId="0" xfId="2" applyFont="1" applyFill="1"/>
    <xf numFmtId="3" fontId="0" fillId="3" borderId="0" xfId="0" applyNumberFormat="1" applyFill="1" applyBorder="1"/>
    <xf numFmtId="3" fontId="3" fillId="3" borderId="0" xfId="0" applyNumberFormat="1" applyFont="1" applyFill="1"/>
    <xf numFmtId="3" fontId="9" fillId="3" borderId="0" xfId="0" applyNumberFormat="1" applyFont="1" applyFill="1"/>
    <xf numFmtId="0" fontId="16" fillId="3" borderId="0" xfId="4" applyFont="1" applyFill="1"/>
    <xf numFmtId="0" fontId="17" fillId="3" borderId="0" xfId="3" applyFont="1" applyFill="1"/>
    <xf numFmtId="0" fontId="16" fillId="0" borderId="0" xfId="3" applyFont="1" applyFill="1"/>
    <xf numFmtId="0" fontId="16" fillId="3" borderId="1" xfId="3" applyFill="1" applyBorder="1"/>
    <xf numFmtId="0" fontId="17" fillId="3" borderId="1" xfId="3" applyFont="1" applyFill="1" applyBorder="1"/>
    <xf numFmtId="3" fontId="2" fillId="3" borderId="1" xfId="0" applyNumberFormat="1" applyFont="1" applyFill="1" applyBorder="1" applyAlignment="1">
      <alignment horizontal="center"/>
    </xf>
    <xf numFmtId="0" fontId="16" fillId="0" borderId="0" xfId="3" applyFont="1" applyFill="1" applyBorder="1"/>
    <xf numFmtId="0" fontId="4" fillId="3" borderId="0" xfId="2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16" fillId="3" borderId="0" xfId="4" applyFont="1" applyFill="1" applyBorder="1"/>
    <xf numFmtId="3" fontId="16" fillId="3" borderId="0" xfId="4" applyNumberFormat="1" applyFont="1" applyFill="1" applyBorder="1" applyAlignment="1">
      <alignment horizontal="center"/>
    </xf>
    <xf numFmtId="0" fontId="50" fillId="3" borderId="1" xfId="4" applyFont="1" applyFill="1" applyBorder="1" applyAlignment="1">
      <alignment horizontal="right"/>
    </xf>
    <xf numFmtId="0" fontId="16" fillId="3" borderId="1" xfId="4" applyFont="1" applyFill="1" applyBorder="1"/>
    <xf numFmtId="3" fontId="16" fillId="3" borderId="1" xfId="4" applyNumberFormat="1" applyFont="1" applyFill="1" applyBorder="1" applyAlignment="1">
      <alignment horizontal="center"/>
    </xf>
    <xf numFmtId="0" fontId="50" fillId="3" borderId="1" xfId="4" applyFont="1" applyFill="1" applyBorder="1" applyAlignment="1">
      <alignment horizontal="center"/>
    </xf>
    <xf numFmtId="0" fontId="50" fillId="3" borderId="0" xfId="4" applyFont="1" applyFill="1" applyAlignment="1">
      <alignment horizontal="right"/>
    </xf>
    <xf numFmtId="0" fontId="50" fillId="3" borderId="0" xfId="4" applyFont="1" applyFill="1" applyAlignment="1">
      <alignment horizontal="center"/>
    </xf>
    <xf numFmtId="0" fontId="16" fillId="3" borderId="0" xfId="4" applyFont="1" applyFill="1" applyBorder="1" applyAlignment="1">
      <alignment horizontal="center"/>
    </xf>
    <xf numFmtId="0" fontId="50" fillId="0" borderId="0" xfId="4" applyFont="1" applyFill="1" applyAlignment="1">
      <alignment horizontal="right"/>
    </xf>
    <xf numFmtId="0" fontId="16" fillId="0" borderId="0" xfId="4" applyFont="1" applyFill="1"/>
    <xf numFmtId="0" fontId="16" fillId="0" borderId="0" xfId="4" applyFont="1" applyFill="1" applyBorder="1" applyAlignment="1">
      <alignment horizontal="center"/>
    </xf>
    <xf numFmtId="0" fontId="16" fillId="0" borderId="0" xfId="4" applyFont="1" applyFill="1" applyBorder="1"/>
    <xf numFmtId="0" fontId="50" fillId="0" borderId="0" xfId="4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3" fontId="2" fillId="3" borderId="0" xfId="3" applyNumberFormat="1" applyFont="1" applyFill="1"/>
    <xf numFmtId="0" fontId="24" fillId="3" borderId="0" xfId="0" applyFont="1" applyFill="1"/>
    <xf numFmtId="0" fontId="4" fillId="3" borderId="0" xfId="0" quotePrefix="1" applyFont="1" applyFill="1"/>
    <xf numFmtId="0" fontId="4" fillId="0" borderId="0" xfId="0" applyFont="1" applyFill="1" applyBorder="1" applyAlignment="1">
      <alignment horizontal="right"/>
    </xf>
    <xf numFmtId="0" fontId="16" fillId="3" borderId="0" xfId="3" applyFont="1" applyFill="1"/>
    <xf numFmtId="3" fontId="16" fillId="0" borderId="0" xfId="3" applyNumberFormat="1" applyFont="1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0" xfId="0" applyFont="1" applyAlignment="1"/>
    <xf numFmtId="0" fontId="51" fillId="0" borderId="0" xfId="0" applyFont="1" applyFill="1"/>
    <xf numFmtId="3" fontId="5" fillId="0" borderId="0" xfId="0" applyNumberFormat="1" applyFont="1" applyFill="1" applyAlignment="1">
      <alignment horizontal="center"/>
    </xf>
    <xf numFmtId="3" fontId="52" fillId="0" borderId="0" xfId="3" applyNumberFormat="1" applyFont="1" applyFill="1" applyBorder="1"/>
    <xf numFmtId="3" fontId="5" fillId="3" borderId="0" xfId="0" applyNumberFormat="1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Border="1"/>
    <xf numFmtId="0" fontId="5" fillId="2" borderId="0" xfId="0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center"/>
    </xf>
    <xf numFmtId="0" fontId="53" fillId="2" borderId="1" xfId="3" applyFont="1" applyFill="1" applyBorder="1"/>
    <xf numFmtId="0" fontId="5" fillId="2" borderId="1" xfId="3" applyFont="1" applyFill="1" applyBorder="1"/>
    <xf numFmtId="0" fontId="5" fillId="2" borderId="1" xfId="0" applyFont="1" applyFill="1" applyBorder="1" applyAlignment="1">
      <alignment horizontal="center"/>
    </xf>
    <xf numFmtId="0" fontId="53" fillId="0" borderId="0" xfId="3" applyFont="1" applyFill="1" applyBorder="1"/>
    <xf numFmtId="0" fontId="53" fillId="2" borderId="0" xfId="3" applyFont="1" applyFill="1"/>
    <xf numFmtId="0" fontId="5" fillId="2" borderId="0" xfId="3" applyFont="1" applyFill="1"/>
    <xf numFmtId="0" fontId="5" fillId="0" borderId="0" xfId="3" applyFont="1" applyFill="1" applyAlignment="1">
      <alignment horizontal="right"/>
    </xf>
    <xf numFmtId="0" fontId="5" fillId="0" borderId="0" xfId="3" applyFont="1" applyFill="1"/>
    <xf numFmtId="0" fontId="5" fillId="0" borderId="0" xfId="3" applyFont="1" applyFill="1" applyAlignment="1">
      <alignment horizontal="center"/>
    </xf>
    <xf numFmtId="0" fontId="21" fillId="0" borderId="0" xfId="0" applyFont="1"/>
    <xf numFmtId="3" fontId="21" fillId="0" borderId="0" xfId="0" applyNumberFormat="1" applyFont="1" applyFill="1" applyBorder="1" applyAlignment="1">
      <alignment horizontal="right"/>
    </xf>
    <xf numFmtId="0" fontId="53" fillId="0" borderId="0" xfId="3" applyFont="1" applyFill="1"/>
    <xf numFmtId="165" fontId="22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2" fillId="0" borderId="0" xfId="0" applyNumberFormat="1" applyFont="1"/>
    <xf numFmtId="0" fontId="52" fillId="0" borderId="0" xfId="3" applyFont="1" applyFill="1" applyBorder="1"/>
    <xf numFmtId="3" fontId="5" fillId="0" borderId="0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/>
    <xf numFmtId="3" fontId="2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1" fontId="23" fillId="0" borderId="0" xfId="0" applyNumberFormat="1" applyFont="1" applyBorder="1"/>
    <xf numFmtId="0" fontId="53" fillId="0" borderId="1" xfId="3" applyFont="1" applyFill="1" applyBorder="1"/>
    <xf numFmtId="0" fontId="53" fillId="0" borderId="1" xfId="3" applyFont="1" applyFill="1" applyBorder="1" applyAlignment="1">
      <alignment horizontal="right"/>
    </xf>
    <xf numFmtId="0" fontId="53" fillId="0" borderId="1" xfId="3" applyFont="1" applyFill="1" applyBorder="1" applyAlignment="1">
      <alignment horizontal="center"/>
    </xf>
    <xf numFmtId="0" fontId="53" fillId="0" borderId="0" xfId="3" applyFont="1" applyFill="1" applyAlignment="1">
      <alignment horizontal="right"/>
    </xf>
    <xf numFmtId="0" fontId="53" fillId="0" borderId="0" xfId="3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Border="1"/>
    <xf numFmtId="0" fontId="11" fillId="0" borderId="0" xfId="0" applyFont="1" applyAlignment="1"/>
    <xf numFmtId="3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0" fontId="23" fillId="0" borderId="1" xfId="0" applyFont="1" applyFill="1" applyBorder="1"/>
    <xf numFmtId="3" fontId="5" fillId="0" borderId="1" xfId="0" applyNumberFormat="1" applyFont="1" applyFill="1" applyBorder="1" applyAlignment="1">
      <alignment horizontal="center"/>
    </xf>
    <xf numFmtId="0" fontId="23" fillId="0" borderId="0" xfId="0" applyFont="1" applyFill="1" applyBorder="1"/>
    <xf numFmtId="3" fontId="5" fillId="2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9" fontId="5" fillId="0" borderId="0" xfId="0" applyNumberFormat="1" applyFont="1" applyFill="1" applyAlignment="1">
      <alignment horizontal="center"/>
    </xf>
    <xf numFmtId="0" fontId="5" fillId="0" borderId="1" xfId="3" applyFont="1" applyFill="1" applyBorder="1"/>
    <xf numFmtId="3" fontId="5" fillId="0" borderId="0" xfId="3" applyNumberFormat="1" applyFont="1" applyFill="1" applyAlignment="1">
      <alignment horizontal="right"/>
    </xf>
    <xf numFmtId="0" fontId="23" fillId="0" borderId="0" xfId="3" applyFont="1" applyFill="1"/>
    <xf numFmtId="3" fontId="5" fillId="0" borderId="0" xfId="3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53" fillId="0" borderId="1" xfId="4" applyFont="1" applyFill="1" applyBorder="1"/>
    <xf numFmtId="0" fontId="53" fillId="0" borderId="0" xfId="4" applyFont="1" applyFill="1"/>
    <xf numFmtId="3" fontId="53" fillId="0" borderId="0" xfId="3" applyNumberFormat="1" applyFont="1" applyFill="1" applyAlignment="1">
      <alignment horizontal="right"/>
    </xf>
    <xf numFmtId="0" fontId="54" fillId="0" borderId="0" xfId="3" applyFont="1" applyFill="1"/>
    <xf numFmtId="3" fontId="53" fillId="0" borderId="0" xfId="3" applyNumberFormat="1" applyFont="1" applyFill="1" applyAlignment="1">
      <alignment horizontal="center"/>
    </xf>
    <xf numFmtId="0" fontId="5" fillId="3" borderId="0" xfId="0" applyFont="1" applyFill="1" applyAlignment="1"/>
    <xf numFmtId="3" fontId="5" fillId="3" borderId="0" xfId="0" applyNumberFormat="1" applyFont="1" applyFill="1" applyAlignment="1"/>
    <xf numFmtId="3" fontId="53" fillId="0" borderId="0" xfId="3" applyNumberFormat="1" applyFont="1" applyFill="1" applyBorder="1"/>
    <xf numFmtId="0" fontId="5" fillId="3" borderId="0" xfId="0" applyFont="1" applyFill="1" applyBorder="1" applyAlignment="1"/>
    <xf numFmtId="3" fontId="5" fillId="3" borderId="0" xfId="0" applyNumberFormat="1" applyFont="1" applyFill="1" applyBorder="1" applyAlignment="1"/>
    <xf numFmtId="3" fontId="5" fillId="3" borderId="0" xfId="0" applyNumberFormat="1" applyFont="1" applyFill="1" applyBorder="1" applyAlignment="1">
      <alignment horizontal="right"/>
    </xf>
    <xf numFmtId="0" fontId="5" fillId="3" borderId="1" xfId="0" applyFont="1" applyFill="1" applyBorder="1" applyAlignment="1"/>
    <xf numFmtId="3" fontId="5" fillId="3" borderId="1" xfId="0" applyNumberFormat="1" applyFont="1" applyFill="1" applyBorder="1" applyAlignment="1"/>
    <xf numFmtId="3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3" fillId="3" borderId="1" xfId="3" applyFont="1" applyFill="1" applyBorder="1" applyAlignment="1"/>
    <xf numFmtId="0" fontId="5" fillId="3" borderId="1" xfId="3" applyFont="1" applyFill="1" applyBorder="1" applyAlignment="1"/>
    <xf numFmtId="0" fontId="5" fillId="3" borderId="0" xfId="3" applyFont="1" applyFill="1" applyAlignment="1"/>
    <xf numFmtId="0" fontId="53" fillId="3" borderId="0" xfId="3" applyFont="1" applyFill="1" applyAlignment="1"/>
    <xf numFmtId="3" fontId="5" fillId="3" borderId="0" xfId="3" applyNumberFormat="1" applyFont="1" applyFill="1" applyAlignment="1"/>
    <xf numFmtId="0" fontId="21" fillId="3" borderId="0" xfId="0" applyFont="1" applyFill="1" applyAlignment="1"/>
    <xf numFmtId="0" fontId="55" fillId="3" borderId="0" xfId="0" applyFont="1" applyFill="1"/>
    <xf numFmtId="0" fontId="52" fillId="3" borderId="0" xfId="3" applyFont="1" applyFill="1" applyBorder="1"/>
    <xf numFmtId="166" fontId="5" fillId="3" borderId="0" xfId="1" applyNumberFormat="1" applyFont="1" applyFill="1"/>
    <xf numFmtId="164" fontId="55" fillId="3" borderId="0" xfId="1" applyNumberFormat="1" applyFont="1" applyFill="1" applyAlignment="1">
      <alignment horizontal="center"/>
    </xf>
    <xf numFmtId="166" fontId="55" fillId="3" borderId="0" xfId="1" applyNumberFormat="1" applyFont="1" applyFill="1"/>
    <xf numFmtId="0" fontId="53" fillId="3" borderId="0" xfId="4" applyFont="1" applyFill="1"/>
    <xf numFmtId="1" fontId="5" fillId="3" borderId="0" xfId="1" applyNumberFormat="1" applyFont="1" applyFill="1" applyAlignment="1">
      <alignment horizontal="center"/>
    </xf>
    <xf numFmtId="1" fontId="55" fillId="3" borderId="0" xfId="1" applyNumberFormat="1" applyFont="1" applyFill="1" applyAlignment="1">
      <alignment horizontal="center"/>
    </xf>
    <xf numFmtId="169" fontId="5" fillId="3" borderId="0" xfId="1" applyNumberFormat="1" applyFont="1" applyFill="1"/>
    <xf numFmtId="0" fontId="53" fillId="3" borderId="0" xfId="3" applyFont="1" applyFill="1"/>
    <xf numFmtId="168" fontId="5" fillId="3" borderId="0" xfId="1" applyNumberFormat="1" applyFont="1" applyFill="1"/>
    <xf numFmtId="0" fontId="53" fillId="3" borderId="1" xfId="3" applyFont="1" applyFill="1" applyBorder="1"/>
    <xf numFmtId="0" fontId="53" fillId="3" borderId="1" xfId="4" applyFont="1" applyFill="1" applyBorder="1"/>
    <xf numFmtId="3" fontId="5" fillId="3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center"/>
    </xf>
    <xf numFmtId="166" fontId="5" fillId="3" borderId="0" xfId="1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166" fontId="5" fillId="3" borderId="0" xfId="1" applyNumberFormat="1" applyFont="1" applyFill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164" fontId="17" fillId="3" borderId="0" xfId="3" applyNumberFormat="1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3" fontId="17" fillId="3" borderId="0" xfId="3" applyNumberFormat="1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5" fillId="3" borderId="0" xfId="3" applyNumberFormat="1" applyFont="1" applyFill="1" applyAlignment="1">
      <alignment horizontal="center"/>
    </xf>
    <xf numFmtId="0" fontId="5" fillId="3" borderId="0" xfId="3" applyFont="1" applyFill="1" applyAlignment="1">
      <alignment horizontal="center"/>
    </xf>
    <xf numFmtId="3" fontId="5" fillId="3" borderId="0" xfId="3" applyNumberFormat="1" applyFont="1" applyFill="1" applyAlignment="1">
      <alignment horizontal="center"/>
    </xf>
    <xf numFmtId="164" fontId="56" fillId="3" borderId="0" xfId="1" applyNumberFormat="1" applyFont="1" applyFill="1" applyAlignment="1">
      <alignment horizontal="center"/>
    </xf>
    <xf numFmtId="0" fontId="57" fillId="3" borderId="0" xfId="3" applyFont="1" applyFill="1" applyBorder="1" applyAlignment="1">
      <alignment horizontal="center"/>
    </xf>
    <xf numFmtId="1" fontId="56" fillId="3" borderId="0" xfId="1" applyNumberFormat="1" applyFont="1" applyFill="1" applyAlignment="1">
      <alignment horizontal="center"/>
    </xf>
    <xf numFmtId="0" fontId="54" fillId="3" borderId="0" xfId="3" applyFont="1" applyFill="1" applyAlignment="1">
      <alignment horizontal="center"/>
    </xf>
    <xf numFmtId="164" fontId="23" fillId="3" borderId="0" xfId="1" applyNumberFormat="1" applyFont="1" applyFill="1" applyAlignment="1">
      <alignment horizontal="center"/>
    </xf>
    <xf numFmtId="1" fontId="23" fillId="3" borderId="0" xfId="1" applyNumberFormat="1" applyFont="1" applyFill="1" applyAlignment="1">
      <alignment horizontal="center"/>
    </xf>
    <xf numFmtId="0" fontId="6" fillId="3" borderId="0" xfId="0" applyFont="1" applyFill="1" applyAlignment="1"/>
    <xf numFmtId="3" fontId="24" fillId="2" borderId="0" xfId="3" applyNumberFormat="1" applyFont="1" applyFill="1"/>
    <xf numFmtId="3" fontId="4" fillId="2" borderId="0" xfId="3" applyNumberFormat="1" applyFont="1" applyFill="1"/>
    <xf numFmtId="164" fontId="4" fillId="2" borderId="0" xfId="0" applyNumberFormat="1" applyFont="1" applyFill="1" applyAlignment="1">
      <alignment horizontal="center"/>
    </xf>
    <xf numFmtId="0" fontId="16" fillId="2" borderId="0" xfId="3" applyFont="1" applyFill="1" applyBorder="1"/>
    <xf numFmtId="3" fontId="53" fillId="3" borderId="0" xfId="3" applyNumberFormat="1" applyFont="1" applyFill="1" applyAlignment="1">
      <alignment horizontal="right"/>
    </xf>
    <xf numFmtId="3" fontId="53" fillId="3" borderId="0" xfId="3" applyNumberFormat="1" applyFont="1" applyFill="1" applyAlignment="1">
      <alignment horizontal="center"/>
    </xf>
    <xf numFmtId="3" fontId="24" fillId="3" borderId="0" xfId="3" applyNumberFormat="1" applyFont="1" applyFill="1"/>
    <xf numFmtId="0" fontId="5" fillId="0" borderId="0" xfId="0" applyFont="1" applyFill="1" applyAlignment="1"/>
    <xf numFmtId="0" fontId="5" fillId="0" borderId="0" xfId="4" applyFont="1" applyFill="1" applyAlignment="1">
      <alignment horizontal="center"/>
    </xf>
    <xf numFmtId="0" fontId="5" fillId="0" borderId="0" xfId="4" applyFont="1" applyFill="1" applyAlignment="1">
      <alignment horizontal="right"/>
    </xf>
    <xf numFmtId="0" fontId="21" fillId="0" borderId="0" xfId="0" applyFont="1" applyFill="1"/>
    <xf numFmtId="0" fontId="21" fillId="0" borderId="0" xfId="4" applyFont="1" applyFill="1"/>
    <xf numFmtId="3" fontId="22" fillId="0" borderId="0" xfId="0" applyNumberFormat="1" applyFont="1" applyFill="1" applyBorder="1" applyAlignment="1">
      <alignment horizontal="right"/>
    </xf>
    <xf numFmtId="0" fontId="21" fillId="0" borderId="0" xfId="4" applyFont="1" applyFill="1" applyBorder="1"/>
    <xf numFmtId="0" fontId="5" fillId="0" borderId="0" xfId="4" applyFont="1" applyFill="1"/>
    <xf numFmtId="0" fontId="5" fillId="0" borderId="0" xfId="4" applyFont="1" applyFill="1" applyBorder="1"/>
    <xf numFmtId="3" fontId="21" fillId="0" borderId="0" xfId="4" applyNumberFormat="1" applyFont="1" applyFill="1"/>
    <xf numFmtId="3" fontId="23" fillId="0" borderId="0" xfId="0" applyNumberFormat="1" applyFont="1" applyFill="1" applyBorder="1" applyAlignment="1">
      <alignment horizontal="right"/>
    </xf>
    <xf numFmtId="3" fontId="5" fillId="0" borderId="0" xfId="4" applyNumberFormat="1" applyFont="1" applyFill="1"/>
    <xf numFmtId="0" fontId="53" fillId="0" borderId="0" xfId="4" applyFont="1" applyFill="1" applyBorder="1"/>
    <xf numFmtId="0" fontId="52" fillId="0" borderId="0" xfId="4" applyFont="1" applyFill="1" applyBorder="1"/>
    <xf numFmtId="0" fontId="53" fillId="0" borderId="0" xfId="4" applyFont="1" applyFill="1" applyBorder="1" applyAlignment="1">
      <alignment horizontal="center"/>
    </xf>
    <xf numFmtId="0" fontId="54" fillId="0" borderId="1" xfId="4" applyFont="1" applyFill="1" applyBorder="1" applyAlignment="1">
      <alignment horizontal="right"/>
    </xf>
    <xf numFmtId="0" fontId="53" fillId="0" borderId="1" xfId="4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3" fillId="3" borderId="0" xfId="4" applyFont="1" applyFill="1" applyBorder="1" applyAlignment="1">
      <alignment horizontal="center"/>
    </xf>
    <xf numFmtId="0" fontId="53" fillId="3" borderId="0" xfId="4" applyFont="1" applyFill="1" applyBorder="1"/>
    <xf numFmtId="0" fontId="53" fillId="3" borderId="0" xfId="4" applyFont="1" applyFill="1" applyAlignment="1">
      <alignment horizontal="center"/>
    </xf>
    <xf numFmtId="0" fontId="21" fillId="3" borderId="0" xfId="4" applyFont="1" applyFill="1"/>
    <xf numFmtId="3" fontId="22" fillId="3" borderId="0" xfId="0" applyNumberFormat="1" applyFont="1" applyFill="1" applyBorder="1" applyAlignment="1">
      <alignment horizontal="center"/>
    </xf>
    <xf numFmtId="3" fontId="22" fillId="3" borderId="0" xfId="0" applyNumberFormat="1" applyFont="1" applyFill="1" applyBorder="1" applyAlignment="1">
      <alignment horizontal="right"/>
    </xf>
    <xf numFmtId="165" fontId="22" fillId="3" borderId="0" xfId="0" applyNumberFormat="1" applyFont="1" applyFill="1" applyBorder="1" applyAlignment="1">
      <alignment horizontal="center"/>
    </xf>
    <xf numFmtId="0" fontId="5" fillId="3" borderId="0" xfId="4" applyFont="1" applyFill="1"/>
    <xf numFmtId="3" fontId="23" fillId="3" borderId="0" xfId="0" applyNumberFormat="1" applyFont="1" applyFill="1" applyBorder="1" applyAlignment="1">
      <alignment horizontal="center"/>
    </xf>
    <xf numFmtId="3" fontId="23" fillId="3" borderId="0" xfId="0" applyNumberFormat="1" applyFont="1" applyFill="1" applyBorder="1" applyAlignment="1">
      <alignment horizontal="right"/>
    </xf>
    <xf numFmtId="0" fontId="5" fillId="3" borderId="0" xfId="4" applyFont="1" applyFill="1" applyBorder="1"/>
    <xf numFmtId="0" fontId="5" fillId="3" borderId="0" xfId="4" applyFont="1" applyFill="1" applyAlignment="1"/>
    <xf numFmtId="0" fontId="5" fillId="0" borderId="0" xfId="4" applyFont="1" applyFill="1" applyBorder="1" applyAlignment="1"/>
    <xf numFmtId="0" fontId="5" fillId="0" borderId="0" xfId="4" applyFont="1" applyFill="1" applyAlignment="1"/>
    <xf numFmtId="3" fontId="53" fillId="3" borderId="0" xfId="4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2" borderId="1" xfId="0" applyFont="1" applyFill="1" applyBorder="1" applyAlignment="1">
      <alignment horizontal="right"/>
    </xf>
    <xf numFmtId="0" fontId="8" fillId="2" borderId="0" xfId="0" applyFont="1" applyFill="1" applyBorder="1" applyAlignment="1"/>
    <xf numFmtId="0" fontId="8" fillId="0" borderId="0" xfId="0" applyFont="1" applyFill="1" applyBorder="1" applyAlignment="1"/>
    <xf numFmtId="164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3" fontId="5" fillId="3" borderId="0" xfId="0" applyNumberFormat="1" applyFont="1" applyFill="1"/>
    <xf numFmtId="3" fontId="5" fillId="3" borderId="1" xfId="0" applyNumberFormat="1" applyFont="1" applyFill="1" applyBorder="1"/>
    <xf numFmtId="3" fontId="5" fillId="3" borderId="0" xfId="0" applyNumberFormat="1" applyFont="1" applyFill="1" applyBorder="1"/>
    <xf numFmtId="9" fontId="23" fillId="3" borderId="0" xfId="0" applyNumberFormat="1" applyFont="1" applyFill="1"/>
    <xf numFmtId="1" fontId="23" fillId="3" borderId="0" xfId="0" applyNumberFormat="1" applyFont="1" applyFill="1"/>
    <xf numFmtId="1" fontId="5" fillId="0" borderId="0" xfId="0" applyNumberFormat="1" applyFont="1"/>
    <xf numFmtId="1" fontId="23" fillId="3" borderId="0" xfId="0" applyNumberFormat="1" applyFont="1" applyFill="1" applyBorder="1"/>
    <xf numFmtId="3" fontId="21" fillId="3" borderId="0" xfId="0" applyNumberFormat="1" applyFont="1" applyFill="1" applyAlignment="1">
      <alignment horizontal="right"/>
    </xf>
    <xf numFmtId="3" fontId="21" fillId="3" borderId="0" xfId="0" applyNumberFormat="1" applyFont="1" applyFill="1" applyBorder="1" applyAlignment="1">
      <alignment horizontal="right" vertical="top" wrapText="1"/>
    </xf>
    <xf numFmtId="9" fontId="22" fillId="3" borderId="0" xfId="5" applyFont="1" applyFill="1" applyBorder="1" applyAlignment="1">
      <alignment horizontal="center" vertical="top" wrapText="1"/>
    </xf>
    <xf numFmtId="0" fontId="21" fillId="3" borderId="0" xfId="0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 vertical="top" wrapText="1"/>
    </xf>
    <xf numFmtId="3" fontId="23" fillId="3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3" borderId="0" xfId="0" applyNumberFormat="1" applyFont="1" applyFill="1" applyBorder="1" applyAlignment="1">
      <alignment horizontal="center" vertical="top" wrapText="1"/>
    </xf>
    <xf numFmtId="0" fontId="23" fillId="3" borderId="0" xfId="0" applyFont="1" applyFill="1" applyAlignment="1">
      <alignment horizontal="center"/>
    </xf>
    <xf numFmtId="3" fontId="21" fillId="3" borderId="0" xfId="0" applyNumberFormat="1" applyFont="1" applyFill="1" applyBorder="1" applyAlignment="1">
      <alignment horizontal="right" vertical="center" wrapText="1"/>
    </xf>
    <xf numFmtId="3" fontId="21" fillId="3" borderId="0" xfId="0" applyNumberFormat="1" applyFont="1" applyFill="1" applyBorder="1" applyAlignment="1">
      <alignment horizontal="center" vertical="center" wrapText="1"/>
    </xf>
    <xf numFmtId="9" fontId="22" fillId="3" borderId="0" xfId="5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1" fontId="4" fillId="3" borderId="0" xfId="0" applyNumberFormat="1" applyFont="1" applyFill="1" applyAlignment="1">
      <alignment horizontal="right"/>
    </xf>
    <xf numFmtId="1" fontId="4" fillId="3" borderId="0" xfId="0" applyNumberFormat="1" applyFont="1" applyFill="1" applyAlignment="1">
      <alignment horizontal="center"/>
    </xf>
    <xf numFmtId="3" fontId="21" fillId="3" borderId="0" xfId="0" applyNumberFormat="1" applyFont="1" applyFill="1" applyBorder="1" applyAlignment="1">
      <alignment horizontal="right"/>
    </xf>
    <xf numFmtId="0" fontId="53" fillId="3" borderId="0" xfId="4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2" borderId="0" xfId="0" applyNumberFormat="1" applyFont="1" applyFill="1"/>
    <xf numFmtId="0" fontId="59" fillId="2" borderId="0" xfId="0" applyFont="1" applyFill="1"/>
    <xf numFmtId="3" fontId="59" fillId="2" borderId="0" xfId="0" applyNumberFormat="1" applyFont="1" applyFill="1" applyAlignment="1">
      <alignment horizontal="right"/>
    </xf>
    <xf numFmtId="3" fontId="59" fillId="2" borderId="0" xfId="0" applyNumberFormat="1" applyFont="1" applyFill="1"/>
    <xf numFmtId="3" fontId="58" fillId="2" borderId="0" xfId="0" applyNumberFormat="1" applyFont="1" applyFill="1" applyAlignment="1">
      <alignment horizontal="left"/>
    </xf>
    <xf numFmtId="3" fontId="59" fillId="0" borderId="0" xfId="0" applyNumberFormat="1" applyFont="1" applyFill="1" applyAlignment="1">
      <alignment horizontal="right"/>
    </xf>
    <xf numFmtId="1" fontId="29" fillId="2" borderId="0" xfId="0" applyNumberFormat="1" applyFont="1" applyFill="1" applyAlignment="1">
      <alignment horizontal="right"/>
    </xf>
    <xf numFmtId="1" fontId="29" fillId="2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59" fillId="2" borderId="0" xfId="0" applyNumberFormat="1" applyFont="1" applyFill="1" applyAlignment="1">
      <alignment horizontal="center"/>
    </xf>
    <xf numFmtId="1" fontId="60" fillId="2" borderId="0" xfId="0" applyNumberFormat="1" applyFont="1" applyFill="1" applyAlignment="1">
      <alignment horizontal="center"/>
    </xf>
    <xf numFmtId="0" fontId="59" fillId="2" borderId="0" xfId="0" applyFont="1" applyFill="1" applyAlignment="1">
      <alignment horizontal="center"/>
    </xf>
    <xf numFmtId="1" fontId="60" fillId="2" borderId="0" xfId="0" applyNumberFormat="1" applyFont="1" applyFill="1" applyAlignment="1">
      <alignment horizontal="right"/>
    </xf>
    <xf numFmtId="0" fontId="59" fillId="0" borderId="0" xfId="0" applyFont="1" applyFill="1" applyAlignment="1">
      <alignment horizontal="center"/>
    </xf>
    <xf numFmtId="165" fontId="60" fillId="2" borderId="0" xfId="0" applyNumberFormat="1" applyFont="1" applyFill="1" applyAlignment="1">
      <alignment horizontal="right"/>
    </xf>
    <xf numFmtId="165" fontId="60" fillId="2" borderId="0" xfId="0" applyNumberFormat="1" applyFont="1" applyFill="1"/>
    <xf numFmtId="0" fontId="60" fillId="2" borderId="0" xfId="0" applyFont="1" applyFill="1"/>
    <xf numFmtId="165" fontId="60" fillId="0" borderId="0" xfId="0" applyNumberFormat="1" applyFont="1" applyFill="1" applyAlignment="1">
      <alignment horizontal="right"/>
    </xf>
    <xf numFmtId="0" fontId="29" fillId="2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165" fontId="29" fillId="2" borderId="0" xfId="0" applyNumberFormat="1" applyFont="1" applyFill="1" applyAlignment="1">
      <alignment horizontal="right"/>
    </xf>
    <xf numFmtId="165" fontId="29" fillId="2" borderId="0" xfId="0" applyNumberFormat="1" applyFont="1" applyFill="1"/>
    <xf numFmtId="165" fontId="29" fillId="0" borderId="0" xfId="0" applyNumberFormat="1" applyFont="1" applyFill="1" applyAlignment="1">
      <alignment horizontal="right"/>
    </xf>
    <xf numFmtId="164" fontId="29" fillId="2" borderId="0" xfId="0" applyNumberFormat="1" applyFont="1" applyFill="1" applyAlignment="1">
      <alignment horizontal="center"/>
    </xf>
    <xf numFmtId="3" fontId="29" fillId="2" borderId="0" xfId="0" applyNumberFormat="1" applyFont="1" applyFill="1" applyAlignment="1">
      <alignment horizontal="right"/>
    </xf>
    <xf numFmtId="3" fontId="29" fillId="0" borderId="0" xfId="0" applyNumberFormat="1" applyFont="1" applyFill="1" applyAlignment="1">
      <alignment horizontal="right"/>
    </xf>
    <xf numFmtId="0" fontId="61" fillId="3" borderId="0" xfId="3" applyFont="1" applyFill="1"/>
    <xf numFmtId="0" fontId="0" fillId="2" borderId="0" xfId="0" applyFill="1" applyAlignment="1">
      <alignment horizontal="center"/>
    </xf>
    <xf numFmtId="0" fontId="26" fillId="2" borderId="0" xfId="0" applyFont="1" applyFill="1" applyAlignment="1">
      <alignment horizontal="left" wrapText="1"/>
    </xf>
    <xf numFmtId="0" fontId="26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2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165" fontId="23" fillId="0" borderId="0" xfId="0" applyNumberFormat="1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</cellXfs>
  <cellStyles count="6">
    <cellStyle name="Comma" xfId="1" builtinId="3"/>
    <cellStyle name="Normal" xfId="0" builtinId="0"/>
    <cellStyle name="Normal_Complete Tables" xfId="2"/>
    <cellStyle name="Normal_Table 13 access" xfId="3"/>
    <cellStyle name="Normal_Table 14 access " xfId="4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75"/>
  <sheetViews>
    <sheetView showGridLines="0" tabSelected="1" workbookViewId="0">
      <selection activeCell="I77" sqref="I77"/>
    </sheetView>
  </sheetViews>
  <sheetFormatPr defaultRowHeight="12.75" x14ac:dyDescent="0.2"/>
  <cols>
    <col min="1" max="1" width="9.140625" style="98"/>
    <col min="2" max="2" width="1" style="98" customWidth="1"/>
    <col min="3" max="9" width="9.140625" style="98"/>
    <col min="10" max="10" width="16.85546875" style="98" customWidth="1"/>
    <col min="11" max="16384" width="9.140625" style="98"/>
  </cols>
  <sheetData>
    <row r="1" spans="1:10" ht="15.75" x14ac:dyDescent="0.25">
      <c r="A1" s="215" t="s">
        <v>230</v>
      </c>
    </row>
    <row r="2" spans="1:10" ht="8.25" customHeight="1" x14ac:dyDescent="0.25">
      <c r="A2" s="216"/>
      <c r="B2" s="217"/>
      <c r="C2" s="217"/>
      <c r="D2" s="217"/>
      <c r="E2" s="217"/>
      <c r="F2" s="217"/>
      <c r="G2" s="217"/>
      <c r="H2" s="217"/>
      <c r="I2" s="217"/>
      <c r="J2" s="217"/>
    </row>
    <row r="3" spans="1:10" ht="7.5" customHeight="1" x14ac:dyDescent="0.2"/>
    <row r="4" spans="1:10" ht="15.75" x14ac:dyDescent="0.25">
      <c r="A4" s="215" t="s">
        <v>231</v>
      </c>
      <c r="B4" s="215"/>
      <c r="C4" s="215" t="s">
        <v>232</v>
      </c>
    </row>
    <row r="5" spans="1:10" ht="6.75" customHeight="1" x14ac:dyDescent="0.2">
      <c r="A5" s="217"/>
      <c r="B5" s="217"/>
      <c r="C5" s="217"/>
      <c r="D5" s="217"/>
      <c r="E5" s="217"/>
      <c r="F5" s="217"/>
      <c r="G5" s="217"/>
      <c r="H5" s="217"/>
      <c r="I5" s="217"/>
      <c r="J5" s="217"/>
    </row>
    <row r="7" spans="1:10" x14ac:dyDescent="0.2">
      <c r="A7" s="98" t="s">
        <v>225</v>
      </c>
      <c r="C7" s="98" t="s">
        <v>459</v>
      </c>
    </row>
    <row r="8" spans="1:10" ht="11.25" customHeight="1" x14ac:dyDescent="0.2"/>
    <row r="9" spans="1:10" x14ac:dyDescent="0.2">
      <c r="A9" s="98" t="s">
        <v>226</v>
      </c>
      <c r="C9" s="98" t="s">
        <v>233</v>
      </c>
    </row>
    <row r="10" spans="1:10" x14ac:dyDescent="0.2">
      <c r="C10" s="98" t="s">
        <v>234</v>
      </c>
    </row>
    <row r="11" spans="1:10" x14ac:dyDescent="0.2">
      <c r="C11" s="98" t="s">
        <v>460</v>
      </c>
    </row>
    <row r="12" spans="1:10" ht="11.25" customHeight="1" x14ac:dyDescent="0.2"/>
    <row r="13" spans="1:10" x14ac:dyDescent="0.2">
      <c r="A13" s="98" t="s">
        <v>356</v>
      </c>
      <c r="C13" s="98" t="s">
        <v>235</v>
      </c>
    </row>
    <row r="14" spans="1:10" x14ac:dyDescent="0.2">
      <c r="C14" s="98" t="s">
        <v>234</v>
      </c>
    </row>
    <row r="15" spans="1:10" x14ac:dyDescent="0.2">
      <c r="C15" s="98" t="s">
        <v>471</v>
      </c>
    </row>
    <row r="17" spans="1:3" x14ac:dyDescent="0.2">
      <c r="A17" s="98" t="s">
        <v>354</v>
      </c>
      <c r="C17" s="98" t="s">
        <v>455</v>
      </c>
    </row>
    <row r="18" spans="1:3" x14ac:dyDescent="0.2">
      <c r="C18" s="98" t="s">
        <v>472</v>
      </c>
    </row>
    <row r="19" spans="1:3" ht="9" customHeight="1" x14ac:dyDescent="0.2"/>
    <row r="20" spans="1:3" x14ac:dyDescent="0.2">
      <c r="A20" s="98" t="s">
        <v>260</v>
      </c>
      <c r="C20" s="98" t="s">
        <v>461</v>
      </c>
    </row>
    <row r="21" spans="1:3" ht="9" customHeight="1" x14ac:dyDescent="0.2"/>
    <row r="22" spans="1:3" ht="15" customHeight="1" x14ac:dyDescent="0.2">
      <c r="A22" s="98" t="s">
        <v>261</v>
      </c>
      <c r="C22" s="98" t="s">
        <v>462</v>
      </c>
    </row>
    <row r="23" spans="1:3" ht="9" customHeight="1" x14ac:dyDescent="0.2"/>
    <row r="24" spans="1:3" x14ac:dyDescent="0.2">
      <c r="A24" s="98" t="s">
        <v>227</v>
      </c>
      <c r="C24" s="98" t="s">
        <v>456</v>
      </c>
    </row>
    <row r="25" spans="1:3" x14ac:dyDescent="0.2">
      <c r="C25" s="98" t="s">
        <v>463</v>
      </c>
    </row>
    <row r="26" spans="1:3" ht="9" customHeight="1" x14ac:dyDescent="0.2"/>
    <row r="27" spans="1:3" x14ac:dyDescent="0.2">
      <c r="A27" s="98" t="s">
        <v>228</v>
      </c>
      <c r="C27" s="98" t="s">
        <v>464</v>
      </c>
    </row>
    <row r="28" spans="1:3" ht="9" customHeight="1" x14ac:dyDescent="0.2"/>
    <row r="29" spans="1:3" x14ac:dyDescent="0.2">
      <c r="A29" s="98" t="s">
        <v>266</v>
      </c>
      <c r="C29" s="98" t="s">
        <v>465</v>
      </c>
    </row>
    <row r="30" spans="1:3" ht="9" customHeight="1" x14ac:dyDescent="0.2"/>
    <row r="31" spans="1:3" x14ac:dyDescent="0.2">
      <c r="A31" s="98" t="s">
        <v>267</v>
      </c>
      <c r="C31" s="98" t="s">
        <v>466</v>
      </c>
    </row>
    <row r="32" spans="1:3" ht="9" customHeight="1" x14ac:dyDescent="0.2"/>
    <row r="33" spans="1:3" x14ac:dyDescent="0.2">
      <c r="A33" s="98" t="s">
        <v>1996</v>
      </c>
      <c r="C33" s="98" t="s">
        <v>457</v>
      </c>
    </row>
    <row r="34" spans="1:3" x14ac:dyDescent="0.2">
      <c r="C34" s="98" t="s">
        <v>463</v>
      </c>
    </row>
    <row r="35" spans="1:3" ht="9" customHeight="1" x14ac:dyDescent="0.2"/>
    <row r="36" spans="1:3" x14ac:dyDescent="0.2">
      <c r="A36" s="98" t="s">
        <v>1991</v>
      </c>
      <c r="C36" s="98" t="s">
        <v>1997</v>
      </c>
    </row>
    <row r="37" spans="1:3" ht="9" customHeight="1" x14ac:dyDescent="0.2"/>
    <row r="38" spans="1:3" x14ac:dyDescent="0.2">
      <c r="A38" s="98" t="s">
        <v>2038</v>
      </c>
      <c r="C38" s="98" t="s">
        <v>1998</v>
      </c>
    </row>
    <row r="39" spans="1:3" ht="13.5" customHeight="1" x14ac:dyDescent="0.2">
      <c r="C39" s="98" t="s">
        <v>1999</v>
      </c>
    </row>
    <row r="40" spans="1:3" ht="7.5" customHeight="1" x14ac:dyDescent="0.2"/>
    <row r="41" spans="1:3" ht="12" customHeight="1" x14ac:dyDescent="0.2">
      <c r="A41" s="98" t="s">
        <v>2039</v>
      </c>
      <c r="C41" s="98" t="s">
        <v>2044</v>
      </c>
    </row>
    <row r="42" spans="1:3" ht="12" customHeight="1" x14ac:dyDescent="0.2">
      <c r="C42" s="98" t="s">
        <v>2046</v>
      </c>
    </row>
    <row r="43" spans="1:3" ht="5.25" customHeight="1" x14ac:dyDescent="0.2"/>
    <row r="44" spans="1:3" ht="15" customHeight="1" x14ac:dyDescent="0.2">
      <c r="A44" s="98" t="s">
        <v>2260</v>
      </c>
      <c r="C44" s="98" t="s">
        <v>2044</v>
      </c>
    </row>
    <row r="45" spans="1:3" ht="13.5" customHeight="1" x14ac:dyDescent="0.2">
      <c r="C45" s="98" t="s">
        <v>2047</v>
      </c>
    </row>
    <row r="46" spans="1:3" ht="7.5" customHeight="1" x14ac:dyDescent="0.2"/>
    <row r="47" spans="1:3" x14ac:dyDescent="0.2">
      <c r="A47" s="98" t="s">
        <v>229</v>
      </c>
      <c r="C47" s="98" t="s">
        <v>1973</v>
      </c>
    </row>
    <row r="48" spans="1:3" x14ac:dyDescent="0.2">
      <c r="C48" s="98" t="s">
        <v>467</v>
      </c>
    </row>
    <row r="49" spans="1:3" ht="7.5" customHeight="1" x14ac:dyDescent="0.2"/>
    <row r="50" spans="1:3" ht="12.75" customHeight="1" x14ac:dyDescent="0.2">
      <c r="A50" s="98" t="s">
        <v>242</v>
      </c>
      <c r="C50" s="98" t="s">
        <v>1974</v>
      </c>
    </row>
    <row r="51" spans="1:3" x14ac:dyDescent="0.2">
      <c r="C51" s="98" t="s">
        <v>468</v>
      </c>
    </row>
    <row r="52" spans="1:3" ht="6.75" customHeight="1" x14ac:dyDescent="0.2"/>
    <row r="53" spans="1:3" x14ac:dyDescent="0.2">
      <c r="A53" s="98" t="s">
        <v>2254</v>
      </c>
      <c r="C53" s="98" t="s">
        <v>2256</v>
      </c>
    </row>
    <row r="54" spans="1:3" ht="6.75" customHeight="1" x14ac:dyDescent="0.2"/>
    <row r="55" spans="1:3" x14ac:dyDescent="0.2">
      <c r="A55" s="98" t="s">
        <v>2255</v>
      </c>
      <c r="C55" s="98" t="s">
        <v>2257</v>
      </c>
    </row>
    <row r="56" spans="1:3" ht="6.75" customHeight="1" x14ac:dyDescent="0.2"/>
    <row r="57" spans="1:3" ht="13.5" customHeight="1" x14ac:dyDescent="0.2">
      <c r="A57" s="98" t="s">
        <v>2000</v>
      </c>
      <c r="C57" s="98" t="s">
        <v>2011</v>
      </c>
    </row>
    <row r="58" spans="1:3" x14ac:dyDescent="0.2">
      <c r="C58" s="98" t="s">
        <v>1993</v>
      </c>
    </row>
    <row r="59" spans="1:3" ht="6.75" customHeight="1" x14ac:dyDescent="0.2"/>
    <row r="60" spans="1:3" x14ac:dyDescent="0.2">
      <c r="A60" s="98" t="s">
        <v>1992</v>
      </c>
      <c r="C60" s="98" t="s">
        <v>2051</v>
      </c>
    </row>
    <row r="61" spans="1:3" x14ac:dyDescent="0.2">
      <c r="C61" s="98" t="s">
        <v>2052</v>
      </c>
    </row>
    <row r="62" spans="1:3" ht="7.5" customHeight="1" x14ac:dyDescent="0.2"/>
    <row r="63" spans="1:3" x14ac:dyDescent="0.2">
      <c r="A63" s="98" t="s">
        <v>294</v>
      </c>
      <c r="C63" s="98" t="s">
        <v>469</v>
      </c>
    </row>
    <row r="64" spans="1:3" ht="6.75" customHeight="1" x14ac:dyDescent="0.2"/>
    <row r="65" spans="1:10" x14ac:dyDescent="0.2">
      <c r="A65" s="98" t="s">
        <v>292</v>
      </c>
      <c r="C65" s="98" t="s">
        <v>290</v>
      </c>
    </row>
    <row r="66" spans="1:10" x14ac:dyDescent="0.2">
      <c r="C66" s="98" t="s">
        <v>2008</v>
      </c>
    </row>
    <row r="67" spans="1:10" ht="6.75" customHeight="1" x14ac:dyDescent="0.2"/>
    <row r="68" spans="1:10" x14ac:dyDescent="0.2">
      <c r="A68" s="98" t="s">
        <v>293</v>
      </c>
      <c r="C68" s="98" t="s">
        <v>2007</v>
      </c>
    </row>
    <row r="69" spans="1:10" ht="6.75" customHeight="1" x14ac:dyDescent="0.2"/>
    <row r="70" spans="1:10" x14ac:dyDescent="0.2">
      <c r="A70" s="98" t="s">
        <v>1975</v>
      </c>
      <c r="C70" s="98" t="s">
        <v>2022</v>
      </c>
    </row>
    <row r="71" spans="1:10" ht="6.75" customHeight="1" x14ac:dyDescent="0.2"/>
    <row r="72" spans="1:10" x14ac:dyDescent="0.2">
      <c r="A72" s="29" t="s">
        <v>394</v>
      </c>
      <c r="B72" s="29"/>
      <c r="C72" s="29" t="s">
        <v>428</v>
      </c>
      <c r="D72" s="29"/>
      <c r="E72" s="29"/>
      <c r="F72" s="29"/>
      <c r="G72" s="29"/>
      <c r="H72" s="29"/>
      <c r="I72" s="29"/>
      <c r="J72" s="29"/>
    </row>
    <row r="73" spans="1:10" x14ac:dyDescent="0.2">
      <c r="A73" s="29"/>
      <c r="B73" s="29"/>
      <c r="C73" s="29" t="s">
        <v>443</v>
      </c>
      <c r="D73" s="29"/>
      <c r="E73" s="29"/>
      <c r="F73" s="29"/>
      <c r="G73" s="29"/>
      <c r="H73" s="29"/>
      <c r="I73" s="29"/>
      <c r="J73" s="29"/>
    </row>
    <row r="74" spans="1:10" x14ac:dyDescent="0.2">
      <c r="A74" s="29"/>
      <c r="B74" s="29"/>
      <c r="C74" s="29" t="s">
        <v>470</v>
      </c>
      <c r="D74" s="29"/>
      <c r="E74" s="29"/>
      <c r="F74" s="29"/>
      <c r="G74" s="29"/>
      <c r="H74" s="29"/>
      <c r="I74" s="29"/>
      <c r="J74" s="29"/>
    </row>
    <row r="75" spans="1:10" ht="11.25" customHeight="1" x14ac:dyDescent="0.2">
      <c r="A75" s="217"/>
      <c r="B75" s="217"/>
      <c r="C75" s="217"/>
      <c r="D75" s="217"/>
      <c r="E75" s="217"/>
      <c r="F75" s="217"/>
      <c r="G75" s="217"/>
      <c r="H75" s="217"/>
      <c r="I75" s="217"/>
      <c r="J75" s="217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>
    <oddFooter>&amp;R17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57"/>
  <sheetViews>
    <sheetView showGridLines="0" topLeftCell="A5" workbookViewId="0">
      <selection activeCell="E31" sqref="E31"/>
    </sheetView>
  </sheetViews>
  <sheetFormatPr defaultRowHeight="12.75" x14ac:dyDescent="0.2"/>
  <cols>
    <col min="1" max="1" width="10.42578125" style="79" customWidth="1"/>
    <col min="2" max="2" width="0.85546875" style="79" customWidth="1"/>
    <col min="3" max="3" width="3" style="79" customWidth="1"/>
    <col min="4" max="4" width="2.140625" style="79" customWidth="1"/>
    <col min="5" max="5" width="11.140625" style="79" customWidth="1"/>
    <col min="6" max="6" width="7.85546875" style="79" customWidth="1"/>
    <col min="7" max="7" width="10.5703125" style="79" customWidth="1"/>
    <col min="8" max="8" width="0.85546875" style="79" customWidth="1"/>
    <col min="9" max="9" width="9.140625" style="79" customWidth="1"/>
    <col min="10" max="10" width="0.85546875" style="79" customWidth="1"/>
    <col min="11" max="11" width="10" style="79" customWidth="1"/>
    <col min="12" max="12" width="0.85546875" style="79" customWidth="1"/>
    <col min="13" max="13" width="12" style="79" customWidth="1"/>
    <col min="14" max="14" width="0.85546875" style="79" customWidth="1"/>
    <col min="15" max="15" width="8.42578125" style="79" customWidth="1"/>
    <col min="16" max="16" width="0.85546875" style="79" customWidth="1"/>
    <col min="17" max="17" width="7.85546875" style="79" customWidth="1"/>
    <col min="18" max="18" width="0.85546875" style="79" customWidth="1"/>
    <col min="19" max="19" width="8" style="79" customWidth="1"/>
    <col min="20" max="16384" width="9.140625" style="79"/>
  </cols>
  <sheetData>
    <row r="1" spans="1:20" ht="18.75" x14ac:dyDescent="0.25">
      <c r="A1" s="191" t="s">
        <v>2030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20" ht="15.75" x14ac:dyDescent="0.25">
      <c r="A2" s="191" t="s">
        <v>2029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20" x14ac:dyDescent="0.2">
      <c r="A3" s="46" t="s">
        <v>10</v>
      </c>
      <c r="B3" s="46"/>
      <c r="C3" s="46"/>
      <c r="D3" s="46"/>
      <c r="E3" s="46"/>
      <c r="F3" s="46"/>
      <c r="G3" s="46"/>
      <c r="H3" s="46"/>
      <c r="I3" s="52"/>
      <c r="J3" s="46"/>
      <c r="K3" s="46"/>
    </row>
    <row r="4" spans="1:20" x14ac:dyDescent="0.2">
      <c r="A4" s="48" t="s">
        <v>8</v>
      </c>
      <c r="B4" s="48"/>
      <c r="C4" s="46"/>
      <c r="D4" s="46"/>
      <c r="E4" s="46"/>
      <c r="F4" s="46"/>
      <c r="G4" s="46"/>
      <c r="H4" s="46"/>
      <c r="I4" s="46"/>
      <c r="J4" s="46"/>
      <c r="K4" s="51" t="s">
        <v>240</v>
      </c>
    </row>
    <row r="5" spans="1:20" x14ac:dyDescent="0.2">
      <c r="A5" s="80"/>
      <c r="B5" s="80"/>
      <c r="C5" s="49"/>
      <c r="D5" s="49"/>
      <c r="E5" s="49"/>
      <c r="F5" s="49"/>
      <c r="G5" s="49"/>
      <c r="H5" s="49"/>
      <c r="I5" s="49"/>
      <c r="J5" s="49"/>
      <c r="K5" s="49"/>
    </row>
    <row r="6" spans="1:20" ht="6.75" customHeight="1" x14ac:dyDescent="0.2">
      <c r="A6" s="82"/>
      <c r="B6" s="82"/>
      <c r="C6" s="46"/>
      <c r="D6" s="46"/>
      <c r="E6" s="46"/>
      <c r="F6" s="46"/>
      <c r="G6" s="46"/>
      <c r="H6" s="46"/>
      <c r="I6" s="46"/>
      <c r="J6" s="46"/>
      <c r="K6" s="46"/>
    </row>
    <row r="7" spans="1:20" ht="15.75" customHeight="1" x14ac:dyDescent="0.2">
      <c r="A7" s="52" t="s">
        <v>60</v>
      </c>
      <c r="B7" s="46"/>
      <c r="C7" s="46"/>
      <c r="D7" s="46"/>
      <c r="E7" s="46"/>
      <c r="F7" s="46"/>
      <c r="G7" s="285" t="s">
        <v>2</v>
      </c>
      <c r="H7" s="46"/>
      <c r="I7" s="764" t="s">
        <v>54</v>
      </c>
      <c r="J7" s="765"/>
      <c r="K7" s="765"/>
    </row>
    <row r="8" spans="1:20" ht="12.75" customHeight="1" x14ac:dyDescent="0.2">
      <c r="A8" s="52" t="s">
        <v>61</v>
      </c>
      <c r="B8" s="46"/>
      <c r="C8" s="46"/>
      <c r="D8" s="46"/>
      <c r="E8" s="46"/>
      <c r="F8" s="46"/>
      <c r="G8" s="285" t="s">
        <v>62</v>
      </c>
      <c r="H8" s="46"/>
      <c r="I8" s="49"/>
      <c r="J8" s="49"/>
      <c r="K8" s="49"/>
    </row>
    <row r="9" spans="1:20" ht="12.75" customHeight="1" x14ac:dyDescent="0.2">
      <c r="A9" s="46"/>
      <c r="B9" s="46"/>
      <c r="C9" s="46"/>
      <c r="D9" s="46"/>
      <c r="E9" s="46"/>
      <c r="F9" s="46"/>
      <c r="G9" s="285" t="s">
        <v>63</v>
      </c>
      <c r="H9" s="46"/>
      <c r="I9" s="46"/>
      <c r="J9" s="50"/>
      <c r="K9" s="50"/>
    </row>
    <row r="10" spans="1:20" s="87" customFormat="1" ht="12.75" customHeight="1" x14ac:dyDescent="0.2">
      <c r="A10" s="83"/>
      <c r="B10" s="83"/>
      <c r="C10" s="84"/>
      <c r="D10" s="83"/>
      <c r="E10" s="83"/>
      <c r="F10" s="83"/>
      <c r="H10" s="85"/>
      <c r="I10" s="86" t="s">
        <v>26</v>
      </c>
      <c r="J10" s="85"/>
      <c r="K10" s="86" t="s">
        <v>27</v>
      </c>
    </row>
    <row r="11" spans="1:20" s="87" customFormat="1" ht="9" customHeight="1" x14ac:dyDescent="0.2">
      <c r="A11" s="88"/>
      <c r="B11" s="88"/>
      <c r="C11" s="88"/>
      <c r="D11" s="88"/>
      <c r="E11" s="88"/>
      <c r="F11" s="83"/>
      <c r="G11" s="88"/>
      <c r="H11" s="81"/>
      <c r="I11" s="88"/>
      <c r="J11" s="81"/>
      <c r="K11" s="88"/>
    </row>
    <row r="12" spans="1:20" x14ac:dyDescent="0.2">
      <c r="A12" s="46"/>
      <c r="B12" s="46"/>
      <c r="C12" s="46"/>
      <c r="D12" s="46"/>
      <c r="E12" s="46"/>
      <c r="F12" s="46"/>
      <c r="G12" s="48"/>
      <c r="H12" s="48"/>
      <c r="I12" s="48"/>
      <c r="J12" s="46"/>
      <c r="K12" s="46"/>
    </row>
    <row r="13" spans="1:20" x14ac:dyDescent="0.2">
      <c r="A13" s="75" t="s">
        <v>64</v>
      </c>
      <c r="B13" s="75"/>
      <c r="C13" s="75"/>
      <c r="D13" s="75"/>
      <c r="E13" s="75"/>
      <c r="F13" s="75"/>
      <c r="G13" s="90">
        <v>278</v>
      </c>
      <c r="I13" s="357">
        <v>91</v>
      </c>
      <c r="J13" s="358"/>
      <c r="K13" s="357">
        <v>187</v>
      </c>
    </row>
    <row r="14" spans="1:20" x14ac:dyDescent="0.2">
      <c r="A14" s="88"/>
      <c r="B14" s="88"/>
      <c r="C14" s="88"/>
      <c r="D14" s="88"/>
      <c r="E14" s="88"/>
      <c r="F14" s="83"/>
      <c r="G14" s="359"/>
      <c r="H14" s="360"/>
      <c r="I14" s="359"/>
      <c r="J14" s="360"/>
      <c r="K14" s="359"/>
    </row>
    <row r="15" spans="1:20" x14ac:dyDescent="0.2">
      <c r="A15" s="46"/>
      <c r="B15" s="46"/>
      <c r="C15" s="46"/>
      <c r="D15" s="46"/>
      <c r="E15" s="46"/>
      <c r="F15" s="46"/>
      <c r="G15" s="361"/>
      <c r="H15" s="361"/>
      <c r="I15" s="361"/>
    </row>
    <row r="16" spans="1:20" s="90" customFormat="1" x14ac:dyDescent="0.2">
      <c r="A16" s="75" t="s">
        <v>65</v>
      </c>
      <c r="B16" s="75"/>
      <c r="C16" s="89"/>
      <c r="D16" s="76"/>
      <c r="E16" s="76"/>
      <c r="F16" s="76"/>
      <c r="G16" s="355">
        <v>2</v>
      </c>
      <c r="H16" s="355"/>
      <c r="I16" s="355">
        <v>1</v>
      </c>
      <c r="J16" s="355"/>
      <c r="K16" s="355">
        <v>2</v>
      </c>
      <c r="L16" s="188"/>
      <c r="M16" s="79"/>
      <c r="N16" s="188"/>
      <c r="P16" s="64"/>
      <c r="Q16" s="64"/>
      <c r="R16" s="64"/>
      <c r="S16" s="64"/>
      <c r="T16" s="64"/>
    </row>
    <row r="17" spans="1:20" x14ac:dyDescent="0.2">
      <c r="A17" s="46"/>
      <c r="B17" s="46"/>
      <c r="C17" s="46"/>
      <c r="D17" s="91"/>
      <c r="E17" s="91"/>
      <c r="F17" s="91"/>
      <c r="G17" s="362"/>
      <c r="H17" s="362"/>
      <c r="I17" s="362"/>
      <c r="J17" s="362"/>
      <c r="K17" s="362"/>
      <c r="P17" s="64"/>
      <c r="Q17" s="64"/>
      <c r="R17" s="64"/>
      <c r="S17" s="64"/>
      <c r="T17" s="64"/>
    </row>
    <row r="18" spans="1:20" s="90" customFormat="1" x14ac:dyDescent="0.2">
      <c r="A18" s="70" t="s">
        <v>250</v>
      </c>
      <c r="B18" s="75"/>
      <c r="C18" s="75"/>
      <c r="D18" s="76"/>
      <c r="E18" s="76"/>
      <c r="F18" s="76"/>
      <c r="G18" s="259">
        <v>1</v>
      </c>
      <c r="H18" s="259"/>
      <c r="I18" s="354">
        <v>1</v>
      </c>
      <c r="J18" s="354"/>
      <c r="K18" s="354">
        <v>1</v>
      </c>
      <c r="M18" s="79"/>
      <c r="P18" s="64"/>
      <c r="Q18" s="64"/>
      <c r="R18" s="64"/>
      <c r="S18" s="64"/>
      <c r="T18" s="64"/>
    </row>
    <row r="19" spans="1:20" x14ac:dyDescent="0.2">
      <c r="A19" s="68"/>
      <c r="B19" s="46"/>
      <c r="C19" s="46"/>
      <c r="D19" s="91"/>
      <c r="E19" s="91"/>
      <c r="F19" s="91"/>
      <c r="G19" s="362"/>
      <c r="H19" s="362"/>
      <c r="I19" s="362"/>
      <c r="J19" s="362"/>
      <c r="K19" s="362"/>
      <c r="P19" s="64"/>
      <c r="Q19" s="64"/>
      <c r="R19" s="64"/>
      <c r="S19" s="64"/>
      <c r="T19" s="64"/>
    </row>
    <row r="20" spans="1:20" s="90" customFormat="1" x14ac:dyDescent="0.2">
      <c r="A20" s="192" t="s">
        <v>22</v>
      </c>
      <c r="B20" s="92"/>
      <c r="C20" s="75"/>
      <c r="D20" s="76"/>
      <c r="E20" s="76"/>
      <c r="F20" s="76"/>
      <c r="G20" s="259">
        <v>2</v>
      </c>
      <c r="H20" s="259"/>
      <c r="I20" s="354">
        <v>2</v>
      </c>
      <c r="J20" s="354"/>
      <c r="K20" s="259">
        <v>3</v>
      </c>
      <c r="M20" s="79"/>
      <c r="P20" s="64"/>
      <c r="Q20" s="64"/>
      <c r="R20" s="64"/>
      <c r="S20" s="64"/>
      <c r="T20" s="64"/>
    </row>
    <row r="21" spans="1:20" x14ac:dyDescent="0.2">
      <c r="A21" s="192"/>
      <c r="B21" s="53"/>
      <c r="C21" s="46"/>
      <c r="D21" s="91"/>
      <c r="E21" s="91"/>
      <c r="F21" s="91"/>
      <c r="G21" s="362"/>
      <c r="H21" s="362"/>
      <c r="I21" s="362"/>
      <c r="J21" s="362"/>
      <c r="K21" s="362"/>
      <c r="P21" s="64"/>
      <c r="Q21" s="64"/>
      <c r="R21" s="64"/>
      <c r="S21" s="64"/>
      <c r="T21" s="64"/>
    </row>
    <row r="22" spans="1:20" s="90" customFormat="1" x14ac:dyDescent="0.2">
      <c r="A22" s="68" t="s">
        <v>163</v>
      </c>
      <c r="B22" s="75"/>
      <c r="C22" s="75"/>
      <c r="D22" s="76"/>
      <c r="E22" s="76"/>
      <c r="F22" s="76"/>
      <c r="G22" s="259">
        <v>5</v>
      </c>
      <c r="H22" s="259"/>
      <c r="I22" s="259">
        <v>1</v>
      </c>
      <c r="J22" s="259"/>
      <c r="K22" s="259">
        <v>16</v>
      </c>
      <c r="M22" s="87"/>
      <c r="P22" s="64"/>
      <c r="Q22" s="64"/>
      <c r="R22" s="64"/>
      <c r="S22" s="64"/>
      <c r="T22" s="64"/>
    </row>
    <row r="23" spans="1:20" x14ac:dyDescent="0.2">
      <c r="A23" s="68"/>
      <c r="B23" s="46"/>
      <c r="C23" s="46"/>
      <c r="D23" s="91"/>
      <c r="E23" s="91"/>
      <c r="F23" s="91"/>
      <c r="G23" s="362"/>
      <c r="H23" s="362"/>
      <c r="I23" s="362"/>
      <c r="J23" s="362"/>
      <c r="K23" s="362"/>
      <c r="P23" s="64"/>
      <c r="Q23" s="64"/>
      <c r="R23" s="64"/>
      <c r="S23" s="64"/>
      <c r="T23" s="64"/>
    </row>
    <row r="24" spans="1:20" s="90" customFormat="1" x14ac:dyDescent="0.2">
      <c r="A24" s="68" t="s">
        <v>24</v>
      </c>
      <c r="B24" s="75"/>
      <c r="C24" s="75"/>
      <c r="D24" s="76"/>
      <c r="E24" s="76"/>
      <c r="F24" s="76"/>
      <c r="G24" s="354">
        <v>12</v>
      </c>
      <c r="H24" s="355"/>
      <c r="I24" s="227">
        <v>3</v>
      </c>
      <c r="J24" s="227"/>
      <c r="K24" s="259">
        <v>29</v>
      </c>
      <c r="M24" s="79"/>
    </row>
    <row r="25" spans="1:20" x14ac:dyDescent="0.2">
      <c r="A25" s="49"/>
      <c r="B25" s="49"/>
      <c r="C25" s="49"/>
      <c r="D25" s="49"/>
      <c r="E25" s="49"/>
      <c r="F25" s="49"/>
      <c r="G25" s="93"/>
      <c r="H25" s="93"/>
      <c r="I25" s="94"/>
      <c r="J25" s="49"/>
      <c r="K25" s="95"/>
    </row>
    <row r="26" spans="1:20" x14ac:dyDescent="0.2">
      <c r="A26" s="50"/>
      <c r="B26" s="50"/>
      <c r="C26" s="50"/>
      <c r="D26" s="50"/>
      <c r="E26" s="50"/>
      <c r="F26" s="50"/>
      <c r="G26" s="96"/>
      <c r="H26" s="96"/>
      <c r="I26" s="96"/>
      <c r="J26" s="50"/>
      <c r="K26" s="50"/>
    </row>
    <row r="27" spans="1:20" ht="14.25" x14ac:dyDescent="0.2">
      <c r="A27" s="152" t="s">
        <v>2427</v>
      </c>
      <c r="K27" s="46"/>
    </row>
    <row r="28" spans="1:20" x14ac:dyDescent="0.2">
      <c r="A28" s="169" t="s">
        <v>2428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20" x14ac:dyDescent="0.2">
      <c r="A29" s="169"/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20" x14ac:dyDescent="0.2">
      <c r="A30" s="169"/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20" x14ac:dyDescent="0.2">
      <c r="A31" s="169"/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20" x14ac:dyDescent="0.2">
      <c r="A32" s="169"/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9" x14ac:dyDescent="0.2">
      <c r="A33" s="169"/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9" x14ac:dyDescent="0.2">
      <c r="A34" s="169"/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9" x14ac:dyDescent="0.2">
      <c r="A35" s="169"/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1:19" x14ac:dyDescent="0.2">
      <c r="A36" s="169"/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1:19" x14ac:dyDescent="0.2">
      <c r="A37" s="170"/>
      <c r="B37" s="171"/>
      <c r="C37" s="171"/>
      <c r="D37" s="171"/>
      <c r="E37" s="171"/>
      <c r="F37" s="171"/>
      <c r="G37" s="171"/>
      <c r="H37" s="91"/>
      <c r="I37" s="91"/>
      <c r="J37" s="91"/>
      <c r="K37" s="91"/>
    </row>
    <row r="39" spans="1:19" ht="15.75" x14ac:dyDescent="0.25">
      <c r="A39" s="191" t="s">
        <v>2012</v>
      </c>
    </row>
    <row r="40" spans="1:19" ht="6" customHeight="1" x14ac:dyDescent="0.2">
      <c r="G40" s="179"/>
    </row>
    <row r="41" spans="1:19" ht="15.75" customHeight="1" x14ac:dyDescent="0.2">
      <c r="A41" s="48" t="s">
        <v>8</v>
      </c>
      <c r="G41" s="179"/>
      <c r="S41" s="370" t="s">
        <v>37</v>
      </c>
    </row>
    <row r="42" spans="1:19" ht="6.75" customHeight="1" x14ac:dyDescent="0.2">
      <c r="A42" s="367"/>
      <c r="B42" s="368"/>
      <c r="C42" s="368"/>
      <c r="D42" s="368"/>
      <c r="E42" s="368"/>
      <c r="F42" s="368"/>
      <c r="G42" s="369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</row>
    <row r="43" spans="1:19" ht="7.5" customHeight="1" x14ac:dyDescent="0.2"/>
    <row r="44" spans="1:19" x14ac:dyDescent="0.2">
      <c r="G44" s="371" t="s">
        <v>1984</v>
      </c>
      <c r="H44" s="371"/>
      <c r="I44" s="371"/>
      <c r="J44" s="371"/>
      <c r="K44" s="371" t="s">
        <v>1985</v>
      </c>
      <c r="L44" s="371"/>
      <c r="M44" s="371" t="s">
        <v>1986</v>
      </c>
      <c r="N44" s="371"/>
      <c r="O44" s="371"/>
      <c r="P44" s="371"/>
      <c r="Q44" s="371" t="s">
        <v>1987</v>
      </c>
      <c r="R44" s="371"/>
      <c r="S44" s="371"/>
    </row>
    <row r="45" spans="1:19" x14ac:dyDescent="0.2">
      <c r="G45" s="371" t="s">
        <v>1988</v>
      </c>
      <c r="H45" s="371"/>
      <c r="I45" s="371" t="s">
        <v>513</v>
      </c>
      <c r="J45" s="371"/>
      <c r="K45" s="371" t="s">
        <v>1989</v>
      </c>
      <c r="L45" s="371"/>
      <c r="M45" s="371" t="s">
        <v>1990</v>
      </c>
      <c r="N45" s="371"/>
      <c r="O45" s="371" t="s">
        <v>1099</v>
      </c>
      <c r="P45" s="371"/>
      <c r="Q45" s="371" t="s">
        <v>513</v>
      </c>
      <c r="R45" s="371"/>
      <c r="S45" s="371" t="s">
        <v>1456</v>
      </c>
    </row>
    <row r="46" spans="1:19" ht="6.75" customHeight="1" x14ac:dyDescent="0.2">
      <c r="G46" s="372"/>
      <c r="H46" s="371"/>
      <c r="I46" s="372"/>
      <c r="J46" s="371"/>
      <c r="K46" s="372"/>
      <c r="L46" s="371"/>
      <c r="M46" s="372"/>
      <c r="N46" s="371"/>
      <c r="O46" s="372"/>
      <c r="P46" s="371"/>
      <c r="Q46" s="372"/>
      <c r="R46" s="371"/>
      <c r="S46" s="372"/>
    </row>
    <row r="47" spans="1:19" ht="7.5" customHeight="1" x14ac:dyDescent="0.2"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</row>
    <row r="48" spans="1:19" x14ac:dyDescent="0.2">
      <c r="A48" s="363" t="s">
        <v>1983</v>
      </c>
      <c r="B48" s="373"/>
      <c r="C48" s="90"/>
      <c r="D48" s="90"/>
      <c r="E48" s="350"/>
      <c r="F48" s="350"/>
      <c r="G48" s="374">
        <v>185122</v>
      </c>
      <c r="H48" s="374"/>
      <c r="I48" s="374">
        <v>176480</v>
      </c>
      <c r="J48" s="374"/>
      <c r="K48" s="374">
        <v>46173</v>
      </c>
      <c r="L48" s="374"/>
      <c r="M48" s="374">
        <v>48114</v>
      </c>
      <c r="N48" s="374"/>
      <c r="O48" s="374">
        <v>45311</v>
      </c>
      <c r="P48" s="374"/>
      <c r="Q48" s="374">
        <v>36882</v>
      </c>
      <c r="R48" s="374"/>
      <c r="S48" s="374">
        <v>8642</v>
      </c>
    </row>
    <row r="49" spans="1:21" ht="7.5" customHeight="1" x14ac:dyDescent="0.2">
      <c r="A49" s="375"/>
      <c r="B49" s="376"/>
      <c r="C49" s="350"/>
      <c r="D49" s="350"/>
      <c r="E49" s="350"/>
      <c r="F49" s="350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</row>
    <row r="50" spans="1:21" x14ac:dyDescent="0.2">
      <c r="A50" s="29" t="s">
        <v>16</v>
      </c>
      <c r="B50" s="376"/>
      <c r="C50" s="350"/>
      <c r="D50" s="350"/>
      <c r="E50" s="350"/>
      <c r="F50" s="350"/>
      <c r="G50" s="378">
        <v>0</v>
      </c>
      <c r="H50" s="378"/>
      <c r="I50" s="378">
        <v>0</v>
      </c>
      <c r="J50" s="378"/>
      <c r="K50" s="378">
        <v>0</v>
      </c>
      <c r="L50" s="378"/>
      <c r="M50" s="378">
        <v>0</v>
      </c>
      <c r="N50" s="378"/>
      <c r="O50" s="378">
        <v>0</v>
      </c>
      <c r="P50" s="378"/>
      <c r="Q50" s="378">
        <v>0</v>
      </c>
      <c r="R50" s="378"/>
      <c r="S50" s="378">
        <v>0</v>
      </c>
    </row>
    <row r="51" spans="1:21" x14ac:dyDescent="0.2">
      <c r="A51" s="29" t="s">
        <v>39</v>
      </c>
      <c r="B51" s="376"/>
      <c r="C51" s="350"/>
      <c r="D51" s="350"/>
      <c r="E51" s="350"/>
      <c r="F51" s="350"/>
      <c r="G51" s="378">
        <v>0</v>
      </c>
      <c r="H51" s="378"/>
      <c r="I51" s="378">
        <v>0</v>
      </c>
      <c r="J51" s="378"/>
      <c r="K51" s="378">
        <v>0</v>
      </c>
      <c r="L51" s="378"/>
      <c r="M51" s="378">
        <v>0</v>
      </c>
      <c r="N51" s="378"/>
      <c r="O51" s="378">
        <v>0</v>
      </c>
      <c r="P51" s="378"/>
      <c r="Q51" s="378">
        <v>0</v>
      </c>
      <c r="R51" s="378"/>
      <c r="S51" s="378">
        <v>0</v>
      </c>
    </row>
    <row r="52" spans="1:21" x14ac:dyDescent="0.2">
      <c r="A52" s="29" t="s">
        <v>18</v>
      </c>
      <c r="B52" s="375"/>
      <c r="C52" s="350"/>
      <c r="D52" s="350"/>
      <c r="E52" s="350"/>
      <c r="F52" s="350"/>
      <c r="G52" s="378">
        <v>97.296377524011191</v>
      </c>
      <c r="H52" s="378"/>
      <c r="I52" s="378">
        <v>97.483000906618315</v>
      </c>
      <c r="J52" s="378"/>
      <c r="K52" s="378">
        <v>97.388083945162762</v>
      </c>
      <c r="L52" s="378"/>
      <c r="M52" s="378">
        <v>96.826287567028317</v>
      </c>
      <c r="N52" s="378"/>
      <c r="O52" s="378">
        <v>98.062280682395013</v>
      </c>
      <c r="P52" s="378"/>
      <c r="Q52" s="378">
        <v>97.746868391085087</v>
      </c>
      <c r="R52" s="378"/>
      <c r="S52" s="378">
        <v>93.485304327701925</v>
      </c>
    </row>
    <row r="53" spans="1:21" x14ac:dyDescent="0.2">
      <c r="A53" s="29" t="s">
        <v>19</v>
      </c>
      <c r="B53" s="375"/>
      <c r="C53" s="350"/>
      <c r="D53" s="350"/>
      <c r="E53" s="350"/>
      <c r="F53" s="350"/>
      <c r="G53" s="378">
        <v>1</v>
      </c>
      <c r="H53" s="378"/>
      <c r="I53" s="378">
        <v>1</v>
      </c>
      <c r="J53" s="378"/>
      <c r="K53" s="378">
        <v>1</v>
      </c>
      <c r="L53" s="378"/>
      <c r="M53" s="378">
        <v>1</v>
      </c>
      <c r="N53" s="378"/>
      <c r="O53" s="378">
        <v>1</v>
      </c>
      <c r="P53" s="378"/>
      <c r="Q53" s="378">
        <v>0</v>
      </c>
      <c r="R53" s="378"/>
      <c r="S53" s="378">
        <v>5.8435547327007633</v>
      </c>
    </row>
    <row r="54" spans="1:21" x14ac:dyDescent="0.2">
      <c r="A54" s="29" t="s">
        <v>20</v>
      </c>
      <c r="B54" s="375"/>
      <c r="C54" s="350"/>
      <c r="D54" s="350"/>
      <c r="E54" s="350"/>
      <c r="F54" s="350"/>
      <c r="G54" s="378">
        <v>1</v>
      </c>
      <c r="H54" s="378"/>
      <c r="I54" s="378">
        <v>2</v>
      </c>
      <c r="J54" s="378"/>
      <c r="K54" s="378">
        <v>1</v>
      </c>
      <c r="L54" s="378"/>
      <c r="M54" s="378">
        <v>2</v>
      </c>
      <c r="N54" s="378"/>
      <c r="O54" s="378">
        <v>1</v>
      </c>
      <c r="P54" s="378"/>
      <c r="Q54" s="378">
        <v>2</v>
      </c>
      <c r="R54" s="378"/>
      <c r="S54" s="378">
        <v>0</v>
      </c>
      <c r="U54" s="469"/>
    </row>
    <row r="55" spans="1:21" ht="7.5" customHeight="1" x14ac:dyDescent="0.2">
      <c r="A55" s="376"/>
      <c r="B55" s="375"/>
      <c r="C55" s="350"/>
      <c r="D55" s="350"/>
      <c r="E55" s="350"/>
      <c r="F55" s="350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</row>
    <row r="56" spans="1:21" x14ac:dyDescent="0.2">
      <c r="A56" s="363"/>
      <c r="B56" s="380"/>
      <c r="C56" s="90"/>
      <c r="D56" s="90"/>
      <c r="E56" s="90"/>
      <c r="F56" s="90"/>
      <c r="G56" s="381">
        <v>100</v>
      </c>
      <c r="H56" s="381"/>
      <c r="I56" s="381">
        <v>100</v>
      </c>
      <c r="J56" s="381"/>
      <c r="K56" s="381">
        <v>100</v>
      </c>
      <c r="L56" s="381"/>
      <c r="M56" s="381">
        <v>100</v>
      </c>
      <c r="N56" s="381"/>
      <c r="O56" s="381">
        <v>100</v>
      </c>
      <c r="P56" s="381"/>
      <c r="Q56" s="381">
        <v>100</v>
      </c>
      <c r="R56" s="381"/>
      <c r="S56" s="381">
        <v>100</v>
      </c>
      <c r="U56" s="469"/>
    </row>
    <row r="57" spans="1:21" ht="7.5" customHeight="1" x14ac:dyDescent="0.2">
      <c r="A57" s="368"/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</row>
  </sheetData>
  <mergeCells count="1">
    <mergeCell ref="I7:K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&amp;R26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85"/>
  <sheetViews>
    <sheetView workbookViewId="0">
      <selection activeCell="J32" sqref="J32"/>
    </sheetView>
  </sheetViews>
  <sheetFormatPr defaultRowHeight="12.75" x14ac:dyDescent="0.2"/>
  <cols>
    <col min="1" max="3" width="4" customWidth="1"/>
    <col min="4" max="5" width="2.42578125" customWidth="1"/>
    <col min="6" max="6" width="37.28515625" customWidth="1"/>
    <col min="7" max="7" width="1.7109375" customWidth="1"/>
    <col min="8" max="8" width="6.42578125" style="17" customWidth="1"/>
    <col min="9" max="9" width="1.85546875" style="17" customWidth="1"/>
    <col min="10" max="10" width="6.7109375" style="229" customWidth="1"/>
    <col min="11" max="11" width="4" style="17" customWidth="1"/>
    <col min="12" max="12" width="7.5703125" customWidth="1"/>
    <col min="13" max="13" width="0.85546875" customWidth="1"/>
    <col min="14" max="14" width="7.5703125" customWidth="1"/>
    <col min="15" max="15" width="3.28515625" customWidth="1"/>
    <col min="16" max="16" width="6.42578125" customWidth="1"/>
    <col min="17" max="17" width="0.85546875" customWidth="1"/>
    <col min="18" max="18" width="7.42578125" customWidth="1"/>
  </cols>
  <sheetData>
    <row r="1" spans="1:18" ht="15.75" x14ac:dyDescent="0.25">
      <c r="A1" s="302" t="s">
        <v>2264</v>
      </c>
      <c r="B1" s="303"/>
      <c r="C1" s="303"/>
      <c r="D1" s="303"/>
      <c r="E1" s="303"/>
      <c r="F1" s="303"/>
      <c r="G1" s="303"/>
      <c r="H1" s="405"/>
      <c r="I1" s="405"/>
      <c r="J1" s="406"/>
      <c r="K1" s="405"/>
      <c r="L1" s="303"/>
      <c r="M1" s="303"/>
      <c r="N1" s="303"/>
      <c r="O1" s="303"/>
      <c r="P1" s="303"/>
      <c r="Q1" s="303"/>
      <c r="R1" s="303"/>
    </row>
    <row r="2" spans="1:18" ht="15.75" x14ac:dyDescent="0.25">
      <c r="A2" s="302" t="s">
        <v>2263</v>
      </c>
      <c r="B2" s="303"/>
      <c r="C2" s="303"/>
      <c r="D2" s="303"/>
      <c r="E2" s="303"/>
      <c r="F2" s="303"/>
      <c r="G2" s="303"/>
      <c r="H2" s="407"/>
      <c r="I2" s="405"/>
      <c r="J2" s="406"/>
      <c r="K2" s="405"/>
      <c r="L2" s="303"/>
      <c r="M2" s="303"/>
      <c r="N2" s="303"/>
      <c r="O2" s="303"/>
      <c r="P2" s="303"/>
      <c r="Q2" s="303"/>
      <c r="R2" s="303"/>
    </row>
    <row r="3" spans="1:18" ht="6" customHeight="1" x14ac:dyDescent="0.2">
      <c r="A3" s="303" t="s">
        <v>10</v>
      </c>
      <c r="B3" s="303"/>
      <c r="C3" s="303"/>
      <c r="D3" s="303"/>
      <c r="E3" s="303"/>
      <c r="F3" s="303"/>
      <c r="G3" s="303"/>
      <c r="H3" s="407"/>
      <c r="I3" s="405"/>
      <c r="J3" s="408"/>
      <c r="K3" s="405"/>
      <c r="L3" s="303"/>
      <c r="M3" s="303"/>
      <c r="N3" s="303"/>
      <c r="O3" s="303"/>
      <c r="P3" s="303"/>
      <c r="Q3" s="303"/>
      <c r="R3" s="303"/>
    </row>
    <row r="4" spans="1:18" x14ac:dyDescent="0.2">
      <c r="A4" s="389" t="s">
        <v>8</v>
      </c>
      <c r="B4" s="305"/>
      <c r="C4" s="305"/>
      <c r="D4" s="305"/>
      <c r="E4" s="305"/>
      <c r="F4" s="305"/>
      <c r="G4" s="305"/>
      <c r="H4" s="409"/>
      <c r="I4" s="409"/>
      <c r="J4" s="410"/>
      <c r="K4" s="409"/>
      <c r="L4" s="393"/>
      <c r="M4" s="393"/>
      <c r="N4" s="393"/>
      <c r="O4" s="303"/>
      <c r="P4" s="303"/>
      <c r="Q4" s="303"/>
      <c r="R4" s="500" t="s">
        <v>320</v>
      </c>
    </row>
    <row r="5" spans="1:18" ht="9" customHeight="1" x14ac:dyDescent="0.2">
      <c r="A5" s="413"/>
      <c r="B5" s="304"/>
      <c r="C5" s="304"/>
      <c r="D5" s="304"/>
      <c r="E5" s="304"/>
      <c r="F5" s="304"/>
      <c r="G5" s="304"/>
      <c r="H5" s="411"/>
      <c r="I5" s="411"/>
      <c r="J5" s="412"/>
      <c r="K5" s="411"/>
      <c r="L5" s="411"/>
      <c r="M5" s="411"/>
      <c r="N5" s="411"/>
      <c r="O5" s="412"/>
      <c r="P5" s="411"/>
      <c r="Q5" s="411"/>
      <c r="R5" s="412"/>
    </row>
    <row r="6" spans="1:18" ht="9" customHeight="1" x14ac:dyDescent="0.2">
      <c r="A6" s="303"/>
      <c r="B6" s="303"/>
      <c r="C6" s="303"/>
      <c r="D6" s="303"/>
      <c r="E6" s="303"/>
      <c r="F6" s="303"/>
      <c r="G6" s="303"/>
      <c r="H6" s="405"/>
      <c r="I6" s="405"/>
      <c r="J6" s="408"/>
      <c r="K6" s="405"/>
      <c r="L6" s="405"/>
      <c r="M6" s="405"/>
      <c r="N6" s="405"/>
      <c r="O6" s="408"/>
      <c r="P6" s="405"/>
      <c r="Q6" s="405"/>
      <c r="R6" s="408"/>
    </row>
    <row r="7" spans="1:18" ht="12.75" customHeight="1" x14ac:dyDescent="0.2">
      <c r="A7" s="303"/>
      <c r="B7" s="303"/>
      <c r="C7" s="303"/>
      <c r="D7" s="303"/>
      <c r="E7" s="303"/>
      <c r="F7" s="303"/>
      <c r="G7" s="303"/>
      <c r="H7" s="768" t="s">
        <v>330</v>
      </c>
      <c r="I7" s="769"/>
      <c r="J7" s="769"/>
      <c r="K7" s="405"/>
      <c r="L7" s="768" t="s">
        <v>330</v>
      </c>
      <c r="M7" s="769"/>
      <c r="N7" s="769"/>
      <c r="O7" s="408"/>
      <c r="P7" s="405"/>
      <c r="Q7" s="405"/>
      <c r="R7" s="408"/>
    </row>
    <row r="8" spans="1:18" x14ac:dyDescent="0.2">
      <c r="A8" s="303"/>
      <c r="B8" s="303"/>
      <c r="C8" s="303"/>
      <c r="D8" s="303"/>
      <c r="E8" s="303"/>
      <c r="F8" s="303"/>
      <c r="G8" s="303"/>
      <c r="H8" s="768" t="s">
        <v>2400</v>
      </c>
      <c r="I8" s="769"/>
      <c r="J8" s="769"/>
      <c r="K8" s="405"/>
      <c r="L8" s="768" t="s">
        <v>2403</v>
      </c>
      <c r="M8" s="769"/>
      <c r="N8" s="769"/>
      <c r="P8" s="770" t="s">
        <v>66</v>
      </c>
      <c r="Q8" s="770"/>
      <c r="R8" s="770"/>
    </row>
    <row r="9" spans="1:18" ht="14.25" x14ac:dyDescent="0.2">
      <c r="A9" s="303"/>
      <c r="B9" s="303"/>
      <c r="C9" s="303"/>
      <c r="D9" s="303"/>
      <c r="E9" s="303"/>
      <c r="F9" s="303"/>
      <c r="G9" s="303"/>
      <c r="H9" s="768" t="s">
        <v>2401</v>
      </c>
      <c r="I9" s="769"/>
      <c r="J9" s="769"/>
      <c r="K9" s="405"/>
      <c r="L9" s="768" t="s">
        <v>2401</v>
      </c>
      <c r="M9" s="769"/>
      <c r="N9" s="769"/>
      <c r="O9" s="399"/>
      <c r="P9" s="768" t="s">
        <v>2004</v>
      </c>
      <c r="Q9" s="769"/>
      <c r="R9" s="769"/>
    </row>
    <row r="10" spans="1:18" x14ac:dyDescent="0.2">
      <c r="A10" s="303" t="s">
        <v>369</v>
      </c>
      <c r="B10" s="303"/>
      <c r="C10" s="303"/>
      <c r="D10" s="305"/>
      <c r="E10" s="303" t="s">
        <v>67</v>
      </c>
      <c r="F10" s="303"/>
      <c r="G10" s="303"/>
      <c r="H10" s="768" t="s">
        <v>2402</v>
      </c>
      <c r="I10" s="769"/>
      <c r="J10" s="769"/>
      <c r="K10" s="389"/>
      <c r="L10" s="768" t="s">
        <v>2402</v>
      </c>
      <c r="M10" s="769"/>
      <c r="N10" s="769"/>
      <c r="O10" s="399"/>
      <c r="P10" s="414"/>
      <c r="Q10" s="414"/>
      <c r="R10" s="414"/>
    </row>
    <row r="11" spans="1:18" ht="5.25" customHeight="1" x14ac:dyDescent="0.2">
      <c r="A11" s="303"/>
      <c r="B11" s="303"/>
      <c r="C11" s="303"/>
      <c r="D11" s="303"/>
      <c r="E11" s="303"/>
      <c r="F11" s="303"/>
      <c r="G11" s="303"/>
      <c r="H11" s="766"/>
      <c r="I11" s="767"/>
      <c r="J11" s="767"/>
      <c r="K11" s="407"/>
      <c r="L11" s="766"/>
      <c r="M11" s="767"/>
      <c r="N11" s="767"/>
      <c r="O11" s="415"/>
      <c r="P11" s="304"/>
      <c r="Q11" s="304"/>
      <c r="R11" s="416"/>
    </row>
    <row r="12" spans="1:18" ht="21" customHeight="1" x14ac:dyDescent="0.2">
      <c r="A12" s="303"/>
      <c r="B12" s="303"/>
      <c r="C12" s="303"/>
      <c r="D12" s="303"/>
      <c r="E12" s="303"/>
      <c r="F12" s="303"/>
      <c r="G12" s="305"/>
      <c r="H12" s="417" t="s">
        <v>393</v>
      </c>
      <c r="I12" s="417"/>
      <c r="J12" s="399" t="s">
        <v>322</v>
      </c>
      <c r="K12" s="417"/>
      <c r="L12" s="417" t="s">
        <v>393</v>
      </c>
      <c r="M12" s="417"/>
      <c r="N12" s="399" t="s">
        <v>322</v>
      </c>
      <c r="O12" s="399"/>
      <c r="P12" s="417" t="s">
        <v>393</v>
      </c>
      <c r="Q12" s="417"/>
      <c r="R12" s="399" t="s">
        <v>322</v>
      </c>
    </row>
    <row r="13" spans="1:18" ht="7.5" customHeight="1" x14ac:dyDescent="0.2">
      <c r="A13" s="304"/>
      <c r="B13" s="304"/>
      <c r="C13" s="304"/>
      <c r="D13" s="303"/>
      <c r="E13" s="304"/>
      <c r="F13" s="304"/>
      <c r="G13" s="305"/>
      <c r="H13" s="304"/>
      <c r="I13" s="305"/>
      <c r="J13" s="416"/>
      <c r="K13" s="305"/>
      <c r="L13" s="304"/>
      <c r="M13" s="305"/>
      <c r="N13" s="304"/>
      <c r="O13" s="418"/>
      <c r="P13" s="304"/>
      <c r="Q13" s="305"/>
      <c r="R13" s="416"/>
    </row>
    <row r="14" spans="1:18" ht="9" customHeight="1" x14ac:dyDescent="0.2">
      <c r="A14" s="303"/>
      <c r="B14" s="303"/>
      <c r="C14" s="303"/>
      <c r="D14" s="303"/>
      <c r="E14" s="303"/>
      <c r="F14" s="303"/>
      <c r="G14" s="305"/>
      <c r="H14" s="405"/>
      <c r="I14" s="405"/>
      <c r="J14" s="408"/>
      <c r="K14" s="405"/>
      <c r="L14" s="405"/>
      <c r="M14" s="405"/>
      <c r="N14" s="405"/>
      <c r="O14" s="408"/>
      <c r="P14" s="405"/>
      <c r="Q14" s="405"/>
      <c r="R14" s="408"/>
    </row>
    <row r="15" spans="1:18" ht="14.25" x14ac:dyDescent="0.2">
      <c r="A15" s="396" t="s">
        <v>434</v>
      </c>
      <c r="B15" s="396"/>
      <c r="C15" s="396"/>
      <c r="D15" s="396"/>
      <c r="E15" s="396"/>
      <c r="F15" s="396"/>
      <c r="G15" s="396"/>
      <c r="H15" s="419">
        <v>2692</v>
      </c>
      <c r="I15" s="303"/>
      <c r="J15" s="420">
        <f>SUM(H15/2692*100)</f>
        <v>100</v>
      </c>
      <c r="K15" s="396"/>
      <c r="L15" s="419"/>
      <c r="M15" s="419"/>
      <c r="N15" s="420"/>
      <c r="O15" s="421"/>
      <c r="P15" s="422">
        <v>160</v>
      </c>
      <c r="Q15" s="396"/>
      <c r="R15" s="423">
        <v>100</v>
      </c>
    </row>
    <row r="16" spans="1:18" ht="9" customHeight="1" x14ac:dyDescent="0.2">
      <c r="A16" s="303"/>
      <c r="B16" s="303"/>
      <c r="C16" s="303"/>
      <c r="D16" s="303"/>
      <c r="E16" s="303"/>
      <c r="F16" s="303"/>
      <c r="G16" s="303"/>
      <c r="H16" s="419"/>
      <c r="I16" s="424"/>
      <c r="J16" s="425"/>
      <c r="K16" s="424"/>
      <c r="L16" s="303"/>
      <c r="M16" s="303"/>
      <c r="N16" s="303"/>
      <c r="O16" s="421"/>
      <c r="P16" s="426"/>
      <c r="Q16" s="427"/>
      <c r="R16" s="428"/>
    </row>
    <row r="17" spans="1:18" x14ac:dyDescent="0.2">
      <c r="A17" s="396" t="s">
        <v>68</v>
      </c>
      <c r="B17" s="396"/>
      <c r="C17" s="396"/>
      <c r="D17" s="396"/>
      <c r="E17" s="396" t="s">
        <v>69</v>
      </c>
      <c r="F17" s="396"/>
      <c r="G17" s="396"/>
      <c r="H17" s="419">
        <f>SUM(H21:H37)</f>
        <v>1197</v>
      </c>
      <c r="I17" s="424"/>
      <c r="J17" s="420">
        <f>SUM(H17/H15*100)</f>
        <v>44.465081723625552</v>
      </c>
      <c r="K17" s="424"/>
      <c r="L17" s="419">
        <f>SUM(L21:L37)</f>
        <v>1676</v>
      </c>
      <c r="M17" s="303"/>
      <c r="N17" s="420">
        <v>49</v>
      </c>
      <c r="O17" s="421"/>
      <c r="P17" s="426">
        <f>SUM(P21:P37)</f>
        <v>106</v>
      </c>
      <c r="Q17" s="424"/>
      <c r="R17" s="423">
        <f>SUM(P17/P15*100)</f>
        <v>66.25</v>
      </c>
    </row>
    <row r="18" spans="1:18" ht="9" customHeight="1" x14ac:dyDescent="0.2">
      <c r="A18" s="303"/>
      <c r="B18" s="303"/>
      <c r="C18" s="303"/>
      <c r="D18" s="303"/>
      <c r="E18" s="303"/>
      <c r="F18" s="303"/>
      <c r="G18" s="303"/>
      <c r="H18" s="409"/>
      <c r="I18" s="305"/>
      <c r="J18" s="409"/>
      <c r="K18" s="305"/>
      <c r="L18" s="409"/>
      <c r="M18" s="303"/>
      <c r="N18" s="409"/>
      <c r="O18" s="421"/>
      <c r="P18" s="409"/>
      <c r="Q18" s="305"/>
      <c r="R18" s="409"/>
    </row>
    <row r="19" spans="1:18" x14ac:dyDescent="0.2">
      <c r="A19" s="396"/>
      <c r="B19" s="396" t="s">
        <v>70</v>
      </c>
      <c r="C19" s="396"/>
      <c r="D19" s="396"/>
      <c r="E19" s="396"/>
      <c r="F19" s="396" t="s">
        <v>71</v>
      </c>
      <c r="G19" s="396"/>
      <c r="H19" s="396">
        <f>SUM(H21:H27)</f>
        <v>607</v>
      </c>
      <c r="I19" s="396"/>
      <c r="J19" s="420">
        <f>SUM(H19/H15*100)</f>
        <v>22.548291233283805</v>
      </c>
      <c r="K19" s="396"/>
      <c r="L19" s="396">
        <f>SUM(L21:L27)</f>
        <v>755</v>
      </c>
      <c r="M19" s="303"/>
      <c r="N19" s="420">
        <v>22</v>
      </c>
      <c r="O19" s="421"/>
      <c r="P19" s="422">
        <f>SUM(P21:P27)</f>
        <v>69</v>
      </c>
      <c r="Q19" s="424"/>
      <c r="R19" s="423">
        <f>SUM(P19/P15*100)</f>
        <v>43.125</v>
      </c>
    </row>
    <row r="20" spans="1:18" x14ac:dyDescent="0.2">
      <c r="A20" s="396"/>
      <c r="B20" s="396"/>
      <c r="C20" s="396"/>
      <c r="D20" s="396"/>
      <c r="E20" s="396"/>
      <c r="F20" s="396"/>
      <c r="G20" s="396"/>
      <c r="H20" s="419"/>
      <c r="I20" s="424"/>
      <c r="J20" s="419"/>
      <c r="K20" s="424"/>
      <c r="L20" s="419"/>
      <c r="M20" s="303"/>
      <c r="N20" s="303"/>
      <c r="O20" s="421"/>
      <c r="P20" s="429"/>
      <c r="Q20" s="424"/>
      <c r="R20" s="419"/>
    </row>
    <row r="21" spans="1:18" x14ac:dyDescent="0.2">
      <c r="A21" s="303"/>
      <c r="B21" s="303"/>
      <c r="C21" s="303" t="s">
        <v>72</v>
      </c>
      <c r="D21" s="303"/>
      <c r="E21" s="303"/>
      <c r="F21" s="303" t="s">
        <v>73</v>
      </c>
      <c r="G21" s="303"/>
      <c r="H21" s="303">
        <v>208</v>
      </c>
      <c r="I21" s="303"/>
      <c r="J21" s="425">
        <f>SUM(H21/2692*100)</f>
        <v>7.7265973254086182</v>
      </c>
      <c r="K21" s="305"/>
      <c r="L21" s="303">
        <v>216</v>
      </c>
      <c r="M21" s="303"/>
      <c r="N21" s="425">
        <f>SUM(L21/3427*100)</f>
        <v>6.302888824044353</v>
      </c>
      <c r="O21" s="421"/>
      <c r="P21" s="405">
        <v>5</v>
      </c>
      <c r="Q21" s="305"/>
      <c r="R21" s="428">
        <f>SUM(P21/160*100)</f>
        <v>3.125</v>
      </c>
    </row>
    <row r="22" spans="1:18" x14ac:dyDescent="0.2">
      <c r="A22" s="303"/>
      <c r="B22" s="303"/>
      <c r="C22" s="303" t="s">
        <v>74</v>
      </c>
      <c r="D22" s="303"/>
      <c r="E22" s="303"/>
      <c r="F22" s="303" t="s">
        <v>75</v>
      </c>
      <c r="G22" s="303"/>
      <c r="H22" s="303">
        <v>33</v>
      </c>
      <c r="I22" s="303"/>
      <c r="J22" s="425">
        <f t="shared" ref="J22:J37" si="0">SUM(H22/2692*100)</f>
        <v>1.2258543833580982</v>
      </c>
      <c r="K22" s="424"/>
      <c r="L22" s="303">
        <v>39</v>
      </c>
      <c r="M22" s="303"/>
      <c r="N22" s="425">
        <f t="shared" ref="N22:N60" si="1">SUM(L22/3427*100)</f>
        <v>1.1380215932302307</v>
      </c>
      <c r="O22" s="421"/>
      <c r="P22" s="405">
        <v>1</v>
      </c>
      <c r="Q22" s="424"/>
      <c r="R22" s="428">
        <f t="shared" ref="R22:R27" si="2">SUM(P22/160*100)</f>
        <v>0.625</v>
      </c>
    </row>
    <row r="23" spans="1:18" x14ac:dyDescent="0.2">
      <c r="A23" s="303"/>
      <c r="B23" s="303"/>
      <c r="C23" s="303" t="s">
        <v>370</v>
      </c>
      <c r="D23" s="303"/>
      <c r="E23" s="303"/>
      <c r="F23" s="303" t="s">
        <v>371</v>
      </c>
      <c r="G23" s="303"/>
      <c r="H23" s="430">
        <v>6</v>
      </c>
      <c r="I23" s="424"/>
      <c r="J23" s="425">
        <f t="shared" si="0"/>
        <v>0.22288261515601782</v>
      </c>
      <c r="K23" s="424"/>
      <c r="L23" s="430">
        <v>13</v>
      </c>
      <c r="M23" s="430"/>
      <c r="N23" s="425">
        <f t="shared" si="1"/>
        <v>0.37934053107674348</v>
      </c>
      <c r="O23" s="421"/>
      <c r="P23" s="431">
        <v>4</v>
      </c>
      <c r="Q23" s="424"/>
      <c r="R23" s="428">
        <f t="shared" si="2"/>
        <v>2.5</v>
      </c>
    </row>
    <row r="24" spans="1:18" x14ac:dyDescent="0.2">
      <c r="A24" s="303"/>
      <c r="B24" s="303"/>
      <c r="C24" s="303" t="s">
        <v>76</v>
      </c>
      <c r="D24" s="303"/>
      <c r="E24" s="303"/>
      <c r="F24" s="303" t="s">
        <v>77</v>
      </c>
      <c r="G24" s="303"/>
      <c r="H24" s="303">
        <v>26</v>
      </c>
      <c r="I24" s="303"/>
      <c r="J24" s="425">
        <f t="shared" si="0"/>
        <v>0.96582466567607728</v>
      </c>
      <c r="K24" s="305"/>
      <c r="L24" s="303">
        <v>36</v>
      </c>
      <c r="M24" s="303"/>
      <c r="N24" s="425">
        <f t="shared" si="1"/>
        <v>1.0504814706740588</v>
      </c>
      <c r="O24" s="421"/>
      <c r="P24" s="405">
        <v>3</v>
      </c>
      <c r="Q24" s="305"/>
      <c r="R24" s="428">
        <f t="shared" si="2"/>
        <v>1.875</v>
      </c>
    </row>
    <row r="25" spans="1:18" x14ac:dyDescent="0.2">
      <c r="A25" s="303"/>
      <c r="B25" s="303"/>
      <c r="C25" s="303" t="s">
        <v>78</v>
      </c>
      <c r="D25" s="303"/>
      <c r="E25" s="303"/>
      <c r="F25" s="303" t="s">
        <v>79</v>
      </c>
      <c r="G25" s="303"/>
      <c r="H25" s="303">
        <v>109</v>
      </c>
      <c r="I25" s="303"/>
      <c r="J25" s="425">
        <f t="shared" si="0"/>
        <v>4.0490341753343237</v>
      </c>
      <c r="K25" s="305"/>
      <c r="L25" s="303">
        <v>156</v>
      </c>
      <c r="M25" s="303"/>
      <c r="N25" s="425">
        <f t="shared" si="1"/>
        <v>4.5520863729209227</v>
      </c>
      <c r="O25" s="421"/>
      <c r="P25" s="405">
        <v>30</v>
      </c>
      <c r="Q25" s="305"/>
      <c r="R25" s="428">
        <f t="shared" si="2"/>
        <v>18.75</v>
      </c>
    </row>
    <row r="26" spans="1:18" x14ac:dyDescent="0.2">
      <c r="A26" s="303"/>
      <c r="B26" s="303"/>
      <c r="C26" s="303" t="s">
        <v>80</v>
      </c>
      <c r="D26" s="303"/>
      <c r="E26" s="303"/>
      <c r="F26" s="303" t="s">
        <v>81</v>
      </c>
      <c r="G26" s="303"/>
      <c r="H26" s="303">
        <v>149</v>
      </c>
      <c r="I26" s="303"/>
      <c r="J26" s="425">
        <f t="shared" si="0"/>
        <v>5.5349182763744427</v>
      </c>
      <c r="K26" s="305"/>
      <c r="L26" s="303">
        <v>167</v>
      </c>
      <c r="M26" s="303"/>
      <c r="N26" s="425">
        <f t="shared" si="1"/>
        <v>4.8730668222935511</v>
      </c>
      <c r="O26" s="421"/>
      <c r="P26" s="405">
        <v>5</v>
      </c>
      <c r="Q26" s="305"/>
      <c r="R26" s="428">
        <f t="shared" si="2"/>
        <v>3.125</v>
      </c>
    </row>
    <row r="27" spans="1:18" x14ac:dyDescent="0.2">
      <c r="A27" s="303"/>
      <c r="B27" s="303"/>
      <c r="C27" s="303" t="s">
        <v>372</v>
      </c>
      <c r="D27" s="303"/>
      <c r="E27" s="303"/>
      <c r="F27" s="303" t="s">
        <v>82</v>
      </c>
      <c r="G27" s="303"/>
      <c r="H27" s="305">
        <v>76</v>
      </c>
      <c r="I27" s="305"/>
      <c r="J27" s="425">
        <f t="shared" si="0"/>
        <v>2.823179791976226</v>
      </c>
      <c r="K27" s="305"/>
      <c r="L27" s="305">
        <v>128</v>
      </c>
      <c r="M27" s="305"/>
      <c r="N27" s="425">
        <f t="shared" si="1"/>
        <v>3.7350452290633203</v>
      </c>
      <c r="O27" s="421"/>
      <c r="P27" s="409">
        <v>21</v>
      </c>
      <c r="Q27" s="305"/>
      <c r="R27" s="428">
        <f t="shared" si="2"/>
        <v>13.125</v>
      </c>
    </row>
    <row r="28" spans="1:18" ht="6" customHeight="1" x14ac:dyDescent="0.2">
      <c r="A28" s="303"/>
      <c r="B28" s="303"/>
      <c r="C28" s="303"/>
      <c r="D28" s="303"/>
      <c r="E28" s="303"/>
      <c r="F28" s="303"/>
      <c r="G28" s="303"/>
      <c r="H28" s="305"/>
      <c r="I28" s="305"/>
      <c r="J28" s="425"/>
      <c r="K28" s="305"/>
      <c r="L28" s="305"/>
      <c r="M28" s="305"/>
      <c r="N28" s="425"/>
      <c r="O28" s="421"/>
      <c r="P28" s="409"/>
      <c r="Q28" s="305"/>
      <c r="R28" s="428"/>
    </row>
    <row r="29" spans="1:18" x14ac:dyDescent="0.2">
      <c r="A29" s="303"/>
      <c r="B29" s="303" t="s">
        <v>373</v>
      </c>
      <c r="C29" s="303"/>
      <c r="D29" s="303"/>
      <c r="E29" s="303"/>
      <c r="F29" s="303" t="s">
        <v>374</v>
      </c>
      <c r="G29" s="303"/>
      <c r="H29" s="305">
        <v>2</v>
      </c>
      <c r="I29" s="303"/>
      <c r="J29" s="425">
        <f>SUM(H29/2692*100)</f>
        <v>7.4294205052005943E-2</v>
      </c>
      <c r="K29" s="305"/>
      <c r="L29" s="305">
        <v>2</v>
      </c>
      <c r="M29" s="305"/>
      <c r="N29" s="425">
        <f t="shared" si="1"/>
        <v>5.8360081704114379E-2</v>
      </c>
      <c r="O29" s="421"/>
      <c r="P29" s="409">
        <v>0</v>
      </c>
      <c r="Q29" s="305"/>
      <c r="R29" s="428">
        <f t="shared" ref="R29:R37" si="3">SUM(P29/160*100)</f>
        <v>0</v>
      </c>
    </row>
    <row r="30" spans="1:18" x14ac:dyDescent="0.2">
      <c r="A30" s="303"/>
      <c r="B30" s="303" t="s">
        <v>83</v>
      </c>
      <c r="C30" s="303"/>
      <c r="D30" s="303"/>
      <c r="E30" s="303"/>
      <c r="F30" s="303" t="s">
        <v>84</v>
      </c>
      <c r="G30" s="303"/>
      <c r="H30" s="305">
        <v>191</v>
      </c>
      <c r="I30" s="303"/>
      <c r="J30" s="425">
        <f>SUM(H30/2692*100)</f>
        <v>7.0950965824665673</v>
      </c>
      <c r="K30" s="305"/>
      <c r="L30" s="305">
        <v>305</v>
      </c>
      <c r="M30" s="305"/>
      <c r="N30" s="425">
        <f t="shared" si="1"/>
        <v>8.8999124598774433</v>
      </c>
      <c r="O30" s="421"/>
      <c r="P30" s="409">
        <v>12</v>
      </c>
      <c r="Q30" s="305"/>
      <c r="R30" s="428">
        <f t="shared" si="3"/>
        <v>7.5</v>
      </c>
    </row>
    <row r="31" spans="1:18" x14ac:dyDescent="0.2">
      <c r="A31" s="303"/>
      <c r="B31" s="303" t="s">
        <v>85</v>
      </c>
      <c r="C31" s="303"/>
      <c r="D31" s="303"/>
      <c r="E31" s="303"/>
      <c r="F31" s="303" t="s">
        <v>86</v>
      </c>
      <c r="G31" s="303"/>
      <c r="H31" s="305">
        <v>16</v>
      </c>
      <c r="I31" s="303"/>
      <c r="J31" s="425">
        <f t="shared" si="0"/>
        <v>0.59435364041604755</v>
      </c>
      <c r="K31" s="424"/>
      <c r="L31" s="305">
        <v>26</v>
      </c>
      <c r="M31" s="305"/>
      <c r="N31" s="425">
        <f t="shared" si="1"/>
        <v>0.75868106215348696</v>
      </c>
      <c r="O31" s="421"/>
      <c r="P31" s="409">
        <v>1</v>
      </c>
      <c r="Q31" s="424"/>
      <c r="R31" s="428">
        <f t="shared" si="3"/>
        <v>0.625</v>
      </c>
    </row>
    <row r="32" spans="1:18" x14ac:dyDescent="0.2">
      <c r="A32" s="303"/>
      <c r="B32" s="303" t="s">
        <v>375</v>
      </c>
      <c r="C32" s="303"/>
      <c r="D32" s="303"/>
      <c r="E32" s="303"/>
      <c r="F32" s="303" t="s">
        <v>376</v>
      </c>
      <c r="G32" s="303"/>
      <c r="H32" s="305">
        <v>4</v>
      </c>
      <c r="I32" s="303"/>
      <c r="J32" s="425">
        <f t="shared" si="0"/>
        <v>0.14858841010401189</v>
      </c>
      <c r="K32" s="305"/>
      <c r="L32" s="305">
        <v>12</v>
      </c>
      <c r="M32" s="305"/>
      <c r="N32" s="425">
        <f t="shared" si="1"/>
        <v>0.35016049022468632</v>
      </c>
      <c r="O32" s="421"/>
      <c r="P32" s="409">
        <v>0</v>
      </c>
      <c r="Q32" s="305"/>
      <c r="R32" s="428">
        <f t="shared" si="3"/>
        <v>0</v>
      </c>
    </row>
    <row r="33" spans="1:25" x14ac:dyDescent="0.2">
      <c r="A33" s="303"/>
      <c r="B33" s="303" t="s">
        <v>377</v>
      </c>
      <c r="C33" s="303"/>
      <c r="D33" s="303"/>
      <c r="E33" s="303"/>
      <c r="F33" s="303" t="s">
        <v>378</v>
      </c>
      <c r="G33" s="303"/>
      <c r="H33" s="305">
        <v>6</v>
      </c>
      <c r="I33" s="303"/>
      <c r="J33" s="425">
        <f t="shared" si="0"/>
        <v>0.22288261515601782</v>
      </c>
      <c r="K33" s="305"/>
      <c r="L33" s="305">
        <v>16</v>
      </c>
      <c r="M33" s="305"/>
      <c r="N33" s="425">
        <f t="shared" si="1"/>
        <v>0.46688065363291503</v>
      </c>
      <c r="O33" s="421"/>
      <c r="P33" s="409">
        <v>1</v>
      </c>
      <c r="Q33" s="305"/>
      <c r="R33" s="428">
        <f t="shared" si="3"/>
        <v>0.625</v>
      </c>
    </row>
    <row r="34" spans="1:25" x14ac:dyDescent="0.2">
      <c r="A34" s="303"/>
      <c r="B34" s="303" t="s">
        <v>87</v>
      </c>
      <c r="C34" s="303"/>
      <c r="D34" s="303"/>
      <c r="E34" s="303"/>
      <c r="F34" s="303" t="s">
        <v>88</v>
      </c>
      <c r="G34" s="303"/>
      <c r="H34" s="305">
        <v>104</v>
      </c>
      <c r="I34" s="303"/>
      <c r="J34" s="425">
        <f t="shared" si="0"/>
        <v>3.8632986627043091</v>
      </c>
      <c r="K34" s="305"/>
      <c r="L34" s="305">
        <v>162</v>
      </c>
      <c r="M34" s="305"/>
      <c r="N34" s="425">
        <f t="shared" si="1"/>
        <v>4.7271666180332659</v>
      </c>
      <c r="O34" s="421"/>
      <c r="P34" s="409">
        <v>7</v>
      </c>
      <c r="Q34" s="305"/>
      <c r="R34" s="428">
        <f t="shared" si="3"/>
        <v>4.375</v>
      </c>
    </row>
    <row r="35" spans="1:25" x14ac:dyDescent="0.2">
      <c r="A35" s="303"/>
      <c r="B35" s="303" t="s">
        <v>89</v>
      </c>
      <c r="C35" s="303"/>
      <c r="D35" s="303"/>
      <c r="E35" s="303"/>
      <c r="F35" s="303" t="s">
        <v>90</v>
      </c>
      <c r="G35" s="303"/>
      <c r="H35" s="305">
        <v>174</v>
      </c>
      <c r="I35" s="303"/>
      <c r="J35" s="425">
        <f t="shared" si="0"/>
        <v>6.4635958395245181</v>
      </c>
      <c r="K35" s="305"/>
      <c r="L35" s="305">
        <v>287</v>
      </c>
      <c r="M35" s="305"/>
      <c r="N35" s="425">
        <f t="shared" si="1"/>
        <v>8.3746717245404145</v>
      </c>
      <c r="O35" s="421"/>
      <c r="P35" s="409">
        <v>11</v>
      </c>
      <c r="Q35" s="305"/>
      <c r="R35" s="428">
        <f t="shared" si="3"/>
        <v>6.8750000000000009</v>
      </c>
    </row>
    <row r="36" spans="1:25" x14ac:dyDescent="0.2">
      <c r="A36" s="303"/>
      <c r="B36" s="303" t="s">
        <v>379</v>
      </c>
      <c r="C36" s="303"/>
      <c r="D36" s="303"/>
      <c r="E36" s="303"/>
      <c r="F36" s="303" t="s">
        <v>380</v>
      </c>
      <c r="G36" s="303"/>
      <c r="H36" s="305">
        <v>7</v>
      </c>
      <c r="I36" s="303"/>
      <c r="J36" s="425">
        <f t="shared" si="0"/>
        <v>0.26002971768202077</v>
      </c>
      <c r="K36" s="305"/>
      <c r="L36" s="305">
        <v>11</v>
      </c>
      <c r="M36" s="305"/>
      <c r="N36" s="425">
        <f t="shared" si="1"/>
        <v>0.32098044937262915</v>
      </c>
      <c r="O36" s="421"/>
      <c r="P36" s="409">
        <v>1</v>
      </c>
      <c r="Q36" s="305"/>
      <c r="R36" s="428">
        <f t="shared" si="3"/>
        <v>0.625</v>
      </c>
    </row>
    <row r="37" spans="1:25" x14ac:dyDescent="0.2">
      <c r="A37" s="303"/>
      <c r="B37" s="303" t="s">
        <v>381</v>
      </c>
      <c r="C37" s="303"/>
      <c r="D37" s="303"/>
      <c r="E37" s="303"/>
      <c r="F37" s="303" t="s">
        <v>82</v>
      </c>
      <c r="G37" s="303"/>
      <c r="H37" s="305">
        <v>86</v>
      </c>
      <c r="I37" s="303"/>
      <c r="J37" s="425">
        <f t="shared" si="0"/>
        <v>3.1946508172362553</v>
      </c>
      <c r="K37" s="305"/>
      <c r="L37" s="305">
        <v>100</v>
      </c>
      <c r="M37" s="305"/>
      <c r="N37" s="425">
        <f t="shared" si="1"/>
        <v>2.9180040852057192</v>
      </c>
      <c r="O37" s="421"/>
      <c r="P37" s="409">
        <v>4</v>
      </c>
      <c r="Q37" s="305"/>
      <c r="R37" s="428">
        <f t="shared" si="3"/>
        <v>2.5</v>
      </c>
    </row>
    <row r="38" spans="1:25" ht="6" customHeight="1" x14ac:dyDescent="0.2">
      <c r="A38" s="303"/>
      <c r="B38" s="303"/>
      <c r="C38" s="303"/>
      <c r="D38" s="303"/>
      <c r="E38" s="303"/>
      <c r="F38" s="303"/>
      <c r="G38" s="303"/>
      <c r="H38" s="409"/>
      <c r="I38" s="305"/>
      <c r="J38" s="425"/>
      <c r="K38" s="305"/>
      <c r="L38" s="409"/>
      <c r="M38" s="409"/>
      <c r="N38" s="425"/>
      <c r="O38" s="421"/>
      <c r="P38" s="409"/>
      <c r="Q38" s="305"/>
      <c r="R38" s="428"/>
    </row>
    <row r="39" spans="1:25" x14ac:dyDescent="0.2">
      <c r="A39" s="396" t="s">
        <v>91</v>
      </c>
      <c r="B39" s="396"/>
      <c r="C39" s="396"/>
      <c r="D39" s="396"/>
      <c r="E39" s="396" t="s">
        <v>92</v>
      </c>
      <c r="F39" s="396"/>
      <c r="G39" s="396"/>
      <c r="H39" s="419">
        <f>SUM(H41:H44)</f>
        <v>1012</v>
      </c>
      <c r="I39" s="424"/>
      <c r="J39" s="420">
        <f>SUM(H39/H15*100)</f>
        <v>37.592867756315009</v>
      </c>
      <c r="K39" s="424"/>
      <c r="L39" s="419">
        <f>SUM(L41:L44)</f>
        <v>1088</v>
      </c>
      <c r="M39" s="419"/>
      <c r="N39" s="420">
        <f t="shared" si="1"/>
        <v>31.747884447038228</v>
      </c>
      <c r="O39" s="421"/>
      <c r="P39" s="426">
        <v>32</v>
      </c>
      <c r="Q39" s="424"/>
      <c r="R39" s="423">
        <f>SUM(P39/P15*100)</f>
        <v>20</v>
      </c>
    </row>
    <row r="40" spans="1:25" ht="9" customHeight="1" x14ac:dyDescent="0.2">
      <c r="A40" s="303"/>
      <c r="B40" s="303"/>
      <c r="C40" s="303"/>
      <c r="D40" s="303"/>
      <c r="E40" s="303"/>
      <c r="F40" s="303"/>
      <c r="G40" s="303"/>
      <c r="H40" s="409"/>
      <c r="I40" s="305"/>
      <c r="J40" s="409"/>
      <c r="K40" s="305"/>
      <c r="L40" s="409"/>
      <c r="M40" s="409"/>
      <c r="N40" s="409"/>
      <c r="O40" s="421"/>
      <c r="P40" s="409"/>
      <c r="Q40" s="305"/>
      <c r="R40" s="409"/>
    </row>
    <row r="41" spans="1:25" x14ac:dyDescent="0.2">
      <c r="A41" s="303"/>
      <c r="B41" s="303" t="s">
        <v>93</v>
      </c>
      <c r="C41" s="303"/>
      <c r="D41" s="303"/>
      <c r="E41" s="303"/>
      <c r="F41" s="303" t="s">
        <v>94</v>
      </c>
      <c r="G41" s="303"/>
      <c r="H41" s="303">
        <v>544</v>
      </c>
      <c r="I41" s="303"/>
      <c r="J41" s="425">
        <f>SUM(H41/H15*100)</f>
        <v>20.208023774145616</v>
      </c>
      <c r="K41" s="305"/>
      <c r="L41" s="303">
        <v>570</v>
      </c>
      <c r="M41" s="303"/>
      <c r="N41" s="425">
        <f t="shared" si="1"/>
        <v>16.632623285672597</v>
      </c>
      <c r="O41" s="421"/>
      <c r="P41" s="405">
        <v>3</v>
      </c>
      <c r="Q41" s="305"/>
      <c r="R41" s="428">
        <f>SUM(P41/160*100)</f>
        <v>1.875</v>
      </c>
    </row>
    <row r="42" spans="1:25" x14ac:dyDescent="0.2">
      <c r="A42" s="303"/>
      <c r="B42" s="303" t="s">
        <v>95</v>
      </c>
      <c r="C42" s="303"/>
      <c r="D42" s="303"/>
      <c r="E42" s="303"/>
      <c r="F42" s="303" t="s">
        <v>96</v>
      </c>
      <c r="G42" s="303"/>
      <c r="H42" s="432">
        <v>211</v>
      </c>
      <c r="I42" s="303"/>
      <c r="J42" s="425">
        <f>SUM(H42/H15*100)</f>
        <v>7.8380386329866267</v>
      </c>
      <c r="K42" s="305"/>
      <c r="L42" s="432">
        <v>226</v>
      </c>
      <c r="M42" s="432"/>
      <c r="N42" s="425">
        <f t="shared" si="1"/>
        <v>6.5946892325649253</v>
      </c>
      <c r="O42" s="421"/>
      <c r="P42" s="433">
        <v>8</v>
      </c>
      <c r="Q42" s="305"/>
      <c r="R42" s="428">
        <f>SUM(P42/160*100)</f>
        <v>5</v>
      </c>
    </row>
    <row r="43" spans="1:25" x14ac:dyDescent="0.2">
      <c r="A43" s="303"/>
      <c r="B43" s="303" t="s">
        <v>97</v>
      </c>
      <c r="C43" s="303"/>
      <c r="D43" s="303"/>
      <c r="E43" s="303"/>
      <c r="F43" s="303" t="s">
        <v>98</v>
      </c>
      <c r="G43" s="303"/>
      <c r="H43" s="303">
        <v>79</v>
      </c>
      <c r="I43" s="303"/>
      <c r="J43" s="425">
        <f>SUM(H43/H15*100)</f>
        <v>2.9346210995542346</v>
      </c>
      <c r="K43" s="305"/>
      <c r="L43" s="303">
        <v>93</v>
      </c>
      <c r="M43" s="303"/>
      <c r="N43" s="425">
        <f t="shared" si="1"/>
        <v>2.7137437992413189</v>
      </c>
      <c r="O43" s="421"/>
      <c r="P43" s="405">
        <v>7</v>
      </c>
      <c r="Q43" s="305"/>
      <c r="R43" s="428">
        <f>SUM(P43/160*100)</f>
        <v>4.375</v>
      </c>
    </row>
    <row r="44" spans="1:25" x14ac:dyDescent="0.2">
      <c r="A44" s="303"/>
      <c r="B44" s="303" t="s">
        <v>382</v>
      </c>
      <c r="C44" s="303"/>
      <c r="D44" s="303"/>
      <c r="E44" s="303"/>
      <c r="F44" s="303" t="s">
        <v>82</v>
      </c>
      <c r="G44" s="303"/>
      <c r="H44" s="303">
        <v>178</v>
      </c>
      <c r="I44" s="303"/>
      <c r="J44" s="425">
        <f>SUM(H44/H15*100)</f>
        <v>6.6121842496285295</v>
      </c>
      <c r="K44" s="305"/>
      <c r="L44" s="303">
        <v>199</v>
      </c>
      <c r="M44" s="303"/>
      <c r="N44" s="425">
        <f t="shared" si="1"/>
        <v>5.8068281295593813</v>
      </c>
      <c r="O44" s="421"/>
      <c r="P44" s="405">
        <v>14</v>
      </c>
      <c r="Q44" s="305"/>
      <c r="R44" s="428">
        <f>SUM(P44/160*100)</f>
        <v>8.75</v>
      </c>
    </row>
    <row r="45" spans="1:25" ht="6" customHeight="1" x14ac:dyDescent="0.2">
      <c r="A45" s="303"/>
      <c r="B45" s="303"/>
      <c r="C45" s="303"/>
      <c r="D45" s="303"/>
      <c r="E45" s="303"/>
      <c r="F45" s="303"/>
      <c r="G45" s="303"/>
      <c r="H45" s="409"/>
      <c r="I45" s="305"/>
      <c r="J45" s="425"/>
      <c r="K45" s="305"/>
      <c r="L45" s="409"/>
      <c r="M45" s="409"/>
      <c r="N45" s="425"/>
      <c r="O45" s="421"/>
      <c r="P45" s="409"/>
      <c r="Q45" s="305"/>
      <c r="R45" s="428"/>
    </row>
    <row r="46" spans="1:25" x14ac:dyDescent="0.2">
      <c r="A46" s="396"/>
      <c r="B46" s="396"/>
      <c r="C46" s="396"/>
      <c r="D46" s="396"/>
      <c r="E46" s="396" t="s">
        <v>383</v>
      </c>
      <c r="F46" s="396"/>
      <c r="G46" s="396"/>
      <c r="H46" s="426">
        <f>SUM(H48:H60)</f>
        <v>483</v>
      </c>
      <c r="I46" s="424"/>
      <c r="J46" s="420">
        <f>SUM(H46/H15*100)</f>
        <v>17.942050520059436</v>
      </c>
      <c r="K46" s="424"/>
      <c r="L46" s="426">
        <f>SUM(L48:L60)</f>
        <v>663</v>
      </c>
      <c r="M46" s="426"/>
      <c r="N46" s="420">
        <f t="shared" si="1"/>
        <v>19.346367084913918</v>
      </c>
      <c r="O46" s="421"/>
      <c r="P46" s="426">
        <v>22</v>
      </c>
      <c r="Q46" s="424"/>
      <c r="R46" s="423">
        <f>SUM(P46/P15*100)</f>
        <v>13.750000000000002</v>
      </c>
    </row>
    <row r="47" spans="1:25" ht="6" customHeight="1" x14ac:dyDescent="0.2">
      <c r="A47" s="303"/>
      <c r="B47" s="303"/>
      <c r="C47" s="303"/>
      <c r="D47" s="303"/>
      <c r="E47" s="303"/>
      <c r="F47" s="303"/>
      <c r="G47" s="303"/>
      <c r="H47" s="409"/>
      <c r="I47" s="305"/>
      <c r="J47" s="425"/>
      <c r="K47" s="305"/>
      <c r="L47" s="409"/>
      <c r="M47" s="409"/>
      <c r="N47" s="425"/>
      <c r="O47" s="421"/>
      <c r="P47" s="409"/>
      <c r="Q47" s="305"/>
      <c r="R47" s="428"/>
    </row>
    <row r="48" spans="1:25" x14ac:dyDescent="0.2">
      <c r="A48" s="303" t="s">
        <v>99</v>
      </c>
      <c r="B48" s="303"/>
      <c r="C48" s="303"/>
      <c r="D48" s="303"/>
      <c r="E48" s="303"/>
      <c r="F48" s="303" t="s">
        <v>100</v>
      </c>
      <c r="G48" s="303"/>
      <c r="H48" s="305">
        <v>165</v>
      </c>
      <c r="I48" s="303"/>
      <c r="J48" s="425">
        <f>SUM(H48/2692*100)</f>
        <v>6.1292719167904899</v>
      </c>
      <c r="K48" s="305"/>
      <c r="L48" s="305">
        <v>235</v>
      </c>
      <c r="M48" s="305"/>
      <c r="N48" s="425">
        <f>SUM(L48/3427*100)</f>
        <v>6.8573096002334397</v>
      </c>
      <c r="O48" s="421"/>
      <c r="P48" s="409">
        <v>1</v>
      </c>
      <c r="Q48" s="305"/>
      <c r="R48" s="428">
        <f>SUM(P48/160*100)</f>
        <v>0.625</v>
      </c>
      <c r="S48" s="17"/>
      <c r="T48" s="17"/>
      <c r="U48" s="17"/>
      <c r="V48" s="17"/>
      <c r="W48" s="17"/>
      <c r="X48" s="17"/>
      <c r="Y48" s="17"/>
    </row>
    <row r="49" spans="1:25" x14ac:dyDescent="0.2">
      <c r="A49" s="303" t="s">
        <v>384</v>
      </c>
      <c r="B49" s="303"/>
      <c r="C49" s="303"/>
      <c r="D49" s="303"/>
      <c r="E49" s="303"/>
      <c r="F49" s="303" t="s">
        <v>385</v>
      </c>
      <c r="G49" s="303"/>
      <c r="H49" s="432">
        <v>27</v>
      </c>
      <c r="I49" s="303"/>
      <c r="J49" s="425">
        <f t="shared" ref="J49:J60" si="4">SUM(H49/2692*100)</f>
        <v>1.0029717682020802</v>
      </c>
      <c r="K49" s="305"/>
      <c r="L49" s="432">
        <v>38</v>
      </c>
      <c r="M49" s="432"/>
      <c r="N49" s="425">
        <f t="shared" si="1"/>
        <v>1.1088415523781734</v>
      </c>
      <c r="O49" s="421"/>
      <c r="P49" s="433">
        <v>11</v>
      </c>
      <c r="Q49" s="305"/>
      <c r="R49" s="428">
        <f>SUM(P49/160*100)</f>
        <v>6.8750000000000009</v>
      </c>
      <c r="S49" s="17"/>
      <c r="T49" s="17"/>
      <c r="U49" s="17"/>
      <c r="V49" s="17"/>
      <c r="W49" s="17"/>
      <c r="X49" s="17"/>
      <c r="Y49" s="17"/>
    </row>
    <row r="50" spans="1:25" x14ac:dyDescent="0.2">
      <c r="A50" s="303" t="s">
        <v>386</v>
      </c>
      <c r="B50" s="303"/>
      <c r="C50" s="303"/>
      <c r="D50" s="303"/>
      <c r="E50" s="303"/>
      <c r="F50" s="303" t="s">
        <v>387</v>
      </c>
      <c r="G50" s="303"/>
      <c r="H50" s="305">
        <v>0</v>
      </c>
      <c r="I50" s="303"/>
      <c r="J50" s="425">
        <f t="shared" si="4"/>
        <v>0</v>
      </c>
      <c r="K50" s="305"/>
      <c r="L50" s="305">
        <v>0</v>
      </c>
      <c r="M50" s="305"/>
      <c r="N50" s="425">
        <f t="shared" si="1"/>
        <v>0</v>
      </c>
      <c r="O50" s="421"/>
      <c r="P50" s="409">
        <v>0</v>
      </c>
      <c r="Q50" s="305"/>
      <c r="R50" s="428">
        <f t="shared" ref="R50:R54" si="5">SUM(P50/160*100)</f>
        <v>0</v>
      </c>
      <c r="S50" s="17"/>
      <c r="T50" s="17"/>
      <c r="U50" s="17"/>
      <c r="V50" s="17"/>
      <c r="W50" s="17"/>
      <c r="X50" s="17"/>
      <c r="Y50" s="17"/>
    </row>
    <row r="51" spans="1:25" x14ac:dyDescent="0.2">
      <c r="A51" s="303" t="s">
        <v>1977</v>
      </c>
      <c r="B51" s="303"/>
      <c r="C51" s="303"/>
      <c r="D51" s="303"/>
      <c r="E51" s="303"/>
      <c r="F51" s="303" t="s">
        <v>1978</v>
      </c>
      <c r="G51" s="303"/>
      <c r="H51" s="305">
        <v>7</v>
      </c>
      <c r="I51" s="303"/>
      <c r="J51" s="425">
        <f t="shared" si="4"/>
        <v>0.26002971768202077</v>
      </c>
      <c r="K51" s="305"/>
      <c r="L51" s="305">
        <v>7</v>
      </c>
      <c r="M51" s="305"/>
      <c r="N51" s="425">
        <f t="shared" si="1"/>
        <v>0.20426028596440038</v>
      </c>
      <c r="O51" s="421"/>
      <c r="P51" s="409">
        <v>4</v>
      </c>
      <c r="Q51" s="305"/>
      <c r="R51" s="428">
        <f t="shared" si="5"/>
        <v>2.5</v>
      </c>
      <c r="S51" s="17"/>
      <c r="T51" s="17"/>
      <c r="U51" s="17"/>
      <c r="V51" s="17"/>
      <c r="W51" s="17"/>
      <c r="X51" s="17"/>
      <c r="Y51" s="17"/>
    </row>
    <row r="52" spans="1:25" x14ac:dyDescent="0.2">
      <c r="A52" s="303" t="s">
        <v>101</v>
      </c>
      <c r="B52" s="303"/>
      <c r="C52" s="303"/>
      <c r="D52" s="303"/>
      <c r="E52" s="303"/>
      <c r="F52" s="303" t="s">
        <v>388</v>
      </c>
      <c r="G52" s="303"/>
      <c r="H52" s="305">
        <v>39</v>
      </c>
      <c r="I52" s="303"/>
      <c r="J52" s="425">
        <f t="shared" si="4"/>
        <v>1.4487369985141159</v>
      </c>
      <c r="K52" s="305"/>
      <c r="L52" s="305">
        <v>81</v>
      </c>
      <c r="M52" s="305"/>
      <c r="N52" s="425">
        <f t="shared" si="1"/>
        <v>2.3635833090166329</v>
      </c>
      <c r="O52" s="421"/>
      <c r="P52" s="409">
        <v>1</v>
      </c>
      <c r="Q52" s="305"/>
      <c r="R52" s="428">
        <f t="shared" si="5"/>
        <v>0.625</v>
      </c>
      <c r="S52" s="17"/>
      <c r="T52" s="17"/>
      <c r="U52" s="17"/>
      <c r="V52" s="17"/>
      <c r="W52" s="17"/>
      <c r="X52" s="17"/>
      <c r="Y52" s="17"/>
    </row>
    <row r="53" spans="1:25" x14ac:dyDescent="0.2">
      <c r="A53" s="303" t="s">
        <v>311</v>
      </c>
      <c r="B53" s="303"/>
      <c r="C53" s="303"/>
      <c r="D53" s="303"/>
      <c r="E53" s="303"/>
      <c r="F53" s="303" t="s">
        <v>312</v>
      </c>
      <c r="G53" s="303"/>
      <c r="H53" s="432">
        <v>39</v>
      </c>
      <c r="I53" s="303"/>
      <c r="J53" s="425">
        <f t="shared" si="4"/>
        <v>1.4487369985141159</v>
      </c>
      <c r="K53" s="305"/>
      <c r="L53" s="432">
        <v>45</v>
      </c>
      <c r="M53" s="432"/>
      <c r="N53" s="425">
        <f t="shared" si="1"/>
        <v>1.3131018383425737</v>
      </c>
      <c r="O53" s="421"/>
      <c r="P53" s="409">
        <v>0</v>
      </c>
      <c r="Q53" s="305"/>
      <c r="R53" s="428">
        <f t="shared" si="5"/>
        <v>0</v>
      </c>
      <c r="S53" s="17"/>
      <c r="T53" s="17"/>
      <c r="U53" s="17"/>
      <c r="V53" s="17"/>
      <c r="W53" s="17"/>
      <c r="X53" s="17"/>
      <c r="Y53" s="17"/>
    </row>
    <row r="54" spans="1:25" x14ac:dyDescent="0.2">
      <c r="A54" s="303" t="s">
        <v>389</v>
      </c>
      <c r="B54" s="303"/>
      <c r="C54" s="303"/>
      <c r="D54" s="303"/>
      <c r="E54" s="303"/>
      <c r="F54" s="303" t="s">
        <v>390</v>
      </c>
      <c r="G54" s="303"/>
      <c r="H54" s="432">
        <v>4</v>
      </c>
      <c r="I54" s="303"/>
      <c r="J54" s="425">
        <f t="shared" si="4"/>
        <v>0.14858841010401189</v>
      </c>
      <c r="K54" s="409"/>
      <c r="L54" s="432">
        <v>8</v>
      </c>
      <c r="M54" s="432"/>
      <c r="N54" s="425">
        <f t="shared" si="1"/>
        <v>0.23344032681645752</v>
      </c>
      <c r="O54" s="421"/>
      <c r="P54" s="409">
        <v>0</v>
      </c>
      <c r="Q54" s="409"/>
      <c r="R54" s="428">
        <f t="shared" si="5"/>
        <v>0</v>
      </c>
      <c r="S54" s="17"/>
      <c r="T54" s="17"/>
      <c r="U54" s="17"/>
      <c r="V54" s="17"/>
      <c r="W54" s="17"/>
      <c r="X54" s="17"/>
      <c r="Y54" s="17"/>
    </row>
    <row r="55" spans="1:25" x14ac:dyDescent="0.2">
      <c r="A55" s="303" t="s">
        <v>391</v>
      </c>
      <c r="B55" s="303"/>
      <c r="C55" s="303"/>
      <c r="D55" s="303"/>
      <c r="E55" s="303"/>
      <c r="F55" s="303" t="s">
        <v>392</v>
      </c>
      <c r="G55" s="303"/>
      <c r="H55" s="432">
        <v>6</v>
      </c>
      <c r="I55" s="303"/>
      <c r="J55" s="425">
        <f t="shared" si="4"/>
        <v>0.22288261515601782</v>
      </c>
      <c r="K55" s="409"/>
      <c r="L55" s="432">
        <v>7</v>
      </c>
      <c r="M55" s="432"/>
      <c r="N55" s="425">
        <f t="shared" si="1"/>
        <v>0.20426028596440038</v>
      </c>
      <c r="O55" s="421"/>
      <c r="P55" s="433">
        <v>5</v>
      </c>
      <c r="Q55" s="409"/>
      <c r="R55" s="428">
        <f>SUM(P55/160*100)</f>
        <v>3.125</v>
      </c>
      <c r="S55" s="17"/>
      <c r="T55" s="17"/>
      <c r="U55" s="17"/>
      <c r="V55" s="17"/>
      <c r="W55" s="17"/>
      <c r="X55" s="17"/>
      <c r="Y55" s="17"/>
    </row>
    <row r="56" spans="1:25" x14ac:dyDescent="0.2">
      <c r="A56" s="303" t="s">
        <v>102</v>
      </c>
      <c r="B56" s="303"/>
      <c r="C56" s="303"/>
      <c r="D56" s="303"/>
      <c r="E56" s="303"/>
      <c r="F56" s="303" t="s">
        <v>103</v>
      </c>
      <c r="G56" s="303"/>
      <c r="H56" s="432">
        <v>154</v>
      </c>
      <c r="I56" s="303"/>
      <c r="J56" s="425">
        <f t="shared" si="4"/>
        <v>5.7206537890044578</v>
      </c>
      <c r="K56" s="305"/>
      <c r="L56" s="432">
        <v>191</v>
      </c>
      <c r="M56" s="432"/>
      <c r="N56" s="425">
        <f t="shared" si="1"/>
        <v>5.573387802742924</v>
      </c>
      <c r="O56" s="421"/>
      <c r="P56" s="433">
        <v>0</v>
      </c>
      <c r="Q56" s="305"/>
      <c r="R56" s="428">
        <f t="shared" ref="R56:R60" si="6">SUM(P56/160*100)</f>
        <v>0</v>
      </c>
      <c r="S56" s="17"/>
      <c r="T56" s="17"/>
      <c r="U56" s="17"/>
      <c r="V56" s="17"/>
      <c r="W56" s="17"/>
      <c r="X56" s="17"/>
      <c r="Y56" s="17"/>
    </row>
    <row r="57" spans="1:25" x14ac:dyDescent="0.2">
      <c r="A57" s="303" t="s">
        <v>1979</v>
      </c>
      <c r="B57" s="303"/>
      <c r="C57" s="303"/>
      <c r="D57" s="303"/>
      <c r="E57" s="303"/>
      <c r="F57" s="303" t="s">
        <v>1982</v>
      </c>
      <c r="G57" s="303"/>
      <c r="H57" s="432">
        <v>15</v>
      </c>
      <c r="I57" s="303"/>
      <c r="J57" s="425">
        <f t="shared" si="4"/>
        <v>0.5572065378900446</v>
      </c>
      <c r="K57" s="305"/>
      <c r="L57" s="432">
        <v>17</v>
      </c>
      <c r="M57" s="432"/>
      <c r="N57" s="425">
        <f t="shared" si="1"/>
        <v>0.49606069448497231</v>
      </c>
      <c r="O57" s="421"/>
      <c r="P57" s="433">
        <v>0</v>
      </c>
      <c r="Q57" s="305"/>
      <c r="R57" s="428">
        <f t="shared" si="6"/>
        <v>0</v>
      </c>
    </row>
    <row r="58" spans="1:25" ht="12.75" customHeight="1" x14ac:dyDescent="0.2">
      <c r="A58" s="303" t="s">
        <v>1980</v>
      </c>
      <c r="B58" s="303"/>
      <c r="C58" s="303"/>
      <c r="D58" s="303"/>
      <c r="E58" s="303"/>
      <c r="F58" s="303" t="s">
        <v>1981</v>
      </c>
      <c r="G58" s="303"/>
      <c r="H58" s="432">
        <v>11</v>
      </c>
      <c r="I58" s="303"/>
      <c r="J58" s="425">
        <f t="shared" si="4"/>
        <v>0.40861812778603274</v>
      </c>
      <c r="K58" s="303"/>
      <c r="L58" s="432">
        <v>18</v>
      </c>
      <c r="M58" s="432"/>
      <c r="N58" s="425">
        <f t="shared" si="1"/>
        <v>0.52524073533702942</v>
      </c>
      <c r="O58" s="421"/>
      <c r="P58" s="433">
        <v>0</v>
      </c>
      <c r="Q58" s="303"/>
      <c r="R58" s="428">
        <f t="shared" si="6"/>
        <v>0</v>
      </c>
    </row>
    <row r="59" spans="1:25" ht="12" customHeight="1" x14ac:dyDescent="0.2">
      <c r="A59" s="303"/>
      <c r="B59" s="303"/>
      <c r="C59" s="303"/>
      <c r="D59" s="303"/>
      <c r="E59" s="303"/>
      <c r="F59" s="303" t="s">
        <v>82</v>
      </c>
      <c r="G59" s="303"/>
      <c r="H59" s="303">
        <v>11</v>
      </c>
      <c r="I59" s="303"/>
      <c r="J59" s="425">
        <f t="shared" si="4"/>
        <v>0.40861812778603274</v>
      </c>
      <c r="K59" s="303"/>
      <c r="L59" s="303">
        <v>11</v>
      </c>
      <c r="M59" s="303"/>
      <c r="N59" s="425">
        <f t="shared" si="1"/>
        <v>0.32098044937262915</v>
      </c>
      <c r="O59" s="421"/>
      <c r="P59" s="405">
        <v>0</v>
      </c>
      <c r="Q59" s="303"/>
      <c r="R59" s="428">
        <f t="shared" si="6"/>
        <v>0</v>
      </c>
    </row>
    <row r="60" spans="1:25" x14ac:dyDescent="0.2">
      <c r="A60" s="305"/>
      <c r="B60" s="305"/>
      <c r="C60" s="305"/>
      <c r="D60" s="305"/>
      <c r="E60" s="305"/>
      <c r="F60" s="434" t="s">
        <v>1976</v>
      </c>
      <c r="G60" s="305"/>
      <c r="H60" s="305">
        <v>5</v>
      </c>
      <c r="I60" s="305"/>
      <c r="J60" s="425">
        <f t="shared" si="4"/>
        <v>0.18573551263001484</v>
      </c>
      <c r="K60" s="305"/>
      <c r="L60" s="305">
        <v>5</v>
      </c>
      <c r="M60" s="305"/>
      <c r="N60" s="425">
        <f t="shared" si="1"/>
        <v>0.14590020426028597</v>
      </c>
      <c r="O60" s="421"/>
      <c r="P60" s="409">
        <v>0</v>
      </c>
      <c r="Q60" s="305"/>
      <c r="R60" s="428">
        <f t="shared" si="6"/>
        <v>0</v>
      </c>
    </row>
    <row r="61" spans="1:25" x14ac:dyDescent="0.2">
      <c r="A61" s="435"/>
      <c r="B61" s="435"/>
      <c r="C61" s="435"/>
      <c r="D61" s="435"/>
      <c r="E61" s="435"/>
      <c r="F61" s="435"/>
      <c r="G61" s="435"/>
      <c r="H61" s="435"/>
      <c r="I61" s="435"/>
      <c r="J61" s="436"/>
      <c r="K61" s="435"/>
      <c r="L61" s="413"/>
      <c r="M61" s="413"/>
      <c r="N61" s="413"/>
      <c r="O61" s="437"/>
      <c r="P61" s="304"/>
      <c r="Q61" s="304"/>
      <c r="R61" s="304"/>
    </row>
    <row r="62" spans="1:25" x14ac:dyDescent="0.2">
      <c r="A62" s="303"/>
      <c r="B62" s="303"/>
      <c r="C62" s="303"/>
      <c r="D62" s="303"/>
      <c r="E62" s="303"/>
      <c r="F62" s="303"/>
      <c r="G62" s="303"/>
      <c r="H62" s="303"/>
      <c r="I62" s="303"/>
      <c r="J62" s="406"/>
      <c r="K62" s="303"/>
      <c r="L62" s="407"/>
      <c r="M62" s="407"/>
      <c r="N62" s="407"/>
      <c r="O62" s="421"/>
      <c r="P62" s="303"/>
      <c r="Q62" s="303"/>
      <c r="R62" s="303"/>
    </row>
    <row r="63" spans="1:25" ht="13.5" x14ac:dyDescent="0.2">
      <c r="A63" s="438" t="s">
        <v>438</v>
      </c>
      <c r="B63" s="303"/>
      <c r="C63" s="303"/>
      <c r="D63" s="303"/>
      <c r="E63" s="303"/>
      <c r="F63" s="303"/>
      <c r="G63" s="303"/>
      <c r="H63" s="303"/>
      <c r="I63" s="303"/>
      <c r="J63" s="406"/>
      <c r="K63" s="303"/>
      <c r="L63" s="407"/>
      <c r="M63" s="407"/>
      <c r="N63" s="407"/>
      <c r="O63" s="421"/>
      <c r="P63" s="303"/>
      <c r="Q63" s="303"/>
      <c r="R63" s="303"/>
    </row>
    <row r="64" spans="1:25" x14ac:dyDescent="0.2">
      <c r="A64" s="439" t="s">
        <v>439</v>
      </c>
      <c r="B64" s="303"/>
      <c r="C64" s="303"/>
      <c r="D64" s="303"/>
      <c r="E64" s="303"/>
      <c r="F64" s="303"/>
      <c r="G64" s="303"/>
      <c r="H64" s="303"/>
      <c r="I64" s="303"/>
      <c r="J64" s="406"/>
      <c r="K64" s="303"/>
      <c r="L64" s="407"/>
      <c r="M64" s="407"/>
      <c r="N64" s="407"/>
      <c r="O64" s="421"/>
      <c r="P64" s="303"/>
      <c r="Q64" s="303"/>
      <c r="R64" s="303"/>
    </row>
    <row r="65" spans="1:18" ht="13.5" x14ac:dyDescent="0.2">
      <c r="A65" s="439" t="s">
        <v>2006</v>
      </c>
      <c r="B65" s="303"/>
      <c r="C65" s="303"/>
      <c r="D65" s="303"/>
      <c r="E65" s="303"/>
      <c r="F65" s="303"/>
      <c r="G65" s="303"/>
      <c r="H65" s="303"/>
      <c r="I65" s="303"/>
      <c r="J65" s="406"/>
      <c r="K65" s="303"/>
      <c r="L65" s="407"/>
      <c r="M65" s="407"/>
      <c r="N65" s="407"/>
      <c r="O65" s="421"/>
      <c r="P65" s="303"/>
      <c r="Q65" s="303"/>
      <c r="R65" s="303"/>
    </row>
    <row r="66" spans="1:18" x14ac:dyDescent="0.2">
      <c r="A66" s="439" t="s">
        <v>2005</v>
      </c>
      <c r="B66" s="303"/>
      <c r="C66" s="303"/>
      <c r="D66" s="303"/>
      <c r="E66" s="303"/>
      <c r="F66" s="303"/>
      <c r="G66" s="303"/>
      <c r="H66" s="303"/>
      <c r="I66" s="303"/>
      <c r="J66" s="406"/>
      <c r="K66" s="303"/>
      <c r="L66" s="407"/>
      <c r="M66" s="407"/>
      <c r="N66" s="407"/>
      <c r="O66" s="421"/>
      <c r="P66" s="303"/>
      <c r="Q66" s="303"/>
      <c r="R66" s="303"/>
    </row>
    <row r="67" spans="1:18" x14ac:dyDescent="0.2">
      <c r="A67" s="303" t="s">
        <v>458</v>
      </c>
      <c r="B67" s="303"/>
      <c r="C67" s="303"/>
      <c r="D67" s="303"/>
      <c r="E67" s="303"/>
      <c r="F67" s="303"/>
      <c r="G67" s="303"/>
      <c r="H67" s="303"/>
      <c r="I67" s="303"/>
      <c r="J67" s="406"/>
      <c r="K67" s="303"/>
      <c r="L67" s="407"/>
      <c r="M67" s="407"/>
      <c r="N67" s="407"/>
      <c r="O67" s="421"/>
      <c r="P67" s="303"/>
      <c r="Q67" s="303"/>
      <c r="R67" s="303"/>
    </row>
    <row r="68" spans="1:18" x14ac:dyDescent="0.2">
      <c r="A68" s="518" t="s">
        <v>2283</v>
      </c>
      <c r="B68" s="303"/>
      <c r="C68" s="303"/>
      <c r="D68" s="303"/>
      <c r="E68" s="303"/>
      <c r="F68" s="303"/>
      <c r="G68" s="303"/>
      <c r="H68" s="303"/>
      <c r="I68" s="303"/>
      <c r="J68" s="406"/>
      <c r="K68" s="303"/>
      <c r="L68" s="407"/>
      <c r="M68" s="407"/>
      <c r="N68" s="407"/>
      <c r="O68" s="421"/>
      <c r="P68" s="303"/>
      <c r="Q68" s="303"/>
      <c r="R68" s="303"/>
    </row>
    <row r="69" spans="1:18" x14ac:dyDescent="0.2">
      <c r="A69" s="393" t="s">
        <v>2003</v>
      </c>
      <c r="B69" s="303"/>
      <c r="C69" s="303"/>
      <c r="D69" s="303"/>
      <c r="E69" s="303"/>
      <c r="F69" s="303"/>
      <c r="G69" s="303"/>
      <c r="H69" s="303"/>
      <c r="I69" s="303"/>
      <c r="J69" s="406"/>
      <c r="K69" s="303"/>
      <c r="L69" s="407"/>
      <c r="M69" s="407"/>
      <c r="N69" s="407"/>
      <c r="O69" s="421"/>
      <c r="P69" s="303"/>
      <c r="Q69" s="303"/>
      <c r="R69" s="303"/>
    </row>
    <row r="70" spans="1:18" x14ac:dyDescent="0.2">
      <c r="A70" s="439" t="s">
        <v>246</v>
      </c>
      <c r="B70" s="303"/>
      <c r="C70" s="303"/>
      <c r="D70" s="303"/>
      <c r="E70" s="303"/>
      <c r="F70" s="303"/>
      <c r="G70" s="303"/>
      <c r="H70" s="303"/>
      <c r="I70" s="303"/>
      <c r="J70" s="406"/>
      <c r="K70" s="303"/>
      <c r="L70" s="407"/>
      <c r="M70" s="407"/>
      <c r="N70" s="407"/>
      <c r="O70" s="421"/>
      <c r="P70" s="303"/>
      <c r="Q70" s="303"/>
      <c r="R70" s="303"/>
    </row>
    <row r="71" spans="1:18" x14ac:dyDescent="0.2">
      <c r="L71" s="365"/>
      <c r="M71" s="365"/>
      <c r="N71" s="365"/>
      <c r="O71" s="366"/>
    </row>
    <row r="72" spans="1:18" x14ac:dyDescent="0.2">
      <c r="L72" s="365"/>
      <c r="M72" s="365"/>
      <c r="N72" s="365"/>
      <c r="O72" s="366"/>
    </row>
    <row r="73" spans="1:18" x14ac:dyDescent="0.2">
      <c r="L73" s="365"/>
      <c r="M73" s="365"/>
      <c r="N73" s="365"/>
      <c r="O73" s="366"/>
    </row>
    <row r="74" spans="1:18" x14ac:dyDescent="0.2">
      <c r="L74" s="365"/>
      <c r="M74" s="365"/>
      <c r="N74" s="365"/>
      <c r="O74" s="366"/>
    </row>
    <row r="75" spans="1:18" x14ac:dyDescent="0.2">
      <c r="L75" s="365"/>
      <c r="M75" s="365"/>
      <c r="N75" s="365"/>
      <c r="O75" s="366"/>
    </row>
    <row r="76" spans="1:18" x14ac:dyDescent="0.2">
      <c r="L76" s="365"/>
      <c r="M76" s="365"/>
      <c r="N76" s="365"/>
      <c r="O76" s="366"/>
    </row>
    <row r="77" spans="1:18" x14ac:dyDescent="0.2">
      <c r="L77" s="365"/>
      <c r="M77" s="365"/>
      <c r="N77" s="365"/>
      <c r="O77" s="366"/>
    </row>
    <row r="78" spans="1:18" x14ac:dyDescent="0.2">
      <c r="L78" s="365"/>
      <c r="M78" s="365"/>
      <c r="N78" s="365"/>
      <c r="O78" s="366"/>
    </row>
    <row r="79" spans="1:18" x14ac:dyDescent="0.2">
      <c r="L79" s="365"/>
      <c r="M79" s="365"/>
      <c r="N79" s="365"/>
      <c r="O79" s="366"/>
    </row>
    <row r="80" spans="1:18" x14ac:dyDescent="0.2">
      <c r="L80" s="365"/>
      <c r="M80" s="365"/>
      <c r="N80" s="365"/>
      <c r="O80" s="366"/>
    </row>
    <row r="81" spans="12:15" x14ac:dyDescent="0.2">
      <c r="L81" s="365"/>
      <c r="M81" s="365"/>
      <c r="N81" s="365"/>
      <c r="O81" s="366"/>
    </row>
    <row r="82" spans="12:15" x14ac:dyDescent="0.2">
      <c r="L82" s="365"/>
      <c r="M82" s="365"/>
      <c r="N82" s="365"/>
      <c r="O82" s="366"/>
    </row>
    <row r="83" spans="12:15" x14ac:dyDescent="0.2">
      <c r="L83" s="365"/>
      <c r="M83" s="365"/>
      <c r="N83" s="365"/>
      <c r="O83" s="366"/>
    </row>
    <row r="84" spans="12:15" x14ac:dyDescent="0.2">
      <c r="L84" s="365"/>
      <c r="M84" s="365"/>
      <c r="N84" s="365"/>
      <c r="O84" s="366"/>
    </row>
    <row r="85" spans="12:15" x14ac:dyDescent="0.2">
      <c r="L85" s="365"/>
      <c r="M85" s="365"/>
      <c r="N85" s="365"/>
      <c r="O85" s="366"/>
    </row>
  </sheetData>
  <mergeCells count="12">
    <mergeCell ref="P8:R8"/>
    <mergeCell ref="P9:R9"/>
    <mergeCell ref="L8:N8"/>
    <mergeCell ref="H7:J7"/>
    <mergeCell ref="H10:J10"/>
    <mergeCell ref="L7:N7"/>
    <mergeCell ref="L11:N11"/>
    <mergeCell ref="H11:J11"/>
    <mergeCell ref="H9:J9"/>
    <mergeCell ref="L10:N10"/>
    <mergeCell ref="H8:J8"/>
    <mergeCell ref="L9:N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>
    <oddFooter>&amp;R27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opLeftCell="A17" workbookViewId="0">
      <selection activeCell="G36" sqref="G36"/>
    </sheetView>
  </sheetViews>
  <sheetFormatPr defaultRowHeight="12.75" x14ac:dyDescent="0.2"/>
  <cols>
    <col min="1" max="1" width="30.7109375" customWidth="1"/>
    <col min="2" max="2" width="1.28515625" customWidth="1"/>
    <col min="3" max="3" width="7.140625" customWidth="1"/>
    <col min="4" max="4" width="1.7109375" customWidth="1"/>
    <col min="5" max="5" width="7.140625" customWidth="1"/>
    <col min="6" max="6" width="1.7109375" customWidth="1"/>
    <col min="7" max="7" width="7.140625" customWidth="1"/>
    <col min="8" max="8" width="1.7109375" customWidth="1"/>
    <col min="9" max="9" width="7.140625" customWidth="1"/>
    <col min="10" max="10" width="1.7109375" customWidth="1"/>
    <col min="11" max="11" width="7.140625" customWidth="1"/>
    <col min="12" max="12" width="1.7109375" customWidth="1"/>
    <col min="13" max="13" width="7.140625" customWidth="1"/>
    <col min="14" max="14" width="1.7109375" customWidth="1"/>
    <col min="15" max="15" width="9.85546875" customWidth="1"/>
  </cols>
  <sheetData>
    <row r="1" spans="1:17" ht="15.75" x14ac:dyDescent="0.25">
      <c r="A1" s="302" t="s">
        <v>2043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19"/>
      <c r="N1" s="488"/>
      <c r="O1" s="472"/>
      <c r="P1" s="47"/>
      <c r="Q1" s="47"/>
    </row>
    <row r="2" spans="1:17" ht="15.75" x14ac:dyDescent="0.25">
      <c r="A2" s="302" t="s">
        <v>2046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19"/>
      <c r="N2" s="488"/>
      <c r="O2" s="472"/>
      <c r="P2" s="47"/>
      <c r="Q2" s="47"/>
    </row>
    <row r="3" spans="1:17" x14ac:dyDescent="0.2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19"/>
      <c r="N3" s="488"/>
      <c r="O3" s="472"/>
      <c r="P3" s="47"/>
      <c r="Q3" s="47"/>
    </row>
    <row r="4" spans="1:17" x14ac:dyDescent="0.2">
      <c r="A4" s="470" t="s">
        <v>8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303"/>
      <c r="N4" s="472"/>
      <c r="O4" s="473" t="s">
        <v>9</v>
      </c>
      <c r="P4" s="47"/>
      <c r="Q4" s="47"/>
    </row>
    <row r="5" spans="1:17" x14ac:dyDescent="0.2">
      <c r="A5" s="474"/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"/>
      <c r="Q5" s="47"/>
    </row>
    <row r="6" spans="1:17" ht="11.25" customHeight="1" x14ac:dyDescent="0.2">
      <c r="A6" s="471"/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"/>
      <c r="Q6" s="47"/>
    </row>
    <row r="7" spans="1:17" x14ac:dyDescent="0.2">
      <c r="A7" s="303"/>
      <c r="B7" s="475"/>
      <c r="C7" s="471"/>
      <c r="D7" s="475"/>
      <c r="E7" s="475" t="s">
        <v>2037</v>
      </c>
      <c r="F7" s="471"/>
      <c r="G7" s="303"/>
      <c r="H7" s="471"/>
      <c r="I7" s="471"/>
      <c r="J7" s="471"/>
      <c r="K7" s="471"/>
      <c r="L7" s="471"/>
      <c r="M7" s="471"/>
      <c r="N7" s="471"/>
      <c r="O7" s="471"/>
      <c r="P7" s="47"/>
      <c r="Q7" s="47"/>
    </row>
    <row r="8" spans="1:17" ht="11.25" customHeight="1" x14ac:dyDescent="0.2">
      <c r="A8" s="471"/>
      <c r="B8" s="471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"/>
      <c r="Q8" s="47"/>
    </row>
    <row r="9" spans="1:17" ht="11.25" customHeight="1" x14ac:dyDescent="0.2">
      <c r="A9" s="471"/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"/>
      <c r="Q9" s="47"/>
    </row>
    <row r="10" spans="1:17" x14ac:dyDescent="0.2">
      <c r="A10" s="475" t="s">
        <v>54</v>
      </c>
      <c r="B10" s="473"/>
      <c r="C10" s="476" t="s">
        <v>2</v>
      </c>
      <c r="D10" s="476"/>
      <c r="E10" s="476" t="s">
        <v>2034</v>
      </c>
      <c r="F10" s="476"/>
      <c r="G10" s="476" t="s">
        <v>2040</v>
      </c>
      <c r="H10" s="476"/>
      <c r="I10" s="476" t="s">
        <v>2041</v>
      </c>
      <c r="J10" s="476"/>
      <c r="K10" s="476" t="s">
        <v>2035</v>
      </c>
      <c r="L10" s="476"/>
      <c r="M10" s="476" t="s">
        <v>2042</v>
      </c>
      <c r="N10" s="476"/>
      <c r="O10" s="476" t="s">
        <v>2267</v>
      </c>
    </row>
    <row r="11" spans="1:17" ht="11.25" customHeight="1" x14ac:dyDescent="0.2">
      <c r="A11" s="477"/>
      <c r="B11" s="475"/>
      <c r="C11" s="477"/>
      <c r="D11" s="478"/>
      <c r="E11" s="477"/>
      <c r="F11" s="478"/>
      <c r="G11" s="477"/>
      <c r="H11" s="478"/>
      <c r="I11" s="477"/>
      <c r="J11" s="478"/>
      <c r="K11" s="477"/>
      <c r="L11" s="478"/>
      <c r="M11" s="477"/>
      <c r="N11" s="478"/>
      <c r="O11" s="477"/>
      <c r="P11" s="47"/>
      <c r="Q11" s="47"/>
    </row>
    <row r="12" spans="1:17" ht="8.25" customHeight="1" x14ac:dyDescent="0.2">
      <c r="A12" s="475"/>
      <c r="B12" s="475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"/>
      <c r="Q12" s="47"/>
    </row>
    <row r="13" spans="1:17" x14ac:dyDescent="0.2">
      <c r="A13" s="479" t="s">
        <v>437</v>
      </c>
      <c r="B13" s="479"/>
      <c r="C13" s="480">
        <v>2692</v>
      </c>
      <c r="D13" s="479"/>
      <c r="E13" s="480">
        <v>386</v>
      </c>
      <c r="F13" s="480"/>
      <c r="G13" s="480">
        <v>795</v>
      </c>
      <c r="H13" s="480"/>
      <c r="I13" s="480">
        <v>353</v>
      </c>
      <c r="J13" s="480"/>
      <c r="K13" s="480">
        <v>283</v>
      </c>
      <c r="L13" s="480"/>
      <c r="M13" s="480">
        <v>482</v>
      </c>
      <c r="N13" s="480"/>
      <c r="O13" s="480">
        <v>393</v>
      </c>
      <c r="P13" s="47"/>
      <c r="Q13" s="47"/>
    </row>
    <row r="14" spans="1:17" ht="8.25" customHeight="1" x14ac:dyDescent="0.25">
      <c r="A14" s="475"/>
      <c r="B14" s="475"/>
      <c r="C14" s="481"/>
      <c r="D14" s="479"/>
      <c r="E14" s="303"/>
      <c r="F14" s="479"/>
      <c r="G14" s="303"/>
      <c r="H14" s="479"/>
      <c r="I14" s="303"/>
      <c r="J14" s="479"/>
      <c r="K14" s="303"/>
      <c r="L14" s="479"/>
      <c r="M14" s="303"/>
      <c r="N14" s="475"/>
      <c r="O14" s="475"/>
      <c r="P14" s="47"/>
      <c r="Q14" s="47"/>
    </row>
    <row r="15" spans="1:17" x14ac:dyDescent="0.2">
      <c r="A15" s="479" t="s">
        <v>26</v>
      </c>
      <c r="B15" s="479"/>
      <c r="C15" s="480">
        <v>676</v>
      </c>
      <c r="D15" s="480"/>
      <c r="E15" s="480">
        <v>213</v>
      </c>
      <c r="F15" s="480"/>
      <c r="G15" s="480">
        <v>344</v>
      </c>
      <c r="H15" s="480"/>
      <c r="I15" s="480">
        <v>72</v>
      </c>
      <c r="J15" s="480"/>
      <c r="K15" s="480">
        <v>28</v>
      </c>
      <c r="L15" s="480"/>
      <c r="M15" s="480">
        <v>6</v>
      </c>
      <c r="N15" s="480"/>
      <c r="O15" s="480">
        <v>13</v>
      </c>
      <c r="P15" s="47"/>
      <c r="Q15" s="47"/>
    </row>
    <row r="16" spans="1:17" ht="6.75" customHeight="1" x14ac:dyDescent="0.2">
      <c r="A16" s="478"/>
      <c r="B16" s="475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7"/>
      <c r="Q16" s="47"/>
    </row>
    <row r="17" spans="1:17" x14ac:dyDescent="0.2">
      <c r="A17" s="478" t="s">
        <v>42</v>
      </c>
      <c r="B17" s="475"/>
      <c r="C17" s="480">
        <f>SUM(E17:O17)</f>
        <v>452</v>
      </c>
      <c r="D17" s="482"/>
      <c r="E17" s="482">
        <v>175</v>
      </c>
      <c r="F17" s="482"/>
      <c r="G17" s="482">
        <v>261</v>
      </c>
      <c r="H17" s="482"/>
      <c r="I17" s="482">
        <v>16</v>
      </c>
      <c r="J17" s="482"/>
      <c r="K17" s="482">
        <v>0</v>
      </c>
      <c r="L17" s="482"/>
      <c r="M17" s="482">
        <v>0</v>
      </c>
      <c r="N17" s="482"/>
      <c r="O17" s="482">
        <v>0</v>
      </c>
      <c r="P17" s="350"/>
      <c r="Q17" s="47"/>
    </row>
    <row r="18" spans="1:17" x14ac:dyDescent="0.2">
      <c r="A18" s="475" t="s">
        <v>43</v>
      </c>
      <c r="B18" s="475"/>
      <c r="C18" s="480">
        <f>SUM(E18:O18)</f>
        <v>154</v>
      </c>
      <c r="D18" s="482"/>
      <c r="E18" s="482">
        <v>16</v>
      </c>
      <c r="F18" s="482"/>
      <c r="G18" s="482">
        <v>64</v>
      </c>
      <c r="H18" s="482"/>
      <c r="I18" s="482">
        <v>52</v>
      </c>
      <c r="J18" s="482"/>
      <c r="K18" s="482">
        <v>19</v>
      </c>
      <c r="L18" s="482"/>
      <c r="M18" s="482">
        <v>3</v>
      </c>
      <c r="N18" s="482"/>
      <c r="O18" s="482">
        <v>0</v>
      </c>
      <c r="P18" s="47"/>
      <c r="Q18" s="47"/>
    </row>
    <row r="19" spans="1:17" ht="14.25" x14ac:dyDescent="0.2">
      <c r="A19" s="483" t="s">
        <v>247</v>
      </c>
      <c r="B19" s="475"/>
      <c r="C19" s="480">
        <f>SUM(E19:O19)</f>
        <v>70</v>
      </c>
      <c r="D19" s="482"/>
      <c r="E19" s="482">
        <v>22</v>
      </c>
      <c r="F19" s="482"/>
      <c r="G19" s="482">
        <v>19</v>
      </c>
      <c r="H19" s="482"/>
      <c r="I19" s="482">
        <v>4</v>
      </c>
      <c r="J19" s="482"/>
      <c r="K19" s="482">
        <v>9</v>
      </c>
      <c r="L19" s="482"/>
      <c r="M19" s="482">
        <v>3</v>
      </c>
      <c r="N19" s="482"/>
      <c r="O19" s="482">
        <v>13</v>
      </c>
      <c r="P19" s="47"/>
      <c r="Q19" s="47"/>
    </row>
    <row r="20" spans="1:17" ht="9" customHeight="1" x14ac:dyDescent="0.2">
      <c r="A20" s="483"/>
      <c r="B20" s="475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350"/>
      <c r="Q20" s="79"/>
    </row>
    <row r="21" spans="1:17" x14ac:dyDescent="0.2">
      <c r="A21" s="484" t="s">
        <v>27</v>
      </c>
      <c r="B21" s="479"/>
      <c r="C21" s="480">
        <v>2016</v>
      </c>
      <c r="D21" s="480"/>
      <c r="E21" s="480">
        <v>173</v>
      </c>
      <c r="F21" s="480"/>
      <c r="G21" s="480">
        <v>451</v>
      </c>
      <c r="H21" s="480"/>
      <c r="I21" s="480">
        <v>281</v>
      </c>
      <c r="J21" s="480"/>
      <c r="K21" s="480">
        <v>255</v>
      </c>
      <c r="L21" s="480"/>
      <c r="M21" s="480">
        <v>476</v>
      </c>
      <c r="N21" s="480"/>
      <c r="O21" s="480">
        <v>380</v>
      </c>
      <c r="P21" s="47"/>
      <c r="Q21" s="47"/>
    </row>
    <row r="22" spans="1:17" ht="7.5" customHeight="1" x14ac:dyDescent="0.2">
      <c r="A22" s="483"/>
      <c r="B22" s="475"/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7"/>
      <c r="Q22" s="47"/>
    </row>
    <row r="23" spans="1:17" x14ac:dyDescent="0.2">
      <c r="A23" s="483" t="s">
        <v>451</v>
      </c>
      <c r="B23" s="475"/>
      <c r="C23" s="480">
        <f>SUM(E23:O23)</f>
        <v>1463</v>
      </c>
      <c r="D23" s="482"/>
      <c r="E23" s="482">
        <v>165</v>
      </c>
      <c r="F23" s="482"/>
      <c r="G23" s="482">
        <v>420</v>
      </c>
      <c r="H23" s="482"/>
      <c r="I23" s="482">
        <v>256</v>
      </c>
      <c r="J23" s="482"/>
      <c r="K23" s="482">
        <v>221</v>
      </c>
      <c r="L23" s="482"/>
      <c r="M23" s="482">
        <v>372</v>
      </c>
      <c r="N23" s="482"/>
      <c r="O23" s="482">
        <v>29</v>
      </c>
      <c r="P23" s="47"/>
      <c r="Q23" s="47"/>
    </row>
    <row r="24" spans="1:17" x14ac:dyDescent="0.2">
      <c r="A24" s="483" t="s">
        <v>59</v>
      </c>
      <c r="B24" s="475"/>
      <c r="C24" s="480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7"/>
      <c r="Q24" s="47"/>
    </row>
    <row r="25" spans="1:17" x14ac:dyDescent="0.2">
      <c r="A25" s="483" t="s">
        <v>219</v>
      </c>
      <c r="B25" s="475"/>
      <c r="C25" s="480">
        <f>SUM(E25:O25)</f>
        <v>127</v>
      </c>
      <c r="D25" s="482"/>
      <c r="E25" s="482">
        <v>8</v>
      </c>
      <c r="F25" s="482"/>
      <c r="G25" s="482">
        <v>31</v>
      </c>
      <c r="H25" s="482"/>
      <c r="I25" s="482">
        <v>25</v>
      </c>
      <c r="J25" s="482"/>
      <c r="K25" s="482">
        <v>29</v>
      </c>
      <c r="L25" s="482"/>
      <c r="M25" s="482">
        <v>24</v>
      </c>
      <c r="N25" s="482"/>
      <c r="O25" s="482">
        <v>10</v>
      </c>
      <c r="P25" s="47"/>
      <c r="Q25" s="47"/>
    </row>
    <row r="26" spans="1:17" ht="14.25" x14ac:dyDescent="0.2">
      <c r="A26" s="483" t="s">
        <v>2036</v>
      </c>
      <c r="B26" s="479"/>
      <c r="C26" s="480">
        <f>SUM(E26:O26)</f>
        <v>426</v>
      </c>
      <c r="D26" s="482"/>
      <c r="E26" s="482">
        <v>0</v>
      </c>
      <c r="F26" s="482"/>
      <c r="G26" s="482">
        <v>0</v>
      </c>
      <c r="H26" s="482"/>
      <c r="I26" s="482">
        <v>0</v>
      </c>
      <c r="J26" s="482"/>
      <c r="K26" s="482">
        <v>5</v>
      </c>
      <c r="L26" s="482"/>
      <c r="M26" s="482">
        <v>80</v>
      </c>
      <c r="N26" s="482"/>
      <c r="O26" s="482">
        <v>341</v>
      </c>
      <c r="P26" s="47"/>
      <c r="Q26" s="47"/>
    </row>
    <row r="27" spans="1:17" ht="8.25" customHeight="1" x14ac:dyDescent="0.2">
      <c r="A27" s="474"/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85"/>
      <c r="O27" s="485"/>
      <c r="P27" s="47"/>
      <c r="Q27" s="47"/>
    </row>
    <row r="28" spans="1:17" x14ac:dyDescent="0.2">
      <c r="A28" s="471"/>
      <c r="B28" s="471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2"/>
      <c r="O28" s="472"/>
      <c r="P28" s="47"/>
      <c r="Q28" s="47"/>
    </row>
    <row r="29" spans="1:17" ht="14.25" x14ac:dyDescent="0.2">
      <c r="A29" s="486" t="s">
        <v>2275</v>
      </c>
      <c r="B29" s="483"/>
      <c r="C29" s="483"/>
      <c r="D29" s="483"/>
      <c r="E29" s="483"/>
      <c r="F29" s="483"/>
      <c r="G29" s="483"/>
      <c r="H29" s="483"/>
      <c r="I29" s="483"/>
      <c r="J29" s="483"/>
      <c r="K29" s="475"/>
      <c r="L29" s="472"/>
      <c r="M29" s="303"/>
      <c r="N29" s="303"/>
      <c r="O29" s="303"/>
      <c r="P29" s="47"/>
      <c r="Q29" s="47"/>
    </row>
    <row r="30" spans="1:17" ht="14.25" x14ac:dyDescent="0.2">
      <c r="A30" s="475" t="s">
        <v>2284</v>
      </c>
      <c r="B30" s="487"/>
      <c r="C30" s="487"/>
      <c r="D30" s="487"/>
      <c r="E30" s="487"/>
      <c r="F30" s="487"/>
      <c r="G30" s="487"/>
      <c r="H30" s="487"/>
      <c r="I30" s="487"/>
      <c r="J30" s="487"/>
      <c r="K30" s="487"/>
      <c r="L30" s="487"/>
      <c r="M30" s="487"/>
      <c r="N30" s="472"/>
      <c r="O30" s="472"/>
      <c r="P30" s="47"/>
      <c r="Q30" s="47"/>
    </row>
    <row r="31" spans="1:17" x14ac:dyDescent="0.2">
      <c r="A31" s="487"/>
      <c r="B31" s="487"/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72"/>
      <c r="O31" s="472"/>
      <c r="P31" s="47"/>
      <c r="Q31" s="47"/>
    </row>
    <row r="32" spans="1:17" x14ac:dyDescent="0.2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</row>
    <row r="33" spans="1:15" x14ac:dyDescent="0.2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</row>
    <row r="34" spans="1:15" x14ac:dyDescent="0.2">
      <c r="A34" s="303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</row>
    <row r="35" spans="1:15" ht="15.75" x14ac:dyDescent="0.25">
      <c r="A35" s="302" t="s">
        <v>2045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</row>
    <row r="36" spans="1:15" ht="15.75" x14ac:dyDescent="0.25">
      <c r="A36" s="302" t="s">
        <v>2047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</row>
    <row r="37" spans="1:15" ht="15.75" x14ac:dyDescent="0.25">
      <c r="A37" s="302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</row>
    <row r="38" spans="1:15" x14ac:dyDescent="0.2">
      <c r="A38" s="470" t="s">
        <v>8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498" t="s">
        <v>37</v>
      </c>
    </row>
    <row r="39" spans="1:15" ht="7.5" customHeight="1" x14ac:dyDescent="0.2">
      <c r="A39" s="304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</row>
    <row r="40" spans="1:15" x14ac:dyDescent="0.2">
      <c r="A40" s="471"/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</row>
    <row r="41" spans="1:15" x14ac:dyDescent="0.2">
      <c r="A41" s="303"/>
      <c r="B41" s="475"/>
      <c r="C41" s="471"/>
      <c r="D41" s="475"/>
      <c r="E41" s="475" t="s">
        <v>2037</v>
      </c>
      <c r="F41" s="471"/>
      <c r="G41" s="303"/>
      <c r="H41" s="471"/>
      <c r="I41" s="471"/>
      <c r="J41" s="471"/>
      <c r="K41" s="471"/>
      <c r="L41" s="471"/>
      <c r="M41" s="471"/>
      <c r="N41" s="471"/>
      <c r="O41" s="471"/>
    </row>
    <row r="42" spans="1:15" x14ac:dyDescent="0.2">
      <c r="A42" s="471"/>
      <c r="B42" s="471"/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</row>
    <row r="43" spans="1:15" x14ac:dyDescent="0.2">
      <c r="A43" s="471"/>
      <c r="B43" s="471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</row>
    <row r="44" spans="1:15" x14ac:dyDescent="0.2">
      <c r="A44" s="475" t="s">
        <v>54</v>
      </c>
      <c r="B44" s="473"/>
      <c r="C44" s="476" t="s">
        <v>2</v>
      </c>
      <c r="D44" s="476"/>
      <c r="E44" s="476" t="s">
        <v>2034</v>
      </c>
      <c r="F44" s="476"/>
      <c r="G44" s="476" t="s">
        <v>2040</v>
      </c>
      <c r="H44" s="476"/>
      <c r="I44" s="476" t="s">
        <v>2041</v>
      </c>
      <c r="J44" s="476"/>
      <c r="K44" s="476" t="s">
        <v>2035</v>
      </c>
      <c r="L44" s="476"/>
      <c r="M44" s="476" t="s">
        <v>2042</v>
      </c>
      <c r="N44" s="476"/>
      <c r="O44" s="476" t="s">
        <v>2267</v>
      </c>
    </row>
    <row r="45" spans="1:15" x14ac:dyDescent="0.2">
      <c r="A45" s="477"/>
      <c r="B45" s="475"/>
      <c r="C45" s="477"/>
      <c r="D45" s="478"/>
      <c r="E45" s="477"/>
      <c r="F45" s="478"/>
      <c r="G45" s="477"/>
      <c r="H45" s="478"/>
      <c r="I45" s="477"/>
      <c r="J45" s="478"/>
      <c r="K45" s="477"/>
      <c r="L45" s="478"/>
      <c r="M45" s="477"/>
      <c r="N45" s="478"/>
      <c r="O45" s="477"/>
    </row>
    <row r="46" spans="1:15" x14ac:dyDescent="0.2">
      <c r="A46" s="475"/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</row>
    <row r="47" spans="1:15" x14ac:dyDescent="0.2">
      <c r="A47" s="479" t="s">
        <v>437</v>
      </c>
      <c r="B47" s="479"/>
      <c r="C47" s="480">
        <v>2692</v>
      </c>
      <c r="D47" s="479"/>
      <c r="E47" s="480">
        <v>386</v>
      </c>
      <c r="F47" s="480"/>
      <c r="G47" s="480">
        <v>795</v>
      </c>
      <c r="H47" s="480"/>
      <c r="I47" s="480">
        <v>353</v>
      </c>
      <c r="J47" s="480"/>
      <c r="K47" s="480">
        <v>283</v>
      </c>
      <c r="L47" s="480"/>
      <c r="M47" s="480">
        <v>482</v>
      </c>
      <c r="N47" s="480"/>
      <c r="O47" s="480">
        <v>393</v>
      </c>
    </row>
    <row r="48" spans="1:15" ht="15.75" x14ac:dyDescent="0.25">
      <c r="A48" s="475"/>
      <c r="B48" s="475"/>
      <c r="C48" s="481"/>
      <c r="D48" s="479"/>
      <c r="E48" s="303"/>
      <c r="F48" s="479"/>
      <c r="G48" s="303"/>
      <c r="H48" s="479"/>
      <c r="I48" s="303"/>
      <c r="J48" s="479"/>
      <c r="K48" s="303"/>
      <c r="L48" s="479"/>
      <c r="M48" s="303"/>
      <c r="N48" s="475"/>
      <c r="O48" s="475"/>
    </row>
    <row r="49" spans="1:15" x14ac:dyDescent="0.2">
      <c r="A49" s="479" t="s">
        <v>26</v>
      </c>
      <c r="B49" s="479"/>
      <c r="C49" s="490">
        <f>SUM(C15/C13*100)</f>
        <v>25.111441307578009</v>
      </c>
      <c r="D49" s="490"/>
      <c r="E49" s="490">
        <f>SUM(E15/E13*100)</f>
        <v>55.181347150259064</v>
      </c>
      <c r="F49" s="490"/>
      <c r="G49" s="490">
        <f>SUM(G15/G13*100)</f>
        <v>43.270440251572332</v>
      </c>
      <c r="H49" s="490"/>
      <c r="I49" s="490">
        <f>SUM(I15/I13*100)</f>
        <v>20.396600566572236</v>
      </c>
      <c r="J49" s="490"/>
      <c r="K49" s="490">
        <f>SUM(K15/K13*100)</f>
        <v>9.8939929328621901</v>
      </c>
      <c r="L49" s="490"/>
      <c r="M49" s="490">
        <f>SUM(M15/M13*100)</f>
        <v>1.2448132780082988</v>
      </c>
      <c r="N49" s="490"/>
      <c r="O49" s="490">
        <f>SUM(O15/O13*100)</f>
        <v>3.3078880407124678</v>
      </c>
    </row>
    <row r="50" spans="1:15" x14ac:dyDescent="0.2">
      <c r="A50" s="478"/>
      <c r="B50" s="475"/>
      <c r="C50" s="489"/>
      <c r="D50" s="489"/>
      <c r="E50" s="489"/>
      <c r="F50" s="489"/>
      <c r="G50" s="489"/>
      <c r="H50" s="489"/>
      <c r="I50" s="489"/>
      <c r="J50" s="489"/>
      <c r="K50" s="489"/>
      <c r="L50" s="489"/>
      <c r="M50" s="489"/>
      <c r="N50" s="489"/>
      <c r="O50" s="489"/>
    </row>
    <row r="51" spans="1:15" x14ac:dyDescent="0.2">
      <c r="A51" s="478" t="s">
        <v>42</v>
      </c>
      <c r="B51" s="475"/>
      <c r="C51" s="490">
        <f>SUM(C17/C13*100)</f>
        <v>16.79049034175334</v>
      </c>
      <c r="D51" s="489"/>
      <c r="E51" s="489">
        <f>SUM(E17/E13*100)</f>
        <v>45.336787564766837</v>
      </c>
      <c r="F51" s="489"/>
      <c r="G51" s="489">
        <f>SUM(G17/G13*100)</f>
        <v>32.830188679245282</v>
      </c>
      <c r="H51" s="489"/>
      <c r="I51" s="489">
        <f>SUM(I17/I13*100)</f>
        <v>4.5325779036827196</v>
      </c>
      <c r="J51" s="489"/>
      <c r="K51" s="489">
        <f>SUM(K17/K13*100)</f>
        <v>0</v>
      </c>
      <c r="L51" s="489"/>
      <c r="M51" s="489">
        <f>SUM(M17/M13*100)</f>
        <v>0</v>
      </c>
      <c r="N51" s="489"/>
      <c r="O51" s="489">
        <f t="shared" ref="O51" si="0">SUM(O17/O13*100)</f>
        <v>0</v>
      </c>
    </row>
    <row r="52" spans="1:15" x14ac:dyDescent="0.2">
      <c r="A52" s="475" t="s">
        <v>43</v>
      </c>
      <c r="B52" s="475"/>
      <c r="C52" s="490">
        <f>SUM(C18/C13*100)</f>
        <v>5.7206537890044578</v>
      </c>
      <c r="D52" s="489"/>
      <c r="E52" s="489">
        <f>SUM(E18/E13*100)</f>
        <v>4.1450777202072544</v>
      </c>
      <c r="F52" s="489"/>
      <c r="G52" s="489">
        <f>SUM(G18/G13*100)</f>
        <v>8.050314465408805</v>
      </c>
      <c r="H52" s="489"/>
      <c r="I52" s="489">
        <f>SUM(I18/I13*100)</f>
        <v>14.730878186968837</v>
      </c>
      <c r="J52" s="489"/>
      <c r="K52" s="489">
        <f>SUM(K18/K13*100)</f>
        <v>6.7137809187279158</v>
      </c>
      <c r="L52" s="489"/>
      <c r="M52" s="489">
        <f>SUM(M18/M13*100)</f>
        <v>0.62240663900414939</v>
      </c>
      <c r="N52" s="489"/>
      <c r="O52" s="489">
        <f>SUM(O18/O13*100)</f>
        <v>0</v>
      </c>
    </row>
    <row r="53" spans="1:15" ht="14.25" x14ac:dyDescent="0.2">
      <c r="A53" s="483" t="s">
        <v>247</v>
      </c>
      <c r="B53" s="475"/>
      <c r="C53" s="490">
        <f>SUM(C19/C13*100)</f>
        <v>2.6002971768202081</v>
      </c>
      <c r="D53" s="489"/>
      <c r="E53" s="489">
        <f>SUM(E19/E13*100)</f>
        <v>5.6994818652849739</v>
      </c>
      <c r="F53" s="489"/>
      <c r="G53" s="489">
        <f>SUM(G19/G13*100)</f>
        <v>2.3899371069182394</v>
      </c>
      <c r="H53" s="489"/>
      <c r="I53" s="489">
        <f>SUM(I19/I13*100)</f>
        <v>1.1331444759206799</v>
      </c>
      <c r="J53" s="489"/>
      <c r="K53" s="489">
        <f>SUM(K19/K13*100)</f>
        <v>3.1802120141342751</v>
      </c>
      <c r="L53" s="489"/>
      <c r="M53" s="489">
        <f>SUM(M19/M13*100)</f>
        <v>0.62240663900414939</v>
      </c>
      <c r="N53" s="489"/>
      <c r="O53" s="489">
        <f>SUM(O19/O13*100)</f>
        <v>3.3078880407124678</v>
      </c>
    </row>
    <row r="54" spans="1:15" x14ac:dyDescent="0.2">
      <c r="A54" s="483"/>
      <c r="B54" s="475"/>
      <c r="C54" s="490"/>
      <c r="D54" s="489"/>
      <c r="E54" s="489"/>
      <c r="F54" s="489"/>
      <c r="G54" s="489"/>
      <c r="H54" s="489"/>
      <c r="I54" s="489"/>
      <c r="J54" s="489"/>
      <c r="K54" s="489"/>
      <c r="L54" s="489"/>
      <c r="M54" s="489"/>
      <c r="N54" s="489"/>
      <c r="O54" s="489"/>
    </row>
    <row r="55" spans="1:15" x14ac:dyDescent="0.2">
      <c r="A55" s="484" t="s">
        <v>27</v>
      </c>
      <c r="B55" s="479"/>
      <c r="C55" s="490">
        <f>SUM(C21/C13*100)</f>
        <v>74.888558692421995</v>
      </c>
      <c r="D55" s="490"/>
      <c r="E55" s="490">
        <f>SUM(E21/E13*100)</f>
        <v>44.818652849740928</v>
      </c>
      <c r="F55" s="490"/>
      <c r="G55" s="490">
        <f>SUM(G21/G13*100)</f>
        <v>56.729559748427668</v>
      </c>
      <c r="H55" s="490"/>
      <c r="I55" s="490">
        <f>SUM(I21/I13*100)</f>
        <v>79.603399433427754</v>
      </c>
      <c r="J55" s="490"/>
      <c r="K55" s="490">
        <f>SUM(K21/K13*100)</f>
        <v>90.10600706713781</v>
      </c>
      <c r="L55" s="490"/>
      <c r="M55" s="490">
        <f>SUM(M21/M13*100)</f>
        <v>98.755186721991706</v>
      </c>
      <c r="N55" s="490"/>
      <c r="O55" s="490">
        <f>SUM(O21/O13*100)</f>
        <v>96.69211195928753</v>
      </c>
    </row>
    <row r="56" spans="1:15" x14ac:dyDescent="0.2">
      <c r="A56" s="483"/>
      <c r="B56" s="475"/>
      <c r="C56" s="490"/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</row>
    <row r="57" spans="1:15" x14ac:dyDescent="0.2">
      <c r="A57" s="483" t="s">
        <v>451</v>
      </c>
      <c r="B57" s="475"/>
      <c r="C57" s="490">
        <f>SUM(C23/C13*100)</f>
        <v>54.346210995542343</v>
      </c>
      <c r="D57" s="489"/>
      <c r="E57" s="489">
        <f>SUM(E23/E13*100)</f>
        <v>42.746113989637308</v>
      </c>
      <c r="F57" s="489"/>
      <c r="G57" s="489">
        <f>SUM(G23/G13*100)</f>
        <v>52.830188679245282</v>
      </c>
      <c r="H57" s="489"/>
      <c r="I57" s="489">
        <f>SUM(I23/I13*100)</f>
        <v>72.521246458923514</v>
      </c>
      <c r="J57" s="489"/>
      <c r="K57" s="489">
        <f>SUM(K23/K13*100)</f>
        <v>78.091872791519435</v>
      </c>
      <c r="L57" s="489"/>
      <c r="M57" s="489">
        <f>SUM(M23/M13*100)</f>
        <v>77.178423236514533</v>
      </c>
      <c r="N57" s="489"/>
      <c r="O57" s="489">
        <f>SUM(O23/O13*100)</f>
        <v>7.3791348600508897</v>
      </c>
    </row>
    <row r="58" spans="1:15" x14ac:dyDescent="0.2">
      <c r="A58" s="483" t="s">
        <v>59</v>
      </c>
      <c r="B58" s="475"/>
      <c r="C58" s="490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89"/>
      <c r="O58" s="489"/>
    </row>
    <row r="59" spans="1:15" x14ac:dyDescent="0.2">
      <c r="A59" s="483" t="s">
        <v>219</v>
      </c>
      <c r="B59" s="475"/>
      <c r="C59" s="490">
        <f>SUM(C25/C13*100)</f>
        <v>4.7176820208023775</v>
      </c>
      <c r="D59" s="489"/>
      <c r="E59" s="489">
        <f>SUM(E25/E13*100)</f>
        <v>2.0725388601036272</v>
      </c>
      <c r="F59" s="489"/>
      <c r="G59" s="489">
        <f>SUM(G25/G13*100)</f>
        <v>3.89937106918239</v>
      </c>
      <c r="H59" s="489"/>
      <c r="I59" s="489">
        <f>SUM(I25/I13*100)</f>
        <v>7.0821529745042495</v>
      </c>
      <c r="J59" s="489"/>
      <c r="K59" s="489">
        <f>SUM(K25/K13*100)</f>
        <v>10.247349823321555</v>
      </c>
      <c r="L59" s="489"/>
      <c r="M59" s="489">
        <f>SUM(M25/M13*100)</f>
        <v>4.9792531120331951</v>
      </c>
      <c r="N59" s="489"/>
      <c r="O59" s="489">
        <f t="shared" ref="O59" si="1">SUM(O25/O13*100)</f>
        <v>2.5445292620865136</v>
      </c>
    </row>
    <row r="60" spans="1:15" ht="14.25" x14ac:dyDescent="0.2">
      <c r="A60" s="483" t="s">
        <v>2036</v>
      </c>
      <c r="B60" s="479"/>
      <c r="C60" s="490">
        <f>SUM(C26/C13*100)</f>
        <v>15.824665676077265</v>
      </c>
      <c r="D60" s="489"/>
      <c r="E60" s="489">
        <f>SUM(E26/E13*100)</f>
        <v>0</v>
      </c>
      <c r="F60" s="489"/>
      <c r="G60" s="489">
        <f>SUM(G26/G13*100)</f>
        <v>0</v>
      </c>
      <c r="H60" s="489"/>
      <c r="I60" s="489">
        <f>SUM(I26/I13*100)</f>
        <v>0</v>
      </c>
      <c r="J60" s="489"/>
      <c r="K60" s="489">
        <f>SUM(K26/K13*100)</f>
        <v>1.7667844522968199</v>
      </c>
      <c r="L60" s="489"/>
      <c r="M60" s="489">
        <f>SUM(M26/M13*100)</f>
        <v>16.597510373443981</v>
      </c>
      <c r="N60" s="489"/>
      <c r="O60" s="489">
        <f>SUM(O26/O13*100)</f>
        <v>86.768447837150134</v>
      </c>
    </row>
    <row r="61" spans="1:15" x14ac:dyDescent="0.2">
      <c r="A61" s="474"/>
      <c r="B61" s="474"/>
      <c r="C61" s="474"/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85"/>
      <c r="O61" s="485"/>
    </row>
    <row r="62" spans="1:15" x14ac:dyDescent="0.2">
      <c r="A62" s="471"/>
      <c r="B62" s="471"/>
      <c r="C62" s="471"/>
      <c r="D62" s="471"/>
      <c r="E62" s="471"/>
      <c r="F62" s="471"/>
      <c r="G62" s="471"/>
      <c r="H62" s="471"/>
      <c r="I62" s="471"/>
      <c r="J62" s="471"/>
      <c r="K62" s="471"/>
      <c r="L62" s="471"/>
      <c r="M62" s="471"/>
      <c r="N62" s="472"/>
      <c r="O62" s="472"/>
    </row>
    <row r="63" spans="1:15" ht="14.25" x14ac:dyDescent="0.2">
      <c r="A63" s="486" t="s">
        <v>2275</v>
      </c>
      <c r="B63" s="483"/>
      <c r="C63" s="483"/>
      <c r="D63" s="483"/>
      <c r="E63" s="483"/>
      <c r="F63" s="483"/>
      <c r="G63" s="483"/>
      <c r="H63" s="483"/>
      <c r="I63" s="483"/>
      <c r="J63" s="483"/>
      <c r="K63" s="483"/>
      <c r="L63" s="483"/>
      <c r="M63" s="483"/>
      <c r="N63" s="472"/>
      <c r="O63" s="472"/>
    </row>
    <row r="64" spans="1:15" ht="14.25" x14ac:dyDescent="0.2">
      <c r="A64" s="475" t="s">
        <v>2284</v>
      </c>
      <c r="B64" s="487"/>
      <c r="C64" s="487"/>
      <c r="D64" s="487"/>
      <c r="E64" s="487"/>
      <c r="F64" s="487"/>
      <c r="G64" s="487"/>
      <c r="H64" s="487"/>
      <c r="I64" s="487"/>
      <c r="J64" s="487"/>
      <c r="K64" s="487"/>
      <c r="L64" s="487"/>
      <c r="M64" s="487"/>
      <c r="N64" s="472"/>
      <c r="O64" s="472"/>
    </row>
    <row r="65" spans="1:15" x14ac:dyDescent="0.2">
      <c r="A65" s="303"/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</row>
    <row r="66" spans="1:15" x14ac:dyDescent="0.2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&amp;R28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315"/>
  <sheetViews>
    <sheetView showGridLines="0" zoomScaleNormal="100" workbookViewId="0">
      <selection activeCell="F142" sqref="F142"/>
    </sheetView>
  </sheetViews>
  <sheetFormatPr defaultRowHeight="12.75" x14ac:dyDescent="0.2"/>
  <cols>
    <col min="1" max="2" width="0.5703125" style="551" customWidth="1"/>
    <col min="3" max="3" width="12" style="551" customWidth="1"/>
    <col min="4" max="4" width="4.28515625" style="551" customWidth="1"/>
    <col min="5" max="5" width="1.7109375" style="591" customWidth="1"/>
    <col min="6" max="6" width="22" style="551" customWidth="1"/>
    <col min="7" max="7" width="32.5703125" style="551" customWidth="1"/>
    <col min="8" max="8" width="2.28515625" style="551" customWidth="1"/>
    <col min="9" max="9" width="9.28515625" style="592" customWidth="1"/>
    <col min="10" max="10" width="0.5703125" style="551" customWidth="1"/>
    <col min="11" max="11" width="18" style="593" customWidth="1"/>
    <col min="12" max="12" width="0.5703125" style="551" customWidth="1"/>
    <col min="13" max="13" width="8" style="594" customWidth="1"/>
    <col min="14" max="14" width="0.5703125" style="551" customWidth="1"/>
    <col min="15" max="15" width="7.7109375" style="594" customWidth="1"/>
    <col min="16" max="16" width="1.140625" style="551" customWidth="1"/>
    <col min="17" max="17" width="7.42578125" style="594" customWidth="1"/>
    <col min="18" max="18" width="0.5703125" style="551" customWidth="1"/>
    <col min="19" max="19" width="7.85546875" style="594" customWidth="1"/>
    <col min="20" max="20" width="0.5703125" style="551" customWidth="1"/>
    <col min="21" max="21" width="7.42578125" style="594" customWidth="1"/>
    <col min="22" max="22" width="0.7109375" style="551" customWidth="1"/>
    <col min="23" max="23" width="7.42578125" style="594" customWidth="1"/>
    <col min="24" max="16384" width="9.140625" style="543"/>
  </cols>
  <sheetData>
    <row r="1" spans="1:163" s="262" customFormat="1" ht="15.75" x14ac:dyDescent="0.25">
      <c r="A1" s="215" t="s">
        <v>2411</v>
      </c>
      <c r="B1" s="530"/>
      <c r="C1" s="219"/>
      <c r="D1" s="219"/>
      <c r="E1" s="219"/>
      <c r="F1" s="219"/>
      <c r="G1" s="219"/>
      <c r="H1" s="219"/>
      <c r="I1" s="200"/>
      <c r="J1" s="219"/>
      <c r="K1" s="287"/>
      <c r="L1" s="219"/>
      <c r="M1" s="527"/>
      <c r="N1" s="219"/>
      <c r="O1" s="527"/>
      <c r="P1" s="219"/>
      <c r="Q1" s="527"/>
      <c r="R1" s="219"/>
      <c r="S1" s="527"/>
      <c r="T1" s="219"/>
      <c r="U1" s="527"/>
      <c r="V1" s="219"/>
      <c r="W1" s="527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  <c r="AS1" s="528"/>
      <c r="AT1" s="528"/>
      <c r="AU1" s="528"/>
      <c r="AV1" s="528"/>
      <c r="AW1" s="528"/>
      <c r="AX1" s="528"/>
      <c r="AY1" s="528"/>
      <c r="AZ1" s="528"/>
      <c r="BA1" s="528"/>
      <c r="BB1" s="528"/>
      <c r="BC1" s="528"/>
      <c r="BD1" s="528"/>
      <c r="BE1" s="528"/>
      <c r="BF1" s="528"/>
      <c r="BG1" s="528"/>
      <c r="BH1" s="528"/>
      <c r="BI1" s="528"/>
      <c r="BJ1" s="528"/>
      <c r="BK1" s="528"/>
      <c r="BL1" s="528"/>
      <c r="BM1" s="528"/>
      <c r="BN1" s="528"/>
      <c r="BO1" s="528"/>
      <c r="BP1" s="528"/>
      <c r="BQ1" s="528"/>
      <c r="BR1" s="528"/>
      <c r="BS1" s="528"/>
      <c r="BT1" s="528"/>
      <c r="BU1" s="528"/>
      <c r="BV1" s="528"/>
      <c r="BW1" s="528"/>
      <c r="BX1" s="528"/>
      <c r="BY1" s="528"/>
      <c r="BZ1" s="528"/>
      <c r="CA1" s="528"/>
      <c r="CB1" s="528"/>
      <c r="CC1" s="528"/>
      <c r="CD1" s="528"/>
      <c r="CE1" s="528"/>
      <c r="CF1" s="528"/>
      <c r="CG1" s="528"/>
      <c r="CH1" s="528"/>
      <c r="CI1" s="528"/>
      <c r="CJ1" s="528"/>
      <c r="CK1" s="528"/>
      <c r="CL1" s="528"/>
      <c r="CM1" s="528"/>
      <c r="CN1" s="528"/>
      <c r="CO1" s="528"/>
      <c r="CP1" s="528"/>
      <c r="CQ1" s="528"/>
      <c r="CR1" s="528"/>
      <c r="CS1" s="528"/>
      <c r="CT1" s="528"/>
      <c r="CU1" s="528"/>
      <c r="CV1" s="528"/>
      <c r="CW1" s="528"/>
      <c r="CX1" s="528"/>
      <c r="CY1" s="528"/>
      <c r="CZ1" s="528"/>
      <c r="DA1" s="528"/>
      <c r="DB1" s="528"/>
      <c r="DC1" s="528"/>
      <c r="DD1" s="528"/>
      <c r="DE1" s="528"/>
      <c r="DF1" s="528"/>
      <c r="DG1" s="528"/>
      <c r="DH1" s="528"/>
      <c r="DI1" s="528"/>
      <c r="DJ1" s="528"/>
      <c r="DK1" s="528"/>
      <c r="DL1" s="528"/>
      <c r="DM1" s="528"/>
      <c r="DN1" s="528"/>
      <c r="DO1" s="528"/>
      <c r="DP1" s="528"/>
      <c r="DQ1" s="528"/>
      <c r="DR1" s="528"/>
      <c r="DS1" s="528"/>
      <c r="DT1" s="528"/>
      <c r="DU1" s="528"/>
      <c r="DV1" s="528"/>
      <c r="DW1" s="528"/>
      <c r="DX1" s="528"/>
      <c r="DY1" s="528"/>
      <c r="DZ1" s="528"/>
      <c r="EA1" s="528"/>
      <c r="EB1" s="528"/>
      <c r="EC1" s="528"/>
      <c r="ED1" s="528"/>
      <c r="EE1" s="528"/>
      <c r="EF1" s="528"/>
      <c r="EG1" s="528"/>
      <c r="EH1" s="528"/>
      <c r="EI1" s="528"/>
      <c r="EJ1" s="528"/>
      <c r="EK1" s="528"/>
      <c r="EL1" s="528"/>
      <c r="EM1" s="528"/>
      <c r="EN1" s="528"/>
      <c r="EO1" s="528"/>
      <c r="EP1" s="528"/>
      <c r="EQ1" s="528"/>
      <c r="ER1" s="528"/>
      <c r="ES1" s="528"/>
      <c r="ET1" s="528"/>
      <c r="EU1" s="528"/>
      <c r="EV1" s="528"/>
      <c r="EW1" s="528"/>
      <c r="EX1" s="528"/>
      <c r="EY1" s="528"/>
      <c r="EZ1" s="528"/>
      <c r="FA1" s="528"/>
      <c r="FB1" s="528"/>
      <c r="FC1" s="528"/>
      <c r="FD1" s="528"/>
      <c r="FE1" s="528"/>
      <c r="FF1" s="528"/>
      <c r="FG1" s="528"/>
    </row>
    <row r="2" spans="1:163" s="262" customFormat="1" ht="15" x14ac:dyDescent="0.25">
      <c r="A2" s="526"/>
      <c r="B2" s="219"/>
      <c r="C2" s="219"/>
      <c r="D2" s="219"/>
      <c r="E2" s="219"/>
      <c r="F2" s="219"/>
      <c r="G2" s="219"/>
      <c r="H2" s="219"/>
      <c r="I2" s="200"/>
      <c r="J2" s="219"/>
      <c r="K2" s="287"/>
      <c r="L2" s="219"/>
      <c r="M2" s="529"/>
      <c r="N2" s="440"/>
      <c r="O2" s="529"/>
      <c r="P2" s="219"/>
      <c r="Q2" s="527"/>
      <c r="R2" s="219"/>
      <c r="S2" s="527"/>
      <c r="T2" s="219"/>
      <c r="U2" s="527"/>
      <c r="V2" s="219"/>
      <c r="W2" s="527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8"/>
      <c r="BH2" s="528"/>
      <c r="BI2" s="528"/>
      <c r="BJ2" s="528"/>
      <c r="BK2" s="528"/>
      <c r="BL2" s="528"/>
      <c r="BM2" s="528"/>
      <c r="BN2" s="528"/>
      <c r="BO2" s="528"/>
      <c r="BP2" s="528"/>
      <c r="BQ2" s="528"/>
      <c r="BR2" s="528"/>
      <c r="BS2" s="528"/>
      <c r="BT2" s="528"/>
      <c r="BU2" s="528"/>
      <c r="BV2" s="528"/>
      <c r="BW2" s="528"/>
      <c r="BX2" s="528"/>
      <c r="BY2" s="528"/>
      <c r="BZ2" s="528"/>
      <c r="CA2" s="528"/>
      <c r="CB2" s="528"/>
      <c r="CC2" s="528"/>
      <c r="CD2" s="528"/>
      <c r="CE2" s="528"/>
      <c r="CF2" s="528"/>
      <c r="CG2" s="528"/>
      <c r="CH2" s="528"/>
      <c r="CI2" s="528"/>
      <c r="CJ2" s="528"/>
      <c r="CK2" s="528"/>
      <c r="CL2" s="528"/>
      <c r="CM2" s="528"/>
      <c r="CN2" s="528"/>
      <c r="CO2" s="528"/>
      <c r="CP2" s="528"/>
      <c r="CQ2" s="528"/>
      <c r="CR2" s="528"/>
      <c r="CS2" s="528"/>
      <c r="CT2" s="528"/>
      <c r="CU2" s="528"/>
      <c r="CV2" s="528"/>
      <c r="CW2" s="528"/>
      <c r="CX2" s="528"/>
      <c r="CY2" s="528"/>
      <c r="CZ2" s="528"/>
      <c r="DA2" s="528"/>
      <c r="DB2" s="528"/>
      <c r="DC2" s="528"/>
      <c r="DD2" s="528"/>
      <c r="DE2" s="528"/>
      <c r="DF2" s="528"/>
      <c r="DG2" s="528"/>
      <c r="DH2" s="528"/>
      <c r="DI2" s="528"/>
      <c r="DJ2" s="528"/>
      <c r="DK2" s="528"/>
      <c r="DL2" s="528"/>
      <c r="DM2" s="528"/>
      <c r="DN2" s="528"/>
      <c r="DO2" s="528"/>
      <c r="DP2" s="528"/>
      <c r="DQ2" s="528"/>
      <c r="DR2" s="528"/>
      <c r="DS2" s="528"/>
      <c r="DT2" s="528"/>
      <c r="DU2" s="528"/>
      <c r="DV2" s="528"/>
      <c r="DW2" s="528"/>
      <c r="DX2" s="528"/>
      <c r="DY2" s="528"/>
      <c r="DZ2" s="528"/>
      <c r="EA2" s="528"/>
      <c r="EB2" s="528"/>
      <c r="EC2" s="528"/>
      <c r="ED2" s="528"/>
      <c r="EE2" s="528"/>
      <c r="EF2" s="528"/>
      <c r="EG2" s="528"/>
      <c r="EH2" s="528"/>
      <c r="EI2" s="528"/>
      <c r="EJ2" s="528"/>
      <c r="EK2" s="528"/>
      <c r="EL2" s="528"/>
      <c r="EM2" s="528"/>
      <c r="EN2" s="528"/>
      <c r="EO2" s="528"/>
      <c r="EP2" s="528"/>
      <c r="EQ2" s="528"/>
      <c r="ER2" s="528"/>
      <c r="ES2" s="528"/>
      <c r="ET2" s="528"/>
      <c r="EU2" s="528"/>
      <c r="EV2" s="528"/>
      <c r="EW2" s="528"/>
      <c r="EX2" s="528"/>
      <c r="EY2" s="528"/>
      <c r="EZ2" s="528"/>
      <c r="FA2" s="528"/>
      <c r="FB2" s="528"/>
      <c r="FC2" s="528"/>
      <c r="FD2" s="528"/>
      <c r="FE2" s="528"/>
      <c r="FF2" s="528"/>
      <c r="FG2" s="528"/>
    </row>
    <row r="3" spans="1:163" s="262" customFormat="1" ht="6" customHeight="1" x14ac:dyDescent="0.2">
      <c r="A3" s="219"/>
      <c r="B3" s="219"/>
      <c r="C3" s="219"/>
      <c r="D3" s="219"/>
      <c r="E3" s="219"/>
      <c r="F3" s="219"/>
      <c r="G3" s="219"/>
      <c r="H3" s="219"/>
      <c r="I3" s="200"/>
      <c r="J3" s="219"/>
      <c r="K3" s="287"/>
      <c r="L3" s="219"/>
      <c r="M3" s="527"/>
      <c r="N3" s="219"/>
      <c r="O3" s="527"/>
      <c r="P3" s="219"/>
      <c r="Q3" s="527"/>
      <c r="R3" s="219"/>
      <c r="S3" s="527"/>
      <c r="T3" s="219"/>
      <c r="U3" s="527"/>
      <c r="V3" s="219"/>
      <c r="W3" s="527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8"/>
      <c r="BH3" s="528"/>
      <c r="BI3" s="528"/>
      <c r="BJ3" s="528"/>
      <c r="BK3" s="528"/>
      <c r="BL3" s="528"/>
      <c r="BM3" s="528"/>
      <c r="BN3" s="528"/>
      <c r="BO3" s="528"/>
      <c r="BP3" s="528"/>
      <c r="BQ3" s="528"/>
      <c r="BR3" s="528"/>
      <c r="BS3" s="528"/>
      <c r="BT3" s="528"/>
      <c r="BU3" s="528"/>
      <c r="BV3" s="528"/>
      <c r="BW3" s="528"/>
      <c r="BX3" s="528"/>
      <c r="BY3" s="528"/>
      <c r="BZ3" s="528"/>
      <c r="CA3" s="528"/>
      <c r="CB3" s="528"/>
      <c r="CC3" s="528"/>
      <c r="CD3" s="528"/>
      <c r="CE3" s="528"/>
      <c r="CF3" s="528"/>
      <c r="CG3" s="528"/>
      <c r="CH3" s="528"/>
      <c r="CI3" s="528"/>
      <c r="CJ3" s="528"/>
      <c r="CK3" s="528"/>
      <c r="CL3" s="528"/>
      <c r="CM3" s="528"/>
      <c r="CN3" s="528"/>
      <c r="CO3" s="528"/>
      <c r="CP3" s="528"/>
      <c r="CQ3" s="528"/>
      <c r="CR3" s="528"/>
      <c r="CS3" s="528"/>
      <c r="CT3" s="528"/>
      <c r="CU3" s="528"/>
      <c r="CV3" s="528"/>
      <c r="CW3" s="528"/>
      <c r="CX3" s="528"/>
      <c r="CY3" s="528"/>
      <c r="CZ3" s="528"/>
      <c r="DA3" s="528"/>
      <c r="DB3" s="528"/>
      <c r="DC3" s="528"/>
      <c r="DD3" s="528"/>
      <c r="DE3" s="528"/>
      <c r="DF3" s="528"/>
      <c r="DG3" s="528"/>
      <c r="DH3" s="528"/>
      <c r="DI3" s="528"/>
      <c r="DJ3" s="528"/>
      <c r="DK3" s="528"/>
      <c r="DL3" s="528"/>
      <c r="DM3" s="528"/>
      <c r="DN3" s="528"/>
      <c r="DO3" s="528"/>
      <c r="DP3" s="528"/>
      <c r="DQ3" s="528"/>
      <c r="DR3" s="528"/>
      <c r="DS3" s="528"/>
      <c r="DT3" s="528"/>
      <c r="DU3" s="528"/>
      <c r="DV3" s="528"/>
      <c r="DW3" s="528"/>
      <c r="DX3" s="528"/>
      <c r="DY3" s="528"/>
      <c r="DZ3" s="528"/>
      <c r="EA3" s="528"/>
      <c r="EB3" s="528"/>
      <c r="EC3" s="528"/>
      <c r="ED3" s="528"/>
      <c r="EE3" s="528"/>
      <c r="EF3" s="528"/>
      <c r="EG3" s="528"/>
      <c r="EH3" s="528"/>
      <c r="EI3" s="528"/>
      <c r="EJ3" s="528"/>
      <c r="EK3" s="528"/>
      <c r="EL3" s="528"/>
      <c r="EM3" s="528"/>
      <c r="EN3" s="528"/>
      <c r="EO3" s="528"/>
      <c r="EP3" s="528"/>
      <c r="EQ3" s="528"/>
      <c r="ER3" s="528"/>
      <c r="ES3" s="528"/>
      <c r="ET3" s="528"/>
      <c r="EU3" s="528"/>
      <c r="EV3" s="528"/>
      <c r="EW3" s="528"/>
      <c r="EX3" s="528"/>
      <c r="EY3" s="528"/>
      <c r="EZ3" s="528"/>
      <c r="FA3" s="528"/>
      <c r="FB3" s="528"/>
      <c r="FC3" s="528"/>
      <c r="FD3" s="528"/>
      <c r="FE3" s="528"/>
      <c r="FF3" s="528"/>
      <c r="FG3" s="528"/>
    </row>
    <row r="4" spans="1:163" s="262" customFormat="1" ht="11.25" customHeight="1" x14ac:dyDescent="0.2">
      <c r="A4" s="219" t="s">
        <v>454</v>
      </c>
      <c r="B4" s="533" t="s">
        <v>8</v>
      </c>
      <c r="C4" s="219"/>
      <c r="D4" s="219"/>
      <c r="E4" s="219"/>
      <c r="F4" s="219"/>
      <c r="G4" s="219"/>
      <c r="H4" s="219"/>
      <c r="I4" s="200"/>
      <c r="J4" s="219"/>
      <c r="K4" s="287"/>
      <c r="L4" s="219"/>
      <c r="M4" s="527"/>
      <c r="N4" s="219"/>
      <c r="O4" s="527"/>
      <c r="P4" s="219"/>
      <c r="Q4" s="527"/>
      <c r="R4" s="219"/>
      <c r="S4" s="527"/>
      <c r="T4" s="219"/>
      <c r="U4" s="574"/>
      <c r="V4" s="219"/>
      <c r="W4" s="558" t="s">
        <v>9</v>
      </c>
      <c r="X4" s="528"/>
      <c r="Y4" s="528"/>
      <c r="Z4" s="528"/>
      <c r="AA4" s="528"/>
      <c r="AB4" s="528"/>
      <c r="AC4" s="528"/>
      <c r="AD4" s="528"/>
      <c r="AE4" s="528"/>
      <c r="AF4" s="528"/>
      <c r="AG4" s="528"/>
      <c r="AH4" s="528"/>
      <c r="AI4" s="528"/>
      <c r="AJ4" s="528"/>
      <c r="AK4" s="528"/>
      <c r="AL4" s="528"/>
      <c r="AM4" s="528"/>
      <c r="AN4" s="528"/>
      <c r="AO4" s="528"/>
      <c r="AP4" s="528"/>
      <c r="AQ4" s="528"/>
      <c r="AR4" s="528"/>
      <c r="AS4" s="528"/>
      <c r="AT4" s="528"/>
      <c r="AU4" s="528"/>
      <c r="AV4" s="528"/>
      <c r="AW4" s="528"/>
      <c r="AX4" s="528"/>
      <c r="AY4" s="528"/>
      <c r="AZ4" s="528"/>
      <c r="BA4" s="528"/>
      <c r="BB4" s="528"/>
      <c r="BC4" s="528"/>
      <c r="BD4" s="528"/>
      <c r="BE4" s="528"/>
      <c r="BF4" s="528"/>
      <c r="BG4" s="528"/>
      <c r="BH4" s="528"/>
      <c r="BI4" s="528"/>
      <c r="BJ4" s="528"/>
      <c r="BK4" s="528"/>
      <c r="BL4" s="528"/>
      <c r="BM4" s="528"/>
      <c r="BN4" s="528"/>
      <c r="BO4" s="528"/>
      <c r="BP4" s="528"/>
      <c r="BQ4" s="528"/>
      <c r="BR4" s="528"/>
      <c r="BS4" s="528"/>
      <c r="BT4" s="528"/>
      <c r="BU4" s="528"/>
      <c r="BV4" s="528"/>
      <c r="BW4" s="528"/>
      <c r="BX4" s="528"/>
      <c r="BY4" s="528"/>
      <c r="BZ4" s="528"/>
      <c r="CA4" s="528"/>
      <c r="CB4" s="528"/>
      <c r="CC4" s="528"/>
      <c r="CD4" s="528"/>
      <c r="CE4" s="528"/>
      <c r="CF4" s="528"/>
      <c r="CG4" s="528"/>
      <c r="CH4" s="528"/>
      <c r="CI4" s="528"/>
      <c r="CJ4" s="528"/>
      <c r="CK4" s="528"/>
      <c r="CL4" s="528"/>
      <c r="CM4" s="528"/>
      <c r="CN4" s="528"/>
      <c r="CO4" s="528"/>
      <c r="CP4" s="528"/>
      <c r="CQ4" s="528"/>
      <c r="CR4" s="528"/>
      <c r="CS4" s="528"/>
      <c r="CT4" s="528"/>
      <c r="CU4" s="528"/>
      <c r="CV4" s="528"/>
      <c r="CW4" s="528"/>
      <c r="CX4" s="528"/>
      <c r="CY4" s="528"/>
      <c r="CZ4" s="528"/>
      <c r="DA4" s="528"/>
      <c r="DB4" s="528"/>
      <c r="DC4" s="528"/>
      <c r="DD4" s="528"/>
      <c r="DE4" s="528"/>
      <c r="DF4" s="528"/>
      <c r="DG4" s="528"/>
      <c r="DH4" s="528"/>
      <c r="DI4" s="528"/>
      <c r="DJ4" s="528"/>
      <c r="DK4" s="528"/>
      <c r="DL4" s="528"/>
      <c r="DM4" s="528"/>
      <c r="DN4" s="528"/>
      <c r="DO4" s="528"/>
      <c r="DP4" s="528"/>
      <c r="DQ4" s="528"/>
      <c r="DR4" s="528"/>
      <c r="DS4" s="528"/>
      <c r="DT4" s="528"/>
      <c r="DU4" s="528"/>
      <c r="DV4" s="528"/>
      <c r="DW4" s="528"/>
      <c r="DX4" s="528"/>
      <c r="DY4" s="528"/>
      <c r="DZ4" s="528"/>
      <c r="EA4" s="528"/>
      <c r="EB4" s="528"/>
      <c r="EC4" s="528"/>
      <c r="ED4" s="528"/>
      <c r="EE4" s="528"/>
      <c r="EF4" s="528"/>
      <c r="EG4" s="528"/>
      <c r="EH4" s="528"/>
      <c r="EI4" s="528"/>
      <c r="EJ4" s="528"/>
      <c r="EK4" s="528"/>
      <c r="EL4" s="528"/>
      <c r="EM4" s="528"/>
      <c r="EN4" s="528"/>
      <c r="EO4" s="528"/>
      <c r="EP4" s="528"/>
      <c r="EQ4" s="528"/>
      <c r="ER4" s="528"/>
      <c r="ES4" s="528"/>
      <c r="ET4" s="528"/>
      <c r="EU4" s="528"/>
      <c r="EV4" s="528"/>
      <c r="EW4" s="528"/>
      <c r="EX4" s="528"/>
      <c r="EY4" s="528"/>
      <c r="EZ4" s="528"/>
      <c r="FA4" s="528"/>
      <c r="FB4" s="528"/>
      <c r="FC4" s="528"/>
      <c r="FD4" s="528"/>
      <c r="FE4" s="528"/>
      <c r="FF4" s="528"/>
      <c r="FG4" s="528"/>
    </row>
    <row r="5" spans="1:163" s="262" customFormat="1" ht="6" customHeight="1" x14ac:dyDescent="0.2">
      <c r="A5" s="536"/>
      <c r="B5" s="536"/>
      <c r="C5" s="536"/>
      <c r="D5" s="575"/>
      <c r="E5" s="536"/>
      <c r="F5" s="536"/>
      <c r="G5" s="536"/>
      <c r="H5" s="536"/>
      <c r="I5" s="576"/>
      <c r="J5" s="536"/>
      <c r="K5" s="577"/>
      <c r="L5" s="536"/>
      <c r="M5" s="578"/>
      <c r="N5" s="536"/>
      <c r="O5" s="578"/>
      <c r="P5" s="536"/>
      <c r="Q5" s="578"/>
      <c r="R5" s="536"/>
      <c r="S5" s="578"/>
      <c r="T5" s="536"/>
      <c r="U5" s="578"/>
      <c r="V5" s="536"/>
      <c r="W5" s="57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8"/>
      <c r="BJ5" s="528"/>
      <c r="BK5" s="528"/>
      <c r="BL5" s="528"/>
      <c r="BM5" s="528"/>
      <c r="BN5" s="528"/>
      <c r="BO5" s="528"/>
      <c r="BP5" s="528"/>
      <c r="BQ5" s="528"/>
      <c r="BR5" s="528"/>
      <c r="BS5" s="528"/>
      <c r="BT5" s="528"/>
      <c r="BU5" s="528"/>
      <c r="BV5" s="528"/>
      <c r="BW5" s="528"/>
      <c r="BX5" s="528"/>
      <c r="BY5" s="528"/>
      <c r="BZ5" s="528"/>
      <c r="CA5" s="528"/>
      <c r="CB5" s="528"/>
      <c r="CC5" s="528"/>
      <c r="CD5" s="528"/>
      <c r="CE5" s="528"/>
      <c r="CF5" s="528"/>
      <c r="CG5" s="528"/>
      <c r="CH5" s="528"/>
      <c r="CI5" s="528"/>
      <c r="CJ5" s="528"/>
      <c r="CK5" s="528"/>
      <c r="CL5" s="528"/>
      <c r="CM5" s="528"/>
      <c r="CN5" s="528"/>
      <c r="CO5" s="528"/>
      <c r="CP5" s="528"/>
      <c r="CQ5" s="528"/>
      <c r="CR5" s="528"/>
      <c r="CS5" s="528"/>
      <c r="CT5" s="528"/>
      <c r="CU5" s="528"/>
      <c r="CV5" s="528"/>
      <c r="CW5" s="528"/>
      <c r="CX5" s="528"/>
      <c r="CY5" s="528"/>
      <c r="CZ5" s="528"/>
      <c r="DA5" s="528"/>
      <c r="DB5" s="528"/>
      <c r="DC5" s="528"/>
      <c r="DD5" s="528"/>
      <c r="DE5" s="528"/>
      <c r="DF5" s="528"/>
      <c r="DG5" s="528"/>
      <c r="DH5" s="528"/>
      <c r="DI5" s="528"/>
      <c r="DJ5" s="528"/>
      <c r="DK5" s="528"/>
      <c r="DL5" s="528"/>
      <c r="DM5" s="528"/>
      <c r="DN5" s="528"/>
      <c r="DO5" s="528"/>
      <c r="DP5" s="528"/>
      <c r="DQ5" s="528"/>
      <c r="DR5" s="528"/>
      <c r="DS5" s="528"/>
      <c r="DT5" s="528"/>
      <c r="DU5" s="528"/>
      <c r="DV5" s="528"/>
      <c r="DW5" s="528"/>
      <c r="DX5" s="528"/>
      <c r="DY5" s="528"/>
      <c r="DZ5" s="528"/>
      <c r="EA5" s="528"/>
      <c r="EB5" s="528"/>
      <c r="EC5" s="528"/>
      <c r="ED5" s="528"/>
      <c r="EE5" s="528"/>
      <c r="EF5" s="528"/>
      <c r="EG5" s="528"/>
      <c r="EH5" s="528"/>
      <c r="EI5" s="528"/>
      <c r="EJ5" s="528"/>
      <c r="EK5" s="528"/>
      <c r="EL5" s="528"/>
      <c r="EM5" s="528"/>
      <c r="EN5" s="528"/>
      <c r="EO5" s="528"/>
      <c r="EP5" s="528"/>
      <c r="EQ5" s="528"/>
      <c r="ER5" s="528"/>
      <c r="ES5" s="528"/>
      <c r="ET5" s="528"/>
      <c r="EU5" s="528"/>
      <c r="EV5" s="528"/>
      <c r="EW5" s="528"/>
      <c r="EX5" s="528"/>
      <c r="EY5" s="528"/>
      <c r="EZ5" s="528"/>
      <c r="FA5" s="528"/>
      <c r="FB5" s="528"/>
      <c r="FC5" s="528"/>
      <c r="FD5" s="528"/>
      <c r="FE5" s="528"/>
      <c r="FF5" s="528"/>
      <c r="FG5" s="528"/>
    </row>
    <row r="6" spans="1:163" s="262" customFormat="1" ht="6.75" customHeight="1" x14ac:dyDescent="0.2">
      <c r="A6" s="219"/>
      <c r="B6" s="219"/>
      <c r="C6" s="219"/>
      <c r="D6" s="261"/>
      <c r="E6" s="219"/>
      <c r="F6" s="219"/>
      <c r="G6" s="219"/>
      <c r="H6" s="219"/>
      <c r="I6" s="200"/>
      <c r="K6" s="579"/>
      <c r="M6" s="527"/>
      <c r="N6" s="321"/>
      <c r="O6" s="527"/>
      <c r="P6" s="321"/>
      <c r="Q6" s="527"/>
      <c r="R6" s="321"/>
      <c r="S6" s="527"/>
      <c r="T6" s="321"/>
      <c r="U6" s="527"/>
      <c r="V6" s="321"/>
      <c r="W6" s="527"/>
      <c r="X6" s="528"/>
      <c r="Y6" s="528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28"/>
      <c r="BE6" s="528"/>
      <c r="BF6" s="528"/>
      <c r="BG6" s="528"/>
      <c r="BH6" s="528"/>
      <c r="BI6" s="528"/>
      <c r="BJ6" s="528"/>
      <c r="BK6" s="528"/>
      <c r="BL6" s="528"/>
      <c r="BM6" s="528"/>
      <c r="BN6" s="528"/>
      <c r="BO6" s="528"/>
      <c r="BP6" s="528"/>
      <c r="BQ6" s="528"/>
      <c r="BR6" s="528"/>
      <c r="BS6" s="528"/>
      <c r="BT6" s="528"/>
      <c r="BU6" s="528"/>
      <c r="BV6" s="528"/>
      <c r="BW6" s="528"/>
      <c r="BX6" s="528"/>
      <c r="BY6" s="528"/>
      <c r="BZ6" s="528"/>
      <c r="CA6" s="528"/>
      <c r="CB6" s="528"/>
      <c r="CC6" s="528"/>
      <c r="CD6" s="528"/>
      <c r="CE6" s="528"/>
      <c r="CF6" s="528"/>
      <c r="CG6" s="528"/>
      <c r="CH6" s="528"/>
      <c r="CI6" s="528"/>
      <c r="CJ6" s="528"/>
      <c r="CK6" s="528"/>
      <c r="CL6" s="528"/>
      <c r="CM6" s="528"/>
      <c r="CN6" s="528"/>
      <c r="CO6" s="528"/>
      <c r="CP6" s="528"/>
      <c r="CQ6" s="528"/>
      <c r="CR6" s="528"/>
      <c r="CS6" s="528"/>
      <c r="CT6" s="528"/>
      <c r="CU6" s="528"/>
      <c r="CV6" s="528"/>
      <c r="CW6" s="528"/>
      <c r="CX6" s="528"/>
      <c r="CY6" s="528"/>
      <c r="CZ6" s="528"/>
      <c r="DA6" s="528"/>
      <c r="DB6" s="528"/>
      <c r="DC6" s="528"/>
      <c r="DD6" s="528"/>
      <c r="DE6" s="528"/>
      <c r="DF6" s="528"/>
      <c r="DG6" s="528"/>
      <c r="DH6" s="528"/>
      <c r="DI6" s="528"/>
      <c r="DJ6" s="528"/>
      <c r="DK6" s="528"/>
      <c r="DL6" s="528"/>
      <c r="DM6" s="528"/>
      <c r="DN6" s="528"/>
      <c r="DO6" s="528"/>
      <c r="DP6" s="528"/>
      <c r="DQ6" s="528"/>
      <c r="DR6" s="528"/>
      <c r="DS6" s="528"/>
      <c r="DT6" s="528"/>
      <c r="DU6" s="528"/>
      <c r="DV6" s="528"/>
      <c r="DW6" s="528"/>
      <c r="DX6" s="528"/>
      <c r="DY6" s="528"/>
      <c r="DZ6" s="528"/>
      <c r="EA6" s="528"/>
      <c r="EB6" s="528"/>
      <c r="EC6" s="528"/>
      <c r="ED6" s="528"/>
      <c r="EE6" s="528"/>
      <c r="EF6" s="528"/>
      <c r="EG6" s="528"/>
      <c r="EH6" s="528"/>
      <c r="EI6" s="528"/>
      <c r="EJ6" s="528"/>
      <c r="EK6" s="528"/>
      <c r="EL6" s="528"/>
      <c r="EM6" s="528"/>
      <c r="EN6" s="528"/>
      <c r="EO6" s="528"/>
      <c r="EP6" s="528"/>
      <c r="EQ6" s="528"/>
      <c r="ER6" s="528"/>
      <c r="ES6" s="528"/>
      <c r="ET6" s="528"/>
      <c r="EU6" s="528"/>
      <c r="EV6" s="528"/>
      <c r="EW6" s="528"/>
      <c r="EX6" s="528"/>
      <c r="EY6" s="528"/>
      <c r="EZ6" s="528"/>
      <c r="FA6" s="528"/>
      <c r="FB6" s="528"/>
      <c r="FC6" s="528"/>
      <c r="FD6" s="528"/>
      <c r="FE6" s="528"/>
      <c r="FF6" s="528"/>
      <c r="FG6" s="528"/>
    </row>
    <row r="7" spans="1:163" s="262" customFormat="1" ht="16.5" customHeight="1" x14ac:dyDescent="0.2">
      <c r="A7" s="219"/>
      <c r="B7" s="219"/>
      <c r="C7" s="219"/>
      <c r="D7" s="219"/>
      <c r="E7" s="219"/>
      <c r="F7" s="219"/>
      <c r="G7" s="219"/>
      <c r="H7" s="219"/>
      <c r="I7" s="558"/>
      <c r="K7" s="579"/>
      <c r="Q7" s="580" t="s">
        <v>104</v>
      </c>
      <c r="S7" s="574"/>
      <c r="U7" s="574"/>
      <c r="W7" s="574"/>
      <c r="X7" s="528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528"/>
      <c r="AJ7" s="528"/>
      <c r="AK7" s="528"/>
      <c r="AL7" s="528"/>
      <c r="AM7" s="528"/>
      <c r="AN7" s="528"/>
      <c r="AO7" s="528"/>
      <c r="AP7" s="528"/>
      <c r="AQ7" s="528"/>
      <c r="AR7" s="528"/>
      <c r="AS7" s="528"/>
      <c r="AT7" s="528"/>
      <c r="AU7" s="528"/>
      <c r="AV7" s="528"/>
      <c r="AW7" s="528"/>
      <c r="AX7" s="528"/>
      <c r="AY7" s="528"/>
      <c r="AZ7" s="528"/>
      <c r="BA7" s="528"/>
      <c r="BB7" s="528"/>
      <c r="BC7" s="528"/>
      <c r="BD7" s="528"/>
      <c r="BE7" s="528"/>
      <c r="BF7" s="528"/>
      <c r="BG7" s="528"/>
      <c r="BH7" s="528"/>
      <c r="BI7" s="528"/>
      <c r="BJ7" s="528"/>
      <c r="BK7" s="528"/>
      <c r="BL7" s="528"/>
      <c r="BM7" s="528"/>
      <c r="BN7" s="528"/>
      <c r="BO7" s="528"/>
      <c r="BP7" s="528"/>
      <c r="BQ7" s="528"/>
      <c r="BR7" s="528"/>
      <c r="BS7" s="528"/>
      <c r="BT7" s="528"/>
      <c r="BU7" s="528"/>
      <c r="BV7" s="528"/>
      <c r="BW7" s="528"/>
      <c r="BX7" s="528"/>
      <c r="BY7" s="528"/>
      <c r="BZ7" s="528"/>
      <c r="CA7" s="528"/>
      <c r="CB7" s="528"/>
      <c r="CC7" s="528"/>
      <c r="CD7" s="528"/>
      <c r="CE7" s="528"/>
      <c r="CF7" s="528"/>
      <c r="CG7" s="528"/>
      <c r="CH7" s="528"/>
      <c r="CI7" s="528"/>
      <c r="CJ7" s="528"/>
      <c r="CK7" s="528"/>
      <c r="CL7" s="528"/>
      <c r="CM7" s="528"/>
      <c r="CN7" s="528"/>
      <c r="CO7" s="528"/>
      <c r="CP7" s="528"/>
      <c r="CQ7" s="528"/>
      <c r="CR7" s="528"/>
      <c r="CS7" s="528"/>
      <c r="CT7" s="528"/>
      <c r="CU7" s="528"/>
      <c r="CV7" s="528"/>
      <c r="CW7" s="528"/>
      <c r="CX7" s="528"/>
      <c r="CY7" s="528"/>
      <c r="CZ7" s="528"/>
      <c r="DA7" s="528"/>
      <c r="DB7" s="528"/>
      <c r="DC7" s="528"/>
      <c r="DD7" s="528"/>
      <c r="DE7" s="528"/>
      <c r="DF7" s="528"/>
      <c r="DG7" s="528"/>
      <c r="DH7" s="528"/>
      <c r="DI7" s="528"/>
      <c r="DJ7" s="528"/>
      <c r="DK7" s="528"/>
      <c r="DL7" s="528"/>
      <c r="DM7" s="528"/>
      <c r="DN7" s="528"/>
      <c r="DO7" s="528"/>
      <c r="DP7" s="528"/>
      <c r="DQ7" s="528"/>
      <c r="DR7" s="528"/>
      <c r="DS7" s="528"/>
      <c r="DT7" s="528"/>
      <c r="DU7" s="528"/>
      <c r="DV7" s="528"/>
      <c r="DW7" s="528"/>
      <c r="DX7" s="528"/>
      <c r="DY7" s="528"/>
      <c r="DZ7" s="528"/>
      <c r="EA7" s="528"/>
      <c r="EB7" s="528"/>
      <c r="EC7" s="528"/>
      <c r="ED7" s="528"/>
      <c r="EE7" s="528"/>
      <c r="EF7" s="528"/>
      <c r="EG7" s="528"/>
      <c r="EH7" s="528"/>
      <c r="EI7" s="528"/>
      <c r="EJ7" s="528"/>
      <c r="EK7" s="528"/>
      <c r="EL7" s="528"/>
      <c r="EM7" s="528"/>
      <c r="EN7" s="528"/>
      <c r="EO7" s="528"/>
      <c r="EP7" s="528"/>
      <c r="EQ7" s="528"/>
      <c r="ER7" s="528"/>
      <c r="ES7" s="528"/>
      <c r="ET7" s="528"/>
      <c r="EU7" s="528"/>
      <c r="EV7" s="528"/>
      <c r="EW7" s="528"/>
      <c r="EX7" s="528"/>
      <c r="EY7" s="528"/>
      <c r="EZ7" s="528"/>
      <c r="FA7" s="528"/>
      <c r="FB7" s="528"/>
      <c r="FC7" s="528"/>
      <c r="FD7" s="528"/>
      <c r="FE7" s="528"/>
      <c r="FF7" s="528"/>
      <c r="FG7" s="528"/>
    </row>
    <row r="8" spans="1:163" s="262" customFormat="1" ht="11.25" customHeight="1" x14ac:dyDescent="0.2">
      <c r="A8" s="219"/>
      <c r="B8" s="219"/>
      <c r="C8" s="219"/>
      <c r="D8" s="219"/>
      <c r="E8" s="219"/>
      <c r="F8" s="219"/>
      <c r="G8" s="219"/>
      <c r="H8" s="219"/>
      <c r="I8" s="200"/>
      <c r="K8" s="579"/>
      <c r="M8" s="578"/>
      <c r="N8" s="537"/>
      <c r="O8" s="578"/>
      <c r="P8" s="537"/>
      <c r="Q8" s="578"/>
      <c r="R8" s="537"/>
      <c r="S8" s="578"/>
      <c r="T8" s="537"/>
      <c r="U8" s="578"/>
      <c r="V8" s="537"/>
      <c r="W8" s="57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28"/>
      <c r="AP8" s="528"/>
      <c r="AQ8" s="528"/>
      <c r="AR8" s="528"/>
      <c r="AS8" s="528"/>
      <c r="AT8" s="528"/>
      <c r="AU8" s="528"/>
      <c r="AV8" s="528"/>
      <c r="AW8" s="528"/>
      <c r="AX8" s="528"/>
      <c r="AY8" s="528"/>
      <c r="AZ8" s="528"/>
      <c r="BA8" s="528"/>
      <c r="BB8" s="528"/>
      <c r="BC8" s="528"/>
      <c r="BD8" s="528"/>
      <c r="BE8" s="528"/>
      <c r="BF8" s="528"/>
      <c r="BG8" s="528"/>
      <c r="BH8" s="528"/>
      <c r="BI8" s="528"/>
      <c r="BJ8" s="528"/>
      <c r="BK8" s="528"/>
      <c r="BL8" s="528"/>
      <c r="BM8" s="528"/>
      <c r="BN8" s="528"/>
      <c r="BO8" s="528"/>
      <c r="BP8" s="528"/>
      <c r="BQ8" s="528"/>
      <c r="BR8" s="528"/>
      <c r="BS8" s="528"/>
      <c r="BT8" s="528"/>
      <c r="BU8" s="528"/>
      <c r="BV8" s="528"/>
      <c r="BW8" s="528"/>
      <c r="BX8" s="528"/>
      <c r="BY8" s="528"/>
      <c r="BZ8" s="528"/>
      <c r="CA8" s="528"/>
      <c r="CB8" s="528"/>
      <c r="CC8" s="528"/>
      <c r="CD8" s="528"/>
      <c r="CE8" s="528"/>
      <c r="CF8" s="528"/>
      <c r="CG8" s="528"/>
      <c r="CH8" s="528"/>
      <c r="CI8" s="528"/>
      <c r="CJ8" s="528"/>
      <c r="CK8" s="528"/>
      <c r="CL8" s="528"/>
      <c r="CM8" s="528"/>
      <c r="CN8" s="528"/>
      <c r="CO8" s="528"/>
      <c r="CP8" s="528"/>
      <c r="CQ8" s="528"/>
      <c r="CR8" s="528"/>
      <c r="CS8" s="528"/>
      <c r="CT8" s="528"/>
      <c r="CU8" s="528"/>
      <c r="CV8" s="528"/>
      <c r="CW8" s="528"/>
      <c r="CX8" s="528"/>
      <c r="CY8" s="528"/>
      <c r="CZ8" s="528"/>
      <c r="DA8" s="528"/>
      <c r="DB8" s="528"/>
      <c r="DC8" s="528"/>
      <c r="DD8" s="528"/>
      <c r="DE8" s="528"/>
      <c r="DF8" s="528"/>
      <c r="DG8" s="528"/>
      <c r="DH8" s="528"/>
      <c r="DI8" s="528"/>
      <c r="DJ8" s="528"/>
      <c r="DK8" s="528"/>
      <c r="DL8" s="528"/>
      <c r="DM8" s="528"/>
      <c r="DN8" s="528"/>
      <c r="DO8" s="528"/>
      <c r="DP8" s="528"/>
      <c r="DQ8" s="528"/>
      <c r="DR8" s="528"/>
      <c r="DS8" s="528"/>
      <c r="DT8" s="528"/>
      <c r="DU8" s="528"/>
      <c r="DV8" s="528"/>
      <c r="DW8" s="528"/>
      <c r="DX8" s="528"/>
      <c r="DY8" s="528"/>
      <c r="DZ8" s="528"/>
      <c r="EA8" s="528"/>
      <c r="EB8" s="528"/>
      <c r="EC8" s="528"/>
      <c r="ED8" s="528"/>
      <c r="EE8" s="528"/>
      <c r="EF8" s="528"/>
      <c r="EG8" s="528"/>
      <c r="EH8" s="528"/>
      <c r="EI8" s="528"/>
      <c r="EJ8" s="528"/>
      <c r="EK8" s="528"/>
      <c r="EL8" s="528"/>
      <c r="EM8" s="528"/>
      <c r="EN8" s="528"/>
      <c r="EO8" s="528"/>
      <c r="EP8" s="528"/>
      <c r="EQ8" s="528"/>
      <c r="ER8" s="528"/>
      <c r="ES8" s="528"/>
      <c r="ET8" s="528"/>
      <c r="EU8" s="528"/>
      <c r="EV8" s="528"/>
      <c r="EW8" s="528"/>
      <c r="EX8" s="528"/>
      <c r="EY8" s="528"/>
      <c r="EZ8" s="528"/>
      <c r="FA8" s="528"/>
      <c r="FB8" s="528"/>
      <c r="FC8" s="528"/>
      <c r="FD8" s="528"/>
      <c r="FE8" s="528"/>
      <c r="FF8" s="528"/>
      <c r="FG8" s="528"/>
    </row>
    <row r="9" spans="1:163" s="538" customFormat="1" ht="12.75" customHeight="1" x14ac:dyDescent="0.2">
      <c r="A9" s="321"/>
      <c r="B9" s="321"/>
      <c r="E9" s="219"/>
      <c r="I9" s="527" t="s">
        <v>2</v>
      </c>
      <c r="K9" s="581"/>
      <c r="M9" s="527"/>
      <c r="N9" s="531"/>
      <c r="O9" s="527"/>
      <c r="P9" s="531"/>
      <c r="Q9" s="527"/>
      <c r="R9" s="531"/>
      <c r="S9" s="527"/>
      <c r="T9" s="531"/>
      <c r="U9" s="527"/>
      <c r="V9" s="531"/>
      <c r="W9" s="527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28"/>
      <c r="AQ9" s="528"/>
      <c r="AR9" s="528"/>
      <c r="AS9" s="528"/>
      <c r="AT9" s="528"/>
      <c r="AU9" s="528"/>
      <c r="AV9" s="528"/>
      <c r="AW9" s="528"/>
      <c r="AX9" s="528"/>
      <c r="AY9" s="528"/>
      <c r="AZ9" s="528"/>
      <c r="BA9" s="528"/>
      <c r="BB9" s="528"/>
      <c r="BC9" s="528"/>
      <c r="BD9" s="528"/>
      <c r="BE9" s="528"/>
      <c r="BF9" s="528"/>
      <c r="BG9" s="528"/>
      <c r="BH9" s="528"/>
      <c r="BI9" s="528"/>
      <c r="BJ9" s="528"/>
      <c r="BK9" s="528"/>
      <c r="BL9" s="528"/>
      <c r="BM9" s="528"/>
      <c r="BN9" s="528"/>
      <c r="BO9" s="528"/>
      <c r="BP9" s="528"/>
      <c r="BQ9" s="528"/>
      <c r="BR9" s="528"/>
      <c r="BS9" s="528"/>
      <c r="BT9" s="528"/>
      <c r="BU9" s="528"/>
      <c r="BV9" s="528"/>
      <c r="BW9" s="528"/>
      <c r="BX9" s="528"/>
      <c r="BY9" s="528"/>
      <c r="BZ9" s="528"/>
      <c r="CA9" s="528"/>
      <c r="CB9" s="528"/>
      <c r="CC9" s="528"/>
      <c r="CD9" s="528"/>
      <c r="CE9" s="528"/>
      <c r="CF9" s="528"/>
      <c r="CG9" s="528"/>
      <c r="CH9" s="528"/>
      <c r="CI9" s="528"/>
      <c r="CJ9" s="528"/>
      <c r="CK9" s="528"/>
      <c r="CL9" s="528"/>
      <c r="CM9" s="528"/>
      <c r="CN9" s="528"/>
      <c r="CO9" s="528"/>
      <c r="CP9" s="528"/>
      <c r="CQ9" s="528"/>
      <c r="CR9" s="528"/>
      <c r="CS9" s="528"/>
      <c r="CT9" s="528"/>
      <c r="CU9" s="528"/>
      <c r="CV9" s="528"/>
      <c r="CW9" s="528"/>
      <c r="CX9" s="528"/>
      <c r="CY9" s="528"/>
      <c r="CZ9" s="528"/>
      <c r="DA9" s="528"/>
      <c r="DB9" s="528"/>
      <c r="DC9" s="528"/>
      <c r="DD9" s="528"/>
      <c r="DE9" s="528"/>
      <c r="DF9" s="528"/>
      <c r="DG9" s="528"/>
      <c r="DH9" s="528"/>
      <c r="DI9" s="528"/>
      <c r="DJ9" s="528"/>
      <c r="DK9" s="528"/>
      <c r="DL9" s="528"/>
      <c r="DM9" s="528"/>
      <c r="DN9" s="528"/>
      <c r="DO9" s="528"/>
      <c r="DP9" s="528"/>
      <c r="DQ9" s="528"/>
      <c r="DR9" s="528"/>
      <c r="DS9" s="528"/>
      <c r="DT9" s="528"/>
      <c r="DU9" s="528"/>
      <c r="DV9" s="528"/>
      <c r="DW9" s="528"/>
      <c r="DX9" s="528"/>
      <c r="DY9" s="528"/>
      <c r="DZ9" s="528"/>
      <c r="EA9" s="528"/>
      <c r="EB9" s="528"/>
      <c r="EC9" s="528"/>
      <c r="ED9" s="528"/>
      <c r="EE9" s="528"/>
      <c r="EF9" s="528"/>
      <c r="EG9" s="528"/>
      <c r="EH9" s="528"/>
      <c r="EI9" s="528"/>
      <c r="EJ9" s="528"/>
      <c r="EK9" s="528"/>
      <c r="EL9" s="528"/>
      <c r="EM9" s="528"/>
      <c r="EN9" s="528"/>
      <c r="EO9" s="528"/>
      <c r="EP9" s="528"/>
      <c r="EQ9" s="528"/>
      <c r="ER9" s="528"/>
      <c r="ES9" s="528"/>
      <c r="ET9" s="528"/>
      <c r="EU9" s="528"/>
      <c r="EV9" s="528"/>
      <c r="EW9" s="528"/>
      <c r="EX9" s="528"/>
      <c r="EY9" s="528"/>
      <c r="EZ9" s="528"/>
      <c r="FA9" s="528"/>
      <c r="FB9" s="528"/>
      <c r="FC9" s="528"/>
      <c r="FD9" s="528"/>
      <c r="FE9" s="528"/>
      <c r="FF9" s="528"/>
      <c r="FG9" s="528"/>
    </row>
    <row r="10" spans="1:163" s="538" customFormat="1" ht="14.25" customHeight="1" x14ac:dyDescent="0.2">
      <c r="A10" s="321"/>
      <c r="B10" s="219" t="s">
        <v>187</v>
      </c>
      <c r="C10" s="134" t="s">
        <v>2001</v>
      </c>
      <c r="D10" s="321"/>
      <c r="E10" s="219"/>
      <c r="G10" s="321"/>
      <c r="H10" s="321"/>
      <c r="I10" s="527" t="s">
        <v>111</v>
      </c>
      <c r="K10" s="582">
        <v>0.95</v>
      </c>
      <c r="M10" s="527"/>
      <c r="N10" s="531"/>
      <c r="O10" s="527"/>
      <c r="P10" s="531"/>
      <c r="Q10" s="527"/>
      <c r="R10" s="531"/>
      <c r="S10" s="527"/>
      <c r="T10" s="531"/>
      <c r="U10" s="527"/>
      <c r="V10" s="531"/>
      <c r="W10" s="527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  <c r="AT10" s="528"/>
      <c r="AU10" s="528"/>
      <c r="AV10" s="528"/>
      <c r="AW10" s="528"/>
      <c r="AX10" s="528"/>
      <c r="AY10" s="528"/>
      <c r="AZ10" s="528"/>
      <c r="BA10" s="528"/>
      <c r="BB10" s="528"/>
      <c r="BC10" s="528"/>
      <c r="BD10" s="528"/>
      <c r="BE10" s="528"/>
      <c r="BF10" s="528"/>
      <c r="BG10" s="528"/>
      <c r="BH10" s="528"/>
      <c r="BI10" s="528"/>
      <c r="BJ10" s="528"/>
      <c r="BK10" s="528"/>
      <c r="BL10" s="528"/>
      <c r="BM10" s="528"/>
      <c r="BN10" s="528"/>
      <c r="BO10" s="528"/>
      <c r="BP10" s="528"/>
      <c r="BQ10" s="528"/>
      <c r="BR10" s="528"/>
      <c r="BS10" s="528"/>
      <c r="BT10" s="528"/>
      <c r="BU10" s="528"/>
      <c r="BV10" s="528"/>
      <c r="BW10" s="528"/>
      <c r="BX10" s="528"/>
      <c r="BY10" s="528"/>
      <c r="BZ10" s="528"/>
      <c r="CA10" s="528"/>
      <c r="CB10" s="528"/>
      <c r="CC10" s="528"/>
      <c r="CD10" s="528"/>
      <c r="CE10" s="528"/>
      <c r="CF10" s="528"/>
      <c r="CG10" s="528"/>
      <c r="CH10" s="528"/>
      <c r="CI10" s="528"/>
      <c r="CJ10" s="528"/>
      <c r="CK10" s="528"/>
      <c r="CL10" s="528"/>
      <c r="CM10" s="528"/>
      <c r="CN10" s="528"/>
      <c r="CO10" s="528"/>
      <c r="CP10" s="528"/>
      <c r="CQ10" s="528"/>
      <c r="CR10" s="528"/>
      <c r="CS10" s="528"/>
      <c r="CT10" s="528"/>
      <c r="CU10" s="528"/>
      <c r="CV10" s="528"/>
      <c r="CW10" s="528"/>
      <c r="CX10" s="528"/>
      <c r="CY10" s="528"/>
      <c r="CZ10" s="528"/>
      <c r="DA10" s="528"/>
      <c r="DB10" s="528"/>
      <c r="DC10" s="528"/>
      <c r="DD10" s="528"/>
      <c r="DE10" s="528"/>
      <c r="DF10" s="528"/>
      <c r="DG10" s="528"/>
      <c r="DH10" s="528"/>
      <c r="DI10" s="528"/>
      <c r="DJ10" s="528"/>
      <c r="DK10" s="528"/>
      <c r="DL10" s="528"/>
      <c r="DM10" s="528"/>
      <c r="DN10" s="528"/>
      <c r="DO10" s="528"/>
      <c r="DP10" s="528"/>
      <c r="DQ10" s="528"/>
      <c r="DR10" s="528"/>
      <c r="DS10" s="528"/>
      <c r="DT10" s="528"/>
      <c r="DU10" s="528"/>
      <c r="DV10" s="528"/>
      <c r="DW10" s="528"/>
      <c r="DX10" s="528"/>
      <c r="DY10" s="528"/>
      <c r="DZ10" s="528"/>
      <c r="EA10" s="528"/>
      <c r="EB10" s="528"/>
      <c r="EC10" s="528"/>
      <c r="ED10" s="528"/>
      <c r="EE10" s="528"/>
      <c r="EF10" s="528"/>
      <c r="EG10" s="528"/>
      <c r="EH10" s="528"/>
      <c r="EI10" s="528"/>
      <c r="EJ10" s="528"/>
      <c r="EK10" s="528"/>
      <c r="EL10" s="528"/>
      <c r="EM10" s="528"/>
      <c r="EN10" s="528"/>
      <c r="EO10" s="528"/>
      <c r="EP10" s="528"/>
      <c r="EQ10" s="528"/>
      <c r="ER10" s="528"/>
      <c r="ES10" s="528"/>
      <c r="ET10" s="528"/>
      <c r="EU10" s="528"/>
      <c r="EV10" s="528"/>
      <c r="EW10" s="528"/>
      <c r="EX10" s="528"/>
      <c r="EY10" s="528"/>
      <c r="EZ10" s="528"/>
      <c r="FA10" s="528"/>
      <c r="FB10" s="528"/>
      <c r="FC10" s="528"/>
      <c r="FD10" s="528"/>
      <c r="FE10" s="528"/>
      <c r="FF10" s="528"/>
      <c r="FG10" s="528"/>
    </row>
    <row r="11" spans="1:163" s="538" customFormat="1" ht="11.25" customHeight="1" x14ac:dyDescent="0.2">
      <c r="A11" s="321"/>
      <c r="C11" s="134" t="s">
        <v>1972</v>
      </c>
      <c r="D11" s="321"/>
      <c r="E11" s="219"/>
      <c r="G11" s="321"/>
      <c r="H11" s="321"/>
      <c r="I11" s="527" t="s">
        <v>112</v>
      </c>
      <c r="K11" s="531" t="s">
        <v>345</v>
      </c>
      <c r="M11" s="527" t="s">
        <v>105</v>
      </c>
      <c r="N11" s="531"/>
      <c r="O11" s="527"/>
      <c r="P11" s="531"/>
      <c r="Q11" s="527"/>
      <c r="R11" s="531"/>
      <c r="S11" s="527"/>
      <c r="T11" s="531"/>
      <c r="U11" s="527"/>
      <c r="V11" s="531"/>
      <c r="W11" s="527"/>
      <c r="X11" s="528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528"/>
      <c r="AJ11" s="528"/>
      <c r="AK11" s="528"/>
      <c r="AL11" s="528"/>
      <c r="AM11" s="528"/>
      <c r="AN11" s="528"/>
      <c r="AO11" s="528"/>
      <c r="AP11" s="528"/>
      <c r="AQ11" s="528"/>
      <c r="AR11" s="528"/>
      <c r="AS11" s="528"/>
      <c r="AT11" s="528"/>
      <c r="AU11" s="528"/>
      <c r="AV11" s="528"/>
      <c r="AW11" s="528"/>
      <c r="AX11" s="528"/>
      <c r="AY11" s="528"/>
      <c r="AZ11" s="528"/>
      <c r="BA11" s="528"/>
      <c r="BB11" s="528"/>
      <c r="BC11" s="528"/>
      <c r="BD11" s="528"/>
      <c r="BE11" s="528"/>
      <c r="BF11" s="528"/>
      <c r="BG11" s="528"/>
      <c r="BH11" s="528"/>
      <c r="BI11" s="528"/>
      <c r="BJ11" s="528"/>
      <c r="BK11" s="528"/>
      <c r="BL11" s="528"/>
      <c r="BM11" s="528"/>
      <c r="BN11" s="528"/>
      <c r="BO11" s="528"/>
      <c r="BP11" s="528"/>
      <c r="BQ11" s="528"/>
      <c r="BR11" s="528"/>
      <c r="BS11" s="528"/>
      <c r="BT11" s="528"/>
      <c r="BU11" s="528"/>
      <c r="BV11" s="528"/>
      <c r="BW11" s="528"/>
      <c r="BX11" s="528"/>
      <c r="BY11" s="528"/>
      <c r="BZ11" s="528"/>
      <c r="CA11" s="528"/>
      <c r="CB11" s="528"/>
      <c r="CC11" s="528"/>
      <c r="CD11" s="528"/>
      <c r="CE11" s="528"/>
      <c r="CF11" s="528"/>
      <c r="CG11" s="528"/>
      <c r="CH11" s="528"/>
      <c r="CI11" s="528"/>
      <c r="CJ11" s="528"/>
      <c r="CK11" s="528"/>
      <c r="CL11" s="528"/>
      <c r="CM11" s="528"/>
      <c r="CN11" s="528"/>
      <c r="CO11" s="528"/>
      <c r="CP11" s="528"/>
      <c r="CQ11" s="528"/>
      <c r="CR11" s="528"/>
      <c r="CS11" s="528"/>
      <c r="CT11" s="528"/>
      <c r="CU11" s="528"/>
      <c r="CV11" s="528"/>
      <c r="CW11" s="528"/>
      <c r="CX11" s="528"/>
      <c r="CY11" s="528"/>
      <c r="CZ11" s="528"/>
      <c r="DA11" s="528"/>
      <c r="DB11" s="528"/>
      <c r="DC11" s="528"/>
      <c r="DD11" s="528"/>
      <c r="DE11" s="528"/>
      <c r="DF11" s="528"/>
      <c r="DG11" s="528"/>
      <c r="DH11" s="528"/>
      <c r="DI11" s="528"/>
      <c r="DJ11" s="528"/>
      <c r="DK11" s="528"/>
      <c r="DL11" s="528"/>
      <c r="DM11" s="528"/>
      <c r="DN11" s="528"/>
      <c r="DO11" s="528"/>
      <c r="DP11" s="528"/>
      <c r="DQ11" s="528"/>
      <c r="DR11" s="528"/>
      <c r="DS11" s="528"/>
      <c r="DT11" s="528"/>
      <c r="DU11" s="528"/>
      <c r="DV11" s="528"/>
      <c r="DW11" s="528"/>
      <c r="DX11" s="528"/>
      <c r="DY11" s="528"/>
      <c r="DZ11" s="528"/>
      <c r="EA11" s="528"/>
      <c r="EB11" s="528"/>
      <c r="EC11" s="528"/>
      <c r="ED11" s="528"/>
      <c r="EE11" s="528"/>
      <c r="EF11" s="528"/>
      <c r="EG11" s="528"/>
      <c r="EH11" s="528"/>
      <c r="EI11" s="528"/>
      <c r="EJ11" s="528"/>
      <c r="EK11" s="528"/>
      <c r="EL11" s="528"/>
      <c r="EM11" s="528"/>
      <c r="EN11" s="528"/>
      <c r="EO11" s="528"/>
      <c r="EP11" s="528"/>
      <c r="EQ11" s="528"/>
      <c r="ER11" s="528"/>
      <c r="ES11" s="528"/>
      <c r="ET11" s="528"/>
      <c r="EU11" s="528"/>
      <c r="EV11" s="528"/>
      <c r="EW11" s="528"/>
      <c r="EX11" s="528"/>
      <c r="EY11" s="528"/>
      <c r="EZ11" s="528"/>
      <c r="FA11" s="528"/>
      <c r="FB11" s="528"/>
      <c r="FC11" s="528"/>
      <c r="FD11" s="528"/>
      <c r="FE11" s="528"/>
      <c r="FF11" s="528"/>
      <c r="FG11" s="528"/>
    </row>
    <row r="12" spans="1:163" s="538" customFormat="1" ht="11.25" customHeight="1" x14ac:dyDescent="0.2">
      <c r="A12" s="321"/>
      <c r="B12" s="321"/>
      <c r="C12" s="321"/>
      <c r="D12" s="321"/>
      <c r="E12" s="219"/>
      <c r="F12" s="321"/>
      <c r="G12" s="321"/>
      <c r="H12" s="321"/>
      <c r="I12" s="574" t="s">
        <v>113</v>
      </c>
      <c r="K12" s="531" t="s">
        <v>346</v>
      </c>
      <c r="M12" s="574">
        <v>18</v>
      </c>
      <c r="N12" s="270"/>
      <c r="O12" s="574" t="s">
        <v>114</v>
      </c>
      <c r="P12" s="270"/>
      <c r="Q12" s="574" t="s">
        <v>115</v>
      </c>
      <c r="R12" s="270"/>
      <c r="S12" s="574" t="s">
        <v>116</v>
      </c>
      <c r="T12" s="270"/>
      <c r="U12" s="574" t="s">
        <v>117</v>
      </c>
      <c r="V12" s="270"/>
      <c r="W12" s="574" t="s">
        <v>110</v>
      </c>
      <c r="X12" s="528"/>
      <c r="Y12" s="528"/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  <c r="AL12" s="528"/>
      <c r="AM12" s="528"/>
      <c r="AN12" s="528"/>
      <c r="AO12" s="528"/>
      <c r="AP12" s="528"/>
      <c r="AQ12" s="528"/>
      <c r="AR12" s="528"/>
      <c r="AS12" s="528"/>
      <c r="AT12" s="528"/>
      <c r="AU12" s="528"/>
      <c r="AV12" s="528"/>
      <c r="AW12" s="528"/>
      <c r="AX12" s="528"/>
      <c r="AY12" s="528"/>
      <c r="AZ12" s="528"/>
      <c r="BA12" s="528"/>
      <c r="BB12" s="528"/>
      <c r="BC12" s="528"/>
      <c r="BD12" s="528"/>
      <c r="BE12" s="528"/>
      <c r="BF12" s="528"/>
      <c r="BG12" s="528"/>
      <c r="BH12" s="528"/>
      <c r="BI12" s="528"/>
      <c r="BJ12" s="528"/>
      <c r="BK12" s="528"/>
      <c r="BL12" s="528"/>
      <c r="BM12" s="528"/>
      <c r="BN12" s="528"/>
      <c r="BO12" s="528"/>
      <c r="BP12" s="528"/>
      <c r="BQ12" s="528"/>
      <c r="BR12" s="528"/>
      <c r="BS12" s="528"/>
      <c r="BT12" s="528"/>
      <c r="BU12" s="528"/>
      <c r="BV12" s="528"/>
      <c r="BW12" s="528"/>
      <c r="BX12" s="528"/>
      <c r="BY12" s="528"/>
      <c r="BZ12" s="528"/>
      <c r="CA12" s="528"/>
      <c r="CB12" s="528"/>
      <c r="CC12" s="528"/>
      <c r="CD12" s="528"/>
      <c r="CE12" s="528"/>
      <c r="CF12" s="528"/>
      <c r="CG12" s="528"/>
      <c r="CH12" s="528"/>
      <c r="CI12" s="528"/>
      <c r="CJ12" s="528"/>
      <c r="CK12" s="528"/>
      <c r="CL12" s="528"/>
      <c r="CM12" s="528"/>
      <c r="CN12" s="528"/>
      <c r="CO12" s="528"/>
      <c r="CP12" s="528"/>
      <c r="CQ12" s="528"/>
      <c r="CR12" s="528"/>
      <c r="CS12" s="528"/>
      <c r="CT12" s="528"/>
      <c r="CU12" s="528"/>
      <c r="CV12" s="528"/>
      <c r="CW12" s="528"/>
      <c r="CX12" s="528"/>
      <c r="CY12" s="528"/>
      <c r="CZ12" s="528"/>
      <c r="DA12" s="528"/>
      <c r="DB12" s="528"/>
      <c r="DC12" s="528"/>
      <c r="DD12" s="528"/>
      <c r="DE12" s="528"/>
      <c r="DF12" s="528"/>
      <c r="DG12" s="528"/>
      <c r="DH12" s="528"/>
      <c r="DI12" s="528"/>
      <c r="DJ12" s="528"/>
      <c r="DK12" s="528"/>
      <c r="DL12" s="528"/>
      <c r="DM12" s="528"/>
      <c r="DN12" s="528"/>
      <c r="DO12" s="528"/>
      <c r="DP12" s="528"/>
      <c r="DQ12" s="528"/>
      <c r="DR12" s="528"/>
      <c r="DS12" s="528"/>
      <c r="DT12" s="528"/>
      <c r="DU12" s="528"/>
      <c r="DV12" s="528"/>
      <c r="DW12" s="528"/>
      <c r="DX12" s="528"/>
      <c r="DY12" s="528"/>
      <c r="DZ12" s="528"/>
      <c r="EA12" s="528"/>
      <c r="EB12" s="528"/>
      <c r="EC12" s="528"/>
      <c r="ED12" s="528"/>
      <c r="EE12" s="528"/>
      <c r="EF12" s="528"/>
      <c r="EG12" s="528"/>
      <c r="EH12" s="528"/>
      <c r="EI12" s="528"/>
      <c r="EJ12" s="528"/>
      <c r="EK12" s="528"/>
      <c r="EL12" s="528"/>
      <c r="EM12" s="528"/>
      <c r="EN12" s="528"/>
      <c r="EO12" s="528"/>
      <c r="EP12" s="528"/>
      <c r="EQ12" s="528"/>
      <c r="ER12" s="528"/>
      <c r="ES12" s="528"/>
      <c r="ET12" s="528"/>
      <c r="EU12" s="528"/>
      <c r="EV12" s="528"/>
      <c r="EW12" s="528"/>
      <c r="EX12" s="528"/>
      <c r="EY12" s="528"/>
      <c r="EZ12" s="528"/>
      <c r="FA12" s="528"/>
      <c r="FB12" s="528"/>
      <c r="FC12" s="528"/>
      <c r="FD12" s="528"/>
      <c r="FE12" s="528"/>
      <c r="FF12" s="528"/>
      <c r="FG12" s="528"/>
    </row>
    <row r="13" spans="1:163" ht="4.5" customHeight="1" x14ac:dyDescent="0.2">
      <c r="A13" s="565"/>
      <c r="B13" s="565"/>
      <c r="C13" s="565"/>
      <c r="D13" s="583"/>
      <c r="E13" s="536"/>
      <c r="F13" s="583"/>
      <c r="G13" s="583"/>
      <c r="H13" s="547"/>
      <c r="I13" s="576"/>
      <c r="J13" s="527"/>
      <c r="K13" s="578"/>
      <c r="L13" s="527"/>
      <c r="M13" s="578"/>
      <c r="N13" s="527"/>
      <c r="O13" s="578"/>
      <c r="P13" s="527"/>
      <c r="Q13" s="578"/>
      <c r="R13" s="527"/>
      <c r="S13" s="578"/>
      <c r="T13" s="527"/>
      <c r="U13" s="578"/>
      <c r="V13" s="527"/>
      <c r="W13" s="578"/>
      <c r="X13" s="528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528"/>
      <c r="AL13" s="528"/>
      <c r="AM13" s="528"/>
      <c r="AN13" s="528"/>
      <c r="AO13" s="528"/>
      <c r="AP13" s="528"/>
      <c r="AQ13" s="528"/>
      <c r="AR13" s="528"/>
      <c r="AS13" s="528"/>
      <c r="AT13" s="528"/>
      <c r="AU13" s="528"/>
      <c r="AV13" s="528"/>
      <c r="AW13" s="528"/>
      <c r="AX13" s="528"/>
      <c r="AY13" s="528"/>
      <c r="AZ13" s="528"/>
      <c r="BA13" s="528"/>
      <c r="BB13" s="528"/>
      <c r="BC13" s="528"/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528"/>
      <c r="BQ13" s="528"/>
      <c r="BR13" s="528"/>
      <c r="BS13" s="528"/>
      <c r="BT13" s="528"/>
      <c r="BU13" s="528"/>
      <c r="BV13" s="528"/>
      <c r="BW13" s="528"/>
      <c r="BX13" s="528"/>
      <c r="BY13" s="528"/>
      <c r="BZ13" s="528"/>
      <c r="CA13" s="528"/>
      <c r="CB13" s="528"/>
      <c r="CC13" s="528"/>
      <c r="CD13" s="528"/>
      <c r="CE13" s="528"/>
      <c r="CF13" s="528"/>
      <c r="CG13" s="528"/>
      <c r="CH13" s="528"/>
      <c r="CI13" s="528"/>
      <c r="CJ13" s="528"/>
      <c r="CK13" s="528"/>
      <c r="CL13" s="528"/>
      <c r="CM13" s="528"/>
      <c r="CN13" s="528"/>
      <c r="CO13" s="528"/>
      <c r="CP13" s="528"/>
      <c r="CQ13" s="528"/>
      <c r="CR13" s="528"/>
      <c r="CS13" s="528"/>
      <c r="CT13" s="528"/>
      <c r="CU13" s="528"/>
      <c r="CV13" s="528"/>
      <c r="CW13" s="528"/>
      <c r="CX13" s="528"/>
      <c r="CY13" s="528"/>
      <c r="CZ13" s="528"/>
      <c r="DA13" s="528"/>
      <c r="DB13" s="528"/>
      <c r="DC13" s="528"/>
      <c r="DD13" s="528"/>
      <c r="DE13" s="528"/>
      <c r="DF13" s="528"/>
      <c r="DG13" s="528"/>
      <c r="DH13" s="528"/>
      <c r="DI13" s="528"/>
      <c r="DJ13" s="528"/>
      <c r="DK13" s="528"/>
      <c r="DL13" s="528"/>
      <c r="DM13" s="528"/>
      <c r="DN13" s="528"/>
      <c r="DO13" s="528"/>
      <c r="DP13" s="528"/>
      <c r="DQ13" s="528"/>
      <c r="DR13" s="528"/>
      <c r="DS13" s="528"/>
      <c r="DT13" s="528"/>
      <c r="DU13" s="528"/>
      <c r="DV13" s="528"/>
      <c r="DW13" s="528"/>
      <c r="DX13" s="528"/>
      <c r="DY13" s="528"/>
      <c r="DZ13" s="528"/>
      <c r="EA13" s="528"/>
      <c r="EB13" s="528"/>
      <c r="EC13" s="528"/>
      <c r="ED13" s="528"/>
      <c r="EE13" s="528"/>
      <c r="EF13" s="528"/>
      <c r="EG13" s="528"/>
      <c r="EH13" s="528"/>
      <c r="EI13" s="528"/>
      <c r="EJ13" s="528"/>
      <c r="EK13" s="528"/>
      <c r="EL13" s="528"/>
      <c r="EM13" s="528"/>
      <c r="EN13" s="528"/>
      <c r="EO13" s="528"/>
      <c r="EP13" s="528"/>
      <c r="EQ13" s="528"/>
      <c r="ER13" s="528"/>
      <c r="ES13" s="528"/>
      <c r="ET13" s="528"/>
      <c r="EU13" s="528"/>
      <c r="EV13" s="528"/>
      <c r="EW13" s="528"/>
      <c r="EX13" s="528"/>
      <c r="EY13" s="528"/>
      <c r="EZ13" s="528"/>
      <c r="FA13" s="528"/>
      <c r="FB13" s="528"/>
      <c r="FC13" s="528"/>
      <c r="FD13" s="528"/>
      <c r="FE13" s="528"/>
      <c r="FF13" s="528"/>
      <c r="FG13" s="528"/>
    </row>
    <row r="14" spans="1:163" ht="8.1" customHeight="1" x14ac:dyDescent="0.2">
      <c r="D14" s="547"/>
      <c r="E14" s="219"/>
      <c r="F14" s="547"/>
      <c r="G14" s="547"/>
      <c r="H14" s="547"/>
      <c r="I14" s="584"/>
      <c r="J14" s="547"/>
      <c r="K14" s="585"/>
      <c r="L14" s="547"/>
      <c r="M14" s="586"/>
      <c r="N14" s="547"/>
      <c r="O14" s="586"/>
      <c r="P14" s="547"/>
      <c r="Q14" s="586"/>
      <c r="R14" s="547"/>
      <c r="S14" s="586"/>
      <c r="T14" s="547"/>
      <c r="U14" s="586"/>
      <c r="V14" s="547"/>
      <c r="W14" s="586"/>
      <c r="X14" s="528"/>
      <c r="Y14" s="528"/>
      <c r="Z14" s="528"/>
      <c r="AA14" s="528"/>
      <c r="AB14" s="528"/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8"/>
      <c r="AS14" s="528"/>
      <c r="AT14" s="528"/>
      <c r="AU14" s="528"/>
      <c r="AV14" s="528"/>
      <c r="AW14" s="528"/>
      <c r="AX14" s="528"/>
      <c r="AY14" s="528"/>
      <c r="AZ14" s="528"/>
      <c r="BA14" s="528"/>
      <c r="BB14" s="528"/>
      <c r="BC14" s="528"/>
      <c r="BD14" s="528"/>
      <c r="BE14" s="528"/>
      <c r="BF14" s="528"/>
      <c r="BG14" s="528"/>
      <c r="BH14" s="528"/>
      <c r="BI14" s="528"/>
      <c r="BJ14" s="528"/>
      <c r="BK14" s="528"/>
      <c r="BL14" s="528"/>
      <c r="BM14" s="528"/>
      <c r="BN14" s="528"/>
      <c r="BO14" s="528"/>
      <c r="BP14" s="528"/>
      <c r="BQ14" s="528"/>
      <c r="BR14" s="528"/>
      <c r="BS14" s="528"/>
      <c r="BT14" s="528"/>
      <c r="BU14" s="528"/>
      <c r="BV14" s="528"/>
      <c r="BW14" s="528"/>
      <c r="BX14" s="528"/>
      <c r="BY14" s="528"/>
      <c r="BZ14" s="528"/>
      <c r="CA14" s="528"/>
      <c r="CB14" s="528"/>
      <c r="CC14" s="528"/>
      <c r="CD14" s="528"/>
      <c r="CE14" s="528"/>
      <c r="CF14" s="528"/>
      <c r="CG14" s="528"/>
      <c r="CH14" s="528"/>
      <c r="CI14" s="528"/>
      <c r="CJ14" s="528"/>
      <c r="CK14" s="528"/>
      <c r="CL14" s="528"/>
      <c r="CM14" s="528"/>
      <c r="CN14" s="528"/>
      <c r="CO14" s="528"/>
      <c r="CP14" s="528"/>
      <c r="CQ14" s="528"/>
      <c r="CR14" s="528"/>
      <c r="CS14" s="528"/>
      <c r="CT14" s="528"/>
      <c r="CU14" s="528"/>
      <c r="CV14" s="528"/>
      <c r="CW14" s="528"/>
      <c r="CX14" s="528"/>
      <c r="CY14" s="528"/>
      <c r="CZ14" s="528"/>
      <c r="DA14" s="528"/>
      <c r="DB14" s="528"/>
      <c r="DC14" s="528"/>
      <c r="DD14" s="528"/>
      <c r="DE14" s="528"/>
      <c r="DF14" s="528"/>
      <c r="DG14" s="528"/>
      <c r="DH14" s="528"/>
      <c r="DI14" s="528"/>
      <c r="DJ14" s="528"/>
      <c r="DK14" s="528"/>
      <c r="DL14" s="528"/>
      <c r="DM14" s="528"/>
      <c r="DN14" s="528"/>
      <c r="DO14" s="528"/>
      <c r="DP14" s="528"/>
      <c r="DQ14" s="528"/>
      <c r="DR14" s="528"/>
      <c r="DS14" s="528"/>
      <c r="DT14" s="528"/>
      <c r="DU14" s="528"/>
      <c r="DV14" s="528"/>
      <c r="DW14" s="528"/>
      <c r="DX14" s="528"/>
      <c r="DY14" s="528"/>
      <c r="DZ14" s="528"/>
      <c r="EA14" s="528"/>
      <c r="EB14" s="528"/>
      <c r="EC14" s="528"/>
      <c r="ED14" s="528"/>
      <c r="EE14" s="528"/>
      <c r="EF14" s="528"/>
      <c r="EG14" s="528"/>
      <c r="EH14" s="528"/>
      <c r="EI14" s="528"/>
      <c r="EJ14" s="528"/>
      <c r="EK14" s="528"/>
      <c r="EL14" s="528"/>
      <c r="EM14" s="528"/>
      <c r="EN14" s="528"/>
      <c r="EO14" s="528"/>
      <c r="EP14" s="528"/>
      <c r="EQ14" s="528"/>
      <c r="ER14" s="528"/>
      <c r="ES14" s="528"/>
      <c r="ET14" s="528"/>
      <c r="EU14" s="528"/>
      <c r="EV14" s="528"/>
      <c r="EW14" s="528"/>
      <c r="EX14" s="528"/>
      <c r="EY14" s="528"/>
      <c r="EZ14" s="528"/>
      <c r="FA14" s="528"/>
      <c r="FB14" s="528"/>
      <c r="FC14" s="528"/>
      <c r="FD14" s="528"/>
      <c r="FE14" s="528"/>
      <c r="FF14" s="528"/>
      <c r="FG14" s="528"/>
    </row>
    <row r="15" spans="1:163" ht="12" customHeight="1" x14ac:dyDescent="0.25">
      <c r="A15" s="549" t="s">
        <v>511</v>
      </c>
      <c r="B15" s="549"/>
      <c r="C15" s="549"/>
      <c r="D15" s="549"/>
      <c r="E15" s="549"/>
      <c r="F15" s="549"/>
      <c r="G15" s="549"/>
      <c r="H15" s="549"/>
      <c r="I15" s="550">
        <v>185122</v>
      </c>
      <c r="J15" s="555"/>
      <c r="K15" s="587" t="s">
        <v>512</v>
      </c>
      <c r="L15" s="555"/>
      <c r="M15" s="550">
        <v>12873</v>
      </c>
      <c r="N15" s="588"/>
      <c r="O15" s="550">
        <v>18507</v>
      </c>
      <c r="P15" s="588"/>
      <c r="Q15" s="550">
        <v>54558</v>
      </c>
      <c r="R15" s="588"/>
      <c r="S15" s="550">
        <v>41882</v>
      </c>
      <c r="T15" s="588"/>
      <c r="U15" s="550">
        <v>30353</v>
      </c>
      <c r="V15" s="588"/>
      <c r="W15" s="550">
        <v>26949</v>
      </c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528"/>
      <c r="BQ15" s="528"/>
      <c r="BR15" s="528"/>
      <c r="BS15" s="528"/>
      <c r="BT15" s="528"/>
      <c r="BU15" s="528"/>
      <c r="BV15" s="528"/>
      <c r="BW15" s="528"/>
      <c r="BX15" s="528"/>
      <c r="BY15" s="528"/>
      <c r="BZ15" s="528"/>
      <c r="CA15" s="528"/>
      <c r="CB15" s="528"/>
      <c r="CC15" s="528"/>
      <c r="CD15" s="528"/>
      <c r="CE15" s="528"/>
      <c r="CF15" s="528"/>
      <c r="CG15" s="528"/>
      <c r="CH15" s="528"/>
      <c r="CI15" s="528"/>
      <c r="CJ15" s="528"/>
      <c r="CK15" s="528"/>
      <c r="CL15" s="528"/>
      <c r="CM15" s="528"/>
      <c r="CN15" s="528"/>
      <c r="CO15" s="528"/>
      <c r="CP15" s="528"/>
      <c r="CQ15" s="528"/>
      <c r="CR15" s="528"/>
      <c r="CS15" s="528"/>
      <c r="CT15" s="528"/>
      <c r="CU15" s="528"/>
      <c r="CV15" s="528"/>
      <c r="CW15" s="528"/>
      <c r="CX15" s="528"/>
      <c r="CY15" s="528"/>
      <c r="CZ15" s="528"/>
      <c r="DA15" s="528"/>
      <c r="DB15" s="528"/>
      <c r="DC15" s="528"/>
      <c r="DD15" s="528"/>
      <c r="DE15" s="528"/>
      <c r="DF15" s="528"/>
      <c r="DG15" s="528"/>
      <c r="DH15" s="528"/>
      <c r="DI15" s="528"/>
      <c r="DJ15" s="528"/>
      <c r="DK15" s="528"/>
      <c r="DL15" s="528"/>
      <c r="DM15" s="528"/>
      <c r="DN15" s="528"/>
      <c r="DO15" s="528"/>
      <c r="DP15" s="528"/>
      <c r="DQ15" s="528"/>
      <c r="DR15" s="528"/>
      <c r="DS15" s="528"/>
      <c r="DT15" s="528"/>
      <c r="DU15" s="528"/>
      <c r="DV15" s="528"/>
      <c r="DW15" s="528"/>
      <c r="DX15" s="528"/>
      <c r="DY15" s="528"/>
      <c r="DZ15" s="528"/>
      <c r="EA15" s="528"/>
      <c r="EB15" s="528"/>
      <c r="EC15" s="528"/>
      <c r="ED15" s="528"/>
      <c r="EE15" s="528"/>
      <c r="EF15" s="528"/>
      <c r="EG15" s="528"/>
      <c r="EH15" s="528"/>
      <c r="EI15" s="528"/>
      <c r="EJ15" s="528"/>
      <c r="EK15" s="528"/>
      <c r="EL15" s="528"/>
      <c r="EM15" s="528"/>
      <c r="EN15" s="528"/>
      <c r="EO15" s="528"/>
      <c r="EP15" s="528"/>
      <c r="EQ15" s="528"/>
      <c r="ER15" s="528"/>
      <c r="ES15" s="528"/>
      <c r="ET15" s="528"/>
      <c r="EU15" s="528"/>
      <c r="EV15" s="528"/>
      <c r="EW15" s="528"/>
      <c r="EX15" s="528"/>
      <c r="EY15" s="528"/>
      <c r="EZ15" s="528"/>
      <c r="FA15" s="528"/>
      <c r="FB15" s="528"/>
      <c r="FC15" s="528"/>
      <c r="FD15" s="528"/>
      <c r="FE15" s="528"/>
      <c r="FF15" s="528"/>
      <c r="FG15" s="528"/>
    </row>
    <row r="16" spans="1:163" ht="9" customHeight="1" x14ac:dyDescent="0.25">
      <c r="A16" s="549"/>
      <c r="B16" s="549"/>
      <c r="C16" s="549"/>
      <c r="D16" s="549"/>
      <c r="E16" s="549"/>
      <c r="F16" s="549"/>
      <c r="G16" s="549"/>
      <c r="H16" s="549"/>
      <c r="I16" s="550"/>
      <c r="J16" s="555"/>
      <c r="K16" s="587"/>
      <c r="L16" s="555"/>
      <c r="M16" s="550"/>
      <c r="N16" s="588"/>
      <c r="O16" s="550"/>
      <c r="P16" s="588"/>
      <c r="Q16" s="550"/>
      <c r="R16" s="588"/>
      <c r="S16" s="550"/>
      <c r="T16" s="588"/>
      <c r="U16" s="550"/>
      <c r="V16" s="588"/>
      <c r="W16" s="550"/>
      <c r="X16" s="528"/>
      <c r="Y16" s="528"/>
      <c r="Z16" s="528"/>
      <c r="AA16" s="528"/>
      <c r="AB16" s="528"/>
      <c r="AC16" s="528"/>
      <c r="AD16" s="528"/>
      <c r="AE16" s="528"/>
      <c r="AF16" s="528"/>
      <c r="AG16" s="528"/>
      <c r="AH16" s="528"/>
      <c r="AI16" s="528"/>
      <c r="AJ16" s="528"/>
      <c r="AK16" s="528"/>
      <c r="AL16" s="528"/>
      <c r="AM16" s="528"/>
      <c r="AN16" s="528"/>
      <c r="AO16" s="528"/>
      <c r="AP16" s="528"/>
      <c r="AQ16" s="528"/>
      <c r="AR16" s="528"/>
      <c r="AS16" s="528"/>
      <c r="AT16" s="528"/>
      <c r="AU16" s="528"/>
      <c r="AV16" s="528"/>
      <c r="AW16" s="528"/>
      <c r="AX16" s="528"/>
      <c r="AY16" s="528"/>
      <c r="AZ16" s="528"/>
      <c r="BA16" s="528"/>
      <c r="BB16" s="528"/>
      <c r="BC16" s="528"/>
      <c r="BD16" s="528"/>
      <c r="BE16" s="528"/>
      <c r="BF16" s="528"/>
      <c r="BG16" s="528"/>
      <c r="BH16" s="528"/>
      <c r="BI16" s="528"/>
      <c r="BJ16" s="528"/>
      <c r="BK16" s="528"/>
      <c r="BL16" s="528"/>
      <c r="BM16" s="528"/>
      <c r="BN16" s="528"/>
      <c r="BO16" s="528"/>
      <c r="BP16" s="528"/>
      <c r="BQ16" s="528"/>
      <c r="BR16" s="528"/>
      <c r="BS16" s="528"/>
      <c r="BT16" s="528"/>
      <c r="BU16" s="528"/>
      <c r="BV16" s="528"/>
      <c r="BW16" s="528"/>
      <c r="BX16" s="528"/>
      <c r="BY16" s="528"/>
      <c r="BZ16" s="528"/>
      <c r="CA16" s="528"/>
      <c r="CB16" s="528"/>
      <c r="CC16" s="528"/>
      <c r="CD16" s="528"/>
      <c r="CE16" s="528"/>
      <c r="CF16" s="528"/>
      <c r="CG16" s="528"/>
      <c r="CH16" s="528"/>
      <c r="CI16" s="528"/>
      <c r="CJ16" s="528"/>
      <c r="CK16" s="528"/>
      <c r="CL16" s="528"/>
      <c r="CM16" s="528"/>
      <c r="CN16" s="528"/>
      <c r="CO16" s="528"/>
      <c r="CP16" s="528"/>
      <c r="CQ16" s="528"/>
      <c r="CR16" s="528"/>
      <c r="CS16" s="528"/>
      <c r="CT16" s="528"/>
      <c r="CU16" s="528"/>
      <c r="CV16" s="528"/>
      <c r="CW16" s="528"/>
      <c r="CX16" s="528"/>
      <c r="CY16" s="528"/>
      <c r="CZ16" s="528"/>
      <c r="DA16" s="528"/>
      <c r="DB16" s="528"/>
      <c r="DC16" s="528"/>
      <c r="DD16" s="528"/>
      <c r="DE16" s="528"/>
      <c r="DF16" s="528"/>
      <c r="DG16" s="528"/>
      <c r="DH16" s="528"/>
      <c r="DI16" s="528"/>
      <c r="DJ16" s="528"/>
      <c r="DK16" s="528"/>
      <c r="DL16" s="528"/>
      <c r="DM16" s="528"/>
      <c r="DN16" s="528"/>
      <c r="DO16" s="528"/>
      <c r="DP16" s="528"/>
      <c r="DQ16" s="528"/>
      <c r="DR16" s="528"/>
      <c r="DS16" s="528"/>
      <c r="DT16" s="528"/>
      <c r="DU16" s="528"/>
      <c r="DV16" s="528"/>
      <c r="DW16" s="528"/>
      <c r="DX16" s="528"/>
      <c r="DY16" s="528"/>
      <c r="DZ16" s="528"/>
      <c r="EA16" s="528"/>
      <c r="EB16" s="528"/>
      <c r="EC16" s="528"/>
      <c r="ED16" s="528"/>
      <c r="EE16" s="528"/>
      <c r="EF16" s="528"/>
      <c r="EG16" s="528"/>
      <c r="EH16" s="528"/>
      <c r="EI16" s="528"/>
      <c r="EJ16" s="528"/>
      <c r="EK16" s="528"/>
      <c r="EL16" s="528"/>
      <c r="EM16" s="528"/>
      <c r="EN16" s="528"/>
      <c r="EO16" s="528"/>
      <c r="EP16" s="528"/>
      <c r="EQ16" s="528"/>
      <c r="ER16" s="528"/>
      <c r="ES16" s="528"/>
      <c r="ET16" s="528"/>
      <c r="EU16" s="528"/>
      <c r="EV16" s="528"/>
      <c r="EW16" s="528"/>
      <c r="EX16" s="528"/>
      <c r="EY16" s="528"/>
      <c r="EZ16" s="528"/>
      <c r="FA16" s="528"/>
      <c r="FB16" s="528"/>
      <c r="FC16" s="528"/>
      <c r="FD16" s="528"/>
      <c r="FE16" s="528"/>
      <c r="FF16" s="528"/>
      <c r="FG16" s="528"/>
    </row>
    <row r="17" spans="1:163" s="557" customFormat="1" ht="12" customHeight="1" x14ac:dyDescent="0.25">
      <c r="A17" s="549"/>
      <c r="B17" s="549" t="s">
        <v>513</v>
      </c>
      <c r="C17" s="549"/>
      <c r="D17" s="549"/>
      <c r="E17" s="549"/>
      <c r="F17" s="549"/>
      <c r="G17" s="549"/>
      <c r="H17" s="549"/>
      <c r="I17" s="550">
        <v>176480</v>
      </c>
      <c r="J17" s="555"/>
      <c r="K17" s="587" t="s">
        <v>514</v>
      </c>
      <c r="L17" s="555"/>
      <c r="M17" s="550">
        <v>12171</v>
      </c>
      <c r="N17" s="588"/>
      <c r="O17" s="550">
        <v>17530</v>
      </c>
      <c r="P17" s="588"/>
      <c r="Q17" s="550">
        <v>51824</v>
      </c>
      <c r="R17" s="588"/>
      <c r="S17" s="550">
        <v>40018</v>
      </c>
      <c r="T17" s="588"/>
      <c r="U17" s="550">
        <v>29119</v>
      </c>
      <c r="V17" s="588"/>
      <c r="W17" s="550">
        <v>25818</v>
      </c>
      <c r="X17" s="528"/>
      <c r="Y17" s="528"/>
      <c r="Z17" s="528"/>
      <c r="AA17" s="528"/>
      <c r="AB17" s="528"/>
      <c r="AC17" s="528"/>
      <c r="AD17" s="528"/>
      <c r="AE17" s="528"/>
      <c r="AF17" s="528"/>
      <c r="AG17" s="528"/>
      <c r="AH17" s="528"/>
      <c r="AI17" s="528"/>
      <c r="AJ17" s="528"/>
      <c r="AK17" s="528"/>
      <c r="AL17" s="528"/>
      <c r="AM17" s="528"/>
      <c r="AN17" s="528"/>
      <c r="AO17" s="528"/>
      <c r="AP17" s="528"/>
      <c r="AQ17" s="528"/>
      <c r="AR17" s="528"/>
      <c r="AS17" s="528"/>
      <c r="AT17" s="528"/>
      <c r="AU17" s="528"/>
      <c r="AV17" s="528"/>
      <c r="AW17" s="528"/>
      <c r="AX17" s="528"/>
      <c r="AY17" s="528"/>
      <c r="AZ17" s="528"/>
      <c r="BA17" s="528"/>
      <c r="BB17" s="528"/>
      <c r="BC17" s="528"/>
      <c r="BD17" s="528"/>
      <c r="BE17" s="528"/>
      <c r="BF17" s="528"/>
      <c r="BG17" s="528"/>
      <c r="BH17" s="528"/>
      <c r="BI17" s="528"/>
      <c r="BJ17" s="528"/>
      <c r="BK17" s="528"/>
      <c r="BL17" s="528"/>
      <c r="BM17" s="528"/>
      <c r="BN17" s="528"/>
      <c r="BO17" s="528"/>
      <c r="BP17" s="528"/>
      <c r="BQ17" s="528"/>
      <c r="BR17" s="528"/>
      <c r="BS17" s="528"/>
      <c r="BT17" s="528"/>
      <c r="BU17" s="528"/>
      <c r="BV17" s="528"/>
      <c r="BW17" s="528"/>
      <c r="BX17" s="528"/>
      <c r="BY17" s="528"/>
      <c r="BZ17" s="528"/>
      <c r="CA17" s="528"/>
      <c r="CB17" s="528"/>
      <c r="CC17" s="528"/>
      <c r="CD17" s="528"/>
      <c r="CE17" s="528"/>
      <c r="CF17" s="528"/>
      <c r="CG17" s="528"/>
      <c r="CH17" s="528"/>
      <c r="CI17" s="528"/>
      <c r="CJ17" s="528"/>
      <c r="CK17" s="528"/>
      <c r="CL17" s="528"/>
      <c r="CM17" s="528"/>
      <c r="CN17" s="528"/>
      <c r="CO17" s="528"/>
      <c r="CP17" s="528"/>
      <c r="CQ17" s="528"/>
      <c r="CR17" s="528"/>
      <c r="CS17" s="528"/>
      <c r="CT17" s="528"/>
      <c r="CU17" s="528"/>
      <c r="CV17" s="528"/>
      <c r="CW17" s="528"/>
      <c r="CX17" s="528"/>
      <c r="CY17" s="528"/>
      <c r="CZ17" s="528"/>
      <c r="DA17" s="528"/>
      <c r="DB17" s="528"/>
      <c r="DC17" s="528"/>
      <c r="DD17" s="528"/>
      <c r="DE17" s="528"/>
      <c r="DF17" s="528"/>
      <c r="DG17" s="528"/>
      <c r="DH17" s="528"/>
      <c r="DI17" s="528"/>
      <c r="DJ17" s="528"/>
      <c r="DK17" s="528"/>
      <c r="DL17" s="528"/>
      <c r="DM17" s="528"/>
      <c r="DN17" s="528"/>
      <c r="DO17" s="528"/>
      <c r="DP17" s="528"/>
      <c r="DQ17" s="528"/>
      <c r="DR17" s="528"/>
      <c r="DS17" s="528"/>
      <c r="DT17" s="528"/>
      <c r="DU17" s="528"/>
      <c r="DV17" s="528"/>
      <c r="DW17" s="528"/>
      <c r="DX17" s="528"/>
      <c r="DY17" s="528"/>
      <c r="DZ17" s="528"/>
      <c r="EA17" s="528"/>
      <c r="EB17" s="528"/>
      <c r="EC17" s="528"/>
      <c r="ED17" s="528"/>
      <c r="EE17" s="528"/>
      <c r="EF17" s="528"/>
      <c r="EG17" s="528"/>
      <c r="EH17" s="528"/>
      <c r="EI17" s="528"/>
      <c r="EJ17" s="528"/>
      <c r="EK17" s="528"/>
      <c r="EL17" s="528"/>
      <c r="EM17" s="528"/>
      <c r="EN17" s="528"/>
      <c r="EO17" s="528"/>
      <c r="EP17" s="528"/>
      <c r="EQ17" s="528"/>
      <c r="ER17" s="528"/>
      <c r="ES17" s="528"/>
      <c r="ET17" s="528"/>
      <c r="EU17" s="528"/>
      <c r="EV17" s="528"/>
      <c r="EW17" s="528"/>
      <c r="EX17" s="528"/>
      <c r="EY17" s="528"/>
      <c r="EZ17" s="528"/>
      <c r="FA17" s="528"/>
      <c r="FB17" s="528"/>
      <c r="FC17" s="528"/>
      <c r="FD17" s="528"/>
      <c r="FE17" s="528"/>
      <c r="FF17" s="528"/>
      <c r="FG17" s="528"/>
    </row>
    <row r="18" spans="1:163" ht="9" customHeight="1" x14ac:dyDescent="0.25">
      <c r="A18" s="134"/>
      <c r="B18" s="134"/>
      <c r="C18" s="134"/>
      <c r="D18" s="134"/>
      <c r="E18" s="134"/>
      <c r="F18" s="134"/>
      <c r="G18" s="134"/>
      <c r="H18" s="134"/>
      <c r="I18" s="550"/>
      <c r="J18" s="555"/>
      <c r="K18" s="587"/>
      <c r="L18" s="555"/>
      <c r="M18" s="550"/>
      <c r="N18" s="588"/>
      <c r="O18" s="550"/>
      <c r="P18" s="588"/>
      <c r="Q18" s="550"/>
      <c r="R18" s="588"/>
      <c r="S18" s="550"/>
      <c r="T18" s="588"/>
      <c r="U18" s="550"/>
      <c r="V18" s="588"/>
      <c r="W18" s="550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  <c r="AQ18" s="528"/>
      <c r="AR18" s="528"/>
      <c r="AS18" s="528"/>
      <c r="AT18" s="528"/>
      <c r="AU18" s="528"/>
      <c r="AV18" s="528"/>
      <c r="AW18" s="528"/>
      <c r="AX18" s="528"/>
      <c r="AY18" s="528"/>
      <c r="AZ18" s="528"/>
      <c r="BA18" s="528"/>
      <c r="BB18" s="528"/>
      <c r="BC18" s="528"/>
      <c r="BD18" s="528"/>
      <c r="BE18" s="528"/>
      <c r="BF18" s="528"/>
      <c r="BG18" s="528"/>
      <c r="BH18" s="528"/>
      <c r="BI18" s="528"/>
      <c r="BJ18" s="528"/>
      <c r="BK18" s="528"/>
      <c r="BL18" s="528"/>
      <c r="BM18" s="528"/>
      <c r="BN18" s="528"/>
      <c r="BO18" s="528"/>
      <c r="BP18" s="528"/>
      <c r="BQ18" s="528"/>
      <c r="BR18" s="528"/>
      <c r="BS18" s="528"/>
      <c r="BT18" s="528"/>
      <c r="BU18" s="528"/>
      <c r="BV18" s="528"/>
      <c r="BW18" s="528"/>
      <c r="BX18" s="528"/>
      <c r="BY18" s="528"/>
      <c r="BZ18" s="528"/>
      <c r="CA18" s="528"/>
      <c r="CB18" s="528"/>
      <c r="CC18" s="528"/>
      <c r="CD18" s="528"/>
      <c r="CE18" s="528"/>
      <c r="CF18" s="528"/>
      <c r="CG18" s="528"/>
      <c r="CH18" s="528"/>
      <c r="CI18" s="528"/>
      <c r="CJ18" s="528"/>
      <c r="CK18" s="528"/>
      <c r="CL18" s="528"/>
      <c r="CM18" s="528"/>
      <c r="CN18" s="528"/>
      <c r="CO18" s="528"/>
      <c r="CP18" s="528"/>
      <c r="CQ18" s="528"/>
      <c r="CR18" s="528"/>
      <c r="CS18" s="528"/>
      <c r="CT18" s="528"/>
      <c r="CU18" s="528"/>
      <c r="CV18" s="528"/>
      <c r="CW18" s="528"/>
      <c r="CX18" s="528"/>
      <c r="CY18" s="528"/>
      <c r="CZ18" s="528"/>
      <c r="DA18" s="528"/>
      <c r="DB18" s="528"/>
      <c r="DC18" s="528"/>
      <c r="DD18" s="528"/>
      <c r="DE18" s="528"/>
      <c r="DF18" s="528"/>
      <c r="DG18" s="528"/>
      <c r="DH18" s="528"/>
      <c r="DI18" s="528"/>
      <c r="DJ18" s="528"/>
      <c r="DK18" s="528"/>
      <c r="DL18" s="528"/>
      <c r="DM18" s="528"/>
      <c r="DN18" s="528"/>
      <c r="DO18" s="528"/>
      <c r="DP18" s="528"/>
      <c r="DQ18" s="528"/>
      <c r="DR18" s="528"/>
      <c r="DS18" s="528"/>
      <c r="DT18" s="528"/>
      <c r="DU18" s="528"/>
      <c r="DV18" s="528"/>
      <c r="DW18" s="528"/>
      <c r="DX18" s="528"/>
      <c r="DY18" s="528"/>
      <c r="DZ18" s="528"/>
      <c r="EA18" s="528"/>
      <c r="EB18" s="528"/>
      <c r="EC18" s="528"/>
      <c r="ED18" s="528"/>
      <c r="EE18" s="528"/>
      <c r="EF18" s="528"/>
      <c r="EG18" s="528"/>
      <c r="EH18" s="528"/>
      <c r="EI18" s="528"/>
      <c r="EJ18" s="528"/>
      <c r="EK18" s="528"/>
      <c r="EL18" s="528"/>
      <c r="EM18" s="528"/>
      <c r="EN18" s="528"/>
      <c r="EO18" s="528"/>
      <c r="EP18" s="528"/>
      <c r="EQ18" s="528"/>
      <c r="ER18" s="528"/>
      <c r="ES18" s="528"/>
      <c r="ET18" s="528"/>
      <c r="EU18" s="528"/>
      <c r="EV18" s="528"/>
      <c r="EW18" s="528"/>
      <c r="EX18" s="528"/>
      <c r="EY18" s="528"/>
      <c r="EZ18" s="528"/>
      <c r="FA18" s="528"/>
      <c r="FB18" s="528"/>
      <c r="FC18" s="528"/>
      <c r="FD18" s="528"/>
      <c r="FE18" s="528"/>
      <c r="FF18" s="528"/>
      <c r="FG18" s="528"/>
    </row>
    <row r="19" spans="1:163" s="557" customFormat="1" ht="12" customHeight="1" x14ac:dyDescent="0.25">
      <c r="A19" s="549"/>
      <c r="B19" s="549"/>
      <c r="C19" s="549" t="s">
        <v>515</v>
      </c>
      <c r="D19" s="549" t="s">
        <v>516</v>
      </c>
      <c r="E19" s="549" t="s">
        <v>517</v>
      </c>
      <c r="F19" s="549"/>
      <c r="G19" s="549"/>
      <c r="H19" s="549"/>
      <c r="I19" s="550">
        <v>46173</v>
      </c>
      <c r="J19" s="555"/>
      <c r="K19" s="587" t="s">
        <v>518</v>
      </c>
      <c r="L19" s="555"/>
      <c r="M19" s="550">
        <v>3738</v>
      </c>
      <c r="N19" s="588"/>
      <c r="O19" s="550">
        <v>5068</v>
      </c>
      <c r="P19" s="588"/>
      <c r="Q19" s="550">
        <v>14586</v>
      </c>
      <c r="R19" s="588"/>
      <c r="S19" s="550">
        <v>10223</v>
      </c>
      <c r="T19" s="588"/>
      <c r="U19" s="550">
        <v>6865</v>
      </c>
      <c r="V19" s="588"/>
      <c r="W19" s="550">
        <v>5693</v>
      </c>
      <c r="X19" s="528"/>
      <c r="Y19" s="528"/>
      <c r="Z19" s="528"/>
      <c r="AA19" s="528"/>
      <c r="AB19" s="528"/>
      <c r="AC19" s="528"/>
      <c r="AD19" s="528"/>
      <c r="AE19" s="528"/>
      <c r="AF19" s="528"/>
      <c r="AG19" s="528"/>
      <c r="AH19" s="528"/>
      <c r="AI19" s="528"/>
      <c r="AJ19" s="528"/>
      <c r="AK19" s="528"/>
      <c r="AL19" s="528"/>
      <c r="AM19" s="528"/>
      <c r="AN19" s="528"/>
      <c r="AO19" s="528"/>
      <c r="AP19" s="528"/>
      <c r="AQ19" s="528"/>
      <c r="AR19" s="528"/>
      <c r="AS19" s="528"/>
      <c r="AT19" s="528"/>
      <c r="AU19" s="528"/>
      <c r="AV19" s="528"/>
      <c r="AW19" s="528"/>
      <c r="AX19" s="528"/>
      <c r="AY19" s="528"/>
      <c r="AZ19" s="528"/>
      <c r="BA19" s="528"/>
      <c r="BB19" s="528"/>
      <c r="BC19" s="528"/>
      <c r="BD19" s="528"/>
      <c r="BE19" s="528"/>
      <c r="BF19" s="528"/>
      <c r="BG19" s="528"/>
      <c r="BH19" s="528"/>
      <c r="BI19" s="528"/>
      <c r="BJ19" s="528"/>
      <c r="BK19" s="528"/>
      <c r="BL19" s="528"/>
      <c r="BM19" s="528"/>
      <c r="BN19" s="528"/>
      <c r="BO19" s="528"/>
      <c r="BP19" s="528"/>
      <c r="BQ19" s="528"/>
      <c r="BR19" s="528"/>
      <c r="BS19" s="528"/>
      <c r="BT19" s="528"/>
      <c r="BU19" s="528"/>
      <c r="BV19" s="528"/>
      <c r="BW19" s="528"/>
      <c r="BX19" s="528"/>
      <c r="BY19" s="528"/>
      <c r="BZ19" s="528"/>
      <c r="CA19" s="528"/>
      <c r="CB19" s="528"/>
      <c r="CC19" s="528"/>
      <c r="CD19" s="528"/>
      <c r="CE19" s="528"/>
      <c r="CF19" s="528"/>
      <c r="CG19" s="528"/>
      <c r="CH19" s="528"/>
      <c r="CI19" s="528"/>
      <c r="CJ19" s="528"/>
      <c r="CK19" s="528"/>
      <c r="CL19" s="528"/>
      <c r="CM19" s="528"/>
      <c r="CN19" s="528"/>
      <c r="CO19" s="528"/>
      <c r="CP19" s="528"/>
      <c r="CQ19" s="528"/>
      <c r="CR19" s="528"/>
      <c r="CS19" s="528"/>
      <c r="CT19" s="528"/>
      <c r="CU19" s="528"/>
      <c r="CV19" s="528"/>
      <c r="CW19" s="528"/>
      <c r="CX19" s="528"/>
      <c r="CY19" s="528"/>
      <c r="CZ19" s="528"/>
      <c r="DA19" s="528"/>
      <c r="DB19" s="528"/>
      <c r="DC19" s="528"/>
      <c r="DD19" s="528"/>
      <c r="DE19" s="528"/>
      <c r="DF19" s="528"/>
      <c r="DG19" s="528"/>
      <c r="DH19" s="528"/>
      <c r="DI19" s="528"/>
      <c r="DJ19" s="528"/>
      <c r="DK19" s="528"/>
      <c r="DL19" s="528"/>
      <c r="DM19" s="528"/>
      <c r="DN19" s="528"/>
      <c r="DO19" s="528"/>
      <c r="DP19" s="528"/>
      <c r="DQ19" s="528"/>
      <c r="DR19" s="528"/>
      <c r="DS19" s="528"/>
      <c r="DT19" s="528"/>
      <c r="DU19" s="528"/>
      <c r="DV19" s="528"/>
      <c r="DW19" s="528"/>
      <c r="DX19" s="528"/>
      <c r="DY19" s="528"/>
      <c r="DZ19" s="528"/>
      <c r="EA19" s="528"/>
      <c r="EB19" s="528"/>
      <c r="EC19" s="528"/>
      <c r="ED19" s="528"/>
      <c r="EE19" s="528"/>
      <c r="EF19" s="528"/>
      <c r="EG19" s="528"/>
      <c r="EH19" s="528"/>
      <c r="EI19" s="528"/>
      <c r="EJ19" s="528"/>
      <c r="EK19" s="528"/>
      <c r="EL19" s="528"/>
      <c r="EM19" s="528"/>
      <c r="EN19" s="528"/>
      <c r="EO19" s="528"/>
      <c r="EP19" s="528"/>
      <c r="EQ19" s="528"/>
      <c r="ER19" s="528"/>
      <c r="ES19" s="528"/>
      <c r="ET19" s="528"/>
      <c r="EU19" s="528"/>
      <c r="EV19" s="528"/>
      <c r="EW19" s="528"/>
      <c r="EX19" s="528"/>
      <c r="EY19" s="528"/>
      <c r="EZ19" s="528"/>
      <c r="FA19" s="528"/>
      <c r="FB19" s="528"/>
      <c r="FC19" s="528"/>
      <c r="FD19" s="528"/>
      <c r="FE19" s="528"/>
      <c r="FF19" s="528"/>
      <c r="FG19" s="528"/>
    </row>
    <row r="20" spans="1:163" ht="12" customHeight="1" x14ac:dyDescent="0.2">
      <c r="A20" s="134"/>
      <c r="B20" s="134"/>
      <c r="C20" s="134"/>
      <c r="D20" s="134"/>
      <c r="E20" s="134"/>
      <c r="F20" s="134"/>
      <c r="G20" s="134"/>
      <c r="H20" s="134"/>
      <c r="I20" s="558"/>
      <c r="J20" s="270"/>
      <c r="K20" s="589"/>
      <c r="L20" s="270"/>
      <c r="M20" s="558"/>
      <c r="N20" s="538"/>
      <c r="O20" s="558"/>
      <c r="P20" s="538"/>
      <c r="Q20" s="558"/>
      <c r="R20" s="538"/>
      <c r="S20" s="558"/>
      <c r="T20" s="538"/>
      <c r="U20" s="558"/>
      <c r="V20" s="538"/>
      <c r="W20" s="55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  <c r="AQ20" s="528"/>
      <c r="AR20" s="528"/>
      <c r="AS20" s="528"/>
      <c r="AT20" s="528"/>
      <c r="AU20" s="528"/>
      <c r="AV20" s="528"/>
      <c r="AW20" s="528"/>
      <c r="AX20" s="528"/>
      <c r="AY20" s="528"/>
      <c r="AZ20" s="528"/>
      <c r="BA20" s="528"/>
      <c r="BB20" s="528"/>
      <c r="BC20" s="528"/>
      <c r="BD20" s="528"/>
      <c r="BE20" s="528"/>
      <c r="BF20" s="528"/>
      <c r="BG20" s="528"/>
      <c r="BH20" s="528"/>
      <c r="BI20" s="528"/>
      <c r="BJ20" s="528"/>
      <c r="BK20" s="528"/>
      <c r="BL20" s="528"/>
      <c r="BM20" s="528"/>
      <c r="BN20" s="528"/>
      <c r="BO20" s="528"/>
      <c r="BP20" s="528"/>
      <c r="BQ20" s="528"/>
      <c r="BR20" s="528"/>
      <c r="BS20" s="528"/>
      <c r="BT20" s="528"/>
      <c r="BU20" s="528"/>
      <c r="BV20" s="528"/>
      <c r="BW20" s="528"/>
      <c r="BX20" s="528"/>
      <c r="BY20" s="528"/>
      <c r="BZ20" s="528"/>
      <c r="CA20" s="528"/>
      <c r="CB20" s="528"/>
      <c r="CC20" s="528"/>
      <c r="CD20" s="528"/>
      <c r="CE20" s="528"/>
      <c r="CF20" s="528"/>
      <c r="CG20" s="528"/>
      <c r="CH20" s="528"/>
      <c r="CI20" s="528"/>
      <c r="CJ20" s="528"/>
      <c r="CK20" s="528"/>
      <c r="CL20" s="528"/>
      <c r="CM20" s="528"/>
      <c r="CN20" s="528"/>
      <c r="CO20" s="528"/>
      <c r="CP20" s="528"/>
      <c r="CQ20" s="528"/>
      <c r="CR20" s="528"/>
      <c r="CS20" s="528"/>
      <c r="CT20" s="528"/>
      <c r="CU20" s="528"/>
      <c r="CV20" s="528"/>
      <c r="CW20" s="528"/>
      <c r="CX20" s="528"/>
      <c r="CY20" s="528"/>
      <c r="CZ20" s="528"/>
      <c r="DA20" s="528"/>
      <c r="DB20" s="528"/>
      <c r="DC20" s="528"/>
      <c r="DD20" s="528"/>
      <c r="DE20" s="528"/>
      <c r="DF20" s="528"/>
      <c r="DG20" s="528"/>
      <c r="DH20" s="528"/>
      <c r="DI20" s="528"/>
      <c r="DJ20" s="528"/>
      <c r="DK20" s="528"/>
      <c r="DL20" s="528"/>
      <c r="DM20" s="528"/>
      <c r="DN20" s="528"/>
      <c r="DO20" s="528"/>
      <c r="DP20" s="528"/>
      <c r="DQ20" s="528"/>
      <c r="DR20" s="528"/>
      <c r="DS20" s="528"/>
      <c r="DT20" s="528"/>
      <c r="DU20" s="528"/>
      <c r="DV20" s="528"/>
      <c r="DW20" s="528"/>
      <c r="DX20" s="528"/>
      <c r="DY20" s="528"/>
      <c r="DZ20" s="528"/>
      <c r="EA20" s="528"/>
      <c r="EB20" s="528"/>
      <c r="EC20" s="528"/>
      <c r="ED20" s="528"/>
      <c r="EE20" s="528"/>
      <c r="EF20" s="528"/>
      <c r="EG20" s="528"/>
      <c r="EH20" s="528"/>
      <c r="EI20" s="528"/>
      <c r="EJ20" s="528"/>
      <c r="EK20" s="528"/>
      <c r="EL20" s="528"/>
      <c r="EM20" s="528"/>
      <c r="EN20" s="528"/>
      <c r="EO20" s="528"/>
      <c r="EP20" s="528"/>
      <c r="EQ20" s="528"/>
      <c r="ER20" s="528"/>
      <c r="ES20" s="528"/>
      <c r="ET20" s="528"/>
      <c r="EU20" s="528"/>
      <c r="EV20" s="528"/>
      <c r="EW20" s="528"/>
      <c r="EX20" s="528"/>
      <c r="EY20" s="528"/>
      <c r="EZ20" s="528"/>
      <c r="FA20" s="528"/>
      <c r="FB20" s="528"/>
      <c r="FC20" s="528"/>
      <c r="FD20" s="528"/>
      <c r="FE20" s="528"/>
      <c r="FF20" s="528"/>
      <c r="FG20" s="528"/>
    </row>
    <row r="21" spans="1:163" ht="12" customHeight="1" x14ac:dyDescent="0.2">
      <c r="A21" s="134"/>
      <c r="B21" s="134"/>
      <c r="C21" s="134" t="s">
        <v>519</v>
      </c>
      <c r="D21" s="134" t="s">
        <v>520</v>
      </c>
      <c r="E21" s="134" t="s">
        <v>521</v>
      </c>
      <c r="F21" s="134"/>
      <c r="G21" s="134"/>
      <c r="H21" s="134"/>
      <c r="I21" s="558">
        <v>3502</v>
      </c>
      <c r="J21" s="270"/>
      <c r="K21" s="589" t="s">
        <v>522</v>
      </c>
      <c r="L21" s="270"/>
      <c r="M21" s="558">
        <v>281</v>
      </c>
      <c r="N21" s="538"/>
      <c r="O21" s="558">
        <v>418</v>
      </c>
      <c r="P21" s="538"/>
      <c r="Q21" s="558">
        <v>1072</v>
      </c>
      <c r="R21" s="538"/>
      <c r="S21" s="558">
        <v>770</v>
      </c>
      <c r="T21" s="538"/>
      <c r="U21" s="558">
        <v>484</v>
      </c>
      <c r="V21" s="538"/>
      <c r="W21" s="558">
        <v>477</v>
      </c>
      <c r="X21" s="528"/>
      <c r="Y21" s="528"/>
      <c r="Z21" s="528"/>
      <c r="AA21" s="528"/>
      <c r="AB21" s="528"/>
      <c r="AC21" s="528"/>
      <c r="AD21" s="528"/>
      <c r="AE21" s="528"/>
      <c r="AF21" s="528"/>
      <c r="AG21" s="528"/>
      <c r="AH21" s="528"/>
      <c r="AI21" s="528"/>
      <c r="AJ21" s="528"/>
      <c r="AK21" s="528"/>
      <c r="AL21" s="528"/>
      <c r="AM21" s="528"/>
      <c r="AN21" s="528"/>
      <c r="AO21" s="528"/>
      <c r="AP21" s="528"/>
      <c r="AQ21" s="528"/>
      <c r="AR21" s="528"/>
      <c r="AS21" s="528"/>
      <c r="AT21" s="528"/>
      <c r="AU21" s="528"/>
      <c r="AV21" s="528"/>
      <c r="AW21" s="528"/>
      <c r="AX21" s="528"/>
      <c r="AY21" s="528"/>
      <c r="AZ21" s="528"/>
      <c r="BA21" s="528"/>
      <c r="BB21" s="528"/>
      <c r="BC21" s="528"/>
      <c r="BD21" s="528"/>
      <c r="BE21" s="528"/>
      <c r="BF21" s="528"/>
      <c r="BG21" s="528"/>
      <c r="BH21" s="528"/>
      <c r="BI21" s="528"/>
      <c r="BJ21" s="528"/>
      <c r="BK21" s="528"/>
      <c r="BL21" s="528"/>
      <c r="BM21" s="528"/>
      <c r="BN21" s="528"/>
      <c r="BO21" s="528"/>
      <c r="BP21" s="528"/>
      <c r="BQ21" s="528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8"/>
      <c r="CG21" s="528"/>
      <c r="CH21" s="528"/>
      <c r="CI21" s="528"/>
      <c r="CJ21" s="528"/>
      <c r="CK21" s="528"/>
      <c r="CL21" s="528"/>
      <c r="CM21" s="528"/>
      <c r="CN21" s="528"/>
      <c r="CO21" s="528"/>
      <c r="CP21" s="528"/>
      <c r="CQ21" s="528"/>
      <c r="CR21" s="528"/>
      <c r="CS21" s="528"/>
      <c r="CT21" s="528"/>
      <c r="CU21" s="528"/>
      <c r="CV21" s="528"/>
      <c r="CW21" s="528"/>
      <c r="CX21" s="528"/>
      <c r="CY21" s="528"/>
      <c r="CZ21" s="528"/>
      <c r="DA21" s="528"/>
      <c r="DB21" s="528"/>
      <c r="DC21" s="528"/>
      <c r="DD21" s="528"/>
      <c r="DE21" s="528"/>
      <c r="DF21" s="528"/>
      <c r="DG21" s="528"/>
      <c r="DH21" s="528"/>
      <c r="DI21" s="528"/>
      <c r="DJ21" s="528"/>
      <c r="DK21" s="528"/>
      <c r="DL21" s="528"/>
      <c r="DM21" s="528"/>
      <c r="DN21" s="528"/>
      <c r="DO21" s="528"/>
      <c r="DP21" s="528"/>
      <c r="DQ21" s="528"/>
      <c r="DR21" s="528"/>
      <c r="DS21" s="528"/>
      <c r="DT21" s="528"/>
      <c r="DU21" s="528"/>
      <c r="DV21" s="528"/>
      <c r="DW21" s="528"/>
      <c r="DX21" s="528"/>
      <c r="DY21" s="528"/>
      <c r="DZ21" s="528"/>
      <c r="EA21" s="528"/>
      <c r="EB21" s="528"/>
      <c r="EC21" s="528"/>
      <c r="ED21" s="528"/>
      <c r="EE21" s="528"/>
      <c r="EF21" s="528"/>
      <c r="EG21" s="528"/>
      <c r="EH21" s="528"/>
      <c r="EI21" s="528"/>
      <c r="EJ21" s="528"/>
      <c r="EK21" s="528"/>
      <c r="EL21" s="528"/>
      <c r="EM21" s="528"/>
      <c r="EN21" s="528"/>
      <c r="EO21" s="528"/>
      <c r="EP21" s="528"/>
      <c r="EQ21" s="528"/>
      <c r="ER21" s="528"/>
      <c r="ES21" s="528"/>
      <c r="ET21" s="528"/>
      <c r="EU21" s="528"/>
      <c r="EV21" s="528"/>
      <c r="EW21" s="528"/>
      <c r="EX21" s="528"/>
      <c r="EY21" s="528"/>
      <c r="EZ21" s="528"/>
      <c r="FA21" s="528"/>
      <c r="FB21" s="528"/>
      <c r="FC21" s="528"/>
      <c r="FD21" s="528"/>
      <c r="FE21" s="528"/>
      <c r="FF21" s="528"/>
      <c r="FG21" s="528"/>
    </row>
    <row r="22" spans="1:163" ht="15.75" customHeight="1" x14ac:dyDescent="0.2">
      <c r="A22" s="134"/>
      <c r="B22" s="134"/>
      <c r="C22" s="134" t="s">
        <v>523</v>
      </c>
      <c r="D22" s="134" t="s">
        <v>524</v>
      </c>
      <c r="E22" s="134"/>
      <c r="F22" s="134" t="s">
        <v>525</v>
      </c>
      <c r="G22" s="134"/>
      <c r="H22" s="134"/>
      <c r="I22" s="558">
        <v>462</v>
      </c>
      <c r="J22" s="270"/>
      <c r="K22" s="589" t="s">
        <v>526</v>
      </c>
      <c r="L22" s="270"/>
      <c r="M22" s="558">
        <v>35</v>
      </c>
      <c r="N22" s="538"/>
      <c r="O22" s="558">
        <v>64</v>
      </c>
      <c r="P22" s="538"/>
      <c r="Q22" s="558">
        <v>122</v>
      </c>
      <c r="R22" s="538"/>
      <c r="S22" s="558">
        <v>101</v>
      </c>
      <c r="T22" s="538"/>
      <c r="U22" s="558">
        <v>66</v>
      </c>
      <c r="V22" s="538"/>
      <c r="W22" s="558">
        <v>74</v>
      </c>
      <c r="X22" s="528"/>
      <c r="Y22" s="528"/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528"/>
      <c r="AM22" s="528"/>
      <c r="AN22" s="528"/>
      <c r="AO22" s="528"/>
      <c r="AP22" s="528"/>
      <c r="AQ22" s="528"/>
      <c r="AR22" s="528"/>
      <c r="AS22" s="528"/>
      <c r="AT22" s="528"/>
      <c r="AU22" s="528"/>
      <c r="AV22" s="528"/>
      <c r="AW22" s="528"/>
      <c r="AX22" s="528"/>
      <c r="AY22" s="528"/>
      <c r="AZ22" s="528"/>
      <c r="BA22" s="528"/>
      <c r="BB22" s="528"/>
      <c r="BC22" s="528"/>
      <c r="BD22" s="528"/>
      <c r="BE22" s="528"/>
      <c r="BF22" s="528"/>
      <c r="BG22" s="528"/>
      <c r="BH22" s="528"/>
      <c r="BI22" s="528"/>
      <c r="BJ22" s="528"/>
      <c r="BK22" s="528"/>
      <c r="BL22" s="528"/>
      <c r="BM22" s="528"/>
      <c r="BN22" s="528"/>
      <c r="BO22" s="528"/>
      <c r="BP22" s="528"/>
      <c r="BQ22" s="528"/>
      <c r="BR22" s="528"/>
      <c r="BS22" s="528"/>
      <c r="BT22" s="528"/>
      <c r="BU22" s="528"/>
      <c r="BV22" s="528"/>
      <c r="BW22" s="528"/>
      <c r="BX22" s="528"/>
      <c r="BY22" s="528"/>
      <c r="BZ22" s="528"/>
      <c r="CA22" s="528"/>
      <c r="CB22" s="528"/>
      <c r="CC22" s="528"/>
      <c r="CD22" s="528"/>
      <c r="CE22" s="528"/>
      <c r="CF22" s="528"/>
      <c r="CG22" s="528"/>
      <c r="CH22" s="528"/>
      <c r="CI22" s="528"/>
      <c r="CJ22" s="528"/>
      <c r="CK22" s="528"/>
      <c r="CL22" s="528"/>
      <c r="CM22" s="528"/>
      <c r="CN22" s="528"/>
      <c r="CO22" s="528"/>
      <c r="CP22" s="528"/>
      <c r="CQ22" s="528"/>
      <c r="CR22" s="528"/>
      <c r="CS22" s="528"/>
      <c r="CT22" s="528"/>
      <c r="CU22" s="528"/>
      <c r="CV22" s="528"/>
      <c r="CW22" s="528"/>
      <c r="CX22" s="528"/>
      <c r="CY22" s="528"/>
      <c r="CZ22" s="528"/>
      <c r="DA22" s="528"/>
      <c r="DB22" s="528"/>
      <c r="DC22" s="528"/>
      <c r="DD22" s="528"/>
      <c r="DE22" s="528"/>
      <c r="DF22" s="528"/>
      <c r="DG22" s="528"/>
      <c r="DH22" s="528"/>
      <c r="DI22" s="528"/>
      <c r="DJ22" s="528"/>
      <c r="DK22" s="528"/>
      <c r="DL22" s="528"/>
      <c r="DM22" s="528"/>
      <c r="DN22" s="528"/>
      <c r="DO22" s="528"/>
      <c r="DP22" s="528"/>
      <c r="DQ22" s="528"/>
      <c r="DR22" s="528"/>
      <c r="DS22" s="528"/>
      <c r="DT22" s="528"/>
      <c r="DU22" s="528"/>
      <c r="DV22" s="528"/>
      <c r="DW22" s="528"/>
      <c r="DX22" s="528"/>
      <c r="DY22" s="528"/>
      <c r="DZ22" s="528"/>
      <c r="EA22" s="528"/>
      <c r="EB22" s="528"/>
      <c r="EC22" s="528"/>
      <c r="ED22" s="528"/>
      <c r="EE22" s="528"/>
      <c r="EF22" s="528"/>
      <c r="EG22" s="528"/>
      <c r="EH22" s="528"/>
      <c r="EI22" s="528"/>
      <c r="EJ22" s="528"/>
      <c r="EK22" s="528"/>
      <c r="EL22" s="528"/>
      <c r="EM22" s="528"/>
      <c r="EN22" s="528"/>
      <c r="EO22" s="528"/>
      <c r="EP22" s="528"/>
      <c r="EQ22" s="528"/>
      <c r="ER22" s="528"/>
      <c r="ES22" s="528"/>
      <c r="ET22" s="528"/>
      <c r="EU22" s="528"/>
      <c r="EV22" s="528"/>
      <c r="EW22" s="528"/>
      <c r="EX22" s="528"/>
      <c r="EY22" s="528"/>
      <c r="EZ22" s="528"/>
      <c r="FA22" s="528"/>
      <c r="FB22" s="528"/>
      <c r="FC22" s="528"/>
      <c r="FD22" s="528"/>
      <c r="FE22" s="528"/>
      <c r="FF22" s="528"/>
      <c r="FG22" s="528"/>
    </row>
    <row r="23" spans="1:163" ht="12" customHeight="1" x14ac:dyDescent="0.2">
      <c r="A23" s="134"/>
      <c r="B23" s="134"/>
      <c r="C23" s="134" t="s">
        <v>527</v>
      </c>
      <c r="D23" s="134" t="s">
        <v>528</v>
      </c>
      <c r="E23" s="134"/>
      <c r="F23" s="134" t="s">
        <v>529</v>
      </c>
      <c r="G23" s="134"/>
      <c r="H23" s="134"/>
      <c r="I23" s="558">
        <v>412</v>
      </c>
      <c r="J23" s="270"/>
      <c r="K23" s="589" t="s">
        <v>530</v>
      </c>
      <c r="L23" s="270"/>
      <c r="M23" s="558">
        <v>35</v>
      </c>
      <c r="N23" s="538"/>
      <c r="O23" s="558">
        <v>49</v>
      </c>
      <c r="P23" s="538"/>
      <c r="Q23" s="558">
        <v>139</v>
      </c>
      <c r="R23" s="538"/>
      <c r="S23" s="558">
        <v>88</v>
      </c>
      <c r="T23" s="538"/>
      <c r="U23" s="558">
        <v>48</v>
      </c>
      <c r="V23" s="538"/>
      <c r="W23" s="558">
        <v>53</v>
      </c>
      <c r="X23" s="528"/>
      <c r="Y23" s="528"/>
      <c r="Z23" s="528"/>
      <c r="AA23" s="528"/>
      <c r="AB23" s="528"/>
      <c r="AC23" s="528"/>
      <c r="AD23" s="528"/>
      <c r="AE23" s="528"/>
      <c r="AF23" s="528"/>
      <c r="AG23" s="528"/>
      <c r="AH23" s="528"/>
      <c r="AI23" s="528"/>
      <c r="AJ23" s="528"/>
      <c r="AK23" s="528"/>
      <c r="AL23" s="528"/>
      <c r="AM23" s="528"/>
      <c r="AN23" s="528"/>
      <c r="AO23" s="528"/>
      <c r="AP23" s="528"/>
      <c r="AQ23" s="528"/>
      <c r="AR23" s="528"/>
      <c r="AS23" s="528"/>
      <c r="AT23" s="528"/>
      <c r="AU23" s="528"/>
      <c r="AV23" s="528"/>
      <c r="AW23" s="528"/>
      <c r="AX23" s="528"/>
      <c r="AY23" s="528"/>
      <c r="AZ23" s="528"/>
      <c r="BA23" s="528"/>
      <c r="BB23" s="528"/>
      <c r="BC23" s="528"/>
      <c r="BD23" s="528"/>
      <c r="BE23" s="528"/>
      <c r="BF23" s="528"/>
      <c r="BG23" s="528"/>
      <c r="BH23" s="528"/>
      <c r="BI23" s="528"/>
      <c r="BJ23" s="528"/>
      <c r="BK23" s="528"/>
      <c r="BL23" s="528"/>
      <c r="BM23" s="528"/>
      <c r="BN23" s="528"/>
      <c r="BO23" s="528"/>
      <c r="BP23" s="528"/>
      <c r="BQ23" s="528"/>
      <c r="BR23" s="528"/>
      <c r="BS23" s="528"/>
      <c r="BT23" s="528"/>
      <c r="BU23" s="528"/>
      <c r="BV23" s="528"/>
      <c r="BW23" s="528"/>
      <c r="BX23" s="528"/>
      <c r="BY23" s="528"/>
      <c r="BZ23" s="528"/>
      <c r="CA23" s="528"/>
      <c r="CB23" s="528"/>
      <c r="CC23" s="528"/>
      <c r="CD23" s="528"/>
      <c r="CE23" s="528"/>
      <c r="CF23" s="528"/>
      <c r="CG23" s="528"/>
      <c r="CH23" s="528"/>
      <c r="CI23" s="528"/>
      <c r="CJ23" s="528"/>
      <c r="CK23" s="528"/>
      <c r="CL23" s="528"/>
      <c r="CM23" s="528"/>
      <c r="CN23" s="528"/>
      <c r="CO23" s="528"/>
      <c r="CP23" s="528"/>
      <c r="CQ23" s="528"/>
      <c r="CR23" s="528"/>
      <c r="CS23" s="528"/>
      <c r="CT23" s="528"/>
      <c r="CU23" s="528"/>
      <c r="CV23" s="528"/>
      <c r="CW23" s="528"/>
      <c r="CX23" s="528"/>
      <c r="CY23" s="528"/>
      <c r="CZ23" s="528"/>
      <c r="DA23" s="528"/>
      <c r="DB23" s="528"/>
      <c r="DC23" s="528"/>
      <c r="DD23" s="528"/>
      <c r="DE23" s="528"/>
      <c r="DF23" s="528"/>
      <c r="DG23" s="528"/>
      <c r="DH23" s="528"/>
      <c r="DI23" s="528"/>
      <c r="DJ23" s="528"/>
      <c r="DK23" s="528"/>
      <c r="DL23" s="528"/>
      <c r="DM23" s="528"/>
      <c r="DN23" s="528"/>
      <c r="DO23" s="528"/>
      <c r="DP23" s="528"/>
      <c r="DQ23" s="528"/>
      <c r="DR23" s="528"/>
      <c r="DS23" s="528"/>
      <c r="DT23" s="528"/>
      <c r="DU23" s="528"/>
      <c r="DV23" s="528"/>
      <c r="DW23" s="528"/>
      <c r="DX23" s="528"/>
      <c r="DY23" s="528"/>
      <c r="DZ23" s="528"/>
      <c r="EA23" s="528"/>
      <c r="EB23" s="528"/>
      <c r="EC23" s="528"/>
      <c r="ED23" s="528"/>
      <c r="EE23" s="528"/>
      <c r="EF23" s="528"/>
      <c r="EG23" s="528"/>
      <c r="EH23" s="528"/>
      <c r="EI23" s="528"/>
      <c r="EJ23" s="528"/>
      <c r="EK23" s="528"/>
      <c r="EL23" s="528"/>
      <c r="EM23" s="528"/>
      <c r="EN23" s="528"/>
      <c r="EO23" s="528"/>
      <c r="EP23" s="528"/>
      <c r="EQ23" s="528"/>
      <c r="ER23" s="528"/>
      <c r="ES23" s="528"/>
      <c r="ET23" s="528"/>
      <c r="EU23" s="528"/>
      <c r="EV23" s="528"/>
      <c r="EW23" s="528"/>
      <c r="EX23" s="528"/>
      <c r="EY23" s="528"/>
      <c r="EZ23" s="528"/>
      <c r="FA23" s="528"/>
      <c r="FB23" s="528"/>
      <c r="FC23" s="528"/>
      <c r="FD23" s="528"/>
      <c r="FE23" s="528"/>
      <c r="FF23" s="528"/>
      <c r="FG23" s="528"/>
    </row>
    <row r="24" spans="1:163" ht="12" customHeight="1" x14ac:dyDescent="0.2">
      <c r="A24" s="134"/>
      <c r="B24" s="134"/>
      <c r="C24" s="134" t="s">
        <v>531</v>
      </c>
      <c r="D24" s="134" t="s">
        <v>532</v>
      </c>
      <c r="E24" s="134"/>
      <c r="F24" s="134" t="s">
        <v>533</v>
      </c>
      <c r="G24" s="134"/>
      <c r="H24" s="134"/>
      <c r="I24" s="558">
        <v>255</v>
      </c>
      <c r="J24" s="270"/>
      <c r="K24" s="589" t="s">
        <v>534</v>
      </c>
      <c r="L24" s="270"/>
      <c r="M24" s="558">
        <v>24</v>
      </c>
      <c r="N24" s="538"/>
      <c r="O24" s="558">
        <v>23</v>
      </c>
      <c r="P24" s="538"/>
      <c r="Q24" s="558">
        <v>76</v>
      </c>
      <c r="R24" s="538"/>
      <c r="S24" s="558">
        <v>51</v>
      </c>
      <c r="T24" s="538"/>
      <c r="U24" s="558">
        <v>41</v>
      </c>
      <c r="V24" s="538"/>
      <c r="W24" s="558">
        <v>40</v>
      </c>
      <c r="X24" s="528"/>
      <c r="Y24" s="528"/>
      <c r="Z24" s="528"/>
      <c r="AA24" s="528"/>
      <c r="AB24" s="528"/>
      <c r="AC24" s="528"/>
      <c r="AD24" s="528"/>
      <c r="AE24" s="528"/>
      <c r="AF24" s="528"/>
      <c r="AG24" s="528"/>
      <c r="AH24" s="528"/>
      <c r="AI24" s="528"/>
      <c r="AJ24" s="528"/>
      <c r="AK24" s="528"/>
      <c r="AL24" s="528"/>
      <c r="AM24" s="528"/>
      <c r="AN24" s="528"/>
      <c r="AO24" s="528"/>
      <c r="AP24" s="528"/>
      <c r="AQ24" s="528"/>
      <c r="AR24" s="528"/>
      <c r="AS24" s="528"/>
      <c r="AT24" s="528"/>
      <c r="AU24" s="528"/>
      <c r="AV24" s="528"/>
      <c r="AW24" s="528"/>
      <c r="AX24" s="528"/>
      <c r="AY24" s="528"/>
      <c r="AZ24" s="528"/>
      <c r="BA24" s="528"/>
      <c r="BB24" s="528"/>
      <c r="BC24" s="528"/>
      <c r="BD24" s="528"/>
      <c r="BE24" s="528"/>
      <c r="BF24" s="528"/>
      <c r="BG24" s="528"/>
      <c r="BH24" s="528"/>
      <c r="BI24" s="528"/>
      <c r="BJ24" s="528"/>
      <c r="BK24" s="528"/>
      <c r="BL24" s="528"/>
      <c r="BM24" s="528"/>
      <c r="BN24" s="528"/>
      <c r="BO24" s="528"/>
      <c r="BP24" s="528"/>
      <c r="BQ24" s="528"/>
      <c r="BR24" s="528"/>
      <c r="BS24" s="528"/>
      <c r="BT24" s="528"/>
      <c r="BU24" s="528"/>
      <c r="BV24" s="528"/>
      <c r="BW24" s="528"/>
      <c r="BX24" s="528"/>
      <c r="BY24" s="528"/>
      <c r="BZ24" s="528"/>
      <c r="CA24" s="528"/>
      <c r="CB24" s="528"/>
      <c r="CC24" s="528"/>
      <c r="CD24" s="528"/>
      <c r="CE24" s="528"/>
      <c r="CF24" s="528"/>
      <c r="CG24" s="528"/>
      <c r="CH24" s="528"/>
      <c r="CI24" s="528"/>
      <c r="CJ24" s="528"/>
      <c r="CK24" s="528"/>
      <c r="CL24" s="528"/>
      <c r="CM24" s="528"/>
      <c r="CN24" s="528"/>
      <c r="CO24" s="528"/>
      <c r="CP24" s="528"/>
      <c r="CQ24" s="528"/>
      <c r="CR24" s="528"/>
      <c r="CS24" s="528"/>
      <c r="CT24" s="528"/>
      <c r="CU24" s="528"/>
      <c r="CV24" s="528"/>
      <c r="CW24" s="528"/>
      <c r="CX24" s="528"/>
      <c r="CY24" s="528"/>
      <c r="CZ24" s="528"/>
      <c r="DA24" s="528"/>
      <c r="DB24" s="528"/>
      <c r="DC24" s="528"/>
      <c r="DD24" s="528"/>
      <c r="DE24" s="528"/>
      <c r="DF24" s="528"/>
      <c r="DG24" s="528"/>
      <c r="DH24" s="528"/>
      <c r="DI24" s="528"/>
      <c r="DJ24" s="528"/>
      <c r="DK24" s="528"/>
      <c r="DL24" s="528"/>
      <c r="DM24" s="528"/>
      <c r="DN24" s="528"/>
      <c r="DO24" s="528"/>
      <c r="DP24" s="528"/>
      <c r="DQ24" s="528"/>
      <c r="DR24" s="528"/>
      <c r="DS24" s="528"/>
      <c r="DT24" s="528"/>
      <c r="DU24" s="528"/>
      <c r="DV24" s="528"/>
      <c r="DW24" s="528"/>
      <c r="DX24" s="528"/>
      <c r="DY24" s="528"/>
      <c r="DZ24" s="528"/>
      <c r="EA24" s="528"/>
      <c r="EB24" s="528"/>
      <c r="EC24" s="528"/>
      <c r="ED24" s="528"/>
      <c r="EE24" s="528"/>
      <c r="EF24" s="528"/>
      <c r="EG24" s="528"/>
      <c r="EH24" s="528"/>
      <c r="EI24" s="528"/>
      <c r="EJ24" s="528"/>
      <c r="EK24" s="528"/>
      <c r="EL24" s="528"/>
      <c r="EM24" s="528"/>
      <c r="EN24" s="528"/>
      <c r="EO24" s="528"/>
      <c r="EP24" s="528"/>
      <c r="EQ24" s="528"/>
      <c r="ER24" s="528"/>
      <c r="ES24" s="528"/>
      <c r="ET24" s="528"/>
      <c r="EU24" s="528"/>
      <c r="EV24" s="528"/>
      <c r="EW24" s="528"/>
      <c r="EX24" s="528"/>
      <c r="EY24" s="528"/>
      <c r="EZ24" s="528"/>
      <c r="FA24" s="528"/>
      <c r="FB24" s="528"/>
      <c r="FC24" s="528"/>
      <c r="FD24" s="528"/>
      <c r="FE24" s="528"/>
      <c r="FF24" s="528"/>
      <c r="FG24" s="528"/>
    </row>
    <row r="25" spans="1:163" ht="12" customHeight="1" x14ac:dyDescent="0.2">
      <c r="A25" s="134"/>
      <c r="B25" s="134"/>
      <c r="C25" s="134" t="s">
        <v>535</v>
      </c>
      <c r="D25" s="134" t="s">
        <v>536</v>
      </c>
      <c r="E25" s="134"/>
      <c r="F25" s="134" t="s">
        <v>537</v>
      </c>
      <c r="G25" s="134"/>
      <c r="H25" s="134"/>
      <c r="I25" s="558">
        <v>628</v>
      </c>
      <c r="J25" s="270"/>
      <c r="K25" s="589" t="s">
        <v>538</v>
      </c>
      <c r="L25" s="270"/>
      <c r="M25" s="558">
        <v>44</v>
      </c>
      <c r="N25" s="538"/>
      <c r="O25" s="558">
        <v>74</v>
      </c>
      <c r="P25" s="538"/>
      <c r="Q25" s="558">
        <v>170</v>
      </c>
      <c r="R25" s="538"/>
      <c r="S25" s="558">
        <v>141</v>
      </c>
      <c r="T25" s="538"/>
      <c r="U25" s="558">
        <v>90</v>
      </c>
      <c r="V25" s="538"/>
      <c r="W25" s="558">
        <v>109</v>
      </c>
      <c r="X25" s="528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8"/>
      <c r="AL25" s="528"/>
      <c r="AM25" s="528"/>
      <c r="AN25" s="528"/>
      <c r="AO25" s="528"/>
      <c r="AP25" s="528"/>
      <c r="AQ25" s="528"/>
      <c r="AR25" s="528"/>
      <c r="AS25" s="528"/>
      <c r="AT25" s="528"/>
      <c r="AU25" s="528"/>
      <c r="AV25" s="528"/>
      <c r="AW25" s="528"/>
      <c r="AX25" s="528"/>
      <c r="AY25" s="528"/>
      <c r="AZ25" s="528"/>
      <c r="BA25" s="528"/>
      <c r="BB25" s="528"/>
      <c r="BC25" s="528"/>
      <c r="BD25" s="528"/>
      <c r="BE25" s="528"/>
      <c r="BF25" s="528"/>
      <c r="BG25" s="528"/>
      <c r="BH25" s="528"/>
      <c r="BI25" s="528"/>
      <c r="BJ25" s="528"/>
      <c r="BK25" s="528"/>
      <c r="BL25" s="528"/>
      <c r="BM25" s="528"/>
      <c r="BN25" s="528"/>
      <c r="BO25" s="528"/>
      <c r="BP25" s="528"/>
      <c r="BQ25" s="528"/>
      <c r="BR25" s="528"/>
      <c r="BS25" s="528"/>
      <c r="BT25" s="528"/>
      <c r="BU25" s="528"/>
      <c r="BV25" s="528"/>
      <c r="BW25" s="528"/>
      <c r="BX25" s="528"/>
      <c r="BY25" s="528"/>
      <c r="BZ25" s="528"/>
      <c r="CA25" s="528"/>
      <c r="CB25" s="528"/>
      <c r="CC25" s="528"/>
      <c r="CD25" s="528"/>
      <c r="CE25" s="528"/>
      <c r="CF25" s="528"/>
      <c r="CG25" s="528"/>
      <c r="CH25" s="528"/>
      <c r="CI25" s="528"/>
      <c r="CJ25" s="528"/>
      <c r="CK25" s="528"/>
      <c r="CL25" s="528"/>
      <c r="CM25" s="528"/>
      <c r="CN25" s="528"/>
      <c r="CO25" s="528"/>
      <c r="CP25" s="528"/>
      <c r="CQ25" s="528"/>
      <c r="CR25" s="528"/>
      <c r="CS25" s="528"/>
      <c r="CT25" s="528"/>
      <c r="CU25" s="528"/>
      <c r="CV25" s="528"/>
      <c r="CW25" s="528"/>
      <c r="CX25" s="528"/>
      <c r="CY25" s="528"/>
      <c r="CZ25" s="528"/>
      <c r="DA25" s="528"/>
      <c r="DB25" s="528"/>
      <c r="DC25" s="528"/>
      <c r="DD25" s="528"/>
      <c r="DE25" s="528"/>
      <c r="DF25" s="528"/>
      <c r="DG25" s="528"/>
      <c r="DH25" s="528"/>
      <c r="DI25" s="528"/>
      <c r="DJ25" s="528"/>
      <c r="DK25" s="528"/>
      <c r="DL25" s="528"/>
      <c r="DM25" s="528"/>
      <c r="DN25" s="528"/>
      <c r="DO25" s="528"/>
      <c r="DP25" s="528"/>
      <c r="DQ25" s="528"/>
      <c r="DR25" s="528"/>
      <c r="DS25" s="528"/>
      <c r="DT25" s="528"/>
      <c r="DU25" s="528"/>
      <c r="DV25" s="528"/>
      <c r="DW25" s="528"/>
      <c r="DX25" s="528"/>
      <c r="DY25" s="528"/>
      <c r="DZ25" s="528"/>
      <c r="EA25" s="528"/>
      <c r="EB25" s="528"/>
      <c r="EC25" s="528"/>
      <c r="ED25" s="528"/>
      <c r="EE25" s="528"/>
      <c r="EF25" s="528"/>
      <c r="EG25" s="528"/>
      <c r="EH25" s="528"/>
      <c r="EI25" s="528"/>
      <c r="EJ25" s="528"/>
      <c r="EK25" s="528"/>
      <c r="EL25" s="528"/>
      <c r="EM25" s="528"/>
      <c r="EN25" s="528"/>
      <c r="EO25" s="528"/>
      <c r="EP25" s="528"/>
      <c r="EQ25" s="528"/>
      <c r="ER25" s="528"/>
      <c r="ES25" s="528"/>
      <c r="ET25" s="528"/>
      <c r="EU25" s="528"/>
      <c r="EV25" s="528"/>
      <c r="EW25" s="528"/>
      <c r="EX25" s="528"/>
      <c r="EY25" s="528"/>
      <c r="EZ25" s="528"/>
      <c r="FA25" s="528"/>
      <c r="FB25" s="528"/>
      <c r="FC25" s="528"/>
      <c r="FD25" s="528"/>
      <c r="FE25" s="528"/>
      <c r="FF25" s="528"/>
      <c r="FG25" s="528"/>
    </row>
    <row r="26" spans="1:163" ht="12" customHeight="1" x14ac:dyDescent="0.2">
      <c r="A26" s="134"/>
      <c r="B26" s="134"/>
      <c r="C26" s="134" t="s">
        <v>539</v>
      </c>
      <c r="D26" s="134" t="s">
        <v>540</v>
      </c>
      <c r="E26" s="134"/>
      <c r="F26" s="134" t="s">
        <v>541</v>
      </c>
      <c r="G26" s="134"/>
      <c r="H26" s="134"/>
      <c r="I26" s="558">
        <v>633</v>
      </c>
      <c r="J26" s="270"/>
      <c r="K26" s="589" t="s">
        <v>542</v>
      </c>
      <c r="L26" s="270"/>
      <c r="M26" s="558">
        <v>47</v>
      </c>
      <c r="N26" s="538"/>
      <c r="O26" s="558">
        <v>86</v>
      </c>
      <c r="P26" s="538"/>
      <c r="Q26" s="558">
        <v>203</v>
      </c>
      <c r="R26" s="538"/>
      <c r="S26" s="558">
        <v>118</v>
      </c>
      <c r="T26" s="538"/>
      <c r="U26" s="558">
        <v>101</v>
      </c>
      <c r="V26" s="538"/>
      <c r="W26" s="558">
        <v>78</v>
      </c>
      <c r="X26" s="528"/>
      <c r="Y26" s="528"/>
      <c r="Z26" s="528"/>
      <c r="AA26" s="528"/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  <c r="AQ26" s="528"/>
      <c r="AR26" s="528"/>
      <c r="AS26" s="528"/>
      <c r="AT26" s="528"/>
      <c r="AU26" s="528"/>
      <c r="AV26" s="528"/>
      <c r="AW26" s="528"/>
      <c r="AX26" s="528"/>
      <c r="AY26" s="528"/>
      <c r="AZ26" s="528"/>
      <c r="BA26" s="528"/>
      <c r="BB26" s="528"/>
      <c r="BC26" s="528"/>
      <c r="BD26" s="528"/>
      <c r="BE26" s="528"/>
      <c r="BF26" s="528"/>
      <c r="BG26" s="528"/>
      <c r="BH26" s="528"/>
      <c r="BI26" s="528"/>
      <c r="BJ26" s="528"/>
      <c r="BK26" s="528"/>
      <c r="BL26" s="528"/>
      <c r="BM26" s="528"/>
      <c r="BN26" s="528"/>
      <c r="BO26" s="528"/>
      <c r="BP26" s="528"/>
      <c r="BQ26" s="528"/>
      <c r="BR26" s="528"/>
      <c r="BS26" s="528"/>
      <c r="BT26" s="528"/>
      <c r="BU26" s="528"/>
      <c r="BV26" s="528"/>
      <c r="BW26" s="528"/>
      <c r="BX26" s="528"/>
      <c r="BY26" s="528"/>
      <c r="BZ26" s="528"/>
      <c r="CA26" s="528"/>
      <c r="CB26" s="528"/>
      <c r="CC26" s="528"/>
      <c r="CD26" s="528"/>
      <c r="CE26" s="528"/>
      <c r="CF26" s="528"/>
      <c r="CG26" s="528"/>
      <c r="CH26" s="528"/>
      <c r="CI26" s="528"/>
      <c r="CJ26" s="528"/>
      <c r="CK26" s="528"/>
      <c r="CL26" s="528"/>
      <c r="CM26" s="528"/>
      <c r="CN26" s="528"/>
      <c r="CO26" s="528"/>
      <c r="CP26" s="528"/>
      <c r="CQ26" s="528"/>
      <c r="CR26" s="528"/>
      <c r="CS26" s="528"/>
      <c r="CT26" s="528"/>
      <c r="CU26" s="528"/>
      <c r="CV26" s="528"/>
      <c r="CW26" s="528"/>
      <c r="CX26" s="528"/>
      <c r="CY26" s="528"/>
      <c r="CZ26" s="528"/>
      <c r="DA26" s="528"/>
      <c r="DB26" s="528"/>
      <c r="DC26" s="528"/>
      <c r="DD26" s="528"/>
      <c r="DE26" s="528"/>
      <c r="DF26" s="528"/>
      <c r="DG26" s="528"/>
      <c r="DH26" s="528"/>
      <c r="DI26" s="528"/>
      <c r="DJ26" s="528"/>
      <c r="DK26" s="528"/>
      <c r="DL26" s="528"/>
      <c r="DM26" s="528"/>
      <c r="DN26" s="528"/>
      <c r="DO26" s="528"/>
      <c r="DP26" s="528"/>
      <c r="DQ26" s="528"/>
      <c r="DR26" s="528"/>
      <c r="DS26" s="528"/>
      <c r="DT26" s="528"/>
      <c r="DU26" s="528"/>
      <c r="DV26" s="528"/>
      <c r="DW26" s="528"/>
      <c r="DX26" s="528"/>
      <c r="DY26" s="528"/>
      <c r="DZ26" s="528"/>
      <c r="EA26" s="528"/>
      <c r="EB26" s="528"/>
      <c r="EC26" s="528"/>
      <c r="ED26" s="528"/>
      <c r="EE26" s="528"/>
      <c r="EF26" s="528"/>
      <c r="EG26" s="528"/>
      <c r="EH26" s="528"/>
      <c r="EI26" s="528"/>
      <c r="EJ26" s="528"/>
      <c r="EK26" s="528"/>
      <c r="EL26" s="528"/>
      <c r="EM26" s="528"/>
      <c r="EN26" s="528"/>
      <c r="EO26" s="528"/>
      <c r="EP26" s="528"/>
      <c r="EQ26" s="528"/>
      <c r="ER26" s="528"/>
      <c r="ES26" s="528"/>
      <c r="ET26" s="528"/>
      <c r="EU26" s="528"/>
      <c r="EV26" s="528"/>
      <c r="EW26" s="528"/>
      <c r="EX26" s="528"/>
      <c r="EY26" s="528"/>
      <c r="EZ26" s="528"/>
      <c r="FA26" s="528"/>
      <c r="FB26" s="528"/>
      <c r="FC26" s="528"/>
      <c r="FD26" s="528"/>
      <c r="FE26" s="528"/>
      <c r="FF26" s="528"/>
      <c r="FG26" s="528"/>
    </row>
    <row r="27" spans="1:163" ht="12" customHeight="1" x14ac:dyDescent="0.2">
      <c r="A27" s="134"/>
      <c r="B27" s="134"/>
      <c r="C27" s="134" t="s">
        <v>543</v>
      </c>
      <c r="D27" s="134" t="s">
        <v>544</v>
      </c>
      <c r="E27" s="134"/>
      <c r="F27" s="134" t="s">
        <v>545</v>
      </c>
      <c r="G27" s="134"/>
      <c r="H27" s="134"/>
      <c r="I27" s="558">
        <v>1112</v>
      </c>
      <c r="J27" s="270"/>
      <c r="K27" s="589" t="s">
        <v>546</v>
      </c>
      <c r="L27" s="270"/>
      <c r="M27" s="558">
        <v>96</v>
      </c>
      <c r="N27" s="538"/>
      <c r="O27" s="558">
        <v>122</v>
      </c>
      <c r="P27" s="538"/>
      <c r="Q27" s="558">
        <v>362</v>
      </c>
      <c r="R27" s="538"/>
      <c r="S27" s="558">
        <v>271</v>
      </c>
      <c r="T27" s="538"/>
      <c r="U27" s="558">
        <v>138</v>
      </c>
      <c r="V27" s="538"/>
      <c r="W27" s="558">
        <v>123</v>
      </c>
      <c r="X27" s="528"/>
      <c r="Y27" s="528"/>
      <c r="Z27" s="528"/>
      <c r="AA27" s="528"/>
      <c r="AB27" s="528"/>
      <c r="AC27" s="528"/>
      <c r="AD27" s="528"/>
      <c r="AE27" s="528"/>
      <c r="AF27" s="528"/>
      <c r="AG27" s="528"/>
      <c r="AH27" s="528"/>
      <c r="AI27" s="528"/>
      <c r="AJ27" s="528"/>
      <c r="AK27" s="528"/>
      <c r="AL27" s="528"/>
      <c r="AM27" s="528"/>
      <c r="AN27" s="528"/>
      <c r="AO27" s="528"/>
      <c r="AP27" s="528"/>
      <c r="AQ27" s="528"/>
      <c r="AR27" s="528"/>
      <c r="AS27" s="528"/>
      <c r="AT27" s="528"/>
      <c r="AU27" s="528"/>
      <c r="AV27" s="528"/>
      <c r="AW27" s="528"/>
      <c r="AX27" s="528"/>
      <c r="AY27" s="528"/>
      <c r="AZ27" s="528"/>
      <c r="BA27" s="528"/>
      <c r="BB27" s="528"/>
      <c r="BC27" s="528"/>
      <c r="BD27" s="528"/>
      <c r="BE27" s="528"/>
      <c r="BF27" s="528"/>
      <c r="BG27" s="528"/>
      <c r="BH27" s="528"/>
      <c r="BI27" s="528"/>
      <c r="BJ27" s="528"/>
      <c r="BK27" s="528"/>
      <c r="BL27" s="528"/>
      <c r="BM27" s="528"/>
      <c r="BN27" s="528"/>
      <c r="BO27" s="528"/>
      <c r="BP27" s="528"/>
      <c r="BQ27" s="528"/>
      <c r="BR27" s="528"/>
      <c r="BS27" s="528"/>
      <c r="BT27" s="528"/>
      <c r="BU27" s="528"/>
      <c r="BV27" s="528"/>
      <c r="BW27" s="528"/>
      <c r="BX27" s="528"/>
      <c r="BY27" s="528"/>
      <c r="BZ27" s="528"/>
      <c r="CA27" s="528"/>
      <c r="CB27" s="528"/>
      <c r="CC27" s="528"/>
      <c r="CD27" s="528"/>
      <c r="CE27" s="528"/>
      <c r="CF27" s="528"/>
      <c r="CG27" s="528"/>
      <c r="CH27" s="528"/>
      <c r="CI27" s="528"/>
      <c r="CJ27" s="528"/>
      <c r="CK27" s="528"/>
      <c r="CL27" s="528"/>
      <c r="CM27" s="528"/>
      <c r="CN27" s="528"/>
      <c r="CO27" s="528"/>
      <c r="CP27" s="528"/>
      <c r="CQ27" s="528"/>
      <c r="CR27" s="528"/>
      <c r="CS27" s="528"/>
      <c r="CT27" s="528"/>
      <c r="CU27" s="528"/>
      <c r="CV27" s="528"/>
      <c r="CW27" s="528"/>
      <c r="CX27" s="528"/>
      <c r="CY27" s="528"/>
      <c r="CZ27" s="528"/>
      <c r="DA27" s="528"/>
      <c r="DB27" s="528"/>
      <c r="DC27" s="528"/>
      <c r="DD27" s="528"/>
      <c r="DE27" s="528"/>
      <c r="DF27" s="528"/>
      <c r="DG27" s="528"/>
      <c r="DH27" s="528"/>
      <c r="DI27" s="528"/>
      <c r="DJ27" s="528"/>
      <c r="DK27" s="528"/>
      <c r="DL27" s="528"/>
      <c r="DM27" s="528"/>
      <c r="DN27" s="528"/>
      <c r="DO27" s="528"/>
      <c r="DP27" s="528"/>
      <c r="DQ27" s="528"/>
      <c r="DR27" s="528"/>
      <c r="DS27" s="528"/>
      <c r="DT27" s="528"/>
      <c r="DU27" s="528"/>
      <c r="DV27" s="528"/>
      <c r="DW27" s="528"/>
      <c r="DX27" s="528"/>
      <c r="DY27" s="528"/>
      <c r="DZ27" s="528"/>
      <c r="EA27" s="528"/>
      <c r="EB27" s="528"/>
      <c r="EC27" s="528"/>
      <c r="ED27" s="528"/>
      <c r="EE27" s="528"/>
      <c r="EF27" s="528"/>
      <c r="EG27" s="528"/>
      <c r="EH27" s="528"/>
      <c r="EI27" s="528"/>
      <c r="EJ27" s="528"/>
      <c r="EK27" s="528"/>
      <c r="EL27" s="528"/>
      <c r="EM27" s="528"/>
      <c r="EN27" s="528"/>
      <c r="EO27" s="528"/>
      <c r="EP27" s="528"/>
      <c r="EQ27" s="528"/>
      <c r="ER27" s="528"/>
      <c r="ES27" s="528"/>
      <c r="ET27" s="528"/>
      <c r="EU27" s="528"/>
      <c r="EV27" s="528"/>
      <c r="EW27" s="528"/>
      <c r="EX27" s="528"/>
      <c r="EY27" s="528"/>
      <c r="EZ27" s="528"/>
      <c r="FA27" s="528"/>
      <c r="FB27" s="528"/>
      <c r="FC27" s="528"/>
      <c r="FD27" s="528"/>
      <c r="FE27" s="528"/>
      <c r="FF27" s="528"/>
      <c r="FG27" s="528"/>
    </row>
    <row r="28" spans="1:163" ht="12" customHeight="1" x14ac:dyDescent="0.2">
      <c r="A28" s="134"/>
      <c r="B28" s="134"/>
      <c r="C28" s="134"/>
      <c r="D28" s="134"/>
      <c r="E28" s="134"/>
      <c r="F28" s="134"/>
      <c r="G28" s="134"/>
      <c r="H28" s="134"/>
      <c r="I28" s="558"/>
      <c r="J28" s="270"/>
      <c r="K28" s="589"/>
      <c r="L28" s="270"/>
      <c r="M28" s="558"/>
      <c r="N28" s="538"/>
      <c r="O28" s="558"/>
      <c r="P28" s="538"/>
      <c r="Q28" s="558"/>
      <c r="R28" s="538"/>
      <c r="S28" s="558"/>
      <c r="T28" s="538"/>
      <c r="U28" s="558"/>
      <c r="V28" s="538"/>
      <c r="W28" s="558"/>
      <c r="X28" s="528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28"/>
      <c r="AS28" s="528"/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528"/>
      <c r="BE28" s="528"/>
      <c r="BF28" s="528"/>
      <c r="BG28" s="528"/>
      <c r="BH28" s="528"/>
      <c r="BI28" s="528"/>
      <c r="BJ28" s="528"/>
      <c r="BK28" s="528"/>
      <c r="BL28" s="528"/>
      <c r="BM28" s="528"/>
      <c r="BN28" s="528"/>
      <c r="BO28" s="528"/>
      <c r="BP28" s="528"/>
      <c r="BQ28" s="528"/>
      <c r="BR28" s="528"/>
      <c r="BS28" s="528"/>
      <c r="BT28" s="528"/>
      <c r="BU28" s="528"/>
      <c r="BV28" s="528"/>
      <c r="BW28" s="528"/>
      <c r="BX28" s="528"/>
      <c r="BY28" s="528"/>
      <c r="BZ28" s="528"/>
      <c r="CA28" s="528"/>
      <c r="CB28" s="528"/>
      <c r="CC28" s="528"/>
      <c r="CD28" s="528"/>
      <c r="CE28" s="528"/>
      <c r="CF28" s="528"/>
      <c r="CG28" s="528"/>
      <c r="CH28" s="528"/>
      <c r="CI28" s="528"/>
      <c r="CJ28" s="528"/>
      <c r="CK28" s="528"/>
      <c r="CL28" s="528"/>
      <c r="CM28" s="528"/>
      <c r="CN28" s="528"/>
      <c r="CO28" s="528"/>
      <c r="CP28" s="528"/>
      <c r="CQ28" s="528"/>
      <c r="CR28" s="528"/>
      <c r="CS28" s="528"/>
      <c r="CT28" s="528"/>
      <c r="CU28" s="528"/>
      <c r="CV28" s="528"/>
      <c r="CW28" s="528"/>
      <c r="CX28" s="528"/>
      <c r="CY28" s="528"/>
      <c r="CZ28" s="528"/>
      <c r="DA28" s="528"/>
      <c r="DB28" s="528"/>
      <c r="DC28" s="528"/>
      <c r="DD28" s="528"/>
      <c r="DE28" s="528"/>
      <c r="DF28" s="528"/>
      <c r="DG28" s="528"/>
      <c r="DH28" s="528"/>
      <c r="DI28" s="528"/>
      <c r="DJ28" s="528"/>
      <c r="DK28" s="528"/>
      <c r="DL28" s="528"/>
      <c r="DM28" s="528"/>
      <c r="DN28" s="528"/>
      <c r="DO28" s="528"/>
      <c r="DP28" s="528"/>
      <c r="DQ28" s="528"/>
      <c r="DR28" s="528"/>
      <c r="DS28" s="528"/>
      <c r="DT28" s="528"/>
      <c r="DU28" s="528"/>
      <c r="DV28" s="528"/>
      <c r="DW28" s="528"/>
      <c r="DX28" s="528"/>
      <c r="DY28" s="528"/>
      <c r="DZ28" s="528"/>
      <c r="EA28" s="528"/>
      <c r="EB28" s="528"/>
      <c r="EC28" s="528"/>
      <c r="ED28" s="528"/>
      <c r="EE28" s="528"/>
      <c r="EF28" s="528"/>
      <c r="EG28" s="528"/>
      <c r="EH28" s="528"/>
      <c r="EI28" s="528"/>
      <c r="EJ28" s="528"/>
      <c r="EK28" s="528"/>
      <c r="EL28" s="528"/>
      <c r="EM28" s="528"/>
      <c r="EN28" s="528"/>
      <c r="EO28" s="528"/>
      <c r="EP28" s="528"/>
      <c r="EQ28" s="528"/>
      <c r="ER28" s="528"/>
      <c r="ES28" s="528"/>
      <c r="ET28" s="528"/>
      <c r="EU28" s="528"/>
      <c r="EV28" s="528"/>
      <c r="EW28" s="528"/>
      <c r="EX28" s="528"/>
      <c r="EY28" s="528"/>
      <c r="EZ28" s="528"/>
      <c r="FA28" s="528"/>
      <c r="FB28" s="528"/>
      <c r="FC28" s="528"/>
      <c r="FD28" s="528"/>
      <c r="FE28" s="528"/>
      <c r="FF28" s="528"/>
      <c r="FG28" s="528"/>
    </row>
    <row r="29" spans="1:163" ht="12" customHeight="1" x14ac:dyDescent="0.2">
      <c r="A29" s="134"/>
      <c r="B29" s="134"/>
      <c r="C29" s="134" t="s">
        <v>547</v>
      </c>
      <c r="D29" s="134" t="s">
        <v>548</v>
      </c>
      <c r="E29" s="134" t="s">
        <v>549</v>
      </c>
      <c r="F29" s="134"/>
      <c r="G29" s="134"/>
      <c r="H29" s="134"/>
      <c r="I29" s="558">
        <v>3078</v>
      </c>
      <c r="J29" s="270"/>
      <c r="K29" s="589" t="s">
        <v>550</v>
      </c>
      <c r="L29" s="270"/>
      <c r="M29" s="558">
        <v>314</v>
      </c>
      <c r="N29" s="538"/>
      <c r="O29" s="558">
        <v>335</v>
      </c>
      <c r="P29" s="538"/>
      <c r="Q29" s="558">
        <v>958</v>
      </c>
      <c r="R29" s="538"/>
      <c r="S29" s="558">
        <v>638</v>
      </c>
      <c r="T29" s="538"/>
      <c r="U29" s="558">
        <v>465</v>
      </c>
      <c r="V29" s="538"/>
      <c r="W29" s="558">
        <v>368</v>
      </c>
      <c r="X29" s="528"/>
      <c r="Y29" s="528"/>
      <c r="Z29" s="528"/>
      <c r="AA29" s="528"/>
      <c r="AB29" s="528"/>
      <c r="AC29" s="528"/>
      <c r="AD29" s="528"/>
      <c r="AE29" s="528"/>
      <c r="AF29" s="528"/>
      <c r="AG29" s="528"/>
      <c r="AH29" s="528"/>
      <c r="AI29" s="528"/>
      <c r="AJ29" s="528"/>
      <c r="AK29" s="528"/>
      <c r="AL29" s="528"/>
      <c r="AM29" s="528"/>
      <c r="AN29" s="528"/>
      <c r="AO29" s="528"/>
      <c r="AP29" s="528"/>
      <c r="AQ29" s="528"/>
      <c r="AR29" s="528"/>
      <c r="AS29" s="528"/>
      <c r="AT29" s="528"/>
      <c r="AU29" s="528"/>
      <c r="AV29" s="528"/>
      <c r="AW29" s="528"/>
      <c r="AX29" s="528"/>
      <c r="AY29" s="528"/>
      <c r="AZ29" s="528"/>
      <c r="BA29" s="528"/>
      <c r="BB29" s="528"/>
      <c r="BC29" s="528"/>
      <c r="BD29" s="528"/>
      <c r="BE29" s="528"/>
      <c r="BF29" s="528"/>
      <c r="BG29" s="528"/>
      <c r="BH29" s="528"/>
      <c r="BI29" s="528"/>
      <c r="BJ29" s="528"/>
      <c r="BK29" s="528"/>
      <c r="BL29" s="528"/>
      <c r="BM29" s="528"/>
      <c r="BN29" s="528"/>
      <c r="BO29" s="528"/>
      <c r="BP29" s="528"/>
      <c r="BQ29" s="528"/>
      <c r="BR29" s="528"/>
      <c r="BS29" s="528"/>
      <c r="BT29" s="528"/>
      <c r="BU29" s="528"/>
      <c r="BV29" s="528"/>
      <c r="BW29" s="528"/>
      <c r="BX29" s="528"/>
      <c r="BY29" s="528"/>
      <c r="BZ29" s="528"/>
      <c r="CA29" s="528"/>
      <c r="CB29" s="528"/>
      <c r="CC29" s="528"/>
      <c r="CD29" s="528"/>
      <c r="CE29" s="528"/>
      <c r="CF29" s="528"/>
      <c r="CG29" s="528"/>
      <c r="CH29" s="528"/>
      <c r="CI29" s="528"/>
      <c r="CJ29" s="528"/>
      <c r="CK29" s="528"/>
      <c r="CL29" s="528"/>
      <c r="CM29" s="528"/>
      <c r="CN29" s="528"/>
      <c r="CO29" s="528"/>
      <c r="CP29" s="528"/>
      <c r="CQ29" s="528"/>
      <c r="CR29" s="528"/>
      <c r="CS29" s="528"/>
      <c r="CT29" s="528"/>
      <c r="CU29" s="528"/>
      <c r="CV29" s="528"/>
      <c r="CW29" s="528"/>
      <c r="CX29" s="528"/>
      <c r="CY29" s="528"/>
      <c r="CZ29" s="528"/>
      <c r="DA29" s="528"/>
      <c r="DB29" s="528"/>
      <c r="DC29" s="528"/>
      <c r="DD29" s="528"/>
      <c r="DE29" s="528"/>
      <c r="DF29" s="528"/>
      <c r="DG29" s="528"/>
      <c r="DH29" s="528"/>
      <c r="DI29" s="528"/>
      <c r="DJ29" s="528"/>
      <c r="DK29" s="528"/>
      <c r="DL29" s="528"/>
      <c r="DM29" s="528"/>
      <c r="DN29" s="528"/>
      <c r="DO29" s="528"/>
      <c r="DP29" s="528"/>
      <c r="DQ29" s="528"/>
      <c r="DR29" s="528"/>
      <c r="DS29" s="528"/>
      <c r="DT29" s="528"/>
      <c r="DU29" s="528"/>
      <c r="DV29" s="528"/>
      <c r="DW29" s="528"/>
      <c r="DX29" s="528"/>
      <c r="DY29" s="528"/>
      <c r="DZ29" s="528"/>
      <c r="EA29" s="528"/>
      <c r="EB29" s="528"/>
      <c r="EC29" s="528"/>
      <c r="ED29" s="528"/>
      <c r="EE29" s="528"/>
      <c r="EF29" s="528"/>
      <c r="EG29" s="528"/>
      <c r="EH29" s="528"/>
      <c r="EI29" s="528"/>
      <c r="EJ29" s="528"/>
      <c r="EK29" s="528"/>
      <c r="EL29" s="528"/>
      <c r="EM29" s="528"/>
      <c r="EN29" s="528"/>
      <c r="EO29" s="528"/>
      <c r="EP29" s="528"/>
      <c r="EQ29" s="528"/>
      <c r="ER29" s="528"/>
      <c r="ES29" s="528"/>
      <c r="ET29" s="528"/>
      <c r="EU29" s="528"/>
      <c r="EV29" s="528"/>
      <c r="EW29" s="528"/>
      <c r="EX29" s="528"/>
      <c r="EY29" s="528"/>
      <c r="EZ29" s="528"/>
      <c r="FA29" s="528"/>
      <c r="FB29" s="528"/>
      <c r="FC29" s="528"/>
      <c r="FD29" s="528"/>
      <c r="FE29" s="528"/>
      <c r="FF29" s="528"/>
      <c r="FG29" s="528"/>
    </row>
    <row r="30" spans="1:163" ht="15.75" customHeight="1" x14ac:dyDescent="0.2">
      <c r="A30" s="134"/>
      <c r="B30" s="134"/>
      <c r="C30" s="134" t="s">
        <v>551</v>
      </c>
      <c r="D30" s="134" t="s">
        <v>552</v>
      </c>
      <c r="E30" s="134"/>
      <c r="F30" s="134" t="s">
        <v>553</v>
      </c>
      <c r="G30" s="134"/>
      <c r="H30" s="134"/>
      <c r="I30" s="558">
        <v>291</v>
      </c>
      <c r="J30" s="270"/>
      <c r="K30" s="589" t="s">
        <v>554</v>
      </c>
      <c r="L30" s="270"/>
      <c r="M30" s="558">
        <v>32</v>
      </c>
      <c r="N30" s="538"/>
      <c r="O30" s="558">
        <v>30</v>
      </c>
      <c r="P30" s="538"/>
      <c r="Q30" s="558">
        <v>89</v>
      </c>
      <c r="R30" s="538"/>
      <c r="S30" s="558">
        <v>55</v>
      </c>
      <c r="T30" s="538"/>
      <c r="U30" s="558">
        <v>42</v>
      </c>
      <c r="V30" s="538"/>
      <c r="W30" s="558">
        <v>43</v>
      </c>
      <c r="X30" s="528"/>
      <c r="Y30" s="528"/>
      <c r="Z30" s="528"/>
      <c r="AA30" s="528"/>
      <c r="AB30" s="528"/>
      <c r="AC30" s="528"/>
      <c r="AD30" s="528"/>
      <c r="AE30" s="528"/>
      <c r="AF30" s="528"/>
      <c r="AG30" s="528"/>
      <c r="AH30" s="528"/>
      <c r="AI30" s="528"/>
      <c r="AJ30" s="528"/>
      <c r="AK30" s="528"/>
      <c r="AL30" s="528"/>
      <c r="AM30" s="528"/>
      <c r="AN30" s="528"/>
      <c r="AO30" s="528"/>
      <c r="AP30" s="528"/>
      <c r="AQ30" s="528"/>
      <c r="AR30" s="528"/>
      <c r="AS30" s="528"/>
      <c r="AT30" s="528"/>
      <c r="AU30" s="528"/>
      <c r="AV30" s="528"/>
      <c r="AW30" s="528"/>
      <c r="AX30" s="528"/>
      <c r="AY30" s="528"/>
      <c r="AZ30" s="528"/>
      <c r="BA30" s="528"/>
      <c r="BB30" s="528"/>
      <c r="BC30" s="528"/>
      <c r="BD30" s="528"/>
      <c r="BE30" s="528"/>
      <c r="BF30" s="528"/>
      <c r="BG30" s="528"/>
      <c r="BH30" s="528"/>
      <c r="BI30" s="528"/>
      <c r="BJ30" s="528"/>
      <c r="BK30" s="528"/>
      <c r="BL30" s="528"/>
      <c r="BM30" s="528"/>
      <c r="BN30" s="528"/>
      <c r="BO30" s="528"/>
      <c r="BP30" s="528"/>
      <c r="BQ30" s="528"/>
      <c r="BR30" s="528"/>
      <c r="BS30" s="528"/>
      <c r="BT30" s="528"/>
      <c r="BU30" s="528"/>
      <c r="BV30" s="528"/>
      <c r="BW30" s="528"/>
      <c r="BX30" s="528"/>
      <c r="BY30" s="528"/>
      <c r="BZ30" s="528"/>
      <c r="CA30" s="528"/>
      <c r="CB30" s="528"/>
      <c r="CC30" s="528"/>
      <c r="CD30" s="528"/>
      <c r="CE30" s="528"/>
      <c r="CF30" s="528"/>
      <c r="CG30" s="528"/>
      <c r="CH30" s="528"/>
      <c r="CI30" s="528"/>
      <c r="CJ30" s="528"/>
      <c r="CK30" s="528"/>
      <c r="CL30" s="528"/>
      <c r="CM30" s="528"/>
      <c r="CN30" s="528"/>
      <c r="CO30" s="528"/>
      <c r="CP30" s="528"/>
      <c r="CQ30" s="528"/>
      <c r="CR30" s="528"/>
      <c r="CS30" s="528"/>
      <c r="CT30" s="528"/>
      <c r="CU30" s="528"/>
      <c r="CV30" s="528"/>
      <c r="CW30" s="528"/>
      <c r="CX30" s="528"/>
      <c r="CY30" s="528"/>
      <c r="CZ30" s="528"/>
      <c r="DA30" s="528"/>
      <c r="DB30" s="528"/>
      <c r="DC30" s="528"/>
      <c r="DD30" s="528"/>
      <c r="DE30" s="528"/>
      <c r="DF30" s="528"/>
      <c r="DG30" s="528"/>
      <c r="DH30" s="528"/>
      <c r="DI30" s="528"/>
      <c r="DJ30" s="528"/>
      <c r="DK30" s="528"/>
      <c r="DL30" s="528"/>
      <c r="DM30" s="528"/>
      <c r="DN30" s="528"/>
      <c r="DO30" s="528"/>
      <c r="DP30" s="528"/>
      <c r="DQ30" s="528"/>
      <c r="DR30" s="528"/>
      <c r="DS30" s="528"/>
      <c r="DT30" s="528"/>
      <c r="DU30" s="528"/>
      <c r="DV30" s="528"/>
      <c r="DW30" s="528"/>
      <c r="DX30" s="528"/>
      <c r="DY30" s="528"/>
      <c r="DZ30" s="528"/>
      <c r="EA30" s="528"/>
      <c r="EB30" s="528"/>
      <c r="EC30" s="528"/>
      <c r="ED30" s="528"/>
      <c r="EE30" s="528"/>
      <c r="EF30" s="528"/>
      <c r="EG30" s="528"/>
      <c r="EH30" s="528"/>
      <c r="EI30" s="528"/>
      <c r="EJ30" s="528"/>
      <c r="EK30" s="528"/>
      <c r="EL30" s="528"/>
      <c r="EM30" s="528"/>
      <c r="EN30" s="528"/>
      <c r="EO30" s="528"/>
      <c r="EP30" s="528"/>
      <c r="EQ30" s="528"/>
      <c r="ER30" s="528"/>
      <c r="ES30" s="528"/>
      <c r="ET30" s="528"/>
      <c r="EU30" s="528"/>
      <c r="EV30" s="528"/>
      <c r="EW30" s="528"/>
      <c r="EX30" s="528"/>
      <c r="EY30" s="528"/>
      <c r="EZ30" s="528"/>
      <c r="FA30" s="528"/>
      <c r="FB30" s="528"/>
      <c r="FC30" s="528"/>
      <c r="FD30" s="528"/>
      <c r="FE30" s="528"/>
      <c r="FF30" s="528"/>
      <c r="FG30" s="528"/>
    </row>
    <row r="31" spans="1:163" ht="12" customHeight="1" x14ac:dyDescent="0.2">
      <c r="A31" s="134"/>
      <c r="B31" s="134"/>
      <c r="C31" s="134" t="s">
        <v>555</v>
      </c>
      <c r="D31" s="134" t="s">
        <v>556</v>
      </c>
      <c r="E31" s="134"/>
      <c r="F31" s="134" t="s">
        <v>557</v>
      </c>
      <c r="G31" s="134"/>
      <c r="H31" s="134"/>
      <c r="I31" s="558">
        <v>670</v>
      </c>
      <c r="J31" s="270"/>
      <c r="K31" s="589" t="s">
        <v>558</v>
      </c>
      <c r="L31" s="270"/>
      <c r="M31" s="558">
        <v>66</v>
      </c>
      <c r="N31" s="538"/>
      <c r="O31" s="558">
        <v>80</v>
      </c>
      <c r="P31" s="538"/>
      <c r="Q31" s="558">
        <v>200</v>
      </c>
      <c r="R31" s="538"/>
      <c r="S31" s="558">
        <v>135</v>
      </c>
      <c r="T31" s="538"/>
      <c r="U31" s="558">
        <v>113</v>
      </c>
      <c r="V31" s="538"/>
      <c r="W31" s="558">
        <v>76</v>
      </c>
      <c r="X31" s="528"/>
      <c r="Y31" s="528"/>
      <c r="Z31" s="528"/>
      <c r="AA31" s="528"/>
      <c r="AB31" s="528"/>
      <c r="AC31" s="528"/>
      <c r="AD31" s="528"/>
      <c r="AE31" s="528"/>
      <c r="AF31" s="528"/>
      <c r="AG31" s="528"/>
      <c r="AH31" s="528"/>
      <c r="AI31" s="528"/>
      <c r="AJ31" s="528"/>
      <c r="AK31" s="528"/>
      <c r="AL31" s="528"/>
      <c r="AM31" s="528"/>
      <c r="AN31" s="528"/>
      <c r="AO31" s="528"/>
      <c r="AP31" s="528"/>
      <c r="AQ31" s="528"/>
      <c r="AR31" s="528"/>
      <c r="AS31" s="528"/>
      <c r="AT31" s="528"/>
      <c r="AU31" s="528"/>
      <c r="AV31" s="528"/>
      <c r="AW31" s="528"/>
      <c r="AX31" s="528"/>
      <c r="AY31" s="528"/>
      <c r="AZ31" s="528"/>
      <c r="BA31" s="528"/>
      <c r="BB31" s="528"/>
      <c r="BC31" s="528"/>
      <c r="BD31" s="528"/>
      <c r="BE31" s="528"/>
      <c r="BF31" s="528"/>
      <c r="BG31" s="528"/>
      <c r="BH31" s="528"/>
      <c r="BI31" s="528"/>
      <c r="BJ31" s="528"/>
      <c r="BK31" s="528"/>
      <c r="BL31" s="528"/>
      <c r="BM31" s="528"/>
      <c r="BN31" s="528"/>
      <c r="BO31" s="528"/>
      <c r="BP31" s="528"/>
      <c r="BQ31" s="528"/>
      <c r="BR31" s="528"/>
      <c r="BS31" s="528"/>
      <c r="BT31" s="528"/>
      <c r="BU31" s="528"/>
      <c r="BV31" s="528"/>
      <c r="BW31" s="528"/>
      <c r="BX31" s="528"/>
      <c r="BY31" s="528"/>
      <c r="BZ31" s="528"/>
      <c r="CA31" s="528"/>
      <c r="CB31" s="528"/>
      <c r="CC31" s="528"/>
      <c r="CD31" s="528"/>
      <c r="CE31" s="528"/>
      <c r="CF31" s="528"/>
      <c r="CG31" s="528"/>
      <c r="CH31" s="528"/>
      <c r="CI31" s="528"/>
      <c r="CJ31" s="528"/>
      <c r="CK31" s="528"/>
      <c r="CL31" s="528"/>
      <c r="CM31" s="528"/>
      <c r="CN31" s="528"/>
      <c r="CO31" s="528"/>
      <c r="CP31" s="528"/>
      <c r="CQ31" s="528"/>
      <c r="CR31" s="528"/>
      <c r="CS31" s="528"/>
      <c r="CT31" s="528"/>
      <c r="CU31" s="528"/>
      <c r="CV31" s="528"/>
      <c r="CW31" s="528"/>
      <c r="CX31" s="528"/>
      <c r="CY31" s="528"/>
      <c r="CZ31" s="528"/>
      <c r="DA31" s="528"/>
      <c r="DB31" s="528"/>
      <c r="DC31" s="528"/>
      <c r="DD31" s="528"/>
      <c r="DE31" s="528"/>
      <c r="DF31" s="528"/>
      <c r="DG31" s="528"/>
      <c r="DH31" s="528"/>
      <c r="DI31" s="528"/>
      <c r="DJ31" s="528"/>
      <c r="DK31" s="528"/>
      <c r="DL31" s="528"/>
      <c r="DM31" s="528"/>
      <c r="DN31" s="528"/>
      <c r="DO31" s="528"/>
      <c r="DP31" s="528"/>
      <c r="DQ31" s="528"/>
      <c r="DR31" s="528"/>
      <c r="DS31" s="528"/>
      <c r="DT31" s="528"/>
      <c r="DU31" s="528"/>
      <c r="DV31" s="528"/>
      <c r="DW31" s="528"/>
      <c r="DX31" s="528"/>
      <c r="DY31" s="528"/>
      <c r="DZ31" s="528"/>
      <c r="EA31" s="528"/>
      <c r="EB31" s="528"/>
      <c r="EC31" s="528"/>
      <c r="ED31" s="528"/>
      <c r="EE31" s="528"/>
      <c r="EF31" s="528"/>
      <c r="EG31" s="528"/>
      <c r="EH31" s="528"/>
      <c r="EI31" s="528"/>
      <c r="EJ31" s="528"/>
      <c r="EK31" s="528"/>
      <c r="EL31" s="528"/>
      <c r="EM31" s="528"/>
      <c r="EN31" s="528"/>
      <c r="EO31" s="528"/>
      <c r="EP31" s="528"/>
      <c r="EQ31" s="528"/>
      <c r="ER31" s="528"/>
      <c r="ES31" s="528"/>
      <c r="ET31" s="528"/>
      <c r="EU31" s="528"/>
      <c r="EV31" s="528"/>
      <c r="EW31" s="528"/>
      <c r="EX31" s="528"/>
      <c r="EY31" s="528"/>
      <c r="EZ31" s="528"/>
      <c r="FA31" s="528"/>
      <c r="FB31" s="528"/>
      <c r="FC31" s="528"/>
      <c r="FD31" s="528"/>
      <c r="FE31" s="528"/>
      <c r="FF31" s="528"/>
      <c r="FG31" s="528"/>
    </row>
    <row r="32" spans="1:163" ht="12" customHeight="1" x14ac:dyDescent="0.2">
      <c r="A32" s="134"/>
      <c r="B32" s="134"/>
      <c r="C32" s="134" t="s">
        <v>559</v>
      </c>
      <c r="D32" s="134" t="s">
        <v>560</v>
      </c>
      <c r="E32" s="134"/>
      <c r="F32" s="134" t="s">
        <v>561</v>
      </c>
      <c r="G32" s="134"/>
      <c r="H32" s="134"/>
      <c r="I32" s="558">
        <v>789</v>
      </c>
      <c r="J32" s="270"/>
      <c r="K32" s="589" t="s">
        <v>562</v>
      </c>
      <c r="L32" s="270"/>
      <c r="M32" s="558">
        <v>82</v>
      </c>
      <c r="N32" s="538"/>
      <c r="O32" s="558">
        <v>73</v>
      </c>
      <c r="P32" s="538"/>
      <c r="Q32" s="558">
        <v>246</v>
      </c>
      <c r="R32" s="538"/>
      <c r="S32" s="558">
        <v>177</v>
      </c>
      <c r="T32" s="538"/>
      <c r="U32" s="558">
        <v>121</v>
      </c>
      <c r="V32" s="538"/>
      <c r="W32" s="558">
        <v>90</v>
      </c>
      <c r="X32" s="528"/>
      <c r="Y32" s="528"/>
      <c r="Z32" s="528"/>
      <c r="AA32" s="528"/>
      <c r="AB32" s="528"/>
      <c r="AC32" s="528"/>
      <c r="AD32" s="528"/>
      <c r="AE32" s="528"/>
      <c r="AF32" s="528"/>
      <c r="AG32" s="528"/>
      <c r="AH32" s="528"/>
      <c r="AI32" s="528"/>
      <c r="AJ32" s="528"/>
      <c r="AK32" s="528"/>
      <c r="AL32" s="528"/>
      <c r="AM32" s="528"/>
      <c r="AN32" s="528"/>
      <c r="AO32" s="528"/>
      <c r="AP32" s="528"/>
      <c r="AQ32" s="528"/>
      <c r="AR32" s="528"/>
      <c r="AS32" s="528"/>
      <c r="AT32" s="528"/>
      <c r="AU32" s="528"/>
      <c r="AV32" s="528"/>
      <c r="AW32" s="528"/>
      <c r="AX32" s="528"/>
      <c r="AY32" s="528"/>
      <c r="AZ32" s="528"/>
      <c r="BA32" s="528"/>
      <c r="BB32" s="528"/>
      <c r="BC32" s="528"/>
      <c r="BD32" s="528"/>
      <c r="BE32" s="528"/>
      <c r="BF32" s="528"/>
      <c r="BG32" s="528"/>
      <c r="BH32" s="528"/>
      <c r="BI32" s="528"/>
      <c r="BJ32" s="528"/>
      <c r="BK32" s="528"/>
      <c r="BL32" s="528"/>
      <c r="BM32" s="528"/>
      <c r="BN32" s="528"/>
      <c r="BO32" s="528"/>
      <c r="BP32" s="528"/>
      <c r="BQ32" s="528"/>
      <c r="BR32" s="528"/>
      <c r="BS32" s="528"/>
      <c r="BT32" s="528"/>
      <c r="BU32" s="528"/>
      <c r="BV32" s="528"/>
      <c r="BW32" s="528"/>
      <c r="BX32" s="528"/>
      <c r="BY32" s="528"/>
      <c r="BZ32" s="528"/>
      <c r="CA32" s="528"/>
      <c r="CB32" s="528"/>
      <c r="CC32" s="528"/>
      <c r="CD32" s="528"/>
      <c r="CE32" s="528"/>
      <c r="CF32" s="528"/>
      <c r="CG32" s="528"/>
      <c r="CH32" s="528"/>
      <c r="CI32" s="528"/>
      <c r="CJ32" s="528"/>
      <c r="CK32" s="528"/>
      <c r="CL32" s="528"/>
      <c r="CM32" s="528"/>
      <c r="CN32" s="528"/>
      <c r="CO32" s="528"/>
      <c r="CP32" s="528"/>
      <c r="CQ32" s="528"/>
      <c r="CR32" s="528"/>
      <c r="CS32" s="528"/>
      <c r="CT32" s="528"/>
      <c r="CU32" s="528"/>
      <c r="CV32" s="528"/>
      <c r="CW32" s="528"/>
      <c r="CX32" s="528"/>
      <c r="CY32" s="528"/>
      <c r="CZ32" s="528"/>
      <c r="DA32" s="528"/>
      <c r="DB32" s="528"/>
      <c r="DC32" s="528"/>
      <c r="DD32" s="528"/>
      <c r="DE32" s="528"/>
      <c r="DF32" s="528"/>
      <c r="DG32" s="528"/>
      <c r="DH32" s="528"/>
      <c r="DI32" s="528"/>
      <c r="DJ32" s="528"/>
      <c r="DK32" s="528"/>
      <c r="DL32" s="528"/>
      <c r="DM32" s="528"/>
      <c r="DN32" s="528"/>
      <c r="DO32" s="528"/>
      <c r="DP32" s="528"/>
      <c r="DQ32" s="528"/>
      <c r="DR32" s="528"/>
      <c r="DS32" s="528"/>
      <c r="DT32" s="528"/>
      <c r="DU32" s="528"/>
      <c r="DV32" s="528"/>
      <c r="DW32" s="528"/>
      <c r="DX32" s="528"/>
      <c r="DY32" s="528"/>
      <c r="DZ32" s="528"/>
      <c r="EA32" s="528"/>
      <c r="EB32" s="528"/>
      <c r="EC32" s="528"/>
      <c r="ED32" s="528"/>
      <c r="EE32" s="528"/>
      <c r="EF32" s="528"/>
      <c r="EG32" s="528"/>
      <c r="EH32" s="528"/>
      <c r="EI32" s="528"/>
      <c r="EJ32" s="528"/>
      <c r="EK32" s="528"/>
      <c r="EL32" s="528"/>
      <c r="EM32" s="528"/>
      <c r="EN32" s="528"/>
      <c r="EO32" s="528"/>
      <c r="EP32" s="528"/>
      <c r="EQ32" s="528"/>
      <c r="ER32" s="528"/>
      <c r="ES32" s="528"/>
      <c r="ET32" s="528"/>
      <c r="EU32" s="528"/>
      <c r="EV32" s="528"/>
      <c r="EW32" s="528"/>
      <c r="EX32" s="528"/>
      <c r="EY32" s="528"/>
      <c r="EZ32" s="528"/>
      <c r="FA32" s="528"/>
      <c r="FB32" s="528"/>
      <c r="FC32" s="528"/>
      <c r="FD32" s="528"/>
      <c r="FE32" s="528"/>
      <c r="FF32" s="528"/>
      <c r="FG32" s="528"/>
    </row>
    <row r="33" spans="1:163" ht="12" customHeight="1" x14ac:dyDescent="0.2">
      <c r="A33" s="134"/>
      <c r="B33" s="134"/>
      <c r="C33" s="134" t="s">
        <v>563</v>
      </c>
      <c r="D33" s="134" t="s">
        <v>564</v>
      </c>
      <c r="E33" s="134"/>
      <c r="F33" s="134" t="s">
        <v>565</v>
      </c>
      <c r="G33" s="134"/>
      <c r="H33" s="134"/>
      <c r="I33" s="558">
        <v>494</v>
      </c>
      <c r="J33" s="270"/>
      <c r="K33" s="589" t="s">
        <v>566</v>
      </c>
      <c r="L33" s="270"/>
      <c r="M33" s="558">
        <v>53</v>
      </c>
      <c r="N33" s="538"/>
      <c r="O33" s="558">
        <v>64</v>
      </c>
      <c r="P33" s="538"/>
      <c r="Q33" s="558">
        <v>154</v>
      </c>
      <c r="R33" s="538"/>
      <c r="S33" s="558">
        <v>88</v>
      </c>
      <c r="T33" s="538"/>
      <c r="U33" s="558">
        <v>64</v>
      </c>
      <c r="V33" s="538"/>
      <c r="W33" s="558">
        <v>71</v>
      </c>
      <c r="X33" s="528"/>
      <c r="Y33" s="528"/>
      <c r="Z33" s="528"/>
      <c r="AA33" s="528"/>
      <c r="AB33" s="528"/>
      <c r="AC33" s="528"/>
      <c r="AD33" s="528"/>
      <c r="AE33" s="528"/>
      <c r="AF33" s="528"/>
      <c r="AG33" s="528"/>
      <c r="AH33" s="528"/>
      <c r="AI33" s="528"/>
      <c r="AJ33" s="528"/>
      <c r="AK33" s="528"/>
      <c r="AL33" s="528"/>
      <c r="AM33" s="528"/>
      <c r="AN33" s="528"/>
      <c r="AO33" s="528"/>
      <c r="AP33" s="528"/>
      <c r="AQ33" s="528"/>
      <c r="AR33" s="528"/>
      <c r="AS33" s="528"/>
      <c r="AT33" s="528"/>
      <c r="AU33" s="528"/>
      <c r="AV33" s="528"/>
      <c r="AW33" s="528"/>
      <c r="AX33" s="528"/>
      <c r="AY33" s="528"/>
      <c r="AZ33" s="528"/>
      <c r="BA33" s="528"/>
      <c r="BB33" s="528"/>
      <c r="BC33" s="528"/>
      <c r="BD33" s="528"/>
      <c r="BE33" s="528"/>
      <c r="BF33" s="528"/>
      <c r="BG33" s="528"/>
      <c r="BH33" s="528"/>
      <c r="BI33" s="528"/>
      <c r="BJ33" s="528"/>
      <c r="BK33" s="528"/>
      <c r="BL33" s="528"/>
      <c r="BM33" s="528"/>
      <c r="BN33" s="528"/>
      <c r="BO33" s="528"/>
      <c r="BP33" s="528"/>
      <c r="BQ33" s="528"/>
      <c r="BR33" s="528"/>
      <c r="BS33" s="528"/>
      <c r="BT33" s="528"/>
      <c r="BU33" s="528"/>
      <c r="BV33" s="528"/>
      <c r="BW33" s="528"/>
      <c r="BX33" s="528"/>
      <c r="BY33" s="528"/>
      <c r="BZ33" s="528"/>
      <c r="CA33" s="528"/>
      <c r="CB33" s="528"/>
      <c r="CC33" s="528"/>
      <c r="CD33" s="528"/>
      <c r="CE33" s="528"/>
      <c r="CF33" s="528"/>
      <c r="CG33" s="528"/>
      <c r="CH33" s="528"/>
      <c r="CI33" s="528"/>
      <c r="CJ33" s="528"/>
      <c r="CK33" s="528"/>
      <c r="CL33" s="528"/>
      <c r="CM33" s="528"/>
      <c r="CN33" s="528"/>
      <c r="CO33" s="528"/>
      <c r="CP33" s="528"/>
      <c r="CQ33" s="528"/>
      <c r="CR33" s="528"/>
      <c r="CS33" s="528"/>
      <c r="CT33" s="528"/>
      <c r="CU33" s="528"/>
      <c r="CV33" s="528"/>
      <c r="CW33" s="528"/>
      <c r="CX33" s="528"/>
      <c r="CY33" s="528"/>
      <c r="CZ33" s="528"/>
      <c r="DA33" s="528"/>
      <c r="DB33" s="528"/>
      <c r="DC33" s="528"/>
      <c r="DD33" s="528"/>
      <c r="DE33" s="528"/>
      <c r="DF33" s="528"/>
      <c r="DG33" s="528"/>
      <c r="DH33" s="528"/>
      <c r="DI33" s="528"/>
      <c r="DJ33" s="528"/>
      <c r="DK33" s="528"/>
      <c r="DL33" s="528"/>
      <c r="DM33" s="528"/>
      <c r="DN33" s="528"/>
      <c r="DO33" s="528"/>
      <c r="DP33" s="528"/>
      <c r="DQ33" s="528"/>
      <c r="DR33" s="528"/>
      <c r="DS33" s="528"/>
      <c r="DT33" s="528"/>
      <c r="DU33" s="528"/>
      <c r="DV33" s="528"/>
      <c r="DW33" s="528"/>
      <c r="DX33" s="528"/>
      <c r="DY33" s="528"/>
      <c r="DZ33" s="528"/>
      <c r="EA33" s="528"/>
      <c r="EB33" s="528"/>
      <c r="EC33" s="528"/>
      <c r="ED33" s="528"/>
      <c r="EE33" s="528"/>
      <c r="EF33" s="528"/>
      <c r="EG33" s="528"/>
      <c r="EH33" s="528"/>
      <c r="EI33" s="528"/>
      <c r="EJ33" s="528"/>
      <c r="EK33" s="528"/>
      <c r="EL33" s="528"/>
      <c r="EM33" s="528"/>
      <c r="EN33" s="528"/>
      <c r="EO33" s="528"/>
      <c r="EP33" s="528"/>
      <c r="EQ33" s="528"/>
      <c r="ER33" s="528"/>
      <c r="ES33" s="528"/>
      <c r="ET33" s="528"/>
      <c r="EU33" s="528"/>
      <c r="EV33" s="528"/>
      <c r="EW33" s="528"/>
      <c r="EX33" s="528"/>
      <c r="EY33" s="528"/>
      <c r="EZ33" s="528"/>
      <c r="FA33" s="528"/>
      <c r="FB33" s="528"/>
      <c r="FC33" s="528"/>
      <c r="FD33" s="528"/>
      <c r="FE33" s="528"/>
      <c r="FF33" s="528"/>
      <c r="FG33" s="528"/>
    </row>
    <row r="34" spans="1:163" ht="12" customHeight="1" x14ac:dyDescent="0.2">
      <c r="A34" s="134"/>
      <c r="B34" s="134"/>
      <c r="C34" s="134" t="s">
        <v>567</v>
      </c>
      <c r="D34" s="134" t="s">
        <v>568</v>
      </c>
      <c r="E34" s="134"/>
      <c r="F34" s="134" t="s">
        <v>569</v>
      </c>
      <c r="G34" s="134"/>
      <c r="H34" s="134"/>
      <c r="I34" s="558">
        <v>834</v>
      </c>
      <c r="J34" s="270"/>
      <c r="K34" s="589" t="s">
        <v>570</v>
      </c>
      <c r="L34" s="270"/>
      <c r="M34" s="558">
        <v>81</v>
      </c>
      <c r="N34" s="538"/>
      <c r="O34" s="558">
        <v>88</v>
      </c>
      <c r="P34" s="538"/>
      <c r="Q34" s="558">
        <v>269</v>
      </c>
      <c r="R34" s="538"/>
      <c r="S34" s="558">
        <v>183</v>
      </c>
      <c r="T34" s="538"/>
      <c r="U34" s="558">
        <v>125</v>
      </c>
      <c r="V34" s="538"/>
      <c r="W34" s="558">
        <v>88</v>
      </c>
      <c r="X34" s="528"/>
      <c r="Y34" s="528"/>
      <c r="Z34" s="528"/>
      <c r="AA34" s="528"/>
      <c r="AB34" s="528"/>
      <c r="AC34" s="528"/>
      <c r="AD34" s="528"/>
      <c r="AE34" s="528"/>
      <c r="AF34" s="528"/>
      <c r="AG34" s="528"/>
      <c r="AH34" s="528"/>
      <c r="AI34" s="528"/>
      <c r="AJ34" s="528"/>
      <c r="AK34" s="528"/>
      <c r="AL34" s="528"/>
      <c r="AM34" s="528"/>
      <c r="AN34" s="528"/>
      <c r="AO34" s="528"/>
      <c r="AP34" s="528"/>
      <c r="AQ34" s="528"/>
      <c r="AR34" s="528"/>
      <c r="AS34" s="528"/>
      <c r="AT34" s="528"/>
      <c r="AU34" s="528"/>
      <c r="AV34" s="528"/>
      <c r="AW34" s="528"/>
      <c r="AX34" s="528"/>
      <c r="AY34" s="528"/>
      <c r="AZ34" s="528"/>
      <c r="BA34" s="528"/>
      <c r="BB34" s="528"/>
      <c r="BC34" s="528"/>
      <c r="BD34" s="528"/>
      <c r="BE34" s="528"/>
      <c r="BF34" s="528"/>
      <c r="BG34" s="528"/>
      <c r="BH34" s="528"/>
      <c r="BI34" s="528"/>
      <c r="BJ34" s="528"/>
      <c r="BK34" s="528"/>
      <c r="BL34" s="528"/>
      <c r="BM34" s="528"/>
      <c r="BN34" s="528"/>
      <c r="BO34" s="528"/>
      <c r="BP34" s="528"/>
      <c r="BQ34" s="528"/>
      <c r="BR34" s="528"/>
      <c r="BS34" s="528"/>
      <c r="BT34" s="528"/>
      <c r="BU34" s="528"/>
      <c r="BV34" s="528"/>
      <c r="BW34" s="528"/>
      <c r="BX34" s="528"/>
      <c r="BY34" s="528"/>
      <c r="BZ34" s="528"/>
      <c r="CA34" s="528"/>
      <c r="CB34" s="528"/>
      <c r="CC34" s="528"/>
      <c r="CD34" s="528"/>
      <c r="CE34" s="528"/>
      <c r="CF34" s="528"/>
      <c r="CG34" s="528"/>
      <c r="CH34" s="528"/>
      <c r="CI34" s="528"/>
      <c r="CJ34" s="528"/>
      <c r="CK34" s="528"/>
      <c r="CL34" s="528"/>
      <c r="CM34" s="528"/>
      <c r="CN34" s="528"/>
      <c r="CO34" s="528"/>
      <c r="CP34" s="528"/>
      <c r="CQ34" s="528"/>
      <c r="CR34" s="528"/>
      <c r="CS34" s="528"/>
      <c r="CT34" s="528"/>
      <c r="CU34" s="528"/>
      <c r="CV34" s="528"/>
      <c r="CW34" s="528"/>
      <c r="CX34" s="528"/>
      <c r="CY34" s="528"/>
      <c r="CZ34" s="528"/>
      <c r="DA34" s="528"/>
      <c r="DB34" s="528"/>
      <c r="DC34" s="528"/>
      <c r="DD34" s="528"/>
      <c r="DE34" s="528"/>
      <c r="DF34" s="528"/>
      <c r="DG34" s="528"/>
      <c r="DH34" s="528"/>
      <c r="DI34" s="528"/>
      <c r="DJ34" s="528"/>
      <c r="DK34" s="528"/>
      <c r="DL34" s="528"/>
      <c r="DM34" s="528"/>
      <c r="DN34" s="528"/>
      <c r="DO34" s="528"/>
      <c r="DP34" s="528"/>
      <c r="DQ34" s="528"/>
      <c r="DR34" s="528"/>
      <c r="DS34" s="528"/>
      <c r="DT34" s="528"/>
      <c r="DU34" s="528"/>
      <c r="DV34" s="528"/>
      <c r="DW34" s="528"/>
      <c r="DX34" s="528"/>
      <c r="DY34" s="528"/>
      <c r="DZ34" s="528"/>
      <c r="EA34" s="528"/>
      <c r="EB34" s="528"/>
      <c r="EC34" s="528"/>
      <c r="ED34" s="528"/>
      <c r="EE34" s="528"/>
      <c r="EF34" s="528"/>
      <c r="EG34" s="528"/>
      <c r="EH34" s="528"/>
      <c r="EI34" s="528"/>
      <c r="EJ34" s="528"/>
      <c r="EK34" s="528"/>
      <c r="EL34" s="528"/>
      <c r="EM34" s="528"/>
      <c r="EN34" s="528"/>
      <c r="EO34" s="528"/>
      <c r="EP34" s="528"/>
      <c r="EQ34" s="528"/>
      <c r="ER34" s="528"/>
      <c r="ES34" s="528"/>
      <c r="ET34" s="528"/>
      <c r="EU34" s="528"/>
      <c r="EV34" s="528"/>
      <c r="EW34" s="528"/>
      <c r="EX34" s="528"/>
      <c r="EY34" s="528"/>
      <c r="EZ34" s="528"/>
      <c r="FA34" s="528"/>
      <c r="FB34" s="528"/>
      <c r="FC34" s="528"/>
      <c r="FD34" s="528"/>
      <c r="FE34" s="528"/>
      <c r="FF34" s="528"/>
      <c r="FG34" s="528"/>
    </row>
    <row r="35" spans="1:163" ht="12" customHeight="1" x14ac:dyDescent="0.2">
      <c r="A35" s="134"/>
      <c r="B35" s="134"/>
      <c r="C35" s="134"/>
      <c r="D35" s="134"/>
      <c r="E35" s="134"/>
      <c r="F35" s="134"/>
      <c r="G35" s="134"/>
      <c r="H35" s="134"/>
      <c r="I35" s="558"/>
      <c r="J35" s="270"/>
      <c r="K35" s="589"/>
      <c r="L35" s="270"/>
      <c r="M35" s="558"/>
      <c r="N35" s="538"/>
      <c r="O35" s="558"/>
      <c r="P35" s="538"/>
      <c r="Q35" s="558"/>
      <c r="R35" s="538"/>
      <c r="S35" s="558"/>
      <c r="T35" s="538"/>
      <c r="U35" s="558"/>
      <c r="V35" s="538"/>
      <c r="W35" s="558"/>
      <c r="X35" s="528"/>
      <c r="Y35" s="528"/>
      <c r="Z35" s="528"/>
      <c r="AA35" s="528"/>
      <c r="AB35" s="528"/>
      <c r="AC35" s="528"/>
      <c r="AD35" s="528"/>
      <c r="AE35" s="528"/>
      <c r="AF35" s="528"/>
      <c r="AG35" s="528"/>
      <c r="AH35" s="528"/>
      <c r="AI35" s="528"/>
      <c r="AJ35" s="528"/>
      <c r="AK35" s="528"/>
      <c r="AL35" s="528"/>
      <c r="AM35" s="528"/>
      <c r="AN35" s="528"/>
      <c r="AO35" s="528"/>
      <c r="AP35" s="528"/>
      <c r="AQ35" s="528"/>
      <c r="AR35" s="528"/>
      <c r="AS35" s="528"/>
      <c r="AT35" s="528"/>
      <c r="AU35" s="528"/>
      <c r="AV35" s="528"/>
      <c r="AW35" s="528"/>
      <c r="AX35" s="528"/>
      <c r="AY35" s="528"/>
      <c r="AZ35" s="528"/>
      <c r="BA35" s="528"/>
      <c r="BB35" s="528"/>
      <c r="BC35" s="528"/>
      <c r="BD35" s="528"/>
      <c r="BE35" s="528"/>
      <c r="BF35" s="528"/>
      <c r="BG35" s="528"/>
      <c r="BH35" s="528"/>
      <c r="BI35" s="528"/>
      <c r="BJ35" s="528"/>
      <c r="BK35" s="528"/>
      <c r="BL35" s="528"/>
      <c r="BM35" s="528"/>
      <c r="BN35" s="528"/>
      <c r="BO35" s="528"/>
      <c r="BP35" s="528"/>
      <c r="BQ35" s="528"/>
      <c r="BR35" s="528"/>
      <c r="BS35" s="528"/>
      <c r="BT35" s="528"/>
      <c r="BU35" s="528"/>
      <c r="BV35" s="528"/>
      <c r="BW35" s="528"/>
      <c r="BX35" s="528"/>
      <c r="BY35" s="528"/>
      <c r="BZ35" s="528"/>
      <c r="CA35" s="528"/>
      <c r="CB35" s="528"/>
      <c r="CC35" s="528"/>
      <c r="CD35" s="528"/>
      <c r="CE35" s="528"/>
      <c r="CF35" s="528"/>
      <c r="CG35" s="528"/>
      <c r="CH35" s="528"/>
      <c r="CI35" s="528"/>
      <c r="CJ35" s="528"/>
      <c r="CK35" s="528"/>
      <c r="CL35" s="528"/>
      <c r="CM35" s="528"/>
      <c r="CN35" s="528"/>
      <c r="CO35" s="528"/>
      <c r="CP35" s="528"/>
      <c r="CQ35" s="528"/>
      <c r="CR35" s="528"/>
      <c r="CS35" s="528"/>
      <c r="CT35" s="528"/>
      <c r="CU35" s="528"/>
      <c r="CV35" s="528"/>
      <c r="CW35" s="528"/>
      <c r="CX35" s="528"/>
      <c r="CY35" s="528"/>
      <c r="CZ35" s="528"/>
      <c r="DA35" s="528"/>
      <c r="DB35" s="528"/>
      <c r="DC35" s="528"/>
      <c r="DD35" s="528"/>
      <c r="DE35" s="528"/>
      <c r="DF35" s="528"/>
      <c r="DG35" s="528"/>
      <c r="DH35" s="528"/>
      <c r="DI35" s="528"/>
      <c r="DJ35" s="528"/>
      <c r="DK35" s="528"/>
      <c r="DL35" s="528"/>
      <c r="DM35" s="528"/>
      <c r="DN35" s="528"/>
      <c r="DO35" s="528"/>
      <c r="DP35" s="528"/>
      <c r="DQ35" s="528"/>
      <c r="DR35" s="528"/>
      <c r="DS35" s="528"/>
      <c r="DT35" s="528"/>
      <c r="DU35" s="528"/>
      <c r="DV35" s="528"/>
      <c r="DW35" s="528"/>
      <c r="DX35" s="528"/>
      <c r="DY35" s="528"/>
      <c r="DZ35" s="528"/>
      <c r="EA35" s="528"/>
      <c r="EB35" s="528"/>
      <c r="EC35" s="528"/>
      <c r="ED35" s="528"/>
      <c r="EE35" s="528"/>
      <c r="EF35" s="528"/>
      <c r="EG35" s="528"/>
      <c r="EH35" s="528"/>
      <c r="EI35" s="528"/>
      <c r="EJ35" s="528"/>
      <c r="EK35" s="528"/>
      <c r="EL35" s="528"/>
      <c r="EM35" s="528"/>
      <c r="EN35" s="528"/>
      <c r="EO35" s="528"/>
      <c r="EP35" s="528"/>
      <c r="EQ35" s="528"/>
      <c r="ER35" s="528"/>
      <c r="ES35" s="528"/>
      <c r="ET35" s="528"/>
      <c r="EU35" s="528"/>
      <c r="EV35" s="528"/>
      <c r="EW35" s="528"/>
      <c r="EX35" s="528"/>
      <c r="EY35" s="528"/>
      <c r="EZ35" s="528"/>
      <c r="FA35" s="528"/>
      <c r="FB35" s="528"/>
      <c r="FC35" s="528"/>
      <c r="FD35" s="528"/>
      <c r="FE35" s="528"/>
      <c r="FF35" s="528"/>
      <c r="FG35" s="528"/>
    </row>
    <row r="36" spans="1:163" ht="12" customHeight="1" x14ac:dyDescent="0.2">
      <c r="A36" s="134"/>
      <c r="B36" s="134"/>
      <c r="C36" s="134" t="s">
        <v>571</v>
      </c>
      <c r="D36" s="134" t="s">
        <v>572</v>
      </c>
      <c r="E36" s="134" t="s">
        <v>573</v>
      </c>
      <c r="F36" s="134"/>
      <c r="G36" s="134"/>
      <c r="H36" s="134"/>
      <c r="I36" s="558">
        <v>10680</v>
      </c>
      <c r="J36" s="270"/>
      <c r="K36" s="589" t="s">
        <v>574</v>
      </c>
      <c r="L36" s="270"/>
      <c r="M36" s="558">
        <v>767</v>
      </c>
      <c r="N36" s="538"/>
      <c r="O36" s="558">
        <v>1117</v>
      </c>
      <c r="P36" s="538"/>
      <c r="Q36" s="558">
        <v>3310</v>
      </c>
      <c r="R36" s="538"/>
      <c r="S36" s="558">
        <v>2552</v>
      </c>
      <c r="T36" s="538"/>
      <c r="U36" s="558">
        <v>1666</v>
      </c>
      <c r="V36" s="538"/>
      <c r="W36" s="558">
        <v>1268</v>
      </c>
      <c r="X36" s="528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28"/>
      <c r="AQ36" s="528"/>
      <c r="AR36" s="528"/>
      <c r="AS36" s="528"/>
      <c r="AT36" s="528"/>
      <c r="AU36" s="528"/>
      <c r="AV36" s="528"/>
      <c r="AW36" s="528"/>
      <c r="AX36" s="528"/>
      <c r="AY36" s="528"/>
      <c r="AZ36" s="528"/>
      <c r="BA36" s="528"/>
      <c r="BB36" s="528"/>
      <c r="BC36" s="528"/>
      <c r="BD36" s="528"/>
      <c r="BE36" s="528"/>
      <c r="BF36" s="528"/>
      <c r="BG36" s="528"/>
      <c r="BH36" s="528"/>
      <c r="BI36" s="528"/>
      <c r="BJ36" s="528"/>
      <c r="BK36" s="528"/>
      <c r="BL36" s="528"/>
      <c r="BM36" s="528"/>
      <c r="BN36" s="528"/>
      <c r="BO36" s="528"/>
      <c r="BP36" s="528"/>
      <c r="BQ36" s="528"/>
      <c r="BR36" s="528"/>
      <c r="BS36" s="528"/>
      <c r="BT36" s="528"/>
      <c r="BU36" s="528"/>
      <c r="BV36" s="528"/>
      <c r="BW36" s="528"/>
      <c r="BX36" s="528"/>
      <c r="BY36" s="528"/>
      <c r="BZ36" s="528"/>
      <c r="CA36" s="528"/>
      <c r="CB36" s="528"/>
      <c r="CC36" s="528"/>
      <c r="CD36" s="528"/>
      <c r="CE36" s="528"/>
      <c r="CF36" s="528"/>
      <c r="CG36" s="528"/>
      <c r="CH36" s="528"/>
      <c r="CI36" s="528"/>
      <c r="CJ36" s="528"/>
      <c r="CK36" s="528"/>
      <c r="CL36" s="528"/>
      <c r="CM36" s="528"/>
      <c r="CN36" s="528"/>
      <c r="CO36" s="528"/>
      <c r="CP36" s="528"/>
      <c r="CQ36" s="528"/>
      <c r="CR36" s="528"/>
      <c r="CS36" s="528"/>
      <c r="CT36" s="528"/>
      <c r="CU36" s="528"/>
      <c r="CV36" s="528"/>
      <c r="CW36" s="528"/>
      <c r="CX36" s="528"/>
      <c r="CY36" s="528"/>
      <c r="CZ36" s="528"/>
      <c r="DA36" s="528"/>
      <c r="DB36" s="528"/>
      <c r="DC36" s="528"/>
      <c r="DD36" s="528"/>
      <c r="DE36" s="528"/>
      <c r="DF36" s="528"/>
      <c r="DG36" s="528"/>
      <c r="DH36" s="528"/>
      <c r="DI36" s="528"/>
      <c r="DJ36" s="528"/>
      <c r="DK36" s="528"/>
      <c r="DL36" s="528"/>
      <c r="DM36" s="528"/>
      <c r="DN36" s="528"/>
      <c r="DO36" s="528"/>
      <c r="DP36" s="528"/>
      <c r="DQ36" s="528"/>
      <c r="DR36" s="528"/>
      <c r="DS36" s="528"/>
      <c r="DT36" s="528"/>
      <c r="DU36" s="528"/>
      <c r="DV36" s="528"/>
      <c r="DW36" s="528"/>
      <c r="DX36" s="528"/>
      <c r="DY36" s="528"/>
      <c r="DZ36" s="528"/>
      <c r="EA36" s="528"/>
      <c r="EB36" s="528"/>
      <c r="EC36" s="528"/>
      <c r="ED36" s="528"/>
      <c r="EE36" s="528"/>
      <c r="EF36" s="528"/>
      <c r="EG36" s="528"/>
      <c r="EH36" s="528"/>
      <c r="EI36" s="528"/>
      <c r="EJ36" s="528"/>
      <c r="EK36" s="528"/>
      <c r="EL36" s="528"/>
      <c r="EM36" s="528"/>
      <c r="EN36" s="528"/>
      <c r="EO36" s="528"/>
      <c r="EP36" s="528"/>
      <c r="EQ36" s="528"/>
      <c r="ER36" s="528"/>
      <c r="ES36" s="528"/>
      <c r="ET36" s="528"/>
      <c r="EU36" s="528"/>
      <c r="EV36" s="528"/>
      <c r="EW36" s="528"/>
      <c r="EX36" s="528"/>
      <c r="EY36" s="528"/>
      <c r="EZ36" s="528"/>
      <c r="FA36" s="528"/>
      <c r="FB36" s="528"/>
      <c r="FC36" s="528"/>
      <c r="FD36" s="528"/>
      <c r="FE36" s="528"/>
      <c r="FF36" s="528"/>
      <c r="FG36" s="528"/>
    </row>
    <row r="37" spans="1:163" ht="15.75" customHeight="1" x14ac:dyDescent="0.2">
      <c r="A37" s="134"/>
      <c r="B37" s="134"/>
      <c r="C37" s="134" t="s">
        <v>575</v>
      </c>
      <c r="D37" s="134" t="s">
        <v>576</v>
      </c>
      <c r="E37" s="134"/>
      <c r="F37" s="134" t="s">
        <v>577</v>
      </c>
      <c r="G37" s="134"/>
      <c r="H37" s="134"/>
      <c r="I37" s="558">
        <v>969</v>
      </c>
      <c r="J37" s="270"/>
      <c r="K37" s="589" t="s">
        <v>578</v>
      </c>
      <c r="L37" s="270"/>
      <c r="M37" s="558">
        <v>80</v>
      </c>
      <c r="N37" s="538"/>
      <c r="O37" s="558">
        <v>97</v>
      </c>
      <c r="P37" s="538"/>
      <c r="Q37" s="558">
        <v>273</v>
      </c>
      <c r="R37" s="538"/>
      <c r="S37" s="558">
        <v>219</v>
      </c>
      <c r="T37" s="538"/>
      <c r="U37" s="558">
        <v>177</v>
      </c>
      <c r="V37" s="538"/>
      <c r="W37" s="558">
        <v>123</v>
      </c>
      <c r="X37" s="528"/>
      <c r="Y37" s="528"/>
      <c r="Z37" s="528"/>
      <c r="AA37" s="528"/>
      <c r="AB37" s="528"/>
      <c r="AC37" s="528"/>
      <c r="AD37" s="528"/>
      <c r="AE37" s="528"/>
      <c r="AF37" s="528"/>
      <c r="AG37" s="528"/>
      <c r="AH37" s="528"/>
      <c r="AI37" s="528"/>
      <c r="AJ37" s="528"/>
      <c r="AK37" s="528"/>
      <c r="AL37" s="528"/>
      <c r="AM37" s="528"/>
      <c r="AN37" s="528"/>
      <c r="AO37" s="528"/>
      <c r="AP37" s="528"/>
      <c r="AQ37" s="528"/>
      <c r="AR37" s="528"/>
      <c r="AS37" s="528"/>
      <c r="AT37" s="528"/>
      <c r="AU37" s="528"/>
      <c r="AV37" s="528"/>
      <c r="AW37" s="528"/>
      <c r="AX37" s="528"/>
      <c r="AY37" s="528"/>
      <c r="AZ37" s="528"/>
      <c r="BA37" s="528"/>
      <c r="BB37" s="528"/>
      <c r="BC37" s="528"/>
      <c r="BD37" s="528"/>
      <c r="BE37" s="528"/>
      <c r="BF37" s="528"/>
      <c r="BG37" s="528"/>
      <c r="BH37" s="528"/>
      <c r="BI37" s="528"/>
      <c r="BJ37" s="528"/>
      <c r="BK37" s="528"/>
      <c r="BL37" s="528"/>
      <c r="BM37" s="528"/>
      <c r="BN37" s="528"/>
      <c r="BO37" s="528"/>
      <c r="BP37" s="528"/>
      <c r="BQ37" s="528"/>
      <c r="BR37" s="528"/>
      <c r="BS37" s="528"/>
      <c r="BT37" s="528"/>
      <c r="BU37" s="528"/>
      <c r="BV37" s="528"/>
      <c r="BW37" s="528"/>
      <c r="BX37" s="528"/>
      <c r="BY37" s="528"/>
      <c r="BZ37" s="528"/>
      <c r="CA37" s="528"/>
      <c r="CB37" s="528"/>
      <c r="CC37" s="528"/>
      <c r="CD37" s="528"/>
      <c r="CE37" s="528"/>
      <c r="CF37" s="528"/>
      <c r="CG37" s="528"/>
      <c r="CH37" s="528"/>
      <c r="CI37" s="528"/>
      <c r="CJ37" s="528"/>
      <c r="CK37" s="528"/>
      <c r="CL37" s="528"/>
      <c r="CM37" s="528"/>
      <c r="CN37" s="528"/>
      <c r="CO37" s="528"/>
      <c r="CP37" s="528"/>
      <c r="CQ37" s="528"/>
      <c r="CR37" s="528"/>
      <c r="CS37" s="528"/>
      <c r="CT37" s="528"/>
      <c r="CU37" s="528"/>
      <c r="CV37" s="528"/>
      <c r="CW37" s="528"/>
      <c r="CX37" s="528"/>
      <c r="CY37" s="528"/>
      <c r="CZ37" s="528"/>
      <c r="DA37" s="528"/>
      <c r="DB37" s="528"/>
      <c r="DC37" s="528"/>
      <c r="DD37" s="528"/>
      <c r="DE37" s="528"/>
      <c r="DF37" s="528"/>
      <c r="DG37" s="528"/>
      <c r="DH37" s="528"/>
      <c r="DI37" s="528"/>
      <c r="DJ37" s="528"/>
      <c r="DK37" s="528"/>
      <c r="DL37" s="528"/>
      <c r="DM37" s="528"/>
      <c r="DN37" s="528"/>
      <c r="DO37" s="528"/>
      <c r="DP37" s="528"/>
      <c r="DQ37" s="528"/>
      <c r="DR37" s="528"/>
      <c r="DS37" s="528"/>
      <c r="DT37" s="528"/>
      <c r="DU37" s="528"/>
      <c r="DV37" s="528"/>
      <c r="DW37" s="528"/>
      <c r="DX37" s="528"/>
      <c r="DY37" s="528"/>
      <c r="DZ37" s="528"/>
      <c r="EA37" s="528"/>
      <c r="EB37" s="528"/>
      <c r="EC37" s="528"/>
      <c r="ED37" s="528"/>
      <c r="EE37" s="528"/>
      <c r="EF37" s="528"/>
      <c r="EG37" s="528"/>
      <c r="EH37" s="528"/>
      <c r="EI37" s="528"/>
      <c r="EJ37" s="528"/>
      <c r="EK37" s="528"/>
      <c r="EL37" s="528"/>
      <c r="EM37" s="528"/>
      <c r="EN37" s="528"/>
      <c r="EO37" s="528"/>
      <c r="EP37" s="528"/>
      <c r="EQ37" s="528"/>
      <c r="ER37" s="528"/>
      <c r="ES37" s="528"/>
      <c r="ET37" s="528"/>
      <c r="EU37" s="528"/>
      <c r="EV37" s="528"/>
      <c r="EW37" s="528"/>
      <c r="EX37" s="528"/>
      <c r="EY37" s="528"/>
      <c r="EZ37" s="528"/>
      <c r="FA37" s="528"/>
      <c r="FB37" s="528"/>
      <c r="FC37" s="528"/>
      <c r="FD37" s="528"/>
      <c r="FE37" s="528"/>
      <c r="FF37" s="528"/>
      <c r="FG37" s="528"/>
    </row>
    <row r="38" spans="1:163" ht="12" customHeight="1" x14ac:dyDescent="0.2">
      <c r="A38" s="134"/>
      <c r="B38" s="134"/>
      <c r="C38" s="134" t="s">
        <v>579</v>
      </c>
      <c r="D38" s="134" t="s">
        <v>580</v>
      </c>
      <c r="E38" s="134"/>
      <c r="F38" s="134" t="s">
        <v>581</v>
      </c>
      <c r="G38" s="134"/>
      <c r="H38" s="134"/>
      <c r="I38" s="558">
        <v>694</v>
      </c>
      <c r="J38" s="270"/>
      <c r="K38" s="589" t="s">
        <v>582</v>
      </c>
      <c r="L38" s="270"/>
      <c r="M38" s="558">
        <v>61</v>
      </c>
      <c r="N38" s="538"/>
      <c r="O38" s="558">
        <v>72</v>
      </c>
      <c r="P38" s="538"/>
      <c r="Q38" s="558">
        <v>209</v>
      </c>
      <c r="R38" s="538"/>
      <c r="S38" s="558">
        <v>156</v>
      </c>
      <c r="T38" s="538"/>
      <c r="U38" s="558">
        <v>99</v>
      </c>
      <c r="V38" s="538"/>
      <c r="W38" s="558">
        <v>97</v>
      </c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  <c r="AL38" s="528"/>
      <c r="AM38" s="528"/>
      <c r="AN38" s="528"/>
      <c r="AO38" s="528"/>
      <c r="AP38" s="528"/>
      <c r="AQ38" s="528"/>
      <c r="AR38" s="528"/>
      <c r="AS38" s="528"/>
      <c r="AT38" s="528"/>
      <c r="AU38" s="528"/>
      <c r="AV38" s="528"/>
      <c r="AW38" s="528"/>
      <c r="AX38" s="528"/>
      <c r="AY38" s="528"/>
      <c r="AZ38" s="528"/>
      <c r="BA38" s="528"/>
      <c r="BB38" s="528"/>
      <c r="BC38" s="528"/>
      <c r="BD38" s="528"/>
      <c r="BE38" s="528"/>
      <c r="BF38" s="528"/>
      <c r="BG38" s="528"/>
      <c r="BH38" s="528"/>
      <c r="BI38" s="528"/>
      <c r="BJ38" s="528"/>
      <c r="BK38" s="528"/>
      <c r="BL38" s="528"/>
      <c r="BM38" s="528"/>
      <c r="BN38" s="528"/>
      <c r="BO38" s="528"/>
      <c r="BP38" s="528"/>
      <c r="BQ38" s="528"/>
      <c r="BR38" s="528"/>
      <c r="BS38" s="528"/>
      <c r="BT38" s="528"/>
      <c r="BU38" s="528"/>
      <c r="BV38" s="528"/>
      <c r="BW38" s="528"/>
      <c r="BX38" s="528"/>
      <c r="BY38" s="528"/>
      <c r="BZ38" s="528"/>
      <c r="CA38" s="528"/>
      <c r="CB38" s="528"/>
      <c r="CC38" s="528"/>
      <c r="CD38" s="528"/>
      <c r="CE38" s="528"/>
      <c r="CF38" s="528"/>
      <c r="CG38" s="528"/>
      <c r="CH38" s="528"/>
      <c r="CI38" s="528"/>
      <c r="CJ38" s="528"/>
      <c r="CK38" s="528"/>
      <c r="CL38" s="528"/>
      <c r="CM38" s="528"/>
      <c r="CN38" s="528"/>
      <c r="CO38" s="528"/>
      <c r="CP38" s="528"/>
      <c r="CQ38" s="528"/>
      <c r="CR38" s="528"/>
      <c r="CS38" s="528"/>
      <c r="CT38" s="528"/>
      <c r="CU38" s="528"/>
      <c r="CV38" s="528"/>
      <c r="CW38" s="528"/>
      <c r="CX38" s="528"/>
      <c r="CY38" s="528"/>
      <c r="CZ38" s="528"/>
      <c r="DA38" s="528"/>
      <c r="DB38" s="528"/>
      <c r="DC38" s="528"/>
      <c r="DD38" s="528"/>
      <c r="DE38" s="528"/>
      <c r="DF38" s="528"/>
      <c r="DG38" s="528"/>
      <c r="DH38" s="528"/>
      <c r="DI38" s="528"/>
      <c r="DJ38" s="528"/>
      <c r="DK38" s="528"/>
      <c r="DL38" s="528"/>
      <c r="DM38" s="528"/>
      <c r="DN38" s="528"/>
      <c r="DO38" s="528"/>
      <c r="DP38" s="528"/>
      <c r="DQ38" s="528"/>
      <c r="DR38" s="528"/>
      <c r="DS38" s="528"/>
      <c r="DT38" s="528"/>
      <c r="DU38" s="528"/>
      <c r="DV38" s="528"/>
      <c r="DW38" s="528"/>
      <c r="DX38" s="528"/>
      <c r="DY38" s="528"/>
      <c r="DZ38" s="528"/>
      <c r="EA38" s="528"/>
      <c r="EB38" s="528"/>
      <c r="EC38" s="528"/>
      <c r="ED38" s="528"/>
      <c r="EE38" s="528"/>
      <c r="EF38" s="528"/>
      <c r="EG38" s="528"/>
      <c r="EH38" s="528"/>
      <c r="EI38" s="528"/>
      <c r="EJ38" s="528"/>
      <c r="EK38" s="528"/>
      <c r="EL38" s="528"/>
      <c r="EM38" s="528"/>
      <c r="EN38" s="528"/>
      <c r="EO38" s="528"/>
      <c r="EP38" s="528"/>
      <c r="EQ38" s="528"/>
      <c r="ER38" s="528"/>
      <c r="ES38" s="528"/>
      <c r="ET38" s="528"/>
      <c r="EU38" s="528"/>
      <c r="EV38" s="528"/>
      <c r="EW38" s="528"/>
      <c r="EX38" s="528"/>
      <c r="EY38" s="528"/>
      <c r="EZ38" s="528"/>
      <c r="FA38" s="528"/>
      <c r="FB38" s="528"/>
      <c r="FC38" s="528"/>
      <c r="FD38" s="528"/>
      <c r="FE38" s="528"/>
      <c r="FF38" s="528"/>
      <c r="FG38" s="528"/>
    </row>
    <row r="39" spans="1:163" ht="12" customHeight="1" x14ac:dyDescent="0.2">
      <c r="A39" s="134"/>
      <c r="B39" s="134"/>
      <c r="C39" s="134" t="s">
        <v>583</v>
      </c>
      <c r="D39" s="134" t="s">
        <v>584</v>
      </c>
      <c r="E39" s="134"/>
      <c r="F39" s="134" t="s">
        <v>585</v>
      </c>
      <c r="G39" s="134"/>
      <c r="H39" s="134"/>
      <c r="I39" s="558">
        <v>1028</v>
      </c>
      <c r="J39" s="270"/>
      <c r="K39" s="589" t="s">
        <v>586</v>
      </c>
      <c r="L39" s="270"/>
      <c r="M39" s="558">
        <v>50</v>
      </c>
      <c r="N39" s="538"/>
      <c r="O39" s="558">
        <v>99</v>
      </c>
      <c r="P39" s="538"/>
      <c r="Q39" s="558">
        <v>343</v>
      </c>
      <c r="R39" s="538"/>
      <c r="S39" s="558">
        <v>245</v>
      </c>
      <c r="T39" s="538"/>
      <c r="U39" s="558">
        <v>164</v>
      </c>
      <c r="V39" s="538"/>
      <c r="W39" s="558">
        <v>127</v>
      </c>
      <c r="X39" s="528"/>
      <c r="Y39" s="528"/>
      <c r="Z39" s="528"/>
      <c r="AA39" s="528"/>
      <c r="AB39" s="528"/>
      <c r="AC39" s="528"/>
      <c r="AD39" s="528"/>
      <c r="AE39" s="528"/>
      <c r="AF39" s="528"/>
      <c r="AG39" s="528"/>
      <c r="AH39" s="528"/>
      <c r="AI39" s="528"/>
      <c r="AJ39" s="528"/>
      <c r="AK39" s="528"/>
      <c r="AL39" s="528"/>
      <c r="AM39" s="528"/>
      <c r="AN39" s="528"/>
      <c r="AO39" s="528"/>
      <c r="AP39" s="528"/>
      <c r="AQ39" s="528"/>
      <c r="AR39" s="528"/>
      <c r="AS39" s="528"/>
      <c r="AT39" s="528"/>
      <c r="AU39" s="528"/>
      <c r="AV39" s="528"/>
      <c r="AW39" s="528"/>
      <c r="AX39" s="528"/>
      <c r="AY39" s="528"/>
      <c r="AZ39" s="528"/>
      <c r="BA39" s="528"/>
      <c r="BB39" s="528"/>
      <c r="BC39" s="528"/>
      <c r="BD39" s="528"/>
      <c r="BE39" s="528"/>
      <c r="BF39" s="528"/>
      <c r="BG39" s="528"/>
      <c r="BH39" s="528"/>
      <c r="BI39" s="528"/>
      <c r="BJ39" s="528"/>
      <c r="BK39" s="528"/>
      <c r="BL39" s="528"/>
      <c r="BM39" s="528"/>
      <c r="BN39" s="528"/>
      <c r="BO39" s="528"/>
      <c r="BP39" s="528"/>
      <c r="BQ39" s="528"/>
      <c r="BR39" s="528"/>
      <c r="BS39" s="528"/>
      <c r="BT39" s="528"/>
      <c r="BU39" s="528"/>
      <c r="BV39" s="528"/>
      <c r="BW39" s="528"/>
      <c r="BX39" s="528"/>
      <c r="BY39" s="528"/>
      <c r="BZ39" s="528"/>
      <c r="CA39" s="528"/>
      <c r="CB39" s="528"/>
      <c r="CC39" s="528"/>
      <c r="CD39" s="528"/>
      <c r="CE39" s="528"/>
      <c r="CF39" s="528"/>
      <c r="CG39" s="528"/>
      <c r="CH39" s="528"/>
      <c r="CI39" s="528"/>
      <c r="CJ39" s="528"/>
      <c r="CK39" s="528"/>
      <c r="CL39" s="528"/>
      <c r="CM39" s="528"/>
      <c r="CN39" s="528"/>
      <c r="CO39" s="528"/>
      <c r="CP39" s="528"/>
      <c r="CQ39" s="528"/>
      <c r="CR39" s="528"/>
      <c r="CS39" s="528"/>
      <c r="CT39" s="528"/>
      <c r="CU39" s="528"/>
      <c r="CV39" s="528"/>
      <c r="CW39" s="528"/>
      <c r="CX39" s="528"/>
      <c r="CY39" s="528"/>
      <c r="CZ39" s="528"/>
      <c r="DA39" s="528"/>
      <c r="DB39" s="528"/>
      <c r="DC39" s="528"/>
      <c r="DD39" s="528"/>
      <c r="DE39" s="528"/>
      <c r="DF39" s="528"/>
      <c r="DG39" s="528"/>
      <c r="DH39" s="528"/>
      <c r="DI39" s="528"/>
      <c r="DJ39" s="528"/>
      <c r="DK39" s="528"/>
      <c r="DL39" s="528"/>
      <c r="DM39" s="528"/>
      <c r="DN39" s="528"/>
      <c r="DO39" s="528"/>
      <c r="DP39" s="528"/>
      <c r="DQ39" s="528"/>
      <c r="DR39" s="528"/>
      <c r="DS39" s="528"/>
      <c r="DT39" s="528"/>
      <c r="DU39" s="528"/>
      <c r="DV39" s="528"/>
      <c r="DW39" s="528"/>
      <c r="DX39" s="528"/>
      <c r="DY39" s="528"/>
      <c r="DZ39" s="528"/>
      <c r="EA39" s="528"/>
      <c r="EB39" s="528"/>
      <c r="EC39" s="528"/>
      <c r="ED39" s="528"/>
      <c r="EE39" s="528"/>
      <c r="EF39" s="528"/>
      <c r="EG39" s="528"/>
      <c r="EH39" s="528"/>
      <c r="EI39" s="528"/>
      <c r="EJ39" s="528"/>
      <c r="EK39" s="528"/>
      <c r="EL39" s="528"/>
      <c r="EM39" s="528"/>
      <c r="EN39" s="528"/>
      <c r="EO39" s="528"/>
      <c r="EP39" s="528"/>
      <c r="EQ39" s="528"/>
      <c r="ER39" s="528"/>
      <c r="ES39" s="528"/>
      <c r="ET39" s="528"/>
      <c r="EU39" s="528"/>
      <c r="EV39" s="528"/>
      <c r="EW39" s="528"/>
      <c r="EX39" s="528"/>
      <c r="EY39" s="528"/>
      <c r="EZ39" s="528"/>
      <c r="FA39" s="528"/>
      <c r="FB39" s="528"/>
      <c r="FC39" s="528"/>
      <c r="FD39" s="528"/>
      <c r="FE39" s="528"/>
      <c r="FF39" s="528"/>
      <c r="FG39" s="528"/>
    </row>
    <row r="40" spans="1:163" ht="12" customHeight="1" x14ac:dyDescent="0.2">
      <c r="A40" s="134"/>
      <c r="B40" s="134"/>
      <c r="C40" s="134" t="s">
        <v>587</v>
      </c>
      <c r="D40" s="134" t="s">
        <v>588</v>
      </c>
      <c r="E40" s="134"/>
      <c r="F40" s="134" t="s">
        <v>589</v>
      </c>
      <c r="G40" s="134"/>
      <c r="H40" s="134"/>
      <c r="I40" s="558">
        <v>750</v>
      </c>
      <c r="J40" s="270"/>
      <c r="K40" s="589" t="s">
        <v>590</v>
      </c>
      <c r="L40" s="270"/>
      <c r="M40" s="558">
        <v>65</v>
      </c>
      <c r="N40" s="538"/>
      <c r="O40" s="558">
        <v>71</v>
      </c>
      <c r="P40" s="538"/>
      <c r="Q40" s="558">
        <v>268</v>
      </c>
      <c r="R40" s="538"/>
      <c r="S40" s="558">
        <v>168</v>
      </c>
      <c r="T40" s="538"/>
      <c r="U40" s="558">
        <v>94</v>
      </c>
      <c r="V40" s="538"/>
      <c r="W40" s="558">
        <v>84</v>
      </c>
      <c r="X40" s="528"/>
      <c r="Y40" s="528"/>
      <c r="Z40" s="528"/>
      <c r="AA40" s="528"/>
      <c r="AB40" s="528"/>
      <c r="AC40" s="528"/>
      <c r="AD40" s="528"/>
      <c r="AE40" s="528"/>
      <c r="AF40" s="528"/>
      <c r="AG40" s="528"/>
      <c r="AH40" s="528"/>
      <c r="AI40" s="528"/>
      <c r="AJ40" s="528"/>
      <c r="AK40" s="528"/>
      <c r="AL40" s="528"/>
      <c r="AM40" s="528"/>
      <c r="AN40" s="528"/>
      <c r="AO40" s="528"/>
      <c r="AP40" s="528"/>
      <c r="AQ40" s="528"/>
      <c r="AR40" s="528"/>
      <c r="AS40" s="528"/>
      <c r="AT40" s="528"/>
      <c r="AU40" s="528"/>
      <c r="AV40" s="528"/>
      <c r="AW40" s="528"/>
      <c r="AX40" s="528"/>
      <c r="AY40" s="528"/>
      <c r="AZ40" s="528"/>
      <c r="BA40" s="528"/>
      <c r="BB40" s="528"/>
      <c r="BC40" s="528"/>
      <c r="BD40" s="528"/>
      <c r="BE40" s="528"/>
      <c r="BF40" s="528"/>
      <c r="BG40" s="528"/>
      <c r="BH40" s="528"/>
      <c r="BI40" s="528"/>
      <c r="BJ40" s="528"/>
      <c r="BK40" s="528"/>
      <c r="BL40" s="528"/>
      <c r="BM40" s="528"/>
      <c r="BN40" s="528"/>
      <c r="BO40" s="528"/>
      <c r="BP40" s="528"/>
      <c r="BQ40" s="528"/>
      <c r="BR40" s="528"/>
      <c r="BS40" s="528"/>
      <c r="BT40" s="528"/>
      <c r="BU40" s="528"/>
      <c r="BV40" s="528"/>
      <c r="BW40" s="528"/>
      <c r="BX40" s="528"/>
      <c r="BY40" s="528"/>
      <c r="BZ40" s="528"/>
      <c r="CA40" s="528"/>
      <c r="CB40" s="528"/>
      <c r="CC40" s="528"/>
      <c r="CD40" s="528"/>
      <c r="CE40" s="528"/>
      <c r="CF40" s="528"/>
      <c r="CG40" s="528"/>
      <c r="CH40" s="528"/>
      <c r="CI40" s="528"/>
      <c r="CJ40" s="528"/>
      <c r="CK40" s="528"/>
      <c r="CL40" s="528"/>
      <c r="CM40" s="528"/>
      <c r="CN40" s="528"/>
      <c r="CO40" s="528"/>
      <c r="CP40" s="528"/>
      <c r="CQ40" s="528"/>
      <c r="CR40" s="528"/>
      <c r="CS40" s="528"/>
      <c r="CT40" s="528"/>
      <c r="CU40" s="528"/>
      <c r="CV40" s="528"/>
      <c r="CW40" s="528"/>
      <c r="CX40" s="528"/>
      <c r="CY40" s="528"/>
      <c r="CZ40" s="528"/>
      <c r="DA40" s="528"/>
      <c r="DB40" s="528"/>
      <c r="DC40" s="528"/>
      <c r="DD40" s="528"/>
      <c r="DE40" s="528"/>
      <c r="DF40" s="528"/>
      <c r="DG40" s="528"/>
      <c r="DH40" s="528"/>
      <c r="DI40" s="528"/>
      <c r="DJ40" s="528"/>
      <c r="DK40" s="528"/>
      <c r="DL40" s="528"/>
      <c r="DM40" s="528"/>
      <c r="DN40" s="528"/>
      <c r="DO40" s="528"/>
      <c r="DP40" s="528"/>
      <c r="DQ40" s="528"/>
      <c r="DR40" s="528"/>
      <c r="DS40" s="528"/>
      <c r="DT40" s="528"/>
      <c r="DU40" s="528"/>
      <c r="DV40" s="528"/>
      <c r="DW40" s="528"/>
      <c r="DX40" s="528"/>
      <c r="DY40" s="528"/>
      <c r="DZ40" s="528"/>
      <c r="EA40" s="528"/>
      <c r="EB40" s="528"/>
      <c r="EC40" s="528"/>
      <c r="ED40" s="528"/>
      <c r="EE40" s="528"/>
      <c r="EF40" s="528"/>
      <c r="EG40" s="528"/>
      <c r="EH40" s="528"/>
      <c r="EI40" s="528"/>
      <c r="EJ40" s="528"/>
      <c r="EK40" s="528"/>
      <c r="EL40" s="528"/>
      <c r="EM40" s="528"/>
      <c r="EN40" s="528"/>
      <c r="EO40" s="528"/>
      <c r="EP40" s="528"/>
      <c r="EQ40" s="528"/>
      <c r="ER40" s="528"/>
      <c r="ES40" s="528"/>
      <c r="ET40" s="528"/>
      <c r="EU40" s="528"/>
      <c r="EV40" s="528"/>
      <c r="EW40" s="528"/>
      <c r="EX40" s="528"/>
      <c r="EY40" s="528"/>
      <c r="EZ40" s="528"/>
      <c r="FA40" s="528"/>
      <c r="FB40" s="528"/>
      <c r="FC40" s="528"/>
      <c r="FD40" s="528"/>
      <c r="FE40" s="528"/>
      <c r="FF40" s="528"/>
      <c r="FG40" s="528"/>
    </row>
    <row r="41" spans="1:163" ht="12" customHeight="1" x14ac:dyDescent="0.2">
      <c r="A41" s="134"/>
      <c r="B41" s="134"/>
      <c r="C41" s="134" t="s">
        <v>591</v>
      </c>
      <c r="D41" s="134" t="s">
        <v>592</v>
      </c>
      <c r="E41" s="134"/>
      <c r="F41" s="134" t="s">
        <v>593</v>
      </c>
      <c r="G41" s="134"/>
      <c r="H41" s="134"/>
      <c r="I41" s="558">
        <v>1042</v>
      </c>
      <c r="J41" s="270"/>
      <c r="K41" s="589" t="s">
        <v>594</v>
      </c>
      <c r="L41" s="270"/>
      <c r="M41" s="558">
        <v>71</v>
      </c>
      <c r="N41" s="538"/>
      <c r="O41" s="558">
        <v>95</v>
      </c>
      <c r="P41" s="538"/>
      <c r="Q41" s="558">
        <v>299</v>
      </c>
      <c r="R41" s="538"/>
      <c r="S41" s="558">
        <v>305</v>
      </c>
      <c r="T41" s="538"/>
      <c r="U41" s="558">
        <v>148</v>
      </c>
      <c r="V41" s="538"/>
      <c r="W41" s="558">
        <v>124</v>
      </c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  <c r="AJ41" s="528"/>
      <c r="AK41" s="528"/>
      <c r="AL41" s="528"/>
      <c r="AM41" s="528"/>
      <c r="AN41" s="528"/>
      <c r="AO41" s="528"/>
      <c r="AP41" s="528"/>
      <c r="AQ41" s="528"/>
      <c r="AR41" s="528"/>
      <c r="AS41" s="528"/>
      <c r="AT41" s="528"/>
      <c r="AU41" s="528"/>
      <c r="AV41" s="528"/>
      <c r="AW41" s="528"/>
      <c r="AX41" s="528"/>
      <c r="AY41" s="528"/>
      <c r="AZ41" s="528"/>
      <c r="BA41" s="528"/>
      <c r="BB41" s="528"/>
      <c r="BC41" s="528"/>
      <c r="BD41" s="528"/>
      <c r="BE41" s="528"/>
      <c r="BF41" s="528"/>
      <c r="BG41" s="528"/>
      <c r="BH41" s="528"/>
      <c r="BI41" s="528"/>
      <c r="BJ41" s="528"/>
      <c r="BK41" s="528"/>
      <c r="BL41" s="528"/>
      <c r="BM41" s="528"/>
      <c r="BN41" s="528"/>
      <c r="BO41" s="528"/>
      <c r="BP41" s="528"/>
      <c r="BQ41" s="528"/>
      <c r="BR41" s="528"/>
      <c r="BS41" s="528"/>
      <c r="BT41" s="528"/>
      <c r="BU41" s="528"/>
      <c r="BV41" s="528"/>
      <c r="BW41" s="528"/>
      <c r="BX41" s="528"/>
      <c r="BY41" s="528"/>
      <c r="BZ41" s="528"/>
      <c r="CA41" s="528"/>
      <c r="CB41" s="528"/>
      <c r="CC41" s="528"/>
      <c r="CD41" s="528"/>
      <c r="CE41" s="528"/>
      <c r="CF41" s="528"/>
      <c r="CG41" s="528"/>
      <c r="CH41" s="528"/>
      <c r="CI41" s="528"/>
      <c r="CJ41" s="528"/>
      <c r="CK41" s="528"/>
      <c r="CL41" s="528"/>
      <c r="CM41" s="528"/>
      <c r="CN41" s="528"/>
      <c r="CO41" s="528"/>
      <c r="CP41" s="528"/>
      <c r="CQ41" s="528"/>
      <c r="CR41" s="528"/>
      <c r="CS41" s="528"/>
      <c r="CT41" s="528"/>
      <c r="CU41" s="528"/>
      <c r="CV41" s="528"/>
      <c r="CW41" s="528"/>
      <c r="CX41" s="528"/>
      <c r="CY41" s="528"/>
      <c r="CZ41" s="528"/>
      <c r="DA41" s="528"/>
      <c r="DB41" s="528"/>
      <c r="DC41" s="528"/>
      <c r="DD41" s="528"/>
      <c r="DE41" s="528"/>
      <c r="DF41" s="528"/>
      <c r="DG41" s="528"/>
      <c r="DH41" s="528"/>
      <c r="DI41" s="528"/>
      <c r="DJ41" s="528"/>
      <c r="DK41" s="528"/>
      <c r="DL41" s="528"/>
      <c r="DM41" s="528"/>
      <c r="DN41" s="528"/>
      <c r="DO41" s="528"/>
      <c r="DP41" s="528"/>
      <c r="DQ41" s="528"/>
      <c r="DR41" s="528"/>
      <c r="DS41" s="528"/>
      <c r="DT41" s="528"/>
      <c r="DU41" s="528"/>
      <c r="DV41" s="528"/>
      <c r="DW41" s="528"/>
      <c r="DX41" s="528"/>
      <c r="DY41" s="528"/>
      <c r="DZ41" s="528"/>
      <c r="EA41" s="528"/>
      <c r="EB41" s="528"/>
      <c r="EC41" s="528"/>
      <c r="ED41" s="528"/>
      <c r="EE41" s="528"/>
      <c r="EF41" s="528"/>
      <c r="EG41" s="528"/>
      <c r="EH41" s="528"/>
      <c r="EI41" s="528"/>
      <c r="EJ41" s="528"/>
      <c r="EK41" s="528"/>
      <c r="EL41" s="528"/>
      <c r="EM41" s="528"/>
      <c r="EN41" s="528"/>
      <c r="EO41" s="528"/>
      <c r="EP41" s="528"/>
      <c r="EQ41" s="528"/>
      <c r="ER41" s="528"/>
      <c r="ES41" s="528"/>
      <c r="ET41" s="528"/>
      <c r="EU41" s="528"/>
      <c r="EV41" s="528"/>
      <c r="EW41" s="528"/>
      <c r="EX41" s="528"/>
      <c r="EY41" s="528"/>
      <c r="EZ41" s="528"/>
      <c r="FA41" s="528"/>
      <c r="FB41" s="528"/>
      <c r="FC41" s="528"/>
      <c r="FD41" s="528"/>
      <c r="FE41" s="528"/>
      <c r="FF41" s="528"/>
      <c r="FG41" s="528"/>
    </row>
    <row r="42" spans="1:163" ht="12" customHeight="1" x14ac:dyDescent="0.2">
      <c r="A42" s="134"/>
      <c r="B42" s="134"/>
      <c r="C42" s="134" t="s">
        <v>595</v>
      </c>
      <c r="D42" s="134" t="s">
        <v>596</v>
      </c>
      <c r="E42" s="134"/>
      <c r="F42" s="134" t="s">
        <v>597</v>
      </c>
      <c r="G42" s="134"/>
      <c r="H42" s="134"/>
      <c r="I42" s="558">
        <v>818</v>
      </c>
      <c r="J42" s="270"/>
      <c r="K42" s="589" t="s">
        <v>598</v>
      </c>
      <c r="L42" s="270"/>
      <c r="M42" s="558">
        <v>67</v>
      </c>
      <c r="N42" s="538"/>
      <c r="O42" s="558">
        <v>93</v>
      </c>
      <c r="P42" s="538"/>
      <c r="Q42" s="558">
        <v>242</v>
      </c>
      <c r="R42" s="538"/>
      <c r="S42" s="558">
        <v>209</v>
      </c>
      <c r="T42" s="538"/>
      <c r="U42" s="558">
        <v>118</v>
      </c>
      <c r="V42" s="538"/>
      <c r="W42" s="558">
        <v>89</v>
      </c>
      <c r="X42" s="528"/>
      <c r="Y42" s="528"/>
      <c r="Z42" s="528"/>
      <c r="AA42" s="528"/>
      <c r="AB42" s="528"/>
      <c r="AC42" s="528"/>
      <c r="AD42" s="528"/>
      <c r="AE42" s="528"/>
      <c r="AF42" s="528"/>
      <c r="AG42" s="528"/>
      <c r="AH42" s="528"/>
      <c r="AI42" s="528"/>
      <c r="AJ42" s="528"/>
      <c r="AK42" s="528"/>
      <c r="AL42" s="528"/>
      <c r="AM42" s="528"/>
      <c r="AN42" s="528"/>
      <c r="AO42" s="528"/>
      <c r="AP42" s="528"/>
      <c r="AQ42" s="528"/>
      <c r="AR42" s="528"/>
      <c r="AS42" s="528"/>
      <c r="AT42" s="528"/>
      <c r="AU42" s="528"/>
      <c r="AV42" s="528"/>
      <c r="AW42" s="528"/>
      <c r="AX42" s="528"/>
      <c r="AY42" s="528"/>
      <c r="AZ42" s="528"/>
      <c r="BA42" s="528"/>
      <c r="BB42" s="528"/>
      <c r="BC42" s="528"/>
      <c r="BD42" s="528"/>
      <c r="BE42" s="528"/>
      <c r="BF42" s="528"/>
      <c r="BG42" s="528"/>
      <c r="BH42" s="528"/>
      <c r="BI42" s="528"/>
      <c r="BJ42" s="528"/>
      <c r="BK42" s="528"/>
      <c r="BL42" s="528"/>
      <c r="BM42" s="528"/>
      <c r="BN42" s="528"/>
      <c r="BO42" s="528"/>
      <c r="BP42" s="528"/>
      <c r="BQ42" s="528"/>
      <c r="BR42" s="528"/>
      <c r="BS42" s="528"/>
      <c r="BT42" s="528"/>
      <c r="BU42" s="528"/>
      <c r="BV42" s="528"/>
      <c r="BW42" s="528"/>
      <c r="BX42" s="528"/>
      <c r="BY42" s="528"/>
      <c r="BZ42" s="528"/>
      <c r="CA42" s="528"/>
      <c r="CB42" s="528"/>
      <c r="CC42" s="528"/>
      <c r="CD42" s="528"/>
      <c r="CE42" s="528"/>
      <c r="CF42" s="528"/>
      <c r="CG42" s="528"/>
      <c r="CH42" s="528"/>
      <c r="CI42" s="528"/>
      <c r="CJ42" s="528"/>
      <c r="CK42" s="528"/>
      <c r="CL42" s="528"/>
      <c r="CM42" s="528"/>
      <c r="CN42" s="528"/>
      <c r="CO42" s="528"/>
      <c r="CP42" s="528"/>
      <c r="CQ42" s="528"/>
      <c r="CR42" s="528"/>
      <c r="CS42" s="528"/>
      <c r="CT42" s="528"/>
      <c r="CU42" s="528"/>
      <c r="CV42" s="528"/>
      <c r="CW42" s="528"/>
      <c r="CX42" s="528"/>
      <c r="CY42" s="528"/>
      <c r="CZ42" s="528"/>
      <c r="DA42" s="528"/>
      <c r="DB42" s="528"/>
      <c r="DC42" s="528"/>
      <c r="DD42" s="528"/>
      <c r="DE42" s="528"/>
      <c r="DF42" s="528"/>
      <c r="DG42" s="528"/>
      <c r="DH42" s="528"/>
      <c r="DI42" s="528"/>
      <c r="DJ42" s="528"/>
      <c r="DK42" s="528"/>
      <c r="DL42" s="528"/>
      <c r="DM42" s="528"/>
      <c r="DN42" s="528"/>
      <c r="DO42" s="528"/>
      <c r="DP42" s="528"/>
      <c r="DQ42" s="528"/>
      <c r="DR42" s="528"/>
      <c r="DS42" s="528"/>
      <c r="DT42" s="528"/>
      <c r="DU42" s="528"/>
      <c r="DV42" s="528"/>
      <c r="DW42" s="528"/>
      <c r="DX42" s="528"/>
      <c r="DY42" s="528"/>
      <c r="DZ42" s="528"/>
      <c r="EA42" s="528"/>
      <c r="EB42" s="528"/>
      <c r="EC42" s="528"/>
      <c r="ED42" s="528"/>
      <c r="EE42" s="528"/>
      <c r="EF42" s="528"/>
      <c r="EG42" s="528"/>
      <c r="EH42" s="528"/>
      <c r="EI42" s="528"/>
      <c r="EJ42" s="528"/>
      <c r="EK42" s="528"/>
      <c r="EL42" s="528"/>
      <c r="EM42" s="528"/>
      <c r="EN42" s="528"/>
      <c r="EO42" s="528"/>
      <c r="EP42" s="528"/>
      <c r="EQ42" s="528"/>
      <c r="ER42" s="528"/>
      <c r="ES42" s="528"/>
      <c r="ET42" s="528"/>
      <c r="EU42" s="528"/>
      <c r="EV42" s="528"/>
      <c r="EW42" s="528"/>
      <c r="EX42" s="528"/>
      <c r="EY42" s="528"/>
      <c r="EZ42" s="528"/>
      <c r="FA42" s="528"/>
      <c r="FB42" s="528"/>
      <c r="FC42" s="528"/>
      <c r="FD42" s="528"/>
      <c r="FE42" s="528"/>
      <c r="FF42" s="528"/>
      <c r="FG42" s="528"/>
    </row>
    <row r="43" spans="1:163" s="557" customFormat="1" ht="12" customHeight="1" x14ac:dyDescent="0.2">
      <c r="A43" s="134"/>
      <c r="B43" s="134"/>
      <c r="C43" s="134" t="s">
        <v>599</v>
      </c>
      <c r="D43" s="134" t="s">
        <v>600</v>
      </c>
      <c r="E43" s="134"/>
      <c r="F43" s="134" t="s">
        <v>601</v>
      </c>
      <c r="G43" s="134"/>
      <c r="H43" s="134"/>
      <c r="I43" s="558">
        <v>1135</v>
      </c>
      <c r="J43" s="270"/>
      <c r="K43" s="589" t="s">
        <v>602</v>
      </c>
      <c r="L43" s="270"/>
      <c r="M43" s="558">
        <v>81</v>
      </c>
      <c r="N43" s="538"/>
      <c r="O43" s="558">
        <v>113</v>
      </c>
      <c r="P43" s="538"/>
      <c r="Q43" s="558">
        <v>385</v>
      </c>
      <c r="R43" s="538"/>
      <c r="S43" s="558">
        <v>271</v>
      </c>
      <c r="T43" s="538"/>
      <c r="U43" s="558">
        <v>183</v>
      </c>
      <c r="V43" s="538"/>
      <c r="W43" s="558">
        <v>102</v>
      </c>
      <c r="X43" s="528"/>
      <c r="Y43" s="528"/>
      <c r="Z43" s="528"/>
      <c r="AA43" s="528"/>
      <c r="AB43" s="528"/>
      <c r="AC43" s="528"/>
      <c r="AD43" s="528"/>
      <c r="AE43" s="528"/>
      <c r="AF43" s="528"/>
      <c r="AG43" s="528"/>
      <c r="AH43" s="528"/>
      <c r="AI43" s="528"/>
      <c r="AJ43" s="528"/>
      <c r="AK43" s="528"/>
      <c r="AL43" s="528"/>
      <c r="AM43" s="528"/>
      <c r="AN43" s="528"/>
      <c r="AO43" s="528"/>
      <c r="AP43" s="528"/>
      <c r="AQ43" s="528"/>
      <c r="AR43" s="528"/>
      <c r="AS43" s="528"/>
      <c r="AT43" s="528"/>
      <c r="AU43" s="528"/>
      <c r="AV43" s="528"/>
      <c r="AW43" s="528"/>
      <c r="AX43" s="528"/>
      <c r="AY43" s="528"/>
      <c r="AZ43" s="528"/>
      <c r="BA43" s="528"/>
      <c r="BB43" s="528"/>
      <c r="BC43" s="528"/>
      <c r="BD43" s="528"/>
      <c r="BE43" s="528"/>
      <c r="BF43" s="528"/>
      <c r="BG43" s="528"/>
      <c r="BH43" s="528"/>
      <c r="BI43" s="528"/>
      <c r="BJ43" s="528"/>
      <c r="BK43" s="528"/>
      <c r="BL43" s="528"/>
      <c r="BM43" s="528"/>
      <c r="BN43" s="528"/>
      <c r="BO43" s="528"/>
      <c r="BP43" s="528"/>
      <c r="BQ43" s="528"/>
      <c r="BR43" s="528"/>
      <c r="BS43" s="528"/>
      <c r="BT43" s="528"/>
      <c r="BU43" s="528"/>
      <c r="BV43" s="528"/>
      <c r="BW43" s="528"/>
      <c r="BX43" s="528"/>
      <c r="BY43" s="528"/>
      <c r="BZ43" s="528"/>
      <c r="CA43" s="528"/>
      <c r="CB43" s="528"/>
      <c r="CC43" s="528"/>
      <c r="CD43" s="528"/>
      <c r="CE43" s="528"/>
      <c r="CF43" s="528"/>
      <c r="CG43" s="528"/>
      <c r="CH43" s="528"/>
      <c r="CI43" s="528"/>
      <c r="CJ43" s="528"/>
      <c r="CK43" s="528"/>
      <c r="CL43" s="528"/>
      <c r="CM43" s="528"/>
      <c r="CN43" s="528"/>
      <c r="CO43" s="528"/>
      <c r="CP43" s="528"/>
      <c r="CQ43" s="528"/>
      <c r="CR43" s="528"/>
      <c r="CS43" s="528"/>
      <c r="CT43" s="528"/>
      <c r="CU43" s="528"/>
      <c r="CV43" s="528"/>
      <c r="CW43" s="528"/>
      <c r="CX43" s="528"/>
      <c r="CY43" s="528"/>
      <c r="CZ43" s="528"/>
      <c r="DA43" s="528"/>
      <c r="DB43" s="528"/>
      <c r="DC43" s="528"/>
      <c r="DD43" s="528"/>
      <c r="DE43" s="528"/>
      <c r="DF43" s="528"/>
      <c r="DG43" s="528"/>
      <c r="DH43" s="528"/>
      <c r="DI43" s="528"/>
      <c r="DJ43" s="528"/>
      <c r="DK43" s="528"/>
      <c r="DL43" s="528"/>
      <c r="DM43" s="528"/>
      <c r="DN43" s="528"/>
      <c r="DO43" s="528"/>
      <c r="DP43" s="528"/>
      <c r="DQ43" s="528"/>
      <c r="DR43" s="528"/>
      <c r="DS43" s="528"/>
      <c r="DT43" s="528"/>
      <c r="DU43" s="528"/>
      <c r="DV43" s="528"/>
      <c r="DW43" s="528"/>
      <c r="DX43" s="528"/>
      <c r="DY43" s="528"/>
      <c r="DZ43" s="528"/>
      <c r="EA43" s="528"/>
      <c r="EB43" s="528"/>
      <c r="EC43" s="528"/>
      <c r="ED43" s="528"/>
      <c r="EE43" s="528"/>
      <c r="EF43" s="528"/>
      <c r="EG43" s="528"/>
      <c r="EH43" s="528"/>
      <c r="EI43" s="528"/>
      <c r="EJ43" s="528"/>
      <c r="EK43" s="528"/>
      <c r="EL43" s="528"/>
      <c r="EM43" s="528"/>
      <c r="EN43" s="528"/>
      <c r="EO43" s="528"/>
      <c r="EP43" s="528"/>
      <c r="EQ43" s="528"/>
      <c r="ER43" s="528"/>
      <c r="ES43" s="528"/>
      <c r="ET43" s="528"/>
      <c r="EU43" s="528"/>
      <c r="EV43" s="528"/>
      <c r="EW43" s="528"/>
      <c r="EX43" s="528"/>
      <c r="EY43" s="528"/>
      <c r="EZ43" s="528"/>
      <c r="FA43" s="528"/>
      <c r="FB43" s="528"/>
      <c r="FC43" s="528"/>
      <c r="FD43" s="528"/>
      <c r="FE43" s="528"/>
      <c r="FF43" s="528"/>
      <c r="FG43" s="528"/>
    </row>
    <row r="44" spans="1:163" ht="12" customHeight="1" x14ac:dyDescent="0.2">
      <c r="A44" s="134"/>
      <c r="B44" s="134"/>
      <c r="C44" s="134" t="s">
        <v>603</v>
      </c>
      <c r="D44" s="134" t="s">
        <v>604</v>
      </c>
      <c r="E44" s="134"/>
      <c r="F44" s="134" t="s">
        <v>605</v>
      </c>
      <c r="G44" s="134"/>
      <c r="H44" s="134"/>
      <c r="I44" s="558">
        <v>802</v>
      </c>
      <c r="J44" s="270"/>
      <c r="K44" s="589" t="s">
        <v>606</v>
      </c>
      <c r="L44" s="270"/>
      <c r="M44" s="558">
        <v>47</v>
      </c>
      <c r="N44" s="538"/>
      <c r="O44" s="558">
        <v>88</v>
      </c>
      <c r="P44" s="538"/>
      <c r="Q44" s="558">
        <v>272</v>
      </c>
      <c r="R44" s="538"/>
      <c r="S44" s="558">
        <v>190</v>
      </c>
      <c r="T44" s="538"/>
      <c r="U44" s="558">
        <v>127</v>
      </c>
      <c r="V44" s="538"/>
      <c r="W44" s="558">
        <v>78</v>
      </c>
      <c r="X44" s="528"/>
      <c r="Y44" s="528"/>
      <c r="Z44" s="528"/>
      <c r="AA44" s="528"/>
      <c r="AB44" s="528"/>
      <c r="AC44" s="528"/>
      <c r="AD44" s="528"/>
      <c r="AE44" s="528"/>
      <c r="AF44" s="528"/>
      <c r="AG44" s="528"/>
      <c r="AH44" s="528"/>
      <c r="AI44" s="528"/>
      <c r="AJ44" s="528"/>
      <c r="AK44" s="528"/>
      <c r="AL44" s="528"/>
      <c r="AM44" s="528"/>
      <c r="AN44" s="528"/>
      <c r="AO44" s="528"/>
      <c r="AP44" s="528"/>
      <c r="AQ44" s="528"/>
      <c r="AR44" s="528"/>
      <c r="AS44" s="528"/>
      <c r="AT44" s="528"/>
      <c r="AU44" s="528"/>
      <c r="AV44" s="528"/>
      <c r="AW44" s="528"/>
      <c r="AX44" s="528"/>
      <c r="AY44" s="528"/>
      <c r="AZ44" s="528"/>
      <c r="BA44" s="528"/>
      <c r="BB44" s="528"/>
      <c r="BC44" s="528"/>
      <c r="BD44" s="528"/>
      <c r="BE44" s="528"/>
      <c r="BF44" s="528"/>
      <c r="BG44" s="528"/>
      <c r="BH44" s="528"/>
      <c r="BI44" s="528"/>
      <c r="BJ44" s="528"/>
      <c r="BK44" s="528"/>
      <c r="BL44" s="528"/>
      <c r="BM44" s="528"/>
      <c r="BN44" s="528"/>
      <c r="BO44" s="528"/>
      <c r="BP44" s="528"/>
      <c r="BQ44" s="528"/>
      <c r="BR44" s="528"/>
      <c r="BS44" s="528"/>
      <c r="BT44" s="528"/>
      <c r="BU44" s="528"/>
      <c r="BV44" s="528"/>
      <c r="BW44" s="528"/>
      <c r="BX44" s="528"/>
      <c r="BY44" s="528"/>
      <c r="BZ44" s="528"/>
      <c r="CA44" s="528"/>
      <c r="CB44" s="528"/>
      <c r="CC44" s="528"/>
      <c r="CD44" s="528"/>
      <c r="CE44" s="528"/>
      <c r="CF44" s="528"/>
      <c r="CG44" s="528"/>
      <c r="CH44" s="528"/>
      <c r="CI44" s="528"/>
      <c r="CJ44" s="528"/>
      <c r="CK44" s="528"/>
      <c r="CL44" s="528"/>
      <c r="CM44" s="528"/>
      <c r="CN44" s="528"/>
      <c r="CO44" s="528"/>
      <c r="CP44" s="528"/>
      <c r="CQ44" s="528"/>
      <c r="CR44" s="528"/>
      <c r="CS44" s="528"/>
      <c r="CT44" s="528"/>
      <c r="CU44" s="528"/>
      <c r="CV44" s="528"/>
      <c r="CW44" s="528"/>
      <c r="CX44" s="528"/>
      <c r="CY44" s="528"/>
      <c r="CZ44" s="528"/>
      <c r="DA44" s="528"/>
      <c r="DB44" s="528"/>
      <c r="DC44" s="528"/>
      <c r="DD44" s="528"/>
      <c r="DE44" s="528"/>
      <c r="DF44" s="528"/>
      <c r="DG44" s="528"/>
      <c r="DH44" s="528"/>
      <c r="DI44" s="528"/>
      <c r="DJ44" s="528"/>
      <c r="DK44" s="528"/>
      <c r="DL44" s="528"/>
      <c r="DM44" s="528"/>
      <c r="DN44" s="528"/>
      <c r="DO44" s="528"/>
      <c r="DP44" s="528"/>
      <c r="DQ44" s="528"/>
      <c r="DR44" s="528"/>
      <c r="DS44" s="528"/>
      <c r="DT44" s="528"/>
      <c r="DU44" s="528"/>
      <c r="DV44" s="528"/>
      <c r="DW44" s="528"/>
      <c r="DX44" s="528"/>
      <c r="DY44" s="528"/>
      <c r="DZ44" s="528"/>
      <c r="EA44" s="528"/>
      <c r="EB44" s="528"/>
      <c r="EC44" s="528"/>
      <c r="ED44" s="528"/>
      <c r="EE44" s="528"/>
      <c r="EF44" s="528"/>
      <c r="EG44" s="528"/>
      <c r="EH44" s="528"/>
      <c r="EI44" s="528"/>
      <c r="EJ44" s="528"/>
      <c r="EK44" s="528"/>
      <c r="EL44" s="528"/>
      <c r="EM44" s="528"/>
      <c r="EN44" s="528"/>
      <c r="EO44" s="528"/>
      <c r="EP44" s="528"/>
      <c r="EQ44" s="528"/>
      <c r="ER44" s="528"/>
      <c r="ES44" s="528"/>
      <c r="ET44" s="528"/>
      <c r="EU44" s="528"/>
      <c r="EV44" s="528"/>
      <c r="EW44" s="528"/>
      <c r="EX44" s="528"/>
      <c r="EY44" s="528"/>
      <c r="EZ44" s="528"/>
      <c r="FA44" s="528"/>
      <c r="FB44" s="528"/>
      <c r="FC44" s="528"/>
      <c r="FD44" s="528"/>
      <c r="FE44" s="528"/>
      <c r="FF44" s="528"/>
      <c r="FG44" s="528"/>
    </row>
    <row r="45" spans="1:163" ht="12" customHeight="1" x14ac:dyDescent="0.2">
      <c r="A45" s="134"/>
      <c r="B45" s="134"/>
      <c r="C45" s="134" t="s">
        <v>607</v>
      </c>
      <c r="D45" s="134" t="s">
        <v>608</v>
      </c>
      <c r="E45" s="134"/>
      <c r="F45" s="134" t="s">
        <v>609</v>
      </c>
      <c r="G45" s="134"/>
      <c r="H45" s="134"/>
      <c r="I45" s="558">
        <v>868</v>
      </c>
      <c r="J45" s="270"/>
      <c r="K45" s="589" t="s">
        <v>610</v>
      </c>
      <c r="L45" s="270"/>
      <c r="M45" s="558">
        <v>65</v>
      </c>
      <c r="N45" s="538"/>
      <c r="O45" s="558">
        <v>92</v>
      </c>
      <c r="P45" s="538"/>
      <c r="Q45" s="558">
        <v>252</v>
      </c>
      <c r="R45" s="538"/>
      <c r="S45" s="558">
        <v>201</v>
      </c>
      <c r="T45" s="538"/>
      <c r="U45" s="558">
        <v>136</v>
      </c>
      <c r="V45" s="538"/>
      <c r="W45" s="558">
        <v>122</v>
      </c>
      <c r="X45" s="528"/>
      <c r="Y45" s="528"/>
      <c r="Z45" s="528"/>
      <c r="AA45" s="528"/>
      <c r="AB45" s="528"/>
      <c r="AC45" s="528"/>
      <c r="AD45" s="528"/>
      <c r="AE45" s="528"/>
      <c r="AF45" s="528"/>
      <c r="AG45" s="528"/>
      <c r="AH45" s="528"/>
      <c r="AI45" s="528"/>
      <c r="AJ45" s="528"/>
      <c r="AK45" s="528"/>
      <c r="AL45" s="528"/>
      <c r="AM45" s="528"/>
      <c r="AN45" s="528"/>
      <c r="AO45" s="528"/>
      <c r="AP45" s="528"/>
      <c r="AQ45" s="528"/>
      <c r="AR45" s="528"/>
      <c r="AS45" s="528"/>
      <c r="AT45" s="528"/>
      <c r="AU45" s="528"/>
      <c r="AV45" s="528"/>
      <c r="AW45" s="528"/>
      <c r="AX45" s="528"/>
      <c r="AY45" s="528"/>
      <c r="AZ45" s="528"/>
      <c r="BA45" s="528"/>
      <c r="BB45" s="528"/>
      <c r="BC45" s="528"/>
      <c r="BD45" s="528"/>
      <c r="BE45" s="528"/>
      <c r="BF45" s="528"/>
      <c r="BG45" s="528"/>
      <c r="BH45" s="528"/>
      <c r="BI45" s="528"/>
      <c r="BJ45" s="528"/>
      <c r="BK45" s="528"/>
      <c r="BL45" s="528"/>
      <c r="BM45" s="528"/>
      <c r="BN45" s="528"/>
      <c r="BO45" s="528"/>
      <c r="BP45" s="528"/>
      <c r="BQ45" s="528"/>
      <c r="BR45" s="528"/>
      <c r="BS45" s="528"/>
      <c r="BT45" s="528"/>
      <c r="BU45" s="528"/>
      <c r="BV45" s="528"/>
      <c r="BW45" s="528"/>
      <c r="BX45" s="528"/>
      <c r="BY45" s="528"/>
      <c r="BZ45" s="528"/>
      <c r="CA45" s="528"/>
      <c r="CB45" s="528"/>
      <c r="CC45" s="528"/>
      <c r="CD45" s="528"/>
      <c r="CE45" s="528"/>
      <c r="CF45" s="528"/>
      <c r="CG45" s="528"/>
      <c r="CH45" s="528"/>
      <c r="CI45" s="528"/>
      <c r="CJ45" s="528"/>
      <c r="CK45" s="528"/>
      <c r="CL45" s="528"/>
      <c r="CM45" s="528"/>
      <c r="CN45" s="528"/>
      <c r="CO45" s="528"/>
      <c r="CP45" s="528"/>
      <c r="CQ45" s="528"/>
      <c r="CR45" s="528"/>
      <c r="CS45" s="528"/>
      <c r="CT45" s="528"/>
      <c r="CU45" s="528"/>
      <c r="CV45" s="528"/>
      <c r="CW45" s="528"/>
      <c r="CX45" s="528"/>
      <c r="CY45" s="528"/>
      <c r="CZ45" s="528"/>
      <c r="DA45" s="528"/>
      <c r="DB45" s="528"/>
      <c r="DC45" s="528"/>
      <c r="DD45" s="528"/>
      <c r="DE45" s="528"/>
      <c r="DF45" s="528"/>
      <c r="DG45" s="528"/>
      <c r="DH45" s="528"/>
      <c r="DI45" s="528"/>
      <c r="DJ45" s="528"/>
      <c r="DK45" s="528"/>
      <c r="DL45" s="528"/>
      <c r="DM45" s="528"/>
      <c r="DN45" s="528"/>
      <c r="DO45" s="528"/>
      <c r="DP45" s="528"/>
      <c r="DQ45" s="528"/>
      <c r="DR45" s="528"/>
      <c r="DS45" s="528"/>
      <c r="DT45" s="528"/>
      <c r="DU45" s="528"/>
      <c r="DV45" s="528"/>
      <c r="DW45" s="528"/>
      <c r="DX45" s="528"/>
      <c r="DY45" s="528"/>
      <c r="DZ45" s="528"/>
      <c r="EA45" s="528"/>
      <c r="EB45" s="528"/>
      <c r="EC45" s="528"/>
      <c r="ED45" s="528"/>
      <c r="EE45" s="528"/>
      <c r="EF45" s="528"/>
      <c r="EG45" s="528"/>
      <c r="EH45" s="528"/>
      <c r="EI45" s="528"/>
      <c r="EJ45" s="528"/>
      <c r="EK45" s="528"/>
      <c r="EL45" s="528"/>
      <c r="EM45" s="528"/>
      <c r="EN45" s="528"/>
      <c r="EO45" s="528"/>
      <c r="EP45" s="528"/>
      <c r="EQ45" s="528"/>
      <c r="ER45" s="528"/>
      <c r="ES45" s="528"/>
      <c r="ET45" s="528"/>
      <c r="EU45" s="528"/>
      <c r="EV45" s="528"/>
      <c r="EW45" s="528"/>
      <c r="EX45" s="528"/>
      <c r="EY45" s="528"/>
      <c r="EZ45" s="528"/>
      <c r="FA45" s="528"/>
      <c r="FB45" s="528"/>
      <c r="FC45" s="528"/>
      <c r="FD45" s="528"/>
      <c r="FE45" s="528"/>
      <c r="FF45" s="528"/>
      <c r="FG45" s="528"/>
    </row>
    <row r="46" spans="1:163" ht="12" customHeight="1" x14ac:dyDescent="0.2">
      <c r="A46" s="134"/>
      <c r="B46" s="134"/>
      <c r="C46" s="134" t="s">
        <v>611</v>
      </c>
      <c r="D46" s="134" t="s">
        <v>612</v>
      </c>
      <c r="E46" s="134"/>
      <c r="F46" s="134" t="s">
        <v>613</v>
      </c>
      <c r="G46" s="134"/>
      <c r="H46" s="134"/>
      <c r="I46" s="558">
        <v>906</v>
      </c>
      <c r="J46" s="270"/>
      <c r="K46" s="589" t="s">
        <v>614</v>
      </c>
      <c r="L46" s="270"/>
      <c r="M46" s="558">
        <v>61</v>
      </c>
      <c r="N46" s="538"/>
      <c r="O46" s="558">
        <v>92</v>
      </c>
      <c r="P46" s="538"/>
      <c r="Q46" s="558">
        <v>290</v>
      </c>
      <c r="R46" s="538"/>
      <c r="S46" s="558">
        <v>216</v>
      </c>
      <c r="T46" s="538"/>
      <c r="U46" s="558">
        <v>142</v>
      </c>
      <c r="V46" s="538"/>
      <c r="W46" s="558">
        <v>105</v>
      </c>
      <c r="X46" s="528"/>
      <c r="Y46" s="528"/>
      <c r="Z46" s="528"/>
      <c r="AA46" s="528"/>
      <c r="AB46" s="528"/>
      <c r="AC46" s="528"/>
      <c r="AD46" s="528"/>
      <c r="AE46" s="528"/>
      <c r="AF46" s="528"/>
      <c r="AG46" s="528"/>
      <c r="AH46" s="528"/>
      <c r="AI46" s="528"/>
      <c r="AJ46" s="528"/>
      <c r="AK46" s="528"/>
      <c r="AL46" s="528"/>
      <c r="AM46" s="528"/>
      <c r="AN46" s="528"/>
      <c r="AO46" s="528"/>
      <c r="AP46" s="528"/>
      <c r="AQ46" s="528"/>
      <c r="AR46" s="528"/>
      <c r="AS46" s="528"/>
      <c r="AT46" s="528"/>
      <c r="AU46" s="528"/>
      <c r="AV46" s="528"/>
      <c r="AW46" s="528"/>
      <c r="AX46" s="528"/>
      <c r="AY46" s="528"/>
      <c r="AZ46" s="528"/>
      <c r="BA46" s="528"/>
      <c r="BB46" s="528"/>
      <c r="BC46" s="528"/>
      <c r="BD46" s="528"/>
      <c r="BE46" s="528"/>
      <c r="BF46" s="528"/>
      <c r="BG46" s="528"/>
      <c r="BH46" s="528"/>
      <c r="BI46" s="528"/>
      <c r="BJ46" s="528"/>
      <c r="BK46" s="528"/>
      <c r="BL46" s="528"/>
      <c r="BM46" s="528"/>
      <c r="BN46" s="528"/>
      <c r="BO46" s="528"/>
      <c r="BP46" s="528"/>
      <c r="BQ46" s="528"/>
      <c r="BR46" s="528"/>
      <c r="BS46" s="528"/>
      <c r="BT46" s="528"/>
      <c r="BU46" s="528"/>
      <c r="BV46" s="528"/>
      <c r="BW46" s="528"/>
      <c r="BX46" s="528"/>
      <c r="BY46" s="528"/>
      <c r="BZ46" s="528"/>
      <c r="CA46" s="528"/>
      <c r="CB46" s="528"/>
      <c r="CC46" s="528"/>
      <c r="CD46" s="528"/>
      <c r="CE46" s="528"/>
      <c r="CF46" s="528"/>
      <c r="CG46" s="528"/>
      <c r="CH46" s="528"/>
      <c r="CI46" s="528"/>
      <c r="CJ46" s="528"/>
      <c r="CK46" s="528"/>
      <c r="CL46" s="528"/>
      <c r="CM46" s="528"/>
      <c r="CN46" s="528"/>
      <c r="CO46" s="528"/>
      <c r="CP46" s="528"/>
      <c r="CQ46" s="528"/>
      <c r="CR46" s="528"/>
      <c r="CS46" s="528"/>
      <c r="CT46" s="528"/>
      <c r="CU46" s="528"/>
      <c r="CV46" s="528"/>
      <c r="CW46" s="528"/>
      <c r="CX46" s="528"/>
      <c r="CY46" s="528"/>
      <c r="CZ46" s="528"/>
      <c r="DA46" s="528"/>
      <c r="DB46" s="528"/>
      <c r="DC46" s="528"/>
      <c r="DD46" s="528"/>
      <c r="DE46" s="528"/>
      <c r="DF46" s="528"/>
      <c r="DG46" s="528"/>
      <c r="DH46" s="528"/>
      <c r="DI46" s="528"/>
      <c r="DJ46" s="528"/>
      <c r="DK46" s="528"/>
      <c r="DL46" s="528"/>
      <c r="DM46" s="528"/>
      <c r="DN46" s="528"/>
      <c r="DO46" s="528"/>
      <c r="DP46" s="528"/>
      <c r="DQ46" s="528"/>
      <c r="DR46" s="528"/>
      <c r="DS46" s="528"/>
      <c r="DT46" s="528"/>
      <c r="DU46" s="528"/>
      <c r="DV46" s="528"/>
      <c r="DW46" s="528"/>
      <c r="DX46" s="528"/>
      <c r="DY46" s="528"/>
      <c r="DZ46" s="528"/>
      <c r="EA46" s="528"/>
      <c r="EB46" s="528"/>
      <c r="EC46" s="528"/>
      <c r="ED46" s="528"/>
      <c r="EE46" s="528"/>
      <c r="EF46" s="528"/>
      <c r="EG46" s="528"/>
      <c r="EH46" s="528"/>
      <c r="EI46" s="528"/>
      <c r="EJ46" s="528"/>
      <c r="EK46" s="528"/>
      <c r="EL46" s="528"/>
      <c r="EM46" s="528"/>
      <c r="EN46" s="528"/>
      <c r="EO46" s="528"/>
      <c r="EP46" s="528"/>
      <c r="EQ46" s="528"/>
      <c r="ER46" s="528"/>
      <c r="ES46" s="528"/>
      <c r="ET46" s="528"/>
      <c r="EU46" s="528"/>
      <c r="EV46" s="528"/>
      <c r="EW46" s="528"/>
      <c r="EX46" s="528"/>
      <c r="EY46" s="528"/>
      <c r="EZ46" s="528"/>
      <c r="FA46" s="528"/>
      <c r="FB46" s="528"/>
      <c r="FC46" s="528"/>
      <c r="FD46" s="528"/>
      <c r="FE46" s="528"/>
      <c r="FF46" s="528"/>
      <c r="FG46" s="528"/>
    </row>
    <row r="47" spans="1:163" ht="12" customHeight="1" x14ac:dyDescent="0.2">
      <c r="A47" s="134"/>
      <c r="B47" s="134"/>
      <c r="C47" s="134" t="s">
        <v>615</v>
      </c>
      <c r="D47" s="134" t="s">
        <v>616</v>
      </c>
      <c r="E47" s="134"/>
      <c r="F47" s="134" t="s">
        <v>617</v>
      </c>
      <c r="G47" s="134"/>
      <c r="H47" s="134"/>
      <c r="I47" s="558">
        <v>774</v>
      </c>
      <c r="J47" s="270"/>
      <c r="K47" s="589" t="s">
        <v>618</v>
      </c>
      <c r="L47" s="270"/>
      <c r="M47" s="558">
        <v>44</v>
      </c>
      <c r="N47" s="538"/>
      <c r="O47" s="558">
        <v>98</v>
      </c>
      <c r="P47" s="538"/>
      <c r="Q47" s="558">
        <v>210</v>
      </c>
      <c r="R47" s="538"/>
      <c r="S47" s="558">
        <v>169</v>
      </c>
      <c r="T47" s="538"/>
      <c r="U47" s="558">
        <v>137</v>
      </c>
      <c r="V47" s="538"/>
      <c r="W47" s="558">
        <v>116</v>
      </c>
      <c r="X47" s="528"/>
      <c r="Y47" s="528"/>
      <c r="Z47" s="528"/>
      <c r="AA47" s="528"/>
      <c r="AB47" s="528"/>
      <c r="AC47" s="528"/>
      <c r="AD47" s="528"/>
      <c r="AE47" s="528"/>
      <c r="AF47" s="528"/>
      <c r="AG47" s="528"/>
      <c r="AH47" s="528"/>
      <c r="AI47" s="528"/>
      <c r="AJ47" s="528"/>
      <c r="AK47" s="528"/>
      <c r="AL47" s="528"/>
      <c r="AM47" s="528"/>
      <c r="AN47" s="528"/>
      <c r="AO47" s="528"/>
      <c r="AP47" s="528"/>
      <c r="AQ47" s="528"/>
      <c r="AR47" s="528"/>
      <c r="AS47" s="528"/>
      <c r="AT47" s="528"/>
      <c r="AU47" s="528"/>
      <c r="AV47" s="528"/>
      <c r="AW47" s="528"/>
      <c r="AX47" s="528"/>
      <c r="AY47" s="528"/>
      <c r="AZ47" s="528"/>
      <c r="BA47" s="528"/>
      <c r="BB47" s="528"/>
      <c r="BC47" s="528"/>
      <c r="BD47" s="528"/>
      <c r="BE47" s="528"/>
      <c r="BF47" s="528"/>
      <c r="BG47" s="528"/>
      <c r="BH47" s="528"/>
      <c r="BI47" s="528"/>
      <c r="BJ47" s="528"/>
      <c r="BK47" s="528"/>
      <c r="BL47" s="528"/>
      <c r="BM47" s="528"/>
      <c r="BN47" s="528"/>
      <c r="BO47" s="528"/>
      <c r="BP47" s="528"/>
      <c r="BQ47" s="528"/>
      <c r="BR47" s="528"/>
      <c r="BS47" s="528"/>
      <c r="BT47" s="528"/>
      <c r="BU47" s="528"/>
      <c r="BV47" s="528"/>
      <c r="BW47" s="528"/>
      <c r="BX47" s="528"/>
      <c r="BY47" s="528"/>
      <c r="BZ47" s="528"/>
      <c r="CA47" s="528"/>
      <c r="CB47" s="528"/>
      <c r="CC47" s="528"/>
      <c r="CD47" s="528"/>
      <c r="CE47" s="528"/>
      <c r="CF47" s="528"/>
      <c r="CG47" s="528"/>
      <c r="CH47" s="528"/>
      <c r="CI47" s="528"/>
      <c r="CJ47" s="528"/>
      <c r="CK47" s="528"/>
      <c r="CL47" s="528"/>
      <c r="CM47" s="528"/>
      <c r="CN47" s="528"/>
      <c r="CO47" s="528"/>
      <c r="CP47" s="528"/>
      <c r="CQ47" s="528"/>
      <c r="CR47" s="528"/>
      <c r="CS47" s="528"/>
      <c r="CT47" s="528"/>
      <c r="CU47" s="528"/>
      <c r="CV47" s="528"/>
      <c r="CW47" s="528"/>
      <c r="CX47" s="528"/>
      <c r="CY47" s="528"/>
      <c r="CZ47" s="528"/>
      <c r="DA47" s="528"/>
      <c r="DB47" s="528"/>
      <c r="DC47" s="528"/>
      <c r="DD47" s="528"/>
      <c r="DE47" s="528"/>
      <c r="DF47" s="528"/>
      <c r="DG47" s="528"/>
      <c r="DH47" s="528"/>
      <c r="DI47" s="528"/>
      <c r="DJ47" s="528"/>
      <c r="DK47" s="528"/>
      <c r="DL47" s="528"/>
      <c r="DM47" s="528"/>
      <c r="DN47" s="528"/>
      <c r="DO47" s="528"/>
      <c r="DP47" s="528"/>
      <c r="DQ47" s="528"/>
      <c r="DR47" s="528"/>
      <c r="DS47" s="528"/>
      <c r="DT47" s="528"/>
      <c r="DU47" s="528"/>
      <c r="DV47" s="528"/>
      <c r="DW47" s="528"/>
      <c r="DX47" s="528"/>
      <c r="DY47" s="528"/>
      <c r="DZ47" s="528"/>
      <c r="EA47" s="528"/>
      <c r="EB47" s="528"/>
      <c r="EC47" s="528"/>
      <c r="ED47" s="528"/>
      <c r="EE47" s="528"/>
      <c r="EF47" s="528"/>
      <c r="EG47" s="528"/>
      <c r="EH47" s="528"/>
      <c r="EI47" s="528"/>
      <c r="EJ47" s="528"/>
      <c r="EK47" s="528"/>
      <c r="EL47" s="528"/>
      <c r="EM47" s="528"/>
      <c r="EN47" s="528"/>
      <c r="EO47" s="528"/>
      <c r="EP47" s="528"/>
      <c r="EQ47" s="528"/>
      <c r="ER47" s="528"/>
      <c r="ES47" s="528"/>
      <c r="ET47" s="528"/>
      <c r="EU47" s="528"/>
      <c r="EV47" s="528"/>
      <c r="EW47" s="528"/>
      <c r="EX47" s="528"/>
      <c r="EY47" s="528"/>
      <c r="EZ47" s="528"/>
      <c r="FA47" s="528"/>
      <c r="FB47" s="528"/>
      <c r="FC47" s="528"/>
      <c r="FD47" s="528"/>
      <c r="FE47" s="528"/>
      <c r="FF47" s="528"/>
      <c r="FG47" s="528"/>
    </row>
    <row r="48" spans="1:163" ht="12" customHeight="1" x14ac:dyDescent="0.2">
      <c r="A48" s="134"/>
      <c r="B48" s="134"/>
      <c r="C48" s="134" t="s">
        <v>619</v>
      </c>
      <c r="D48" s="134" t="s">
        <v>620</v>
      </c>
      <c r="E48" s="134"/>
      <c r="F48" s="134" t="s">
        <v>621</v>
      </c>
      <c r="G48" s="134"/>
      <c r="H48" s="134"/>
      <c r="I48" s="558">
        <v>894</v>
      </c>
      <c r="J48" s="270"/>
      <c r="K48" s="589" t="s">
        <v>622</v>
      </c>
      <c r="L48" s="270"/>
      <c r="M48" s="558">
        <v>75</v>
      </c>
      <c r="N48" s="538"/>
      <c r="O48" s="558">
        <v>107</v>
      </c>
      <c r="P48" s="538"/>
      <c r="Q48" s="558">
        <v>267</v>
      </c>
      <c r="R48" s="538"/>
      <c r="S48" s="558">
        <v>203</v>
      </c>
      <c r="T48" s="538"/>
      <c r="U48" s="558">
        <v>141</v>
      </c>
      <c r="V48" s="538"/>
      <c r="W48" s="558">
        <v>101</v>
      </c>
      <c r="X48" s="528"/>
      <c r="Y48" s="528"/>
      <c r="Z48" s="528"/>
      <c r="AA48" s="528"/>
      <c r="AB48" s="528"/>
      <c r="AC48" s="528"/>
      <c r="AD48" s="528"/>
      <c r="AE48" s="528"/>
      <c r="AF48" s="528"/>
      <c r="AG48" s="528"/>
      <c r="AH48" s="528"/>
      <c r="AI48" s="528"/>
      <c r="AJ48" s="528"/>
      <c r="AK48" s="528"/>
      <c r="AL48" s="528"/>
      <c r="AM48" s="528"/>
      <c r="AN48" s="528"/>
      <c r="AO48" s="528"/>
      <c r="AP48" s="528"/>
      <c r="AQ48" s="528"/>
      <c r="AR48" s="528"/>
      <c r="AS48" s="528"/>
      <c r="AT48" s="528"/>
      <c r="AU48" s="528"/>
      <c r="AV48" s="528"/>
      <c r="AW48" s="528"/>
      <c r="AX48" s="528"/>
      <c r="AY48" s="528"/>
      <c r="AZ48" s="528"/>
      <c r="BA48" s="528"/>
      <c r="BB48" s="528"/>
      <c r="BC48" s="528"/>
      <c r="BD48" s="528"/>
      <c r="BE48" s="528"/>
      <c r="BF48" s="528"/>
      <c r="BG48" s="528"/>
      <c r="BH48" s="528"/>
      <c r="BI48" s="528"/>
      <c r="BJ48" s="528"/>
      <c r="BK48" s="528"/>
      <c r="BL48" s="528"/>
      <c r="BM48" s="528"/>
      <c r="BN48" s="528"/>
      <c r="BO48" s="528"/>
      <c r="BP48" s="528"/>
      <c r="BQ48" s="528"/>
      <c r="BR48" s="528"/>
      <c r="BS48" s="528"/>
      <c r="BT48" s="528"/>
      <c r="BU48" s="528"/>
      <c r="BV48" s="528"/>
      <c r="BW48" s="528"/>
      <c r="BX48" s="528"/>
      <c r="BY48" s="528"/>
      <c r="BZ48" s="528"/>
      <c r="CA48" s="528"/>
      <c r="CB48" s="528"/>
      <c r="CC48" s="528"/>
      <c r="CD48" s="528"/>
      <c r="CE48" s="528"/>
      <c r="CF48" s="528"/>
      <c r="CG48" s="528"/>
      <c r="CH48" s="528"/>
      <c r="CI48" s="528"/>
      <c r="CJ48" s="528"/>
      <c r="CK48" s="528"/>
      <c r="CL48" s="528"/>
      <c r="CM48" s="528"/>
      <c r="CN48" s="528"/>
      <c r="CO48" s="528"/>
      <c r="CP48" s="528"/>
      <c r="CQ48" s="528"/>
      <c r="CR48" s="528"/>
      <c r="CS48" s="528"/>
      <c r="CT48" s="528"/>
      <c r="CU48" s="528"/>
      <c r="CV48" s="528"/>
      <c r="CW48" s="528"/>
      <c r="CX48" s="528"/>
      <c r="CY48" s="528"/>
      <c r="CZ48" s="528"/>
      <c r="DA48" s="528"/>
      <c r="DB48" s="528"/>
      <c r="DC48" s="528"/>
      <c r="DD48" s="528"/>
      <c r="DE48" s="528"/>
      <c r="DF48" s="528"/>
      <c r="DG48" s="528"/>
      <c r="DH48" s="528"/>
      <c r="DI48" s="528"/>
      <c r="DJ48" s="528"/>
      <c r="DK48" s="528"/>
      <c r="DL48" s="528"/>
      <c r="DM48" s="528"/>
      <c r="DN48" s="528"/>
      <c r="DO48" s="528"/>
      <c r="DP48" s="528"/>
      <c r="DQ48" s="528"/>
      <c r="DR48" s="528"/>
      <c r="DS48" s="528"/>
      <c r="DT48" s="528"/>
      <c r="DU48" s="528"/>
      <c r="DV48" s="528"/>
      <c r="DW48" s="528"/>
      <c r="DX48" s="528"/>
      <c r="DY48" s="528"/>
      <c r="DZ48" s="528"/>
      <c r="EA48" s="528"/>
      <c r="EB48" s="528"/>
      <c r="EC48" s="528"/>
      <c r="ED48" s="528"/>
      <c r="EE48" s="528"/>
      <c r="EF48" s="528"/>
      <c r="EG48" s="528"/>
      <c r="EH48" s="528"/>
      <c r="EI48" s="528"/>
      <c r="EJ48" s="528"/>
      <c r="EK48" s="528"/>
      <c r="EL48" s="528"/>
      <c r="EM48" s="528"/>
      <c r="EN48" s="528"/>
      <c r="EO48" s="528"/>
      <c r="EP48" s="528"/>
      <c r="EQ48" s="528"/>
      <c r="ER48" s="528"/>
      <c r="ES48" s="528"/>
      <c r="ET48" s="528"/>
      <c r="EU48" s="528"/>
      <c r="EV48" s="528"/>
      <c r="EW48" s="528"/>
      <c r="EX48" s="528"/>
      <c r="EY48" s="528"/>
      <c r="EZ48" s="528"/>
      <c r="FA48" s="528"/>
      <c r="FB48" s="528"/>
      <c r="FC48" s="528"/>
      <c r="FD48" s="528"/>
      <c r="FE48" s="528"/>
      <c r="FF48" s="528"/>
      <c r="FG48" s="528"/>
    </row>
    <row r="49" spans="1:163" ht="12" customHeight="1" x14ac:dyDescent="0.2">
      <c r="A49" s="134"/>
      <c r="B49" s="134"/>
      <c r="C49" s="134"/>
      <c r="D49" s="134"/>
      <c r="E49" s="134"/>
      <c r="F49" s="134"/>
      <c r="G49" s="134"/>
      <c r="H49" s="134"/>
      <c r="I49" s="558"/>
      <c r="J49" s="270"/>
      <c r="K49" s="589"/>
      <c r="L49" s="270"/>
      <c r="M49" s="558"/>
      <c r="N49" s="538"/>
      <c r="O49" s="558"/>
      <c r="P49" s="538"/>
      <c r="Q49" s="558"/>
      <c r="R49" s="538"/>
      <c r="S49" s="558"/>
      <c r="T49" s="538"/>
      <c r="U49" s="558"/>
      <c r="V49" s="538"/>
      <c r="W49" s="558"/>
      <c r="X49" s="528"/>
      <c r="Y49" s="528"/>
      <c r="Z49" s="528"/>
      <c r="AA49" s="528"/>
      <c r="AB49" s="528"/>
      <c r="AC49" s="528"/>
      <c r="AD49" s="528"/>
      <c r="AE49" s="528"/>
      <c r="AF49" s="528"/>
      <c r="AG49" s="528"/>
      <c r="AH49" s="528"/>
      <c r="AI49" s="528"/>
      <c r="AJ49" s="528"/>
      <c r="AK49" s="528"/>
      <c r="AL49" s="528"/>
      <c r="AM49" s="528"/>
      <c r="AN49" s="528"/>
      <c r="AO49" s="528"/>
      <c r="AP49" s="528"/>
      <c r="AQ49" s="528"/>
      <c r="AR49" s="528"/>
      <c r="AS49" s="528"/>
      <c r="AT49" s="528"/>
      <c r="AU49" s="528"/>
      <c r="AV49" s="528"/>
      <c r="AW49" s="528"/>
      <c r="AX49" s="528"/>
      <c r="AY49" s="528"/>
      <c r="AZ49" s="528"/>
      <c r="BA49" s="528"/>
      <c r="BB49" s="528"/>
      <c r="BC49" s="528"/>
      <c r="BD49" s="528"/>
      <c r="BE49" s="528"/>
      <c r="BF49" s="528"/>
      <c r="BG49" s="528"/>
      <c r="BH49" s="528"/>
      <c r="BI49" s="528"/>
      <c r="BJ49" s="528"/>
      <c r="BK49" s="528"/>
      <c r="BL49" s="528"/>
      <c r="BM49" s="528"/>
      <c r="BN49" s="528"/>
      <c r="BO49" s="528"/>
      <c r="BP49" s="528"/>
      <c r="BQ49" s="528"/>
      <c r="BR49" s="528"/>
      <c r="BS49" s="528"/>
      <c r="BT49" s="528"/>
      <c r="BU49" s="528"/>
      <c r="BV49" s="528"/>
      <c r="BW49" s="528"/>
      <c r="BX49" s="528"/>
      <c r="BY49" s="528"/>
      <c r="BZ49" s="528"/>
      <c r="CA49" s="528"/>
      <c r="CB49" s="528"/>
      <c r="CC49" s="528"/>
      <c r="CD49" s="528"/>
      <c r="CE49" s="528"/>
      <c r="CF49" s="528"/>
      <c r="CG49" s="528"/>
      <c r="CH49" s="528"/>
      <c r="CI49" s="528"/>
      <c r="CJ49" s="528"/>
      <c r="CK49" s="528"/>
      <c r="CL49" s="528"/>
      <c r="CM49" s="528"/>
      <c r="CN49" s="528"/>
      <c r="CO49" s="528"/>
      <c r="CP49" s="528"/>
      <c r="CQ49" s="528"/>
      <c r="CR49" s="528"/>
      <c r="CS49" s="528"/>
      <c r="CT49" s="528"/>
      <c r="CU49" s="528"/>
      <c r="CV49" s="528"/>
      <c r="CW49" s="528"/>
      <c r="CX49" s="528"/>
      <c r="CY49" s="528"/>
      <c r="CZ49" s="528"/>
      <c r="DA49" s="528"/>
      <c r="DB49" s="528"/>
      <c r="DC49" s="528"/>
      <c r="DD49" s="528"/>
      <c r="DE49" s="528"/>
      <c r="DF49" s="528"/>
      <c r="DG49" s="528"/>
      <c r="DH49" s="528"/>
      <c r="DI49" s="528"/>
      <c r="DJ49" s="528"/>
      <c r="DK49" s="528"/>
      <c r="DL49" s="528"/>
      <c r="DM49" s="528"/>
      <c r="DN49" s="528"/>
      <c r="DO49" s="528"/>
      <c r="DP49" s="528"/>
      <c r="DQ49" s="528"/>
      <c r="DR49" s="528"/>
      <c r="DS49" s="528"/>
      <c r="DT49" s="528"/>
      <c r="DU49" s="528"/>
      <c r="DV49" s="528"/>
      <c r="DW49" s="528"/>
      <c r="DX49" s="528"/>
      <c r="DY49" s="528"/>
      <c r="DZ49" s="528"/>
      <c r="EA49" s="528"/>
      <c r="EB49" s="528"/>
      <c r="EC49" s="528"/>
      <c r="ED49" s="528"/>
      <c r="EE49" s="528"/>
      <c r="EF49" s="528"/>
      <c r="EG49" s="528"/>
      <c r="EH49" s="528"/>
      <c r="EI49" s="528"/>
      <c r="EJ49" s="528"/>
      <c r="EK49" s="528"/>
      <c r="EL49" s="528"/>
      <c r="EM49" s="528"/>
      <c r="EN49" s="528"/>
      <c r="EO49" s="528"/>
      <c r="EP49" s="528"/>
      <c r="EQ49" s="528"/>
      <c r="ER49" s="528"/>
      <c r="ES49" s="528"/>
      <c r="ET49" s="528"/>
      <c r="EU49" s="528"/>
      <c r="EV49" s="528"/>
      <c r="EW49" s="528"/>
      <c r="EX49" s="528"/>
      <c r="EY49" s="528"/>
      <c r="EZ49" s="528"/>
      <c r="FA49" s="528"/>
      <c r="FB49" s="528"/>
      <c r="FC49" s="528"/>
      <c r="FD49" s="528"/>
      <c r="FE49" s="528"/>
      <c r="FF49" s="528"/>
      <c r="FG49" s="528"/>
    </row>
    <row r="50" spans="1:163" ht="12" customHeight="1" x14ac:dyDescent="0.2">
      <c r="A50" s="134"/>
      <c r="B50" s="134"/>
      <c r="C50" s="134" t="s">
        <v>623</v>
      </c>
      <c r="D50" s="134" t="s">
        <v>624</v>
      </c>
      <c r="E50" s="134" t="s">
        <v>625</v>
      </c>
      <c r="F50" s="134"/>
      <c r="G50" s="134"/>
      <c r="H50" s="134"/>
      <c r="I50" s="558">
        <v>4358</v>
      </c>
      <c r="J50" s="270"/>
      <c r="K50" s="589" t="s">
        <v>626</v>
      </c>
      <c r="L50" s="270"/>
      <c r="M50" s="558">
        <v>348</v>
      </c>
      <c r="N50" s="538"/>
      <c r="O50" s="558">
        <v>517</v>
      </c>
      <c r="P50" s="538"/>
      <c r="Q50" s="558">
        <v>1391</v>
      </c>
      <c r="R50" s="538"/>
      <c r="S50" s="558">
        <v>911</v>
      </c>
      <c r="T50" s="538"/>
      <c r="U50" s="558">
        <v>656</v>
      </c>
      <c r="V50" s="538"/>
      <c r="W50" s="558">
        <v>535</v>
      </c>
      <c r="X50" s="528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/>
      <c r="AL50" s="528"/>
      <c r="AM50" s="528"/>
      <c r="AN50" s="528"/>
      <c r="AO50" s="528"/>
      <c r="AP50" s="528"/>
      <c r="AQ50" s="528"/>
      <c r="AR50" s="528"/>
      <c r="AS50" s="528"/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8"/>
      <c r="BF50" s="528"/>
      <c r="BG50" s="528"/>
      <c r="BH50" s="528"/>
      <c r="BI50" s="528"/>
      <c r="BJ50" s="528"/>
      <c r="BK50" s="528"/>
      <c r="BL50" s="528"/>
      <c r="BM50" s="528"/>
      <c r="BN50" s="528"/>
      <c r="BO50" s="528"/>
      <c r="BP50" s="528"/>
      <c r="BQ50" s="528"/>
      <c r="BR50" s="528"/>
      <c r="BS50" s="528"/>
      <c r="BT50" s="528"/>
      <c r="BU50" s="528"/>
      <c r="BV50" s="528"/>
      <c r="BW50" s="528"/>
      <c r="BX50" s="528"/>
      <c r="BY50" s="528"/>
      <c r="BZ50" s="528"/>
      <c r="CA50" s="528"/>
      <c r="CB50" s="528"/>
      <c r="CC50" s="528"/>
      <c r="CD50" s="528"/>
      <c r="CE50" s="528"/>
      <c r="CF50" s="528"/>
      <c r="CG50" s="528"/>
      <c r="CH50" s="528"/>
      <c r="CI50" s="528"/>
      <c r="CJ50" s="528"/>
      <c r="CK50" s="528"/>
      <c r="CL50" s="528"/>
      <c r="CM50" s="528"/>
      <c r="CN50" s="528"/>
      <c r="CO50" s="528"/>
      <c r="CP50" s="528"/>
      <c r="CQ50" s="528"/>
      <c r="CR50" s="528"/>
      <c r="CS50" s="528"/>
      <c r="CT50" s="528"/>
      <c r="CU50" s="528"/>
      <c r="CV50" s="528"/>
      <c r="CW50" s="528"/>
      <c r="CX50" s="528"/>
      <c r="CY50" s="528"/>
      <c r="CZ50" s="528"/>
      <c r="DA50" s="528"/>
      <c r="DB50" s="528"/>
      <c r="DC50" s="528"/>
      <c r="DD50" s="528"/>
      <c r="DE50" s="528"/>
      <c r="DF50" s="528"/>
      <c r="DG50" s="528"/>
      <c r="DH50" s="528"/>
      <c r="DI50" s="528"/>
      <c r="DJ50" s="528"/>
      <c r="DK50" s="528"/>
      <c r="DL50" s="528"/>
      <c r="DM50" s="528"/>
      <c r="DN50" s="528"/>
      <c r="DO50" s="528"/>
      <c r="DP50" s="528"/>
      <c r="DQ50" s="528"/>
      <c r="DR50" s="528"/>
      <c r="DS50" s="528"/>
      <c r="DT50" s="528"/>
      <c r="DU50" s="528"/>
      <c r="DV50" s="528"/>
      <c r="DW50" s="528"/>
      <c r="DX50" s="528"/>
      <c r="DY50" s="528"/>
      <c r="DZ50" s="528"/>
      <c r="EA50" s="528"/>
      <c r="EB50" s="528"/>
      <c r="EC50" s="528"/>
      <c r="ED50" s="528"/>
      <c r="EE50" s="528"/>
      <c r="EF50" s="528"/>
      <c r="EG50" s="528"/>
      <c r="EH50" s="528"/>
      <c r="EI50" s="528"/>
      <c r="EJ50" s="528"/>
      <c r="EK50" s="528"/>
      <c r="EL50" s="528"/>
      <c r="EM50" s="528"/>
      <c r="EN50" s="528"/>
      <c r="EO50" s="528"/>
      <c r="EP50" s="528"/>
      <c r="EQ50" s="528"/>
      <c r="ER50" s="528"/>
      <c r="ES50" s="528"/>
      <c r="ET50" s="528"/>
      <c r="EU50" s="528"/>
      <c r="EV50" s="528"/>
      <c r="EW50" s="528"/>
      <c r="EX50" s="528"/>
      <c r="EY50" s="528"/>
      <c r="EZ50" s="528"/>
      <c r="FA50" s="528"/>
      <c r="FB50" s="528"/>
      <c r="FC50" s="528"/>
      <c r="FD50" s="528"/>
      <c r="FE50" s="528"/>
      <c r="FF50" s="528"/>
      <c r="FG50" s="528"/>
    </row>
    <row r="51" spans="1:163" ht="15.75" customHeight="1" x14ac:dyDescent="0.2">
      <c r="A51" s="134"/>
      <c r="B51" s="134"/>
      <c r="C51" s="134" t="s">
        <v>627</v>
      </c>
      <c r="D51" s="134" t="s">
        <v>628</v>
      </c>
      <c r="E51" s="134"/>
      <c r="F51" s="134" t="s">
        <v>629</v>
      </c>
      <c r="G51" s="134"/>
      <c r="H51" s="134"/>
      <c r="I51" s="558">
        <v>489</v>
      </c>
      <c r="J51" s="270"/>
      <c r="K51" s="589" t="s">
        <v>630</v>
      </c>
      <c r="L51" s="270"/>
      <c r="M51" s="558">
        <v>40</v>
      </c>
      <c r="N51" s="538"/>
      <c r="O51" s="558">
        <v>48</v>
      </c>
      <c r="P51" s="538"/>
      <c r="Q51" s="558">
        <v>130</v>
      </c>
      <c r="R51" s="538"/>
      <c r="S51" s="558">
        <v>116</v>
      </c>
      <c r="T51" s="538"/>
      <c r="U51" s="558">
        <v>89</v>
      </c>
      <c r="V51" s="538"/>
      <c r="W51" s="558">
        <v>66</v>
      </c>
      <c r="X51" s="528"/>
      <c r="Y51" s="528"/>
      <c r="Z51" s="528"/>
      <c r="AA51" s="528"/>
      <c r="AB51" s="528"/>
      <c r="AC51" s="528"/>
      <c r="AD51" s="528"/>
      <c r="AE51" s="528"/>
      <c r="AF51" s="528"/>
      <c r="AG51" s="528"/>
      <c r="AH51" s="528"/>
      <c r="AI51" s="528"/>
      <c r="AJ51" s="528"/>
      <c r="AK51" s="528"/>
      <c r="AL51" s="528"/>
      <c r="AM51" s="528"/>
      <c r="AN51" s="528"/>
      <c r="AO51" s="528"/>
      <c r="AP51" s="528"/>
      <c r="AQ51" s="528"/>
      <c r="AR51" s="528"/>
      <c r="AS51" s="528"/>
      <c r="AT51" s="528"/>
      <c r="AU51" s="528"/>
      <c r="AV51" s="528"/>
      <c r="AW51" s="528"/>
      <c r="AX51" s="528"/>
      <c r="AY51" s="528"/>
      <c r="AZ51" s="528"/>
      <c r="BA51" s="528"/>
      <c r="BB51" s="528"/>
      <c r="BC51" s="528"/>
      <c r="BD51" s="528"/>
      <c r="BE51" s="528"/>
      <c r="BF51" s="528"/>
      <c r="BG51" s="528"/>
      <c r="BH51" s="528"/>
      <c r="BI51" s="528"/>
      <c r="BJ51" s="528"/>
      <c r="BK51" s="528"/>
      <c r="BL51" s="528"/>
      <c r="BM51" s="528"/>
      <c r="BN51" s="528"/>
      <c r="BO51" s="528"/>
      <c r="BP51" s="528"/>
      <c r="BQ51" s="528"/>
      <c r="BR51" s="528"/>
      <c r="BS51" s="528"/>
      <c r="BT51" s="528"/>
      <c r="BU51" s="528"/>
      <c r="BV51" s="528"/>
      <c r="BW51" s="528"/>
      <c r="BX51" s="528"/>
      <c r="BY51" s="528"/>
      <c r="BZ51" s="528"/>
      <c r="CA51" s="528"/>
      <c r="CB51" s="528"/>
      <c r="CC51" s="528"/>
      <c r="CD51" s="528"/>
      <c r="CE51" s="528"/>
      <c r="CF51" s="528"/>
      <c r="CG51" s="528"/>
      <c r="CH51" s="528"/>
      <c r="CI51" s="528"/>
      <c r="CJ51" s="528"/>
      <c r="CK51" s="528"/>
      <c r="CL51" s="528"/>
      <c r="CM51" s="528"/>
      <c r="CN51" s="528"/>
      <c r="CO51" s="528"/>
      <c r="CP51" s="528"/>
      <c r="CQ51" s="528"/>
      <c r="CR51" s="528"/>
      <c r="CS51" s="528"/>
      <c r="CT51" s="528"/>
      <c r="CU51" s="528"/>
      <c r="CV51" s="528"/>
      <c r="CW51" s="528"/>
      <c r="CX51" s="528"/>
      <c r="CY51" s="528"/>
      <c r="CZ51" s="528"/>
      <c r="DA51" s="528"/>
      <c r="DB51" s="528"/>
      <c r="DC51" s="528"/>
      <c r="DD51" s="528"/>
      <c r="DE51" s="528"/>
      <c r="DF51" s="528"/>
      <c r="DG51" s="528"/>
      <c r="DH51" s="528"/>
      <c r="DI51" s="528"/>
      <c r="DJ51" s="528"/>
      <c r="DK51" s="528"/>
      <c r="DL51" s="528"/>
      <c r="DM51" s="528"/>
      <c r="DN51" s="528"/>
      <c r="DO51" s="528"/>
      <c r="DP51" s="528"/>
      <c r="DQ51" s="528"/>
      <c r="DR51" s="528"/>
      <c r="DS51" s="528"/>
      <c r="DT51" s="528"/>
      <c r="DU51" s="528"/>
      <c r="DV51" s="528"/>
      <c r="DW51" s="528"/>
      <c r="DX51" s="528"/>
      <c r="DY51" s="528"/>
      <c r="DZ51" s="528"/>
      <c r="EA51" s="528"/>
      <c r="EB51" s="528"/>
      <c r="EC51" s="528"/>
      <c r="ED51" s="528"/>
      <c r="EE51" s="528"/>
      <c r="EF51" s="528"/>
      <c r="EG51" s="528"/>
      <c r="EH51" s="528"/>
      <c r="EI51" s="528"/>
      <c r="EJ51" s="528"/>
      <c r="EK51" s="528"/>
      <c r="EL51" s="528"/>
      <c r="EM51" s="528"/>
      <c r="EN51" s="528"/>
      <c r="EO51" s="528"/>
      <c r="EP51" s="528"/>
      <c r="EQ51" s="528"/>
      <c r="ER51" s="528"/>
      <c r="ES51" s="528"/>
      <c r="ET51" s="528"/>
      <c r="EU51" s="528"/>
      <c r="EV51" s="528"/>
      <c r="EW51" s="528"/>
      <c r="EX51" s="528"/>
      <c r="EY51" s="528"/>
      <c r="EZ51" s="528"/>
      <c r="FA51" s="528"/>
      <c r="FB51" s="528"/>
      <c r="FC51" s="528"/>
      <c r="FD51" s="528"/>
      <c r="FE51" s="528"/>
      <c r="FF51" s="528"/>
      <c r="FG51" s="528"/>
    </row>
    <row r="52" spans="1:163" ht="12" customHeight="1" x14ac:dyDescent="0.2">
      <c r="A52" s="134"/>
      <c r="B52" s="134"/>
      <c r="C52" s="134" t="s">
        <v>631</v>
      </c>
      <c r="D52" s="134" t="s">
        <v>632</v>
      </c>
      <c r="E52" s="134"/>
      <c r="F52" s="134" t="s">
        <v>633</v>
      </c>
      <c r="G52" s="134"/>
      <c r="H52" s="134"/>
      <c r="I52" s="558">
        <v>528</v>
      </c>
      <c r="J52" s="270"/>
      <c r="K52" s="589" t="s">
        <v>634</v>
      </c>
      <c r="L52" s="270"/>
      <c r="M52" s="558">
        <v>47</v>
      </c>
      <c r="N52" s="538"/>
      <c r="O52" s="558">
        <v>66</v>
      </c>
      <c r="P52" s="538"/>
      <c r="Q52" s="558">
        <v>163</v>
      </c>
      <c r="R52" s="538"/>
      <c r="S52" s="558">
        <v>125</v>
      </c>
      <c r="T52" s="538"/>
      <c r="U52" s="558">
        <v>69</v>
      </c>
      <c r="V52" s="538"/>
      <c r="W52" s="558">
        <v>58</v>
      </c>
      <c r="X52" s="528"/>
      <c r="Y52" s="528"/>
      <c r="Z52" s="528"/>
      <c r="AA52" s="528"/>
      <c r="AB52" s="528"/>
      <c r="AC52" s="528"/>
      <c r="AD52" s="528"/>
      <c r="AE52" s="528"/>
      <c r="AF52" s="528"/>
      <c r="AG52" s="528"/>
      <c r="AH52" s="528"/>
      <c r="AI52" s="528"/>
      <c r="AJ52" s="528"/>
      <c r="AK52" s="528"/>
      <c r="AL52" s="528"/>
      <c r="AM52" s="528"/>
      <c r="AN52" s="528"/>
      <c r="AO52" s="528"/>
      <c r="AP52" s="528"/>
      <c r="AQ52" s="528"/>
      <c r="AR52" s="528"/>
      <c r="AS52" s="528"/>
      <c r="AT52" s="528"/>
      <c r="AU52" s="528"/>
      <c r="AV52" s="528"/>
      <c r="AW52" s="528"/>
      <c r="AX52" s="528"/>
      <c r="AY52" s="528"/>
      <c r="AZ52" s="528"/>
      <c r="BA52" s="528"/>
      <c r="BB52" s="528"/>
      <c r="BC52" s="528"/>
      <c r="BD52" s="528"/>
      <c r="BE52" s="528"/>
      <c r="BF52" s="528"/>
      <c r="BG52" s="528"/>
      <c r="BH52" s="528"/>
      <c r="BI52" s="528"/>
      <c r="BJ52" s="528"/>
      <c r="BK52" s="528"/>
      <c r="BL52" s="528"/>
      <c r="BM52" s="528"/>
      <c r="BN52" s="528"/>
      <c r="BO52" s="528"/>
      <c r="BP52" s="528"/>
      <c r="BQ52" s="528"/>
      <c r="BR52" s="528"/>
      <c r="BS52" s="528"/>
      <c r="BT52" s="528"/>
      <c r="BU52" s="528"/>
      <c r="BV52" s="528"/>
      <c r="BW52" s="528"/>
      <c r="BX52" s="528"/>
      <c r="BY52" s="528"/>
      <c r="BZ52" s="528"/>
      <c r="CA52" s="528"/>
      <c r="CB52" s="528"/>
      <c r="CC52" s="528"/>
      <c r="CD52" s="528"/>
      <c r="CE52" s="528"/>
      <c r="CF52" s="528"/>
      <c r="CG52" s="528"/>
      <c r="CH52" s="528"/>
      <c r="CI52" s="528"/>
      <c r="CJ52" s="528"/>
      <c r="CK52" s="528"/>
      <c r="CL52" s="528"/>
      <c r="CM52" s="528"/>
      <c r="CN52" s="528"/>
      <c r="CO52" s="528"/>
      <c r="CP52" s="528"/>
      <c r="CQ52" s="528"/>
      <c r="CR52" s="528"/>
      <c r="CS52" s="528"/>
      <c r="CT52" s="528"/>
      <c r="CU52" s="528"/>
      <c r="CV52" s="528"/>
      <c r="CW52" s="528"/>
      <c r="CX52" s="528"/>
      <c r="CY52" s="528"/>
      <c r="CZ52" s="528"/>
      <c r="DA52" s="528"/>
      <c r="DB52" s="528"/>
      <c r="DC52" s="528"/>
      <c r="DD52" s="528"/>
      <c r="DE52" s="528"/>
      <c r="DF52" s="528"/>
      <c r="DG52" s="528"/>
      <c r="DH52" s="528"/>
      <c r="DI52" s="528"/>
      <c r="DJ52" s="528"/>
      <c r="DK52" s="528"/>
      <c r="DL52" s="528"/>
      <c r="DM52" s="528"/>
      <c r="DN52" s="528"/>
      <c r="DO52" s="528"/>
      <c r="DP52" s="528"/>
      <c r="DQ52" s="528"/>
      <c r="DR52" s="528"/>
      <c r="DS52" s="528"/>
      <c r="DT52" s="528"/>
      <c r="DU52" s="528"/>
      <c r="DV52" s="528"/>
      <c r="DW52" s="528"/>
      <c r="DX52" s="528"/>
      <c r="DY52" s="528"/>
      <c r="DZ52" s="528"/>
      <c r="EA52" s="528"/>
      <c r="EB52" s="528"/>
      <c r="EC52" s="528"/>
      <c r="ED52" s="528"/>
      <c r="EE52" s="528"/>
      <c r="EF52" s="528"/>
      <c r="EG52" s="528"/>
      <c r="EH52" s="528"/>
      <c r="EI52" s="528"/>
      <c r="EJ52" s="528"/>
      <c r="EK52" s="528"/>
      <c r="EL52" s="528"/>
      <c r="EM52" s="528"/>
      <c r="EN52" s="528"/>
      <c r="EO52" s="528"/>
      <c r="EP52" s="528"/>
      <c r="EQ52" s="528"/>
      <c r="ER52" s="528"/>
      <c r="ES52" s="528"/>
      <c r="ET52" s="528"/>
      <c r="EU52" s="528"/>
      <c r="EV52" s="528"/>
      <c r="EW52" s="528"/>
      <c r="EX52" s="528"/>
      <c r="EY52" s="528"/>
      <c r="EZ52" s="528"/>
      <c r="FA52" s="528"/>
      <c r="FB52" s="528"/>
      <c r="FC52" s="528"/>
      <c r="FD52" s="528"/>
      <c r="FE52" s="528"/>
      <c r="FF52" s="528"/>
      <c r="FG52" s="528"/>
    </row>
    <row r="53" spans="1:163" ht="12" customHeight="1" x14ac:dyDescent="0.2">
      <c r="A53" s="134"/>
      <c r="B53" s="134"/>
      <c r="C53" s="134" t="s">
        <v>635</v>
      </c>
      <c r="D53" s="134" t="s">
        <v>636</v>
      </c>
      <c r="E53" s="134"/>
      <c r="F53" s="134" t="s">
        <v>637</v>
      </c>
      <c r="G53" s="134"/>
      <c r="H53" s="134"/>
      <c r="I53" s="558">
        <v>457</v>
      </c>
      <c r="J53" s="270"/>
      <c r="K53" s="589" t="s">
        <v>638</v>
      </c>
      <c r="L53" s="270"/>
      <c r="M53" s="558">
        <v>40</v>
      </c>
      <c r="N53" s="538"/>
      <c r="O53" s="558">
        <v>36</v>
      </c>
      <c r="P53" s="538"/>
      <c r="Q53" s="558">
        <v>159</v>
      </c>
      <c r="R53" s="538"/>
      <c r="S53" s="558">
        <v>80</v>
      </c>
      <c r="T53" s="538"/>
      <c r="U53" s="558">
        <v>75</v>
      </c>
      <c r="V53" s="538"/>
      <c r="W53" s="558">
        <v>67</v>
      </c>
      <c r="X53" s="528"/>
      <c r="Y53" s="528"/>
      <c r="Z53" s="528"/>
      <c r="AA53" s="528"/>
      <c r="AB53" s="528"/>
      <c r="AC53" s="528"/>
      <c r="AD53" s="528"/>
      <c r="AE53" s="528"/>
      <c r="AF53" s="528"/>
      <c r="AG53" s="528"/>
      <c r="AH53" s="528"/>
      <c r="AI53" s="528"/>
      <c r="AJ53" s="528"/>
      <c r="AK53" s="528"/>
      <c r="AL53" s="528"/>
      <c r="AM53" s="528"/>
      <c r="AN53" s="528"/>
      <c r="AO53" s="528"/>
      <c r="AP53" s="528"/>
      <c r="AQ53" s="528"/>
      <c r="AR53" s="528"/>
      <c r="AS53" s="528"/>
      <c r="AT53" s="528"/>
      <c r="AU53" s="528"/>
      <c r="AV53" s="528"/>
      <c r="AW53" s="528"/>
      <c r="AX53" s="528"/>
      <c r="AY53" s="528"/>
      <c r="AZ53" s="528"/>
      <c r="BA53" s="528"/>
      <c r="BB53" s="528"/>
      <c r="BC53" s="528"/>
      <c r="BD53" s="528"/>
      <c r="BE53" s="528"/>
      <c r="BF53" s="528"/>
      <c r="BG53" s="528"/>
      <c r="BH53" s="528"/>
      <c r="BI53" s="528"/>
      <c r="BJ53" s="528"/>
      <c r="BK53" s="528"/>
      <c r="BL53" s="528"/>
      <c r="BM53" s="528"/>
      <c r="BN53" s="528"/>
      <c r="BO53" s="528"/>
      <c r="BP53" s="528"/>
      <c r="BQ53" s="528"/>
      <c r="BR53" s="528"/>
      <c r="BS53" s="528"/>
      <c r="BT53" s="528"/>
      <c r="BU53" s="528"/>
      <c r="BV53" s="528"/>
      <c r="BW53" s="528"/>
      <c r="BX53" s="528"/>
      <c r="BY53" s="528"/>
      <c r="BZ53" s="528"/>
      <c r="CA53" s="528"/>
      <c r="CB53" s="528"/>
      <c r="CC53" s="528"/>
      <c r="CD53" s="528"/>
      <c r="CE53" s="528"/>
      <c r="CF53" s="528"/>
      <c r="CG53" s="528"/>
      <c r="CH53" s="528"/>
      <c r="CI53" s="528"/>
      <c r="CJ53" s="528"/>
      <c r="CK53" s="528"/>
      <c r="CL53" s="528"/>
      <c r="CM53" s="528"/>
      <c r="CN53" s="528"/>
      <c r="CO53" s="528"/>
      <c r="CP53" s="528"/>
      <c r="CQ53" s="528"/>
      <c r="CR53" s="528"/>
      <c r="CS53" s="528"/>
      <c r="CT53" s="528"/>
      <c r="CU53" s="528"/>
      <c r="CV53" s="528"/>
      <c r="CW53" s="528"/>
      <c r="CX53" s="528"/>
      <c r="CY53" s="528"/>
      <c r="CZ53" s="528"/>
      <c r="DA53" s="528"/>
      <c r="DB53" s="528"/>
      <c r="DC53" s="528"/>
      <c r="DD53" s="528"/>
      <c r="DE53" s="528"/>
      <c r="DF53" s="528"/>
      <c r="DG53" s="528"/>
      <c r="DH53" s="528"/>
      <c r="DI53" s="528"/>
      <c r="DJ53" s="528"/>
      <c r="DK53" s="528"/>
      <c r="DL53" s="528"/>
      <c r="DM53" s="528"/>
      <c r="DN53" s="528"/>
      <c r="DO53" s="528"/>
      <c r="DP53" s="528"/>
      <c r="DQ53" s="528"/>
      <c r="DR53" s="528"/>
      <c r="DS53" s="528"/>
      <c r="DT53" s="528"/>
      <c r="DU53" s="528"/>
      <c r="DV53" s="528"/>
      <c r="DW53" s="528"/>
      <c r="DX53" s="528"/>
      <c r="DY53" s="528"/>
      <c r="DZ53" s="528"/>
      <c r="EA53" s="528"/>
      <c r="EB53" s="528"/>
      <c r="EC53" s="528"/>
      <c r="ED53" s="528"/>
      <c r="EE53" s="528"/>
      <c r="EF53" s="528"/>
      <c r="EG53" s="528"/>
      <c r="EH53" s="528"/>
      <c r="EI53" s="528"/>
      <c r="EJ53" s="528"/>
      <c r="EK53" s="528"/>
      <c r="EL53" s="528"/>
      <c r="EM53" s="528"/>
      <c r="EN53" s="528"/>
      <c r="EO53" s="528"/>
      <c r="EP53" s="528"/>
      <c r="EQ53" s="528"/>
      <c r="ER53" s="528"/>
      <c r="ES53" s="528"/>
      <c r="ET53" s="528"/>
      <c r="EU53" s="528"/>
      <c r="EV53" s="528"/>
      <c r="EW53" s="528"/>
      <c r="EX53" s="528"/>
      <c r="EY53" s="528"/>
      <c r="EZ53" s="528"/>
      <c r="FA53" s="528"/>
      <c r="FB53" s="528"/>
      <c r="FC53" s="528"/>
      <c r="FD53" s="528"/>
      <c r="FE53" s="528"/>
      <c r="FF53" s="528"/>
      <c r="FG53" s="528"/>
    </row>
    <row r="54" spans="1:163" ht="12" customHeight="1" x14ac:dyDescent="0.2">
      <c r="A54" s="134"/>
      <c r="B54" s="134"/>
      <c r="C54" s="134" t="s">
        <v>639</v>
      </c>
      <c r="D54" s="134" t="s">
        <v>640</v>
      </c>
      <c r="E54" s="134"/>
      <c r="F54" s="134" t="s">
        <v>641</v>
      </c>
      <c r="G54" s="134"/>
      <c r="H54" s="134"/>
      <c r="I54" s="558">
        <v>1192</v>
      </c>
      <c r="J54" s="270"/>
      <c r="K54" s="589" t="s">
        <v>642</v>
      </c>
      <c r="L54" s="270"/>
      <c r="M54" s="558">
        <v>97</v>
      </c>
      <c r="N54" s="538"/>
      <c r="O54" s="558">
        <v>148</v>
      </c>
      <c r="P54" s="538"/>
      <c r="Q54" s="558">
        <v>381</v>
      </c>
      <c r="R54" s="538"/>
      <c r="S54" s="558">
        <v>245</v>
      </c>
      <c r="T54" s="538"/>
      <c r="U54" s="558">
        <v>187</v>
      </c>
      <c r="V54" s="538"/>
      <c r="W54" s="558">
        <v>134</v>
      </c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8"/>
      <c r="BF54" s="528"/>
      <c r="BG54" s="528"/>
      <c r="BH54" s="528"/>
      <c r="BI54" s="528"/>
      <c r="BJ54" s="528"/>
      <c r="BK54" s="528"/>
      <c r="BL54" s="528"/>
      <c r="BM54" s="528"/>
      <c r="BN54" s="528"/>
      <c r="BO54" s="528"/>
      <c r="BP54" s="528"/>
      <c r="BQ54" s="528"/>
      <c r="BR54" s="528"/>
      <c r="BS54" s="528"/>
      <c r="BT54" s="528"/>
      <c r="BU54" s="528"/>
      <c r="BV54" s="528"/>
      <c r="BW54" s="528"/>
      <c r="BX54" s="528"/>
      <c r="BY54" s="528"/>
      <c r="BZ54" s="528"/>
      <c r="CA54" s="528"/>
      <c r="CB54" s="528"/>
      <c r="CC54" s="528"/>
      <c r="CD54" s="528"/>
      <c r="CE54" s="528"/>
      <c r="CF54" s="528"/>
      <c r="CG54" s="528"/>
      <c r="CH54" s="528"/>
      <c r="CI54" s="528"/>
      <c r="CJ54" s="528"/>
      <c r="CK54" s="528"/>
      <c r="CL54" s="528"/>
      <c r="CM54" s="528"/>
      <c r="CN54" s="528"/>
      <c r="CO54" s="528"/>
      <c r="CP54" s="528"/>
      <c r="CQ54" s="528"/>
      <c r="CR54" s="528"/>
      <c r="CS54" s="528"/>
      <c r="CT54" s="528"/>
      <c r="CU54" s="528"/>
      <c r="CV54" s="528"/>
      <c r="CW54" s="528"/>
      <c r="CX54" s="528"/>
      <c r="CY54" s="528"/>
      <c r="CZ54" s="528"/>
      <c r="DA54" s="528"/>
      <c r="DB54" s="528"/>
      <c r="DC54" s="528"/>
      <c r="DD54" s="528"/>
      <c r="DE54" s="528"/>
      <c r="DF54" s="528"/>
      <c r="DG54" s="528"/>
      <c r="DH54" s="528"/>
      <c r="DI54" s="528"/>
      <c r="DJ54" s="528"/>
      <c r="DK54" s="528"/>
      <c r="DL54" s="528"/>
      <c r="DM54" s="528"/>
      <c r="DN54" s="528"/>
      <c r="DO54" s="528"/>
      <c r="DP54" s="528"/>
      <c r="DQ54" s="528"/>
      <c r="DR54" s="528"/>
      <c r="DS54" s="528"/>
      <c r="DT54" s="528"/>
      <c r="DU54" s="528"/>
      <c r="DV54" s="528"/>
      <c r="DW54" s="528"/>
      <c r="DX54" s="528"/>
      <c r="DY54" s="528"/>
      <c r="DZ54" s="528"/>
      <c r="EA54" s="528"/>
      <c r="EB54" s="528"/>
      <c r="EC54" s="528"/>
      <c r="ED54" s="528"/>
      <c r="EE54" s="528"/>
      <c r="EF54" s="528"/>
      <c r="EG54" s="528"/>
      <c r="EH54" s="528"/>
      <c r="EI54" s="528"/>
      <c r="EJ54" s="528"/>
      <c r="EK54" s="528"/>
      <c r="EL54" s="528"/>
      <c r="EM54" s="528"/>
      <c r="EN54" s="528"/>
      <c r="EO54" s="528"/>
      <c r="EP54" s="528"/>
      <c r="EQ54" s="528"/>
      <c r="ER54" s="528"/>
      <c r="ES54" s="528"/>
      <c r="ET54" s="528"/>
      <c r="EU54" s="528"/>
      <c r="EV54" s="528"/>
      <c r="EW54" s="528"/>
      <c r="EX54" s="528"/>
      <c r="EY54" s="528"/>
      <c r="EZ54" s="528"/>
      <c r="FA54" s="528"/>
      <c r="FB54" s="528"/>
      <c r="FC54" s="528"/>
      <c r="FD54" s="528"/>
      <c r="FE54" s="528"/>
      <c r="FF54" s="528"/>
      <c r="FG54" s="528"/>
    </row>
    <row r="55" spans="1:163" ht="12" customHeight="1" x14ac:dyDescent="0.2">
      <c r="A55" s="134"/>
      <c r="B55" s="134"/>
      <c r="C55" s="134" t="s">
        <v>643</v>
      </c>
      <c r="D55" s="134" t="s">
        <v>644</v>
      </c>
      <c r="E55" s="134"/>
      <c r="F55" s="134" t="s">
        <v>645</v>
      </c>
      <c r="G55" s="134"/>
      <c r="H55" s="134"/>
      <c r="I55" s="558">
        <v>381</v>
      </c>
      <c r="J55" s="270"/>
      <c r="K55" s="589" t="s">
        <v>646</v>
      </c>
      <c r="L55" s="270"/>
      <c r="M55" s="558">
        <v>36</v>
      </c>
      <c r="N55" s="538"/>
      <c r="O55" s="558">
        <v>34</v>
      </c>
      <c r="P55" s="538"/>
      <c r="Q55" s="558">
        <v>126</v>
      </c>
      <c r="R55" s="538"/>
      <c r="S55" s="558">
        <v>74</v>
      </c>
      <c r="T55" s="538"/>
      <c r="U55" s="558">
        <v>63</v>
      </c>
      <c r="V55" s="538"/>
      <c r="W55" s="558">
        <v>48</v>
      </c>
      <c r="X55" s="528"/>
      <c r="Y55" s="528"/>
      <c r="Z55" s="528"/>
      <c r="AA55" s="528"/>
      <c r="AB55" s="528"/>
      <c r="AC55" s="528"/>
      <c r="AD55" s="528"/>
      <c r="AE55" s="528"/>
      <c r="AF55" s="528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8"/>
      <c r="AU55" s="528"/>
      <c r="AV55" s="528"/>
      <c r="AW55" s="528"/>
      <c r="AX55" s="528"/>
      <c r="AY55" s="528"/>
      <c r="AZ55" s="528"/>
      <c r="BA55" s="528"/>
      <c r="BB55" s="528"/>
      <c r="BC55" s="528"/>
      <c r="BD55" s="528"/>
      <c r="BE55" s="528"/>
      <c r="BF55" s="528"/>
      <c r="BG55" s="528"/>
      <c r="BH55" s="528"/>
      <c r="BI55" s="528"/>
      <c r="BJ55" s="528"/>
      <c r="BK55" s="528"/>
      <c r="BL55" s="528"/>
      <c r="BM55" s="528"/>
      <c r="BN55" s="528"/>
      <c r="BO55" s="528"/>
      <c r="BP55" s="528"/>
      <c r="BQ55" s="528"/>
      <c r="BR55" s="528"/>
      <c r="BS55" s="528"/>
      <c r="BT55" s="528"/>
      <c r="BU55" s="528"/>
      <c r="BV55" s="528"/>
      <c r="BW55" s="528"/>
      <c r="BX55" s="528"/>
      <c r="BY55" s="528"/>
      <c r="BZ55" s="528"/>
      <c r="CA55" s="528"/>
      <c r="CB55" s="528"/>
      <c r="CC55" s="528"/>
      <c r="CD55" s="528"/>
      <c r="CE55" s="528"/>
      <c r="CF55" s="528"/>
      <c r="CG55" s="528"/>
      <c r="CH55" s="528"/>
      <c r="CI55" s="528"/>
      <c r="CJ55" s="528"/>
      <c r="CK55" s="528"/>
      <c r="CL55" s="528"/>
      <c r="CM55" s="528"/>
      <c r="CN55" s="528"/>
      <c r="CO55" s="528"/>
      <c r="CP55" s="528"/>
      <c r="CQ55" s="528"/>
      <c r="CR55" s="528"/>
      <c r="CS55" s="528"/>
      <c r="CT55" s="528"/>
      <c r="CU55" s="528"/>
      <c r="CV55" s="528"/>
      <c r="CW55" s="528"/>
      <c r="CX55" s="528"/>
      <c r="CY55" s="528"/>
      <c r="CZ55" s="528"/>
      <c r="DA55" s="528"/>
      <c r="DB55" s="528"/>
      <c r="DC55" s="528"/>
      <c r="DD55" s="528"/>
      <c r="DE55" s="528"/>
      <c r="DF55" s="528"/>
      <c r="DG55" s="528"/>
      <c r="DH55" s="528"/>
      <c r="DI55" s="528"/>
      <c r="DJ55" s="528"/>
      <c r="DK55" s="528"/>
      <c r="DL55" s="528"/>
      <c r="DM55" s="528"/>
      <c r="DN55" s="528"/>
      <c r="DO55" s="528"/>
      <c r="DP55" s="528"/>
      <c r="DQ55" s="528"/>
      <c r="DR55" s="528"/>
      <c r="DS55" s="528"/>
      <c r="DT55" s="528"/>
      <c r="DU55" s="528"/>
      <c r="DV55" s="528"/>
      <c r="DW55" s="528"/>
      <c r="DX55" s="528"/>
      <c r="DY55" s="528"/>
      <c r="DZ55" s="528"/>
      <c r="EA55" s="528"/>
      <c r="EB55" s="528"/>
      <c r="EC55" s="528"/>
      <c r="ED55" s="528"/>
      <c r="EE55" s="528"/>
      <c r="EF55" s="528"/>
      <c r="EG55" s="528"/>
      <c r="EH55" s="528"/>
      <c r="EI55" s="528"/>
      <c r="EJ55" s="528"/>
      <c r="EK55" s="528"/>
      <c r="EL55" s="528"/>
      <c r="EM55" s="528"/>
      <c r="EN55" s="528"/>
      <c r="EO55" s="528"/>
      <c r="EP55" s="528"/>
      <c r="EQ55" s="528"/>
      <c r="ER55" s="528"/>
      <c r="ES55" s="528"/>
      <c r="ET55" s="528"/>
      <c r="EU55" s="528"/>
      <c r="EV55" s="528"/>
      <c r="EW55" s="528"/>
      <c r="EX55" s="528"/>
      <c r="EY55" s="528"/>
      <c r="EZ55" s="528"/>
      <c r="FA55" s="528"/>
      <c r="FB55" s="528"/>
      <c r="FC55" s="528"/>
      <c r="FD55" s="528"/>
      <c r="FE55" s="528"/>
      <c r="FF55" s="528"/>
      <c r="FG55" s="528"/>
    </row>
    <row r="56" spans="1:163" ht="12" customHeight="1" x14ac:dyDescent="0.2">
      <c r="A56" s="134"/>
      <c r="B56" s="134"/>
      <c r="C56" s="134" t="s">
        <v>647</v>
      </c>
      <c r="D56" s="134" t="s">
        <v>648</v>
      </c>
      <c r="E56" s="134"/>
      <c r="F56" s="134" t="s">
        <v>649</v>
      </c>
      <c r="G56" s="134"/>
      <c r="H56" s="134"/>
      <c r="I56" s="558">
        <v>631</v>
      </c>
      <c r="J56" s="270"/>
      <c r="K56" s="589" t="s">
        <v>650</v>
      </c>
      <c r="L56" s="270"/>
      <c r="M56" s="558">
        <v>39</v>
      </c>
      <c r="N56" s="538"/>
      <c r="O56" s="558">
        <v>81</v>
      </c>
      <c r="P56" s="538"/>
      <c r="Q56" s="558">
        <v>209</v>
      </c>
      <c r="R56" s="538"/>
      <c r="S56" s="558">
        <v>148</v>
      </c>
      <c r="T56" s="538"/>
      <c r="U56" s="558">
        <v>79</v>
      </c>
      <c r="V56" s="538"/>
      <c r="W56" s="558">
        <v>75</v>
      </c>
      <c r="X56" s="528"/>
      <c r="Y56" s="528"/>
      <c r="Z56" s="528"/>
      <c r="AA56" s="528"/>
      <c r="AB56" s="528"/>
      <c r="AC56" s="528"/>
      <c r="AD56" s="528"/>
      <c r="AE56" s="528"/>
      <c r="AF56" s="528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8"/>
      <c r="AU56" s="528"/>
      <c r="AV56" s="528"/>
      <c r="AW56" s="528"/>
      <c r="AX56" s="528"/>
      <c r="AY56" s="528"/>
      <c r="AZ56" s="528"/>
      <c r="BA56" s="528"/>
      <c r="BB56" s="528"/>
      <c r="BC56" s="528"/>
      <c r="BD56" s="528"/>
      <c r="BE56" s="528"/>
      <c r="BF56" s="528"/>
      <c r="BG56" s="528"/>
      <c r="BH56" s="528"/>
      <c r="BI56" s="528"/>
      <c r="BJ56" s="528"/>
      <c r="BK56" s="528"/>
      <c r="BL56" s="528"/>
      <c r="BM56" s="528"/>
      <c r="BN56" s="528"/>
      <c r="BO56" s="528"/>
      <c r="BP56" s="528"/>
      <c r="BQ56" s="528"/>
      <c r="BR56" s="528"/>
      <c r="BS56" s="528"/>
      <c r="BT56" s="528"/>
      <c r="BU56" s="528"/>
      <c r="BV56" s="528"/>
      <c r="BW56" s="528"/>
      <c r="BX56" s="528"/>
      <c r="BY56" s="528"/>
      <c r="BZ56" s="528"/>
      <c r="CA56" s="528"/>
      <c r="CB56" s="528"/>
      <c r="CC56" s="528"/>
      <c r="CD56" s="528"/>
      <c r="CE56" s="528"/>
      <c r="CF56" s="528"/>
      <c r="CG56" s="528"/>
      <c r="CH56" s="528"/>
      <c r="CI56" s="528"/>
      <c r="CJ56" s="528"/>
      <c r="CK56" s="528"/>
      <c r="CL56" s="528"/>
      <c r="CM56" s="528"/>
      <c r="CN56" s="528"/>
      <c r="CO56" s="528"/>
      <c r="CP56" s="528"/>
      <c r="CQ56" s="528"/>
      <c r="CR56" s="528"/>
      <c r="CS56" s="528"/>
      <c r="CT56" s="528"/>
      <c r="CU56" s="528"/>
      <c r="CV56" s="528"/>
      <c r="CW56" s="528"/>
      <c r="CX56" s="528"/>
      <c r="CY56" s="528"/>
      <c r="CZ56" s="528"/>
      <c r="DA56" s="528"/>
      <c r="DB56" s="528"/>
      <c r="DC56" s="528"/>
      <c r="DD56" s="528"/>
      <c r="DE56" s="528"/>
      <c r="DF56" s="528"/>
      <c r="DG56" s="528"/>
      <c r="DH56" s="528"/>
      <c r="DI56" s="528"/>
      <c r="DJ56" s="528"/>
      <c r="DK56" s="528"/>
      <c r="DL56" s="528"/>
      <c r="DM56" s="528"/>
      <c r="DN56" s="528"/>
      <c r="DO56" s="528"/>
      <c r="DP56" s="528"/>
      <c r="DQ56" s="528"/>
      <c r="DR56" s="528"/>
      <c r="DS56" s="528"/>
      <c r="DT56" s="528"/>
      <c r="DU56" s="528"/>
      <c r="DV56" s="528"/>
      <c r="DW56" s="528"/>
      <c r="DX56" s="528"/>
      <c r="DY56" s="528"/>
      <c r="DZ56" s="528"/>
      <c r="EA56" s="528"/>
      <c r="EB56" s="528"/>
      <c r="EC56" s="528"/>
      <c r="ED56" s="528"/>
      <c r="EE56" s="528"/>
      <c r="EF56" s="528"/>
      <c r="EG56" s="528"/>
      <c r="EH56" s="528"/>
      <c r="EI56" s="528"/>
      <c r="EJ56" s="528"/>
      <c r="EK56" s="528"/>
      <c r="EL56" s="528"/>
      <c r="EM56" s="528"/>
      <c r="EN56" s="528"/>
      <c r="EO56" s="528"/>
      <c r="EP56" s="528"/>
      <c r="EQ56" s="528"/>
      <c r="ER56" s="528"/>
      <c r="ES56" s="528"/>
      <c r="ET56" s="528"/>
      <c r="EU56" s="528"/>
      <c r="EV56" s="528"/>
      <c r="EW56" s="528"/>
      <c r="EX56" s="528"/>
      <c r="EY56" s="528"/>
      <c r="EZ56" s="528"/>
      <c r="FA56" s="528"/>
      <c r="FB56" s="528"/>
      <c r="FC56" s="528"/>
      <c r="FD56" s="528"/>
      <c r="FE56" s="528"/>
      <c r="FF56" s="528"/>
      <c r="FG56" s="528"/>
    </row>
    <row r="57" spans="1:163" ht="12" customHeight="1" x14ac:dyDescent="0.2">
      <c r="A57" s="134"/>
      <c r="B57" s="134"/>
      <c r="C57" s="134" t="s">
        <v>651</v>
      </c>
      <c r="D57" s="134" t="s">
        <v>652</v>
      </c>
      <c r="E57" s="134"/>
      <c r="F57" s="134" t="s">
        <v>653</v>
      </c>
      <c r="G57" s="134"/>
      <c r="H57" s="134"/>
      <c r="I57" s="558">
        <v>353</v>
      </c>
      <c r="J57" s="270"/>
      <c r="K57" s="589" t="s">
        <v>654</v>
      </c>
      <c r="L57" s="270"/>
      <c r="M57" s="558">
        <v>27</v>
      </c>
      <c r="N57" s="538"/>
      <c r="O57" s="558">
        <v>54</v>
      </c>
      <c r="P57" s="538"/>
      <c r="Q57" s="558">
        <v>121</v>
      </c>
      <c r="R57" s="538"/>
      <c r="S57" s="558">
        <v>64</v>
      </c>
      <c r="T57" s="538"/>
      <c r="U57" s="558">
        <v>39</v>
      </c>
      <c r="V57" s="538"/>
      <c r="W57" s="558">
        <v>48</v>
      </c>
      <c r="X57" s="528"/>
      <c r="Y57" s="528"/>
      <c r="Z57" s="528"/>
      <c r="AA57" s="528"/>
      <c r="AB57" s="528"/>
      <c r="AC57" s="528"/>
      <c r="AD57" s="528"/>
      <c r="AE57" s="528"/>
      <c r="AF57" s="528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  <c r="BF57" s="528"/>
      <c r="BG57" s="528"/>
      <c r="BH57" s="528"/>
      <c r="BI57" s="528"/>
      <c r="BJ57" s="528"/>
      <c r="BK57" s="528"/>
      <c r="BL57" s="528"/>
      <c r="BM57" s="528"/>
      <c r="BN57" s="528"/>
      <c r="BO57" s="528"/>
      <c r="BP57" s="528"/>
      <c r="BQ57" s="528"/>
      <c r="BR57" s="528"/>
      <c r="BS57" s="528"/>
      <c r="BT57" s="528"/>
      <c r="BU57" s="528"/>
      <c r="BV57" s="528"/>
      <c r="BW57" s="528"/>
      <c r="BX57" s="528"/>
      <c r="BY57" s="528"/>
      <c r="BZ57" s="528"/>
      <c r="CA57" s="528"/>
      <c r="CB57" s="528"/>
      <c r="CC57" s="528"/>
      <c r="CD57" s="528"/>
      <c r="CE57" s="528"/>
      <c r="CF57" s="528"/>
      <c r="CG57" s="528"/>
      <c r="CH57" s="528"/>
      <c r="CI57" s="528"/>
      <c r="CJ57" s="528"/>
      <c r="CK57" s="528"/>
      <c r="CL57" s="528"/>
      <c r="CM57" s="528"/>
      <c r="CN57" s="528"/>
      <c r="CO57" s="528"/>
      <c r="CP57" s="528"/>
      <c r="CQ57" s="528"/>
      <c r="CR57" s="528"/>
      <c r="CS57" s="528"/>
      <c r="CT57" s="528"/>
      <c r="CU57" s="528"/>
      <c r="CV57" s="528"/>
      <c r="CW57" s="528"/>
      <c r="CX57" s="528"/>
      <c r="CY57" s="528"/>
      <c r="CZ57" s="528"/>
      <c r="DA57" s="528"/>
      <c r="DB57" s="528"/>
      <c r="DC57" s="528"/>
      <c r="DD57" s="528"/>
      <c r="DE57" s="528"/>
      <c r="DF57" s="528"/>
      <c r="DG57" s="528"/>
      <c r="DH57" s="528"/>
      <c r="DI57" s="528"/>
      <c r="DJ57" s="528"/>
      <c r="DK57" s="528"/>
      <c r="DL57" s="528"/>
      <c r="DM57" s="528"/>
      <c r="DN57" s="528"/>
      <c r="DO57" s="528"/>
      <c r="DP57" s="528"/>
      <c r="DQ57" s="528"/>
      <c r="DR57" s="528"/>
      <c r="DS57" s="528"/>
      <c r="DT57" s="528"/>
      <c r="DU57" s="528"/>
      <c r="DV57" s="528"/>
      <c r="DW57" s="528"/>
      <c r="DX57" s="528"/>
      <c r="DY57" s="528"/>
      <c r="DZ57" s="528"/>
      <c r="EA57" s="528"/>
      <c r="EB57" s="528"/>
      <c r="EC57" s="528"/>
      <c r="ED57" s="528"/>
      <c r="EE57" s="528"/>
      <c r="EF57" s="528"/>
      <c r="EG57" s="528"/>
      <c r="EH57" s="528"/>
      <c r="EI57" s="528"/>
      <c r="EJ57" s="528"/>
      <c r="EK57" s="528"/>
      <c r="EL57" s="528"/>
      <c r="EM57" s="528"/>
      <c r="EN57" s="528"/>
      <c r="EO57" s="528"/>
      <c r="EP57" s="528"/>
      <c r="EQ57" s="528"/>
      <c r="ER57" s="528"/>
      <c r="ES57" s="528"/>
      <c r="ET57" s="528"/>
      <c r="EU57" s="528"/>
      <c r="EV57" s="528"/>
      <c r="EW57" s="528"/>
      <c r="EX57" s="528"/>
      <c r="EY57" s="528"/>
      <c r="EZ57" s="528"/>
      <c r="FA57" s="528"/>
      <c r="FB57" s="528"/>
      <c r="FC57" s="528"/>
      <c r="FD57" s="528"/>
      <c r="FE57" s="528"/>
      <c r="FF57" s="528"/>
      <c r="FG57" s="528"/>
    </row>
    <row r="58" spans="1:163" ht="12" customHeight="1" x14ac:dyDescent="0.2">
      <c r="A58" s="134"/>
      <c r="B58" s="134"/>
      <c r="C58" s="134" t="s">
        <v>655</v>
      </c>
      <c r="D58" s="134" t="s">
        <v>656</v>
      </c>
      <c r="E58" s="134"/>
      <c r="F58" s="134" t="s">
        <v>657</v>
      </c>
      <c r="G58" s="134"/>
      <c r="H58" s="134"/>
      <c r="I58" s="558">
        <v>327</v>
      </c>
      <c r="J58" s="270"/>
      <c r="K58" s="589" t="s">
        <v>658</v>
      </c>
      <c r="L58" s="270"/>
      <c r="M58" s="558">
        <v>22</v>
      </c>
      <c r="N58" s="538"/>
      <c r="O58" s="558">
        <v>50</v>
      </c>
      <c r="P58" s="538"/>
      <c r="Q58" s="558">
        <v>102</v>
      </c>
      <c r="R58" s="538"/>
      <c r="S58" s="558">
        <v>59</v>
      </c>
      <c r="T58" s="538"/>
      <c r="U58" s="558">
        <v>55</v>
      </c>
      <c r="V58" s="538"/>
      <c r="W58" s="558">
        <v>39</v>
      </c>
      <c r="X58" s="528"/>
      <c r="Y58" s="528"/>
      <c r="Z58" s="528"/>
      <c r="AA58" s="528"/>
      <c r="AB58" s="528"/>
      <c r="AC58" s="528"/>
      <c r="AD58" s="528"/>
      <c r="AE58" s="528"/>
      <c r="AF58" s="528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8"/>
      <c r="AU58" s="528"/>
      <c r="AV58" s="528"/>
      <c r="AW58" s="528"/>
      <c r="AX58" s="528"/>
      <c r="AY58" s="528"/>
      <c r="AZ58" s="528"/>
      <c r="BA58" s="528"/>
      <c r="BB58" s="528"/>
      <c r="BC58" s="528"/>
      <c r="BD58" s="528"/>
      <c r="BE58" s="528"/>
      <c r="BF58" s="528"/>
      <c r="BG58" s="528"/>
      <c r="BH58" s="528"/>
      <c r="BI58" s="528"/>
      <c r="BJ58" s="528"/>
      <c r="BK58" s="528"/>
      <c r="BL58" s="528"/>
      <c r="BM58" s="528"/>
      <c r="BN58" s="528"/>
      <c r="BO58" s="528"/>
      <c r="BP58" s="528"/>
      <c r="BQ58" s="528"/>
      <c r="BR58" s="528"/>
      <c r="BS58" s="528"/>
      <c r="BT58" s="528"/>
      <c r="BU58" s="528"/>
      <c r="BV58" s="528"/>
      <c r="BW58" s="528"/>
      <c r="BX58" s="528"/>
      <c r="BY58" s="528"/>
      <c r="BZ58" s="528"/>
      <c r="CA58" s="528"/>
      <c r="CB58" s="528"/>
      <c r="CC58" s="528"/>
      <c r="CD58" s="528"/>
      <c r="CE58" s="528"/>
      <c r="CF58" s="528"/>
      <c r="CG58" s="528"/>
      <c r="CH58" s="528"/>
      <c r="CI58" s="528"/>
      <c r="CJ58" s="528"/>
      <c r="CK58" s="528"/>
      <c r="CL58" s="528"/>
      <c r="CM58" s="528"/>
      <c r="CN58" s="528"/>
      <c r="CO58" s="528"/>
      <c r="CP58" s="528"/>
      <c r="CQ58" s="528"/>
      <c r="CR58" s="528"/>
      <c r="CS58" s="528"/>
      <c r="CT58" s="528"/>
      <c r="CU58" s="528"/>
      <c r="CV58" s="528"/>
      <c r="CW58" s="528"/>
      <c r="CX58" s="528"/>
      <c r="CY58" s="528"/>
      <c r="CZ58" s="528"/>
      <c r="DA58" s="528"/>
      <c r="DB58" s="528"/>
      <c r="DC58" s="528"/>
      <c r="DD58" s="528"/>
      <c r="DE58" s="528"/>
      <c r="DF58" s="528"/>
      <c r="DG58" s="528"/>
      <c r="DH58" s="528"/>
      <c r="DI58" s="528"/>
      <c r="DJ58" s="528"/>
      <c r="DK58" s="528"/>
      <c r="DL58" s="528"/>
      <c r="DM58" s="528"/>
      <c r="DN58" s="528"/>
      <c r="DO58" s="528"/>
      <c r="DP58" s="528"/>
      <c r="DQ58" s="528"/>
      <c r="DR58" s="528"/>
      <c r="DS58" s="528"/>
      <c r="DT58" s="528"/>
      <c r="DU58" s="528"/>
      <c r="DV58" s="528"/>
      <c r="DW58" s="528"/>
      <c r="DX58" s="528"/>
      <c r="DY58" s="528"/>
      <c r="DZ58" s="528"/>
      <c r="EA58" s="528"/>
      <c r="EB58" s="528"/>
      <c r="EC58" s="528"/>
      <c r="ED58" s="528"/>
      <c r="EE58" s="528"/>
      <c r="EF58" s="528"/>
      <c r="EG58" s="528"/>
      <c r="EH58" s="528"/>
      <c r="EI58" s="528"/>
      <c r="EJ58" s="528"/>
      <c r="EK58" s="528"/>
      <c r="EL58" s="528"/>
      <c r="EM58" s="528"/>
      <c r="EN58" s="528"/>
      <c r="EO58" s="528"/>
      <c r="EP58" s="528"/>
      <c r="EQ58" s="528"/>
      <c r="ER58" s="528"/>
      <c r="ES58" s="528"/>
      <c r="ET58" s="528"/>
      <c r="EU58" s="528"/>
      <c r="EV58" s="528"/>
      <c r="EW58" s="528"/>
      <c r="EX58" s="528"/>
      <c r="EY58" s="528"/>
      <c r="EZ58" s="528"/>
      <c r="FA58" s="528"/>
      <c r="FB58" s="528"/>
      <c r="FC58" s="528"/>
      <c r="FD58" s="528"/>
      <c r="FE58" s="528"/>
      <c r="FF58" s="528"/>
      <c r="FG58" s="528"/>
    </row>
    <row r="59" spans="1:163" ht="12" customHeight="1" x14ac:dyDescent="0.2">
      <c r="A59" s="134"/>
      <c r="B59" s="134"/>
      <c r="C59" s="134"/>
      <c r="D59" s="134"/>
      <c r="E59" s="134"/>
      <c r="F59" s="134"/>
      <c r="G59" s="134"/>
      <c r="H59" s="134"/>
      <c r="I59" s="558"/>
      <c r="J59" s="270"/>
      <c r="K59" s="589"/>
      <c r="L59" s="270"/>
      <c r="M59" s="558"/>
      <c r="N59" s="538"/>
      <c r="O59" s="558"/>
      <c r="P59" s="538"/>
      <c r="Q59" s="558"/>
      <c r="R59" s="538"/>
      <c r="S59" s="558"/>
      <c r="T59" s="538"/>
      <c r="U59" s="558"/>
      <c r="V59" s="538"/>
      <c r="W59" s="558"/>
      <c r="X59" s="528"/>
      <c r="Y59" s="528"/>
      <c r="Z59" s="528"/>
      <c r="AA59" s="528"/>
      <c r="AB59" s="528"/>
      <c r="AC59" s="528"/>
      <c r="AD59" s="528"/>
      <c r="AE59" s="528"/>
      <c r="AF59" s="528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8"/>
      <c r="AU59" s="528"/>
      <c r="AV59" s="528"/>
      <c r="AW59" s="528"/>
      <c r="AX59" s="528"/>
      <c r="AY59" s="528"/>
      <c r="AZ59" s="528"/>
      <c r="BA59" s="528"/>
      <c r="BB59" s="528"/>
      <c r="BC59" s="528"/>
      <c r="BD59" s="528"/>
      <c r="BE59" s="528"/>
      <c r="BF59" s="528"/>
      <c r="BG59" s="528"/>
      <c r="BH59" s="528"/>
      <c r="BI59" s="528"/>
      <c r="BJ59" s="528"/>
      <c r="BK59" s="528"/>
      <c r="BL59" s="528"/>
      <c r="BM59" s="528"/>
      <c r="BN59" s="528"/>
      <c r="BO59" s="528"/>
      <c r="BP59" s="528"/>
      <c r="BQ59" s="528"/>
      <c r="BR59" s="528"/>
      <c r="BS59" s="528"/>
      <c r="BT59" s="528"/>
      <c r="BU59" s="528"/>
      <c r="BV59" s="528"/>
      <c r="BW59" s="528"/>
      <c r="BX59" s="528"/>
      <c r="BY59" s="528"/>
      <c r="BZ59" s="528"/>
      <c r="CA59" s="528"/>
      <c r="CB59" s="528"/>
      <c r="CC59" s="528"/>
      <c r="CD59" s="528"/>
      <c r="CE59" s="528"/>
      <c r="CF59" s="528"/>
      <c r="CG59" s="528"/>
      <c r="CH59" s="528"/>
      <c r="CI59" s="528"/>
      <c r="CJ59" s="528"/>
      <c r="CK59" s="528"/>
      <c r="CL59" s="528"/>
      <c r="CM59" s="528"/>
      <c r="CN59" s="528"/>
      <c r="CO59" s="528"/>
      <c r="CP59" s="528"/>
      <c r="CQ59" s="528"/>
      <c r="CR59" s="528"/>
      <c r="CS59" s="528"/>
      <c r="CT59" s="528"/>
      <c r="CU59" s="528"/>
      <c r="CV59" s="528"/>
      <c r="CW59" s="528"/>
      <c r="CX59" s="528"/>
      <c r="CY59" s="528"/>
      <c r="CZ59" s="528"/>
      <c r="DA59" s="528"/>
      <c r="DB59" s="528"/>
      <c r="DC59" s="528"/>
      <c r="DD59" s="528"/>
      <c r="DE59" s="528"/>
      <c r="DF59" s="528"/>
      <c r="DG59" s="528"/>
      <c r="DH59" s="528"/>
      <c r="DI59" s="528"/>
      <c r="DJ59" s="528"/>
      <c r="DK59" s="528"/>
      <c r="DL59" s="528"/>
      <c r="DM59" s="528"/>
      <c r="DN59" s="528"/>
      <c r="DO59" s="528"/>
      <c r="DP59" s="528"/>
      <c r="DQ59" s="528"/>
      <c r="DR59" s="528"/>
      <c r="DS59" s="528"/>
      <c r="DT59" s="528"/>
      <c r="DU59" s="528"/>
      <c r="DV59" s="528"/>
      <c r="DW59" s="528"/>
      <c r="DX59" s="528"/>
      <c r="DY59" s="528"/>
      <c r="DZ59" s="528"/>
      <c r="EA59" s="528"/>
      <c r="EB59" s="528"/>
      <c r="EC59" s="528"/>
      <c r="ED59" s="528"/>
      <c r="EE59" s="528"/>
      <c r="EF59" s="528"/>
      <c r="EG59" s="528"/>
      <c r="EH59" s="528"/>
      <c r="EI59" s="528"/>
      <c r="EJ59" s="528"/>
      <c r="EK59" s="528"/>
      <c r="EL59" s="528"/>
      <c r="EM59" s="528"/>
      <c r="EN59" s="528"/>
      <c r="EO59" s="528"/>
      <c r="EP59" s="528"/>
      <c r="EQ59" s="528"/>
      <c r="ER59" s="528"/>
      <c r="ES59" s="528"/>
      <c r="ET59" s="528"/>
      <c r="EU59" s="528"/>
      <c r="EV59" s="528"/>
      <c r="EW59" s="528"/>
      <c r="EX59" s="528"/>
      <c r="EY59" s="528"/>
      <c r="EZ59" s="528"/>
      <c r="FA59" s="528"/>
      <c r="FB59" s="528"/>
      <c r="FC59" s="528"/>
      <c r="FD59" s="528"/>
      <c r="FE59" s="528"/>
      <c r="FF59" s="528"/>
      <c r="FG59" s="528"/>
    </row>
    <row r="60" spans="1:163" ht="12" customHeight="1" x14ac:dyDescent="0.2">
      <c r="A60" s="134"/>
      <c r="B60" s="134"/>
      <c r="C60" s="134" t="s">
        <v>659</v>
      </c>
      <c r="D60" s="134" t="s">
        <v>660</v>
      </c>
      <c r="E60" s="134" t="s">
        <v>661</v>
      </c>
      <c r="F60" s="134"/>
      <c r="G60" s="134"/>
      <c r="H60" s="134"/>
      <c r="I60" s="558">
        <v>4924</v>
      </c>
      <c r="J60" s="270"/>
      <c r="K60" s="589" t="s">
        <v>662</v>
      </c>
      <c r="L60" s="270"/>
      <c r="M60" s="558">
        <v>369</v>
      </c>
      <c r="N60" s="538"/>
      <c r="O60" s="558">
        <v>522</v>
      </c>
      <c r="P60" s="538"/>
      <c r="Q60" s="558">
        <v>1653</v>
      </c>
      <c r="R60" s="538"/>
      <c r="S60" s="558">
        <v>1093</v>
      </c>
      <c r="T60" s="538"/>
      <c r="U60" s="558">
        <v>742</v>
      </c>
      <c r="V60" s="538"/>
      <c r="W60" s="558">
        <v>545</v>
      </c>
      <c r="X60" s="528"/>
      <c r="Y60" s="528"/>
      <c r="Z60" s="528"/>
      <c r="AA60" s="528"/>
      <c r="AB60" s="528"/>
      <c r="AC60" s="528"/>
      <c r="AD60" s="528"/>
      <c r="AE60" s="528"/>
      <c r="AF60" s="528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8"/>
      <c r="AU60" s="528"/>
      <c r="AV60" s="528"/>
      <c r="AW60" s="528"/>
      <c r="AX60" s="528"/>
      <c r="AY60" s="528"/>
      <c r="AZ60" s="528"/>
      <c r="BA60" s="528"/>
      <c r="BB60" s="528"/>
      <c r="BC60" s="528"/>
      <c r="BD60" s="528"/>
      <c r="BE60" s="528"/>
      <c r="BF60" s="528"/>
      <c r="BG60" s="528"/>
      <c r="BH60" s="528"/>
      <c r="BI60" s="528"/>
      <c r="BJ60" s="528"/>
      <c r="BK60" s="528"/>
      <c r="BL60" s="528"/>
      <c r="BM60" s="528"/>
      <c r="BN60" s="528"/>
      <c r="BO60" s="528"/>
      <c r="BP60" s="528"/>
      <c r="BQ60" s="528"/>
      <c r="BR60" s="528"/>
      <c r="BS60" s="528"/>
      <c r="BT60" s="528"/>
      <c r="BU60" s="528"/>
      <c r="BV60" s="528"/>
      <c r="BW60" s="528"/>
      <c r="BX60" s="528"/>
      <c r="BY60" s="528"/>
      <c r="BZ60" s="528"/>
      <c r="CA60" s="528"/>
      <c r="CB60" s="528"/>
      <c r="CC60" s="528"/>
      <c r="CD60" s="528"/>
      <c r="CE60" s="528"/>
      <c r="CF60" s="528"/>
      <c r="CG60" s="528"/>
      <c r="CH60" s="528"/>
      <c r="CI60" s="528"/>
      <c r="CJ60" s="528"/>
      <c r="CK60" s="528"/>
      <c r="CL60" s="528"/>
      <c r="CM60" s="528"/>
      <c r="CN60" s="528"/>
      <c r="CO60" s="528"/>
      <c r="CP60" s="528"/>
      <c r="CQ60" s="528"/>
      <c r="CR60" s="528"/>
      <c r="CS60" s="528"/>
      <c r="CT60" s="528"/>
      <c r="CU60" s="528"/>
      <c r="CV60" s="528"/>
      <c r="CW60" s="528"/>
      <c r="CX60" s="528"/>
      <c r="CY60" s="528"/>
      <c r="CZ60" s="528"/>
      <c r="DA60" s="528"/>
      <c r="DB60" s="528"/>
      <c r="DC60" s="528"/>
      <c r="DD60" s="528"/>
      <c r="DE60" s="528"/>
      <c r="DF60" s="528"/>
      <c r="DG60" s="528"/>
      <c r="DH60" s="528"/>
      <c r="DI60" s="528"/>
      <c r="DJ60" s="528"/>
      <c r="DK60" s="528"/>
      <c r="DL60" s="528"/>
      <c r="DM60" s="528"/>
      <c r="DN60" s="528"/>
      <c r="DO60" s="528"/>
      <c r="DP60" s="528"/>
      <c r="DQ60" s="528"/>
      <c r="DR60" s="528"/>
      <c r="DS60" s="528"/>
      <c r="DT60" s="528"/>
      <c r="DU60" s="528"/>
      <c r="DV60" s="528"/>
      <c r="DW60" s="528"/>
      <c r="DX60" s="528"/>
      <c r="DY60" s="528"/>
      <c r="DZ60" s="528"/>
      <c r="EA60" s="528"/>
      <c r="EB60" s="528"/>
      <c r="EC60" s="528"/>
      <c r="ED60" s="528"/>
      <c r="EE60" s="528"/>
      <c r="EF60" s="528"/>
      <c r="EG60" s="528"/>
      <c r="EH60" s="528"/>
      <c r="EI60" s="528"/>
      <c r="EJ60" s="528"/>
      <c r="EK60" s="528"/>
      <c r="EL60" s="528"/>
      <c r="EM60" s="528"/>
      <c r="EN60" s="528"/>
      <c r="EO60" s="528"/>
      <c r="EP60" s="528"/>
      <c r="EQ60" s="528"/>
      <c r="ER60" s="528"/>
      <c r="ES60" s="528"/>
      <c r="ET60" s="528"/>
      <c r="EU60" s="528"/>
      <c r="EV60" s="528"/>
      <c r="EW60" s="528"/>
      <c r="EX60" s="528"/>
      <c r="EY60" s="528"/>
      <c r="EZ60" s="528"/>
      <c r="FA60" s="528"/>
      <c r="FB60" s="528"/>
      <c r="FC60" s="528"/>
      <c r="FD60" s="528"/>
      <c r="FE60" s="528"/>
      <c r="FF60" s="528"/>
      <c r="FG60" s="528"/>
    </row>
    <row r="61" spans="1:163" ht="15" customHeight="1" x14ac:dyDescent="0.2">
      <c r="A61" s="134"/>
      <c r="B61" s="134"/>
      <c r="C61" s="134" t="s">
        <v>663</v>
      </c>
      <c r="D61" s="134" t="s">
        <v>664</v>
      </c>
      <c r="E61" s="134"/>
      <c r="F61" s="134" t="s">
        <v>665</v>
      </c>
      <c r="G61" s="134"/>
      <c r="H61" s="134"/>
      <c r="I61" s="558">
        <v>547</v>
      </c>
      <c r="J61" s="270"/>
      <c r="K61" s="589" t="s">
        <v>666</v>
      </c>
      <c r="L61" s="270"/>
      <c r="M61" s="558">
        <v>44</v>
      </c>
      <c r="N61" s="538"/>
      <c r="O61" s="558">
        <v>63</v>
      </c>
      <c r="P61" s="538"/>
      <c r="Q61" s="558">
        <v>160</v>
      </c>
      <c r="R61" s="538"/>
      <c r="S61" s="558">
        <v>131</v>
      </c>
      <c r="T61" s="538"/>
      <c r="U61" s="558">
        <v>77</v>
      </c>
      <c r="V61" s="538"/>
      <c r="W61" s="558">
        <v>72</v>
      </c>
      <c r="X61" s="528"/>
      <c r="Y61" s="528"/>
      <c r="Z61" s="528"/>
      <c r="AA61" s="528"/>
      <c r="AB61" s="528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8"/>
      <c r="BO61" s="528"/>
      <c r="BP61" s="528"/>
      <c r="BQ61" s="528"/>
      <c r="BR61" s="528"/>
      <c r="BS61" s="528"/>
      <c r="BT61" s="528"/>
      <c r="BU61" s="528"/>
      <c r="BV61" s="528"/>
      <c r="BW61" s="528"/>
      <c r="BX61" s="528"/>
      <c r="BY61" s="528"/>
      <c r="BZ61" s="528"/>
      <c r="CA61" s="528"/>
      <c r="CB61" s="528"/>
      <c r="CC61" s="528"/>
      <c r="CD61" s="528"/>
      <c r="CE61" s="528"/>
      <c r="CF61" s="528"/>
      <c r="CG61" s="528"/>
      <c r="CH61" s="528"/>
      <c r="CI61" s="528"/>
      <c r="CJ61" s="528"/>
      <c r="CK61" s="528"/>
      <c r="CL61" s="528"/>
      <c r="CM61" s="528"/>
      <c r="CN61" s="528"/>
      <c r="CO61" s="528"/>
      <c r="CP61" s="528"/>
      <c r="CQ61" s="528"/>
      <c r="CR61" s="528"/>
      <c r="CS61" s="528"/>
      <c r="CT61" s="528"/>
      <c r="CU61" s="528"/>
      <c r="CV61" s="528"/>
      <c r="CW61" s="528"/>
      <c r="CX61" s="528"/>
      <c r="CY61" s="528"/>
      <c r="CZ61" s="528"/>
      <c r="DA61" s="528"/>
      <c r="DB61" s="528"/>
      <c r="DC61" s="528"/>
      <c r="DD61" s="528"/>
      <c r="DE61" s="528"/>
      <c r="DF61" s="528"/>
      <c r="DG61" s="528"/>
      <c r="DH61" s="528"/>
      <c r="DI61" s="528"/>
      <c r="DJ61" s="528"/>
      <c r="DK61" s="528"/>
      <c r="DL61" s="528"/>
      <c r="DM61" s="528"/>
      <c r="DN61" s="528"/>
      <c r="DO61" s="528"/>
      <c r="DP61" s="528"/>
      <c r="DQ61" s="528"/>
      <c r="DR61" s="528"/>
      <c r="DS61" s="528"/>
      <c r="DT61" s="528"/>
      <c r="DU61" s="528"/>
      <c r="DV61" s="528"/>
      <c r="DW61" s="528"/>
      <c r="DX61" s="528"/>
      <c r="DY61" s="528"/>
      <c r="DZ61" s="528"/>
      <c r="EA61" s="528"/>
      <c r="EB61" s="528"/>
      <c r="EC61" s="528"/>
      <c r="ED61" s="528"/>
      <c r="EE61" s="528"/>
      <c r="EF61" s="528"/>
      <c r="EG61" s="528"/>
      <c r="EH61" s="528"/>
      <c r="EI61" s="528"/>
      <c r="EJ61" s="528"/>
      <c r="EK61" s="528"/>
      <c r="EL61" s="528"/>
      <c r="EM61" s="528"/>
      <c r="EN61" s="528"/>
      <c r="EO61" s="528"/>
      <c r="EP61" s="528"/>
      <c r="EQ61" s="528"/>
      <c r="ER61" s="528"/>
      <c r="ES61" s="528"/>
      <c r="ET61" s="528"/>
      <c r="EU61" s="528"/>
      <c r="EV61" s="528"/>
      <c r="EW61" s="528"/>
      <c r="EX61" s="528"/>
      <c r="EY61" s="528"/>
      <c r="EZ61" s="528"/>
      <c r="FA61" s="528"/>
      <c r="FB61" s="528"/>
      <c r="FC61" s="528"/>
      <c r="FD61" s="528"/>
      <c r="FE61" s="528"/>
      <c r="FF61" s="528"/>
      <c r="FG61" s="528"/>
    </row>
    <row r="62" spans="1:163" ht="12" customHeight="1" x14ac:dyDescent="0.2">
      <c r="A62" s="134"/>
      <c r="B62" s="134"/>
      <c r="C62" s="134" t="s">
        <v>667</v>
      </c>
      <c r="D62" s="134" t="s">
        <v>668</v>
      </c>
      <c r="E62" s="134"/>
      <c r="F62" s="134" t="s">
        <v>669</v>
      </c>
      <c r="G62" s="134"/>
      <c r="H62" s="134"/>
      <c r="I62" s="558">
        <v>676</v>
      </c>
      <c r="J62" s="270"/>
      <c r="K62" s="589" t="s">
        <v>670</v>
      </c>
      <c r="L62" s="270"/>
      <c r="M62" s="558">
        <v>62</v>
      </c>
      <c r="N62" s="538"/>
      <c r="O62" s="558">
        <v>66</v>
      </c>
      <c r="P62" s="538"/>
      <c r="Q62" s="558">
        <v>211</v>
      </c>
      <c r="R62" s="538"/>
      <c r="S62" s="558">
        <v>158</v>
      </c>
      <c r="T62" s="538"/>
      <c r="U62" s="558">
        <v>108</v>
      </c>
      <c r="V62" s="538"/>
      <c r="W62" s="558">
        <v>71</v>
      </c>
      <c r="X62" s="528"/>
      <c r="Y62" s="528"/>
      <c r="Z62" s="528"/>
      <c r="AA62" s="528"/>
      <c r="AB62" s="528"/>
      <c r="AC62" s="528"/>
      <c r="AD62" s="528"/>
      <c r="AE62" s="528"/>
      <c r="AF62" s="528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8"/>
      <c r="AU62" s="528"/>
      <c r="AV62" s="528"/>
      <c r="AW62" s="528"/>
      <c r="AX62" s="528"/>
      <c r="AY62" s="528"/>
      <c r="AZ62" s="528"/>
      <c r="BA62" s="528"/>
      <c r="BB62" s="528"/>
      <c r="BC62" s="528"/>
      <c r="BD62" s="528"/>
      <c r="BE62" s="528"/>
      <c r="BF62" s="528"/>
      <c r="BG62" s="528"/>
      <c r="BH62" s="528"/>
      <c r="BI62" s="528"/>
      <c r="BJ62" s="528"/>
      <c r="BK62" s="528"/>
      <c r="BL62" s="528"/>
      <c r="BM62" s="528"/>
      <c r="BN62" s="528"/>
      <c r="BO62" s="528"/>
      <c r="BP62" s="528"/>
      <c r="BQ62" s="528"/>
      <c r="BR62" s="528"/>
      <c r="BS62" s="528"/>
      <c r="BT62" s="528"/>
      <c r="BU62" s="528"/>
      <c r="BV62" s="528"/>
      <c r="BW62" s="528"/>
      <c r="BX62" s="528"/>
      <c r="BY62" s="528"/>
      <c r="BZ62" s="528"/>
      <c r="CA62" s="528"/>
      <c r="CB62" s="528"/>
      <c r="CC62" s="528"/>
      <c r="CD62" s="528"/>
      <c r="CE62" s="528"/>
      <c r="CF62" s="528"/>
      <c r="CG62" s="528"/>
      <c r="CH62" s="528"/>
      <c r="CI62" s="528"/>
      <c r="CJ62" s="528"/>
      <c r="CK62" s="528"/>
      <c r="CL62" s="528"/>
      <c r="CM62" s="528"/>
      <c r="CN62" s="528"/>
      <c r="CO62" s="528"/>
      <c r="CP62" s="528"/>
      <c r="CQ62" s="528"/>
      <c r="CR62" s="528"/>
      <c r="CS62" s="528"/>
      <c r="CT62" s="528"/>
      <c r="CU62" s="528"/>
      <c r="CV62" s="528"/>
      <c r="CW62" s="528"/>
      <c r="CX62" s="528"/>
      <c r="CY62" s="528"/>
      <c r="CZ62" s="528"/>
      <c r="DA62" s="528"/>
      <c r="DB62" s="528"/>
      <c r="DC62" s="528"/>
      <c r="DD62" s="528"/>
      <c r="DE62" s="528"/>
      <c r="DF62" s="528"/>
      <c r="DG62" s="528"/>
      <c r="DH62" s="528"/>
      <c r="DI62" s="528"/>
      <c r="DJ62" s="528"/>
      <c r="DK62" s="528"/>
      <c r="DL62" s="528"/>
      <c r="DM62" s="528"/>
      <c r="DN62" s="528"/>
      <c r="DO62" s="528"/>
      <c r="DP62" s="528"/>
      <c r="DQ62" s="528"/>
      <c r="DR62" s="528"/>
      <c r="DS62" s="528"/>
      <c r="DT62" s="528"/>
      <c r="DU62" s="528"/>
      <c r="DV62" s="528"/>
      <c r="DW62" s="528"/>
      <c r="DX62" s="528"/>
      <c r="DY62" s="528"/>
      <c r="DZ62" s="528"/>
      <c r="EA62" s="528"/>
      <c r="EB62" s="528"/>
      <c r="EC62" s="528"/>
      <c r="ED62" s="528"/>
      <c r="EE62" s="528"/>
      <c r="EF62" s="528"/>
      <c r="EG62" s="528"/>
      <c r="EH62" s="528"/>
      <c r="EI62" s="528"/>
      <c r="EJ62" s="528"/>
      <c r="EK62" s="528"/>
      <c r="EL62" s="528"/>
      <c r="EM62" s="528"/>
      <c r="EN62" s="528"/>
      <c r="EO62" s="528"/>
      <c r="EP62" s="528"/>
      <c r="EQ62" s="528"/>
      <c r="ER62" s="528"/>
      <c r="ES62" s="528"/>
      <c r="ET62" s="528"/>
      <c r="EU62" s="528"/>
      <c r="EV62" s="528"/>
      <c r="EW62" s="528"/>
      <c r="EX62" s="528"/>
      <c r="EY62" s="528"/>
      <c r="EZ62" s="528"/>
      <c r="FA62" s="528"/>
      <c r="FB62" s="528"/>
      <c r="FC62" s="528"/>
      <c r="FD62" s="528"/>
      <c r="FE62" s="528"/>
      <c r="FF62" s="528"/>
      <c r="FG62" s="528"/>
    </row>
    <row r="63" spans="1:163" ht="12" customHeight="1" x14ac:dyDescent="0.2">
      <c r="A63" s="134"/>
      <c r="B63" s="134"/>
      <c r="C63" s="134" t="s">
        <v>671</v>
      </c>
      <c r="D63" s="134" t="s">
        <v>672</v>
      </c>
      <c r="E63" s="134"/>
      <c r="F63" s="134" t="s">
        <v>673</v>
      </c>
      <c r="G63" s="134"/>
      <c r="H63" s="134"/>
      <c r="I63" s="558">
        <v>2257</v>
      </c>
      <c r="J63" s="270"/>
      <c r="K63" s="589" t="s">
        <v>674</v>
      </c>
      <c r="L63" s="270"/>
      <c r="M63" s="558">
        <v>141</v>
      </c>
      <c r="N63" s="538"/>
      <c r="O63" s="558">
        <v>217</v>
      </c>
      <c r="P63" s="538"/>
      <c r="Q63" s="558">
        <v>817</v>
      </c>
      <c r="R63" s="538"/>
      <c r="S63" s="558">
        <v>494</v>
      </c>
      <c r="T63" s="538"/>
      <c r="U63" s="558">
        <v>350</v>
      </c>
      <c r="V63" s="538"/>
      <c r="W63" s="558">
        <v>238</v>
      </c>
      <c r="X63" s="528"/>
      <c r="Y63" s="528"/>
      <c r="Z63" s="528"/>
      <c r="AA63" s="528"/>
      <c r="AB63" s="528"/>
      <c r="AC63" s="528"/>
      <c r="AD63" s="528"/>
      <c r="AE63" s="528"/>
      <c r="AF63" s="528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8"/>
      <c r="AU63" s="528"/>
      <c r="AV63" s="528"/>
      <c r="AW63" s="528"/>
      <c r="AX63" s="528"/>
      <c r="AY63" s="528"/>
      <c r="AZ63" s="528"/>
      <c r="BA63" s="528"/>
      <c r="BB63" s="528"/>
      <c r="BC63" s="528"/>
      <c r="BD63" s="528"/>
      <c r="BE63" s="528"/>
      <c r="BF63" s="528"/>
      <c r="BG63" s="528"/>
      <c r="BH63" s="528"/>
      <c r="BI63" s="528"/>
      <c r="BJ63" s="528"/>
      <c r="BK63" s="528"/>
      <c r="BL63" s="528"/>
      <c r="BM63" s="528"/>
      <c r="BN63" s="528"/>
      <c r="BO63" s="528"/>
      <c r="BP63" s="528"/>
      <c r="BQ63" s="528"/>
      <c r="BR63" s="528"/>
      <c r="BS63" s="528"/>
      <c r="BT63" s="528"/>
      <c r="BU63" s="528"/>
      <c r="BV63" s="528"/>
      <c r="BW63" s="528"/>
      <c r="BX63" s="528"/>
      <c r="BY63" s="528"/>
      <c r="BZ63" s="528"/>
      <c r="CA63" s="528"/>
      <c r="CB63" s="528"/>
      <c r="CC63" s="528"/>
      <c r="CD63" s="528"/>
      <c r="CE63" s="528"/>
      <c r="CF63" s="528"/>
      <c r="CG63" s="528"/>
      <c r="CH63" s="528"/>
      <c r="CI63" s="528"/>
      <c r="CJ63" s="528"/>
      <c r="CK63" s="528"/>
      <c r="CL63" s="528"/>
      <c r="CM63" s="528"/>
      <c r="CN63" s="528"/>
      <c r="CO63" s="528"/>
      <c r="CP63" s="528"/>
      <c r="CQ63" s="528"/>
      <c r="CR63" s="528"/>
      <c r="CS63" s="528"/>
      <c r="CT63" s="528"/>
      <c r="CU63" s="528"/>
      <c r="CV63" s="528"/>
      <c r="CW63" s="528"/>
      <c r="CX63" s="528"/>
      <c r="CY63" s="528"/>
      <c r="CZ63" s="528"/>
      <c r="DA63" s="528"/>
      <c r="DB63" s="528"/>
      <c r="DC63" s="528"/>
      <c r="DD63" s="528"/>
      <c r="DE63" s="528"/>
      <c r="DF63" s="528"/>
      <c r="DG63" s="528"/>
      <c r="DH63" s="528"/>
      <c r="DI63" s="528"/>
      <c r="DJ63" s="528"/>
      <c r="DK63" s="528"/>
      <c r="DL63" s="528"/>
      <c r="DM63" s="528"/>
      <c r="DN63" s="528"/>
      <c r="DO63" s="528"/>
      <c r="DP63" s="528"/>
      <c r="DQ63" s="528"/>
      <c r="DR63" s="528"/>
      <c r="DS63" s="528"/>
      <c r="DT63" s="528"/>
      <c r="DU63" s="528"/>
      <c r="DV63" s="528"/>
      <c r="DW63" s="528"/>
      <c r="DX63" s="528"/>
      <c r="DY63" s="528"/>
      <c r="DZ63" s="528"/>
      <c r="EA63" s="528"/>
      <c r="EB63" s="528"/>
      <c r="EC63" s="528"/>
      <c r="ED63" s="528"/>
      <c r="EE63" s="528"/>
      <c r="EF63" s="528"/>
      <c r="EG63" s="528"/>
      <c r="EH63" s="528"/>
      <c r="EI63" s="528"/>
      <c r="EJ63" s="528"/>
      <c r="EK63" s="528"/>
      <c r="EL63" s="528"/>
      <c r="EM63" s="528"/>
      <c r="EN63" s="528"/>
      <c r="EO63" s="528"/>
      <c r="EP63" s="528"/>
      <c r="EQ63" s="528"/>
      <c r="ER63" s="528"/>
      <c r="ES63" s="528"/>
      <c r="ET63" s="528"/>
      <c r="EU63" s="528"/>
      <c r="EV63" s="528"/>
      <c r="EW63" s="528"/>
      <c r="EX63" s="528"/>
      <c r="EY63" s="528"/>
      <c r="EZ63" s="528"/>
      <c r="FA63" s="528"/>
      <c r="FB63" s="528"/>
      <c r="FC63" s="528"/>
      <c r="FD63" s="528"/>
      <c r="FE63" s="528"/>
      <c r="FF63" s="528"/>
      <c r="FG63" s="528"/>
    </row>
    <row r="64" spans="1:163" ht="12" customHeight="1" x14ac:dyDescent="0.2">
      <c r="A64" s="134"/>
      <c r="B64" s="134"/>
      <c r="C64" s="134" t="s">
        <v>675</v>
      </c>
      <c r="D64" s="134" t="s">
        <v>676</v>
      </c>
      <c r="E64" s="134"/>
      <c r="F64" s="134" t="s">
        <v>677</v>
      </c>
      <c r="G64" s="134"/>
      <c r="H64" s="134"/>
      <c r="I64" s="558">
        <v>609</v>
      </c>
      <c r="J64" s="270"/>
      <c r="K64" s="589" t="s">
        <v>678</v>
      </c>
      <c r="L64" s="270"/>
      <c r="M64" s="558">
        <v>49</v>
      </c>
      <c r="N64" s="538"/>
      <c r="O64" s="558">
        <v>79</v>
      </c>
      <c r="P64" s="538"/>
      <c r="Q64" s="558">
        <v>202</v>
      </c>
      <c r="R64" s="538"/>
      <c r="S64" s="558">
        <v>130</v>
      </c>
      <c r="T64" s="538"/>
      <c r="U64" s="558">
        <v>92</v>
      </c>
      <c r="V64" s="538"/>
      <c r="W64" s="558">
        <v>57</v>
      </c>
      <c r="X64" s="528"/>
      <c r="Y64" s="528"/>
      <c r="Z64" s="528"/>
      <c r="AA64" s="528"/>
      <c r="AB64" s="528"/>
      <c r="AC64" s="528"/>
      <c r="AD64" s="528"/>
      <c r="AE64" s="528"/>
      <c r="AF64" s="528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8"/>
      <c r="AU64" s="528"/>
      <c r="AV64" s="528"/>
      <c r="AW64" s="528"/>
      <c r="AX64" s="528"/>
      <c r="AY64" s="528"/>
      <c r="AZ64" s="528"/>
      <c r="BA64" s="528"/>
      <c r="BB64" s="528"/>
      <c r="BC64" s="528"/>
      <c r="BD64" s="528"/>
      <c r="BE64" s="528"/>
      <c r="BF64" s="528"/>
      <c r="BG64" s="528"/>
      <c r="BH64" s="528"/>
      <c r="BI64" s="528"/>
      <c r="BJ64" s="528"/>
      <c r="BK64" s="528"/>
      <c r="BL64" s="528"/>
      <c r="BM64" s="528"/>
      <c r="BN64" s="528"/>
      <c r="BO64" s="528"/>
      <c r="BP64" s="528"/>
      <c r="BQ64" s="528"/>
      <c r="BR64" s="528"/>
      <c r="BS64" s="528"/>
      <c r="BT64" s="528"/>
      <c r="BU64" s="528"/>
      <c r="BV64" s="528"/>
      <c r="BW64" s="528"/>
      <c r="BX64" s="528"/>
      <c r="BY64" s="528"/>
      <c r="BZ64" s="528"/>
      <c r="CA64" s="528"/>
      <c r="CB64" s="528"/>
      <c r="CC64" s="528"/>
      <c r="CD64" s="528"/>
      <c r="CE64" s="528"/>
      <c r="CF64" s="528"/>
      <c r="CG64" s="528"/>
      <c r="CH64" s="528"/>
      <c r="CI64" s="528"/>
      <c r="CJ64" s="528"/>
      <c r="CK64" s="528"/>
      <c r="CL64" s="528"/>
      <c r="CM64" s="528"/>
      <c r="CN64" s="528"/>
      <c r="CO64" s="528"/>
      <c r="CP64" s="528"/>
      <c r="CQ64" s="528"/>
      <c r="CR64" s="528"/>
      <c r="CS64" s="528"/>
      <c r="CT64" s="528"/>
      <c r="CU64" s="528"/>
      <c r="CV64" s="528"/>
      <c r="CW64" s="528"/>
      <c r="CX64" s="528"/>
      <c r="CY64" s="528"/>
      <c r="CZ64" s="528"/>
      <c r="DA64" s="528"/>
      <c r="DB64" s="528"/>
      <c r="DC64" s="528"/>
      <c r="DD64" s="528"/>
      <c r="DE64" s="528"/>
      <c r="DF64" s="528"/>
      <c r="DG64" s="528"/>
      <c r="DH64" s="528"/>
      <c r="DI64" s="528"/>
      <c r="DJ64" s="528"/>
      <c r="DK64" s="528"/>
      <c r="DL64" s="528"/>
      <c r="DM64" s="528"/>
      <c r="DN64" s="528"/>
      <c r="DO64" s="528"/>
      <c r="DP64" s="528"/>
      <c r="DQ64" s="528"/>
      <c r="DR64" s="528"/>
      <c r="DS64" s="528"/>
      <c r="DT64" s="528"/>
      <c r="DU64" s="528"/>
      <c r="DV64" s="528"/>
      <c r="DW64" s="528"/>
      <c r="DX64" s="528"/>
      <c r="DY64" s="528"/>
      <c r="DZ64" s="528"/>
      <c r="EA64" s="528"/>
      <c r="EB64" s="528"/>
      <c r="EC64" s="528"/>
      <c r="ED64" s="528"/>
      <c r="EE64" s="528"/>
      <c r="EF64" s="528"/>
      <c r="EG64" s="528"/>
      <c r="EH64" s="528"/>
      <c r="EI64" s="528"/>
      <c r="EJ64" s="528"/>
      <c r="EK64" s="528"/>
      <c r="EL64" s="528"/>
      <c r="EM64" s="528"/>
      <c r="EN64" s="528"/>
      <c r="EO64" s="528"/>
      <c r="EP64" s="528"/>
      <c r="EQ64" s="528"/>
      <c r="ER64" s="528"/>
      <c r="ES64" s="528"/>
      <c r="ET64" s="528"/>
      <c r="EU64" s="528"/>
      <c r="EV64" s="528"/>
      <c r="EW64" s="528"/>
      <c r="EX64" s="528"/>
      <c r="EY64" s="528"/>
      <c r="EZ64" s="528"/>
      <c r="FA64" s="528"/>
      <c r="FB64" s="528"/>
      <c r="FC64" s="528"/>
      <c r="FD64" s="528"/>
      <c r="FE64" s="528"/>
      <c r="FF64" s="528"/>
      <c r="FG64" s="528"/>
    </row>
    <row r="65" spans="1:163" ht="12" customHeight="1" x14ac:dyDescent="0.2">
      <c r="A65" s="134"/>
      <c r="B65" s="134"/>
      <c r="C65" s="134" t="s">
        <v>679</v>
      </c>
      <c r="D65" s="134" t="s">
        <v>680</v>
      </c>
      <c r="E65" s="134"/>
      <c r="F65" s="134" t="s">
        <v>681</v>
      </c>
      <c r="G65" s="134"/>
      <c r="H65" s="134"/>
      <c r="I65" s="558">
        <v>275</v>
      </c>
      <c r="J65" s="270"/>
      <c r="K65" s="589" t="s">
        <v>682</v>
      </c>
      <c r="L65" s="270"/>
      <c r="M65" s="558">
        <v>20</v>
      </c>
      <c r="N65" s="538"/>
      <c r="O65" s="558">
        <v>31</v>
      </c>
      <c r="P65" s="538"/>
      <c r="Q65" s="558">
        <v>96</v>
      </c>
      <c r="R65" s="538"/>
      <c r="S65" s="558">
        <v>64</v>
      </c>
      <c r="T65" s="538"/>
      <c r="U65" s="558">
        <v>28</v>
      </c>
      <c r="V65" s="538"/>
      <c r="W65" s="558">
        <v>36</v>
      </c>
      <c r="X65" s="528"/>
      <c r="Y65" s="528"/>
      <c r="Z65" s="528"/>
      <c r="AA65" s="528"/>
      <c r="AB65" s="528"/>
      <c r="AC65" s="528"/>
      <c r="AD65" s="528"/>
      <c r="AE65" s="528"/>
      <c r="AF65" s="528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8"/>
      <c r="AU65" s="528"/>
      <c r="AV65" s="528"/>
      <c r="AW65" s="528"/>
      <c r="AX65" s="528"/>
      <c r="AY65" s="528"/>
      <c r="AZ65" s="528"/>
      <c r="BA65" s="528"/>
      <c r="BB65" s="528"/>
      <c r="BC65" s="528"/>
      <c r="BD65" s="528"/>
      <c r="BE65" s="528"/>
      <c r="BF65" s="528"/>
      <c r="BG65" s="528"/>
      <c r="BH65" s="528"/>
      <c r="BI65" s="528"/>
      <c r="BJ65" s="528"/>
      <c r="BK65" s="528"/>
      <c r="BL65" s="528"/>
      <c r="BM65" s="528"/>
      <c r="BN65" s="528"/>
      <c r="BO65" s="528"/>
      <c r="BP65" s="528"/>
      <c r="BQ65" s="528"/>
      <c r="BR65" s="528"/>
      <c r="BS65" s="528"/>
      <c r="BT65" s="528"/>
      <c r="BU65" s="528"/>
      <c r="BV65" s="528"/>
      <c r="BW65" s="528"/>
      <c r="BX65" s="528"/>
      <c r="BY65" s="528"/>
      <c r="BZ65" s="528"/>
      <c r="CA65" s="528"/>
      <c r="CB65" s="528"/>
      <c r="CC65" s="528"/>
      <c r="CD65" s="528"/>
      <c r="CE65" s="528"/>
      <c r="CF65" s="528"/>
      <c r="CG65" s="528"/>
      <c r="CH65" s="528"/>
      <c r="CI65" s="528"/>
      <c r="CJ65" s="528"/>
      <c r="CK65" s="528"/>
      <c r="CL65" s="528"/>
      <c r="CM65" s="528"/>
      <c r="CN65" s="528"/>
      <c r="CO65" s="528"/>
      <c r="CP65" s="528"/>
      <c r="CQ65" s="528"/>
      <c r="CR65" s="528"/>
      <c r="CS65" s="528"/>
      <c r="CT65" s="528"/>
      <c r="CU65" s="528"/>
      <c r="CV65" s="528"/>
      <c r="CW65" s="528"/>
      <c r="CX65" s="528"/>
      <c r="CY65" s="528"/>
      <c r="CZ65" s="528"/>
      <c r="DA65" s="528"/>
      <c r="DB65" s="528"/>
      <c r="DC65" s="528"/>
      <c r="DD65" s="528"/>
      <c r="DE65" s="528"/>
      <c r="DF65" s="528"/>
      <c r="DG65" s="528"/>
      <c r="DH65" s="528"/>
      <c r="DI65" s="528"/>
      <c r="DJ65" s="528"/>
      <c r="DK65" s="528"/>
      <c r="DL65" s="528"/>
      <c r="DM65" s="528"/>
      <c r="DN65" s="528"/>
      <c r="DO65" s="528"/>
      <c r="DP65" s="528"/>
      <c r="DQ65" s="528"/>
      <c r="DR65" s="528"/>
      <c r="DS65" s="528"/>
      <c r="DT65" s="528"/>
      <c r="DU65" s="528"/>
      <c r="DV65" s="528"/>
      <c r="DW65" s="528"/>
      <c r="DX65" s="528"/>
      <c r="DY65" s="528"/>
      <c r="DZ65" s="528"/>
      <c r="EA65" s="528"/>
      <c r="EB65" s="528"/>
      <c r="EC65" s="528"/>
      <c r="ED65" s="528"/>
      <c r="EE65" s="528"/>
      <c r="EF65" s="528"/>
      <c r="EG65" s="528"/>
      <c r="EH65" s="528"/>
      <c r="EI65" s="528"/>
      <c r="EJ65" s="528"/>
      <c r="EK65" s="528"/>
      <c r="EL65" s="528"/>
      <c r="EM65" s="528"/>
      <c r="EN65" s="528"/>
      <c r="EO65" s="528"/>
      <c r="EP65" s="528"/>
      <c r="EQ65" s="528"/>
      <c r="ER65" s="528"/>
      <c r="ES65" s="528"/>
      <c r="ET65" s="528"/>
      <c r="EU65" s="528"/>
      <c r="EV65" s="528"/>
      <c r="EW65" s="528"/>
      <c r="EX65" s="528"/>
      <c r="EY65" s="528"/>
      <c r="EZ65" s="528"/>
      <c r="FA65" s="528"/>
      <c r="FB65" s="528"/>
      <c r="FC65" s="528"/>
      <c r="FD65" s="528"/>
      <c r="FE65" s="528"/>
      <c r="FF65" s="528"/>
      <c r="FG65" s="528"/>
    </row>
    <row r="66" spans="1:163" ht="12" customHeight="1" x14ac:dyDescent="0.2">
      <c r="A66" s="134"/>
      <c r="B66" s="134"/>
      <c r="C66" s="134" t="s">
        <v>683</v>
      </c>
      <c r="D66" s="134" t="s">
        <v>684</v>
      </c>
      <c r="E66" s="134"/>
      <c r="F66" s="134" t="s">
        <v>685</v>
      </c>
      <c r="G66" s="134"/>
      <c r="H66" s="134"/>
      <c r="I66" s="558">
        <v>560</v>
      </c>
      <c r="J66" s="270"/>
      <c r="K66" s="589" t="s">
        <v>686</v>
      </c>
      <c r="L66" s="270"/>
      <c r="M66" s="558">
        <v>53</v>
      </c>
      <c r="N66" s="538"/>
      <c r="O66" s="558">
        <v>66</v>
      </c>
      <c r="P66" s="538"/>
      <c r="Q66" s="558">
        <v>167</v>
      </c>
      <c r="R66" s="538"/>
      <c r="S66" s="558">
        <v>116</v>
      </c>
      <c r="T66" s="538"/>
      <c r="U66" s="558">
        <v>87</v>
      </c>
      <c r="V66" s="538"/>
      <c r="W66" s="558">
        <v>71</v>
      </c>
      <c r="X66" s="528"/>
      <c r="Y66" s="528"/>
      <c r="Z66" s="528"/>
      <c r="AA66" s="528"/>
      <c r="AB66" s="528"/>
      <c r="AC66" s="528"/>
      <c r="AD66" s="528"/>
      <c r="AE66" s="528"/>
      <c r="AF66" s="528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8"/>
      <c r="AU66" s="528"/>
      <c r="AV66" s="528"/>
      <c r="AW66" s="528"/>
      <c r="AX66" s="528"/>
      <c r="AY66" s="528"/>
      <c r="AZ66" s="528"/>
      <c r="BA66" s="528"/>
      <c r="BB66" s="528"/>
      <c r="BC66" s="528"/>
      <c r="BD66" s="528"/>
      <c r="BE66" s="528"/>
      <c r="BF66" s="528"/>
      <c r="BG66" s="528"/>
      <c r="BH66" s="528"/>
      <c r="BI66" s="528"/>
      <c r="BJ66" s="528"/>
      <c r="BK66" s="528"/>
      <c r="BL66" s="528"/>
      <c r="BM66" s="528"/>
      <c r="BN66" s="528"/>
      <c r="BO66" s="528"/>
      <c r="BP66" s="528"/>
      <c r="BQ66" s="528"/>
      <c r="BR66" s="528"/>
      <c r="BS66" s="528"/>
      <c r="BT66" s="528"/>
      <c r="BU66" s="528"/>
      <c r="BV66" s="528"/>
      <c r="BW66" s="528"/>
      <c r="BX66" s="528"/>
      <c r="BY66" s="528"/>
      <c r="BZ66" s="528"/>
      <c r="CA66" s="528"/>
      <c r="CB66" s="528"/>
      <c r="CC66" s="528"/>
      <c r="CD66" s="528"/>
      <c r="CE66" s="528"/>
      <c r="CF66" s="528"/>
      <c r="CG66" s="528"/>
      <c r="CH66" s="528"/>
      <c r="CI66" s="528"/>
      <c r="CJ66" s="528"/>
      <c r="CK66" s="528"/>
      <c r="CL66" s="528"/>
      <c r="CM66" s="528"/>
      <c r="CN66" s="528"/>
      <c r="CO66" s="528"/>
      <c r="CP66" s="528"/>
      <c r="CQ66" s="528"/>
      <c r="CR66" s="528"/>
      <c r="CS66" s="528"/>
      <c r="CT66" s="528"/>
      <c r="CU66" s="528"/>
      <c r="CV66" s="528"/>
      <c r="CW66" s="528"/>
      <c r="CX66" s="528"/>
      <c r="CY66" s="528"/>
      <c r="CZ66" s="528"/>
      <c r="DA66" s="528"/>
      <c r="DB66" s="528"/>
      <c r="DC66" s="528"/>
      <c r="DD66" s="528"/>
      <c r="DE66" s="528"/>
      <c r="DF66" s="528"/>
      <c r="DG66" s="528"/>
      <c r="DH66" s="528"/>
      <c r="DI66" s="528"/>
      <c r="DJ66" s="528"/>
      <c r="DK66" s="528"/>
      <c r="DL66" s="528"/>
      <c r="DM66" s="528"/>
      <c r="DN66" s="528"/>
      <c r="DO66" s="528"/>
      <c r="DP66" s="528"/>
      <c r="DQ66" s="528"/>
      <c r="DR66" s="528"/>
      <c r="DS66" s="528"/>
      <c r="DT66" s="528"/>
      <c r="DU66" s="528"/>
      <c r="DV66" s="528"/>
      <c r="DW66" s="528"/>
      <c r="DX66" s="528"/>
      <c r="DY66" s="528"/>
      <c r="DZ66" s="528"/>
      <c r="EA66" s="528"/>
      <c r="EB66" s="528"/>
      <c r="EC66" s="528"/>
      <c r="ED66" s="528"/>
      <c r="EE66" s="528"/>
      <c r="EF66" s="528"/>
      <c r="EG66" s="528"/>
      <c r="EH66" s="528"/>
      <c r="EI66" s="528"/>
      <c r="EJ66" s="528"/>
      <c r="EK66" s="528"/>
      <c r="EL66" s="528"/>
      <c r="EM66" s="528"/>
      <c r="EN66" s="528"/>
      <c r="EO66" s="528"/>
      <c r="EP66" s="528"/>
      <c r="EQ66" s="528"/>
      <c r="ER66" s="528"/>
      <c r="ES66" s="528"/>
      <c r="ET66" s="528"/>
      <c r="EU66" s="528"/>
      <c r="EV66" s="528"/>
      <c r="EW66" s="528"/>
      <c r="EX66" s="528"/>
      <c r="EY66" s="528"/>
      <c r="EZ66" s="528"/>
      <c r="FA66" s="528"/>
      <c r="FB66" s="528"/>
      <c r="FC66" s="528"/>
      <c r="FD66" s="528"/>
      <c r="FE66" s="528"/>
      <c r="FF66" s="528"/>
      <c r="FG66" s="528"/>
    </row>
    <row r="67" spans="1:163" ht="12" customHeight="1" x14ac:dyDescent="0.2">
      <c r="A67" s="134"/>
      <c r="B67" s="134"/>
      <c r="C67" s="134"/>
      <c r="D67" s="134"/>
      <c r="E67" s="134"/>
      <c r="F67" s="134"/>
      <c r="G67" s="134"/>
      <c r="H67" s="134"/>
      <c r="I67" s="558"/>
      <c r="J67" s="270"/>
      <c r="K67" s="589"/>
      <c r="L67" s="270"/>
      <c r="M67" s="558"/>
      <c r="N67" s="538"/>
      <c r="O67" s="558"/>
      <c r="P67" s="538"/>
      <c r="Q67" s="558"/>
      <c r="R67" s="538"/>
      <c r="S67" s="558"/>
      <c r="T67" s="538"/>
      <c r="U67" s="558"/>
      <c r="V67" s="538"/>
      <c r="W67" s="558"/>
      <c r="X67" s="528"/>
      <c r="Y67" s="528"/>
      <c r="Z67" s="528"/>
      <c r="AA67" s="528"/>
      <c r="AB67" s="528"/>
      <c r="AC67" s="528"/>
      <c r="AD67" s="528"/>
      <c r="AE67" s="528"/>
      <c r="AF67" s="528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8"/>
      <c r="AU67" s="528"/>
      <c r="AV67" s="528"/>
      <c r="AW67" s="528"/>
      <c r="AX67" s="528"/>
      <c r="AY67" s="528"/>
      <c r="AZ67" s="528"/>
      <c r="BA67" s="528"/>
      <c r="BB67" s="528"/>
      <c r="BC67" s="528"/>
      <c r="BD67" s="528"/>
      <c r="BE67" s="528"/>
      <c r="BF67" s="528"/>
      <c r="BG67" s="528"/>
      <c r="BH67" s="528"/>
      <c r="BI67" s="528"/>
      <c r="BJ67" s="528"/>
      <c r="BK67" s="528"/>
      <c r="BL67" s="528"/>
      <c r="BM67" s="528"/>
      <c r="BN67" s="528"/>
      <c r="BO67" s="528"/>
      <c r="BP67" s="528"/>
      <c r="BQ67" s="528"/>
      <c r="BR67" s="528"/>
      <c r="BS67" s="528"/>
      <c r="BT67" s="528"/>
      <c r="BU67" s="528"/>
      <c r="BV67" s="528"/>
      <c r="BW67" s="528"/>
      <c r="BX67" s="528"/>
      <c r="BY67" s="528"/>
      <c r="BZ67" s="528"/>
      <c r="CA67" s="528"/>
      <c r="CB67" s="528"/>
      <c r="CC67" s="528"/>
      <c r="CD67" s="528"/>
      <c r="CE67" s="528"/>
      <c r="CF67" s="528"/>
      <c r="CG67" s="528"/>
      <c r="CH67" s="528"/>
      <c r="CI67" s="528"/>
      <c r="CJ67" s="528"/>
      <c r="CK67" s="528"/>
      <c r="CL67" s="528"/>
      <c r="CM67" s="528"/>
      <c r="CN67" s="528"/>
      <c r="CO67" s="528"/>
      <c r="CP67" s="528"/>
      <c r="CQ67" s="528"/>
      <c r="CR67" s="528"/>
      <c r="CS67" s="528"/>
      <c r="CT67" s="528"/>
      <c r="CU67" s="528"/>
      <c r="CV67" s="528"/>
      <c r="CW67" s="528"/>
      <c r="CX67" s="528"/>
      <c r="CY67" s="528"/>
      <c r="CZ67" s="528"/>
      <c r="DA67" s="528"/>
      <c r="DB67" s="528"/>
      <c r="DC67" s="528"/>
      <c r="DD67" s="528"/>
      <c r="DE67" s="528"/>
      <c r="DF67" s="528"/>
      <c r="DG67" s="528"/>
      <c r="DH67" s="528"/>
      <c r="DI67" s="528"/>
      <c r="DJ67" s="528"/>
      <c r="DK67" s="528"/>
      <c r="DL67" s="528"/>
      <c r="DM67" s="528"/>
      <c r="DN67" s="528"/>
      <c r="DO67" s="528"/>
      <c r="DP67" s="528"/>
      <c r="DQ67" s="528"/>
      <c r="DR67" s="528"/>
      <c r="DS67" s="528"/>
      <c r="DT67" s="528"/>
      <c r="DU67" s="528"/>
      <c r="DV67" s="528"/>
      <c r="DW67" s="528"/>
      <c r="DX67" s="528"/>
      <c r="DY67" s="528"/>
      <c r="DZ67" s="528"/>
      <c r="EA67" s="528"/>
      <c r="EB67" s="528"/>
      <c r="EC67" s="528"/>
      <c r="ED67" s="528"/>
      <c r="EE67" s="528"/>
      <c r="EF67" s="528"/>
      <c r="EG67" s="528"/>
      <c r="EH67" s="528"/>
      <c r="EI67" s="528"/>
      <c r="EJ67" s="528"/>
      <c r="EK67" s="528"/>
      <c r="EL67" s="528"/>
      <c r="EM67" s="528"/>
      <c r="EN67" s="528"/>
      <c r="EO67" s="528"/>
      <c r="EP67" s="528"/>
      <c r="EQ67" s="528"/>
      <c r="ER67" s="528"/>
      <c r="ES67" s="528"/>
      <c r="ET67" s="528"/>
      <c r="EU67" s="528"/>
      <c r="EV67" s="528"/>
      <c r="EW67" s="528"/>
      <c r="EX67" s="528"/>
      <c r="EY67" s="528"/>
      <c r="EZ67" s="528"/>
      <c r="FA67" s="528"/>
      <c r="FB67" s="528"/>
      <c r="FC67" s="528"/>
      <c r="FD67" s="528"/>
      <c r="FE67" s="528"/>
      <c r="FF67" s="528"/>
      <c r="FG67" s="528"/>
    </row>
    <row r="68" spans="1:163" ht="12" customHeight="1" x14ac:dyDescent="0.2">
      <c r="A68" s="134"/>
      <c r="B68" s="134"/>
      <c r="C68" s="134" t="s">
        <v>687</v>
      </c>
      <c r="D68" s="134" t="s">
        <v>688</v>
      </c>
      <c r="E68" s="134" t="s">
        <v>689</v>
      </c>
      <c r="F68" s="134"/>
      <c r="G68" s="134"/>
      <c r="H68" s="134"/>
      <c r="I68" s="558">
        <v>4845</v>
      </c>
      <c r="J68" s="270"/>
      <c r="K68" s="589" t="s">
        <v>690</v>
      </c>
      <c r="L68" s="270"/>
      <c r="M68" s="558">
        <v>446</v>
      </c>
      <c r="N68" s="538"/>
      <c r="O68" s="558">
        <v>560</v>
      </c>
      <c r="P68" s="538"/>
      <c r="Q68" s="558">
        <v>1510</v>
      </c>
      <c r="R68" s="538"/>
      <c r="S68" s="558">
        <v>1018</v>
      </c>
      <c r="T68" s="538"/>
      <c r="U68" s="558">
        <v>704</v>
      </c>
      <c r="V68" s="538"/>
      <c r="W68" s="558">
        <v>607</v>
      </c>
      <c r="X68" s="528"/>
      <c r="Y68" s="528"/>
      <c r="Z68" s="528"/>
      <c r="AA68" s="528"/>
      <c r="AB68" s="528"/>
      <c r="AC68" s="528"/>
      <c r="AD68" s="528"/>
      <c r="AE68" s="528"/>
      <c r="AF68" s="528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8"/>
      <c r="AU68" s="528"/>
      <c r="AV68" s="528"/>
      <c r="AW68" s="528"/>
      <c r="AX68" s="528"/>
      <c r="AY68" s="528"/>
      <c r="AZ68" s="528"/>
      <c r="BA68" s="528"/>
      <c r="BB68" s="528"/>
      <c r="BC68" s="528"/>
      <c r="BD68" s="528"/>
      <c r="BE68" s="528"/>
      <c r="BF68" s="528"/>
      <c r="BG68" s="528"/>
      <c r="BH68" s="528"/>
      <c r="BI68" s="528"/>
      <c r="BJ68" s="528"/>
      <c r="BK68" s="528"/>
      <c r="BL68" s="528"/>
      <c r="BM68" s="528"/>
      <c r="BN68" s="528"/>
      <c r="BO68" s="528"/>
      <c r="BP68" s="528"/>
      <c r="BQ68" s="528"/>
      <c r="BR68" s="528"/>
      <c r="BS68" s="528"/>
      <c r="BT68" s="528"/>
      <c r="BU68" s="528"/>
      <c r="BV68" s="528"/>
      <c r="BW68" s="528"/>
      <c r="BX68" s="528"/>
      <c r="BY68" s="528"/>
      <c r="BZ68" s="528"/>
      <c r="CA68" s="528"/>
      <c r="CB68" s="528"/>
      <c r="CC68" s="528"/>
      <c r="CD68" s="528"/>
      <c r="CE68" s="528"/>
      <c r="CF68" s="528"/>
      <c r="CG68" s="528"/>
      <c r="CH68" s="528"/>
      <c r="CI68" s="528"/>
      <c r="CJ68" s="528"/>
      <c r="CK68" s="528"/>
      <c r="CL68" s="528"/>
      <c r="CM68" s="528"/>
      <c r="CN68" s="528"/>
      <c r="CO68" s="528"/>
      <c r="CP68" s="528"/>
      <c r="CQ68" s="528"/>
      <c r="CR68" s="528"/>
      <c r="CS68" s="528"/>
      <c r="CT68" s="528"/>
      <c r="CU68" s="528"/>
      <c r="CV68" s="528"/>
      <c r="CW68" s="528"/>
      <c r="CX68" s="528"/>
      <c r="CY68" s="528"/>
      <c r="CZ68" s="528"/>
      <c r="DA68" s="528"/>
      <c r="DB68" s="528"/>
      <c r="DC68" s="528"/>
      <c r="DD68" s="528"/>
      <c r="DE68" s="528"/>
      <c r="DF68" s="528"/>
      <c r="DG68" s="528"/>
      <c r="DH68" s="528"/>
      <c r="DI68" s="528"/>
      <c r="DJ68" s="528"/>
      <c r="DK68" s="528"/>
      <c r="DL68" s="528"/>
      <c r="DM68" s="528"/>
      <c r="DN68" s="528"/>
      <c r="DO68" s="528"/>
      <c r="DP68" s="528"/>
      <c r="DQ68" s="528"/>
      <c r="DR68" s="528"/>
      <c r="DS68" s="528"/>
      <c r="DT68" s="528"/>
      <c r="DU68" s="528"/>
      <c r="DV68" s="528"/>
      <c r="DW68" s="528"/>
      <c r="DX68" s="528"/>
      <c r="DY68" s="528"/>
      <c r="DZ68" s="528"/>
      <c r="EA68" s="528"/>
      <c r="EB68" s="528"/>
      <c r="EC68" s="528"/>
      <c r="ED68" s="528"/>
      <c r="EE68" s="528"/>
      <c r="EF68" s="528"/>
      <c r="EG68" s="528"/>
      <c r="EH68" s="528"/>
      <c r="EI68" s="528"/>
      <c r="EJ68" s="528"/>
      <c r="EK68" s="528"/>
      <c r="EL68" s="528"/>
      <c r="EM68" s="528"/>
      <c r="EN68" s="528"/>
      <c r="EO68" s="528"/>
      <c r="EP68" s="528"/>
      <c r="EQ68" s="528"/>
      <c r="ER68" s="528"/>
      <c r="ES68" s="528"/>
      <c r="ET68" s="528"/>
      <c r="EU68" s="528"/>
      <c r="EV68" s="528"/>
      <c r="EW68" s="528"/>
      <c r="EX68" s="528"/>
      <c r="EY68" s="528"/>
      <c r="EZ68" s="528"/>
      <c r="FA68" s="528"/>
      <c r="FB68" s="528"/>
      <c r="FC68" s="528"/>
      <c r="FD68" s="528"/>
      <c r="FE68" s="528"/>
      <c r="FF68" s="528"/>
      <c r="FG68" s="528"/>
    </row>
    <row r="69" spans="1:163" ht="15" customHeight="1" x14ac:dyDescent="0.2">
      <c r="A69" s="134"/>
      <c r="B69" s="134"/>
      <c r="C69" s="134" t="s">
        <v>691</v>
      </c>
      <c r="D69" s="134" t="s">
        <v>692</v>
      </c>
      <c r="E69" s="134"/>
      <c r="F69" s="134" t="s">
        <v>693</v>
      </c>
      <c r="G69" s="134"/>
      <c r="H69" s="134"/>
      <c r="I69" s="558">
        <v>1077</v>
      </c>
      <c r="J69" s="270"/>
      <c r="K69" s="589" t="s">
        <v>694</v>
      </c>
      <c r="L69" s="270"/>
      <c r="M69" s="558">
        <v>100</v>
      </c>
      <c r="N69" s="538"/>
      <c r="O69" s="558">
        <v>137</v>
      </c>
      <c r="P69" s="538"/>
      <c r="Q69" s="558">
        <v>333</v>
      </c>
      <c r="R69" s="538"/>
      <c r="S69" s="558">
        <v>215</v>
      </c>
      <c r="T69" s="538"/>
      <c r="U69" s="558">
        <v>159</v>
      </c>
      <c r="V69" s="538"/>
      <c r="W69" s="558">
        <v>133</v>
      </c>
      <c r="X69" s="528"/>
      <c r="Y69" s="528"/>
      <c r="Z69" s="528"/>
      <c r="AA69" s="528"/>
      <c r="AB69" s="528"/>
      <c r="AC69" s="528"/>
      <c r="AD69" s="528"/>
      <c r="AE69" s="528"/>
      <c r="AF69" s="528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8"/>
      <c r="AU69" s="528"/>
      <c r="AV69" s="528"/>
      <c r="AW69" s="528"/>
      <c r="AX69" s="528"/>
      <c r="AY69" s="528"/>
      <c r="AZ69" s="528"/>
      <c r="BA69" s="528"/>
      <c r="BB69" s="528"/>
      <c r="BC69" s="528"/>
      <c r="BD69" s="528"/>
      <c r="BE69" s="528"/>
      <c r="BF69" s="528"/>
      <c r="BG69" s="528"/>
      <c r="BH69" s="528"/>
      <c r="BI69" s="528"/>
      <c r="BJ69" s="528"/>
      <c r="BK69" s="528"/>
      <c r="BL69" s="528"/>
      <c r="BM69" s="528"/>
      <c r="BN69" s="528"/>
      <c r="BO69" s="528"/>
      <c r="BP69" s="528"/>
      <c r="BQ69" s="528"/>
      <c r="BR69" s="528"/>
      <c r="BS69" s="528"/>
      <c r="BT69" s="528"/>
      <c r="BU69" s="528"/>
      <c r="BV69" s="528"/>
      <c r="BW69" s="528"/>
      <c r="BX69" s="528"/>
      <c r="BY69" s="528"/>
      <c r="BZ69" s="528"/>
      <c r="CA69" s="528"/>
      <c r="CB69" s="528"/>
      <c r="CC69" s="528"/>
      <c r="CD69" s="528"/>
      <c r="CE69" s="528"/>
      <c r="CF69" s="528"/>
      <c r="CG69" s="528"/>
      <c r="CH69" s="528"/>
      <c r="CI69" s="528"/>
      <c r="CJ69" s="528"/>
      <c r="CK69" s="528"/>
      <c r="CL69" s="528"/>
      <c r="CM69" s="528"/>
      <c r="CN69" s="528"/>
      <c r="CO69" s="528"/>
      <c r="CP69" s="528"/>
      <c r="CQ69" s="528"/>
      <c r="CR69" s="528"/>
      <c r="CS69" s="528"/>
      <c r="CT69" s="528"/>
      <c r="CU69" s="528"/>
      <c r="CV69" s="528"/>
      <c r="CW69" s="528"/>
      <c r="CX69" s="528"/>
      <c r="CY69" s="528"/>
      <c r="CZ69" s="528"/>
      <c r="DA69" s="528"/>
      <c r="DB69" s="528"/>
      <c r="DC69" s="528"/>
      <c r="DD69" s="528"/>
      <c r="DE69" s="528"/>
      <c r="DF69" s="528"/>
      <c r="DG69" s="528"/>
      <c r="DH69" s="528"/>
      <c r="DI69" s="528"/>
      <c r="DJ69" s="528"/>
      <c r="DK69" s="528"/>
      <c r="DL69" s="528"/>
      <c r="DM69" s="528"/>
      <c r="DN69" s="528"/>
      <c r="DO69" s="528"/>
      <c r="DP69" s="528"/>
      <c r="DQ69" s="528"/>
      <c r="DR69" s="528"/>
      <c r="DS69" s="528"/>
      <c r="DT69" s="528"/>
      <c r="DU69" s="528"/>
      <c r="DV69" s="528"/>
      <c r="DW69" s="528"/>
      <c r="DX69" s="528"/>
      <c r="DY69" s="528"/>
      <c r="DZ69" s="528"/>
      <c r="EA69" s="528"/>
      <c r="EB69" s="528"/>
      <c r="EC69" s="528"/>
      <c r="ED69" s="528"/>
      <c r="EE69" s="528"/>
      <c r="EF69" s="528"/>
      <c r="EG69" s="528"/>
      <c r="EH69" s="528"/>
      <c r="EI69" s="528"/>
      <c r="EJ69" s="528"/>
      <c r="EK69" s="528"/>
      <c r="EL69" s="528"/>
      <c r="EM69" s="528"/>
      <c r="EN69" s="528"/>
      <c r="EO69" s="528"/>
      <c r="EP69" s="528"/>
      <c r="EQ69" s="528"/>
      <c r="ER69" s="528"/>
      <c r="ES69" s="528"/>
      <c r="ET69" s="528"/>
      <c r="EU69" s="528"/>
      <c r="EV69" s="528"/>
      <c r="EW69" s="528"/>
      <c r="EX69" s="528"/>
      <c r="EY69" s="528"/>
      <c r="EZ69" s="528"/>
      <c r="FA69" s="528"/>
      <c r="FB69" s="528"/>
      <c r="FC69" s="528"/>
      <c r="FD69" s="528"/>
      <c r="FE69" s="528"/>
      <c r="FF69" s="528"/>
      <c r="FG69" s="528"/>
    </row>
    <row r="70" spans="1:163" ht="12" customHeight="1" x14ac:dyDescent="0.2">
      <c r="A70" s="134"/>
      <c r="B70" s="134"/>
      <c r="C70" s="134" t="s">
        <v>695</v>
      </c>
      <c r="D70" s="134" t="s">
        <v>696</v>
      </c>
      <c r="E70" s="134"/>
      <c r="F70" s="134" t="s">
        <v>697</v>
      </c>
      <c r="G70" s="134"/>
      <c r="H70" s="134"/>
      <c r="I70" s="558">
        <v>505</v>
      </c>
      <c r="J70" s="270"/>
      <c r="K70" s="589" t="s">
        <v>698</v>
      </c>
      <c r="L70" s="270"/>
      <c r="M70" s="558">
        <v>48</v>
      </c>
      <c r="N70" s="538"/>
      <c r="O70" s="558">
        <v>49</v>
      </c>
      <c r="P70" s="538"/>
      <c r="Q70" s="558">
        <v>156</v>
      </c>
      <c r="R70" s="538"/>
      <c r="S70" s="558">
        <v>102</v>
      </c>
      <c r="T70" s="538"/>
      <c r="U70" s="558">
        <v>77</v>
      </c>
      <c r="V70" s="538"/>
      <c r="W70" s="558">
        <v>73</v>
      </c>
      <c r="X70" s="528"/>
      <c r="Y70" s="528"/>
      <c r="Z70" s="528"/>
      <c r="AA70" s="528"/>
      <c r="AB70" s="528"/>
      <c r="AC70" s="528"/>
      <c r="AD70" s="528"/>
      <c r="AE70" s="528"/>
      <c r="AF70" s="528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8"/>
      <c r="AU70" s="528"/>
      <c r="AV70" s="528"/>
      <c r="AW70" s="528"/>
      <c r="AX70" s="528"/>
      <c r="AY70" s="528"/>
      <c r="AZ70" s="528"/>
      <c r="BA70" s="528"/>
      <c r="BB70" s="528"/>
      <c r="BC70" s="528"/>
      <c r="BD70" s="528"/>
      <c r="BE70" s="528"/>
      <c r="BF70" s="528"/>
      <c r="BG70" s="528"/>
      <c r="BH70" s="528"/>
      <c r="BI70" s="528"/>
      <c r="BJ70" s="528"/>
      <c r="BK70" s="528"/>
      <c r="BL70" s="528"/>
      <c r="BM70" s="528"/>
      <c r="BN70" s="528"/>
      <c r="BO70" s="528"/>
      <c r="BP70" s="528"/>
      <c r="BQ70" s="528"/>
      <c r="BR70" s="528"/>
      <c r="BS70" s="528"/>
      <c r="BT70" s="528"/>
      <c r="BU70" s="528"/>
      <c r="BV70" s="528"/>
      <c r="BW70" s="528"/>
      <c r="BX70" s="528"/>
      <c r="BY70" s="528"/>
      <c r="BZ70" s="528"/>
      <c r="CA70" s="528"/>
      <c r="CB70" s="528"/>
      <c r="CC70" s="528"/>
      <c r="CD70" s="528"/>
      <c r="CE70" s="528"/>
      <c r="CF70" s="528"/>
      <c r="CG70" s="528"/>
      <c r="CH70" s="528"/>
      <c r="CI70" s="528"/>
      <c r="CJ70" s="528"/>
      <c r="CK70" s="528"/>
      <c r="CL70" s="528"/>
      <c r="CM70" s="528"/>
      <c r="CN70" s="528"/>
      <c r="CO70" s="528"/>
      <c r="CP70" s="528"/>
      <c r="CQ70" s="528"/>
      <c r="CR70" s="528"/>
      <c r="CS70" s="528"/>
      <c r="CT70" s="528"/>
      <c r="CU70" s="528"/>
      <c r="CV70" s="528"/>
      <c r="CW70" s="528"/>
      <c r="CX70" s="528"/>
      <c r="CY70" s="528"/>
      <c r="CZ70" s="528"/>
      <c r="DA70" s="528"/>
      <c r="DB70" s="528"/>
      <c r="DC70" s="528"/>
      <c r="DD70" s="528"/>
      <c r="DE70" s="528"/>
      <c r="DF70" s="528"/>
      <c r="DG70" s="528"/>
      <c r="DH70" s="528"/>
      <c r="DI70" s="528"/>
      <c r="DJ70" s="528"/>
      <c r="DK70" s="528"/>
      <c r="DL70" s="528"/>
      <c r="DM70" s="528"/>
      <c r="DN70" s="528"/>
      <c r="DO70" s="528"/>
      <c r="DP70" s="528"/>
      <c r="DQ70" s="528"/>
      <c r="DR70" s="528"/>
      <c r="DS70" s="528"/>
      <c r="DT70" s="528"/>
      <c r="DU70" s="528"/>
      <c r="DV70" s="528"/>
      <c r="DW70" s="528"/>
      <c r="DX70" s="528"/>
      <c r="DY70" s="528"/>
      <c r="DZ70" s="528"/>
      <c r="EA70" s="528"/>
      <c r="EB70" s="528"/>
      <c r="EC70" s="528"/>
      <c r="ED70" s="528"/>
      <c r="EE70" s="528"/>
      <c r="EF70" s="528"/>
      <c r="EG70" s="528"/>
      <c r="EH70" s="528"/>
      <c r="EI70" s="528"/>
      <c r="EJ70" s="528"/>
      <c r="EK70" s="528"/>
      <c r="EL70" s="528"/>
      <c r="EM70" s="528"/>
      <c r="EN70" s="528"/>
      <c r="EO70" s="528"/>
      <c r="EP70" s="528"/>
      <c r="EQ70" s="528"/>
      <c r="ER70" s="528"/>
      <c r="ES70" s="528"/>
      <c r="ET70" s="528"/>
      <c r="EU70" s="528"/>
      <c r="EV70" s="528"/>
      <c r="EW70" s="528"/>
      <c r="EX70" s="528"/>
      <c r="EY70" s="528"/>
      <c r="EZ70" s="528"/>
      <c r="FA70" s="528"/>
      <c r="FB70" s="528"/>
      <c r="FC70" s="528"/>
      <c r="FD70" s="528"/>
      <c r="FE70" s="528"/>
      <c r="FF70" s="528"/>
      <c r="FG70" s="528"/>
    </row>
    <row r="71" spans="1:163" ht="12" customHeight="1" x14ac:dyDescent="0.2">
      <c r="A71" s="134"/>
      <c r="B71" s="134"/>
      <c r="C71" s="134" t="s">
        <v>699</v>
      </c>
      <c r="D71" s="134" t="s">
        <v>700</v>
      </c>
      <c r="E71" s="134"/>
      <c r="F71" s="134" t="s">
        <v>701</v>
      </c>
      <c r="G71" s="134"/>
      <c r="H71" s="134"/>
      <c r="I71" s="558">
        <v>450</v>
      </c>
      <c r="J71" s="270"/>
      <c r="K71" s="589" t="s">
        <v>702</v>
      </c>
      <c r="L71" s="270"/>
      <c r="M71" s="558">
        <v>28</v>
      </c>
      <c r="N71" s="538"/>
      <c r="O71" s="558">
        <v>55</v>
      </c>
      <c r="P71" s="538"/>
      <c r="Q71" s="558">
        <v>171</v>
      </c>
      <c r="R71" s="538"/>
      <c r="S71" s="558">
        <v>98</v>
      </c>
      <c r="T71" s="538"/>
      <c r="U71" s="558">
        <v>56</v>
      </c>
      <c r="V71" s="538"/>
      <c r="W71" s="558">
        <v>42</v>
      </c>
      <c r="X71" s="528"/>
      <c r="Y71" s="528"/>
      <c r="Z71" s="528"/>
      <c r="AA71" s="528"/>
      <c r="AB71" s="528"/>
      <c r="AC71" s="528"/>
      <c r="AD71" s="528"/>
      <c r="AE71" s="528"/>
      <c r="AF71" s="528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8"/>
      <c r="AU71" s="528"/>
      <c r="AV71" s="528"/>
      <c r="AW71" s="528"/>
      <c r="AX71" s="528"/>
      <c r="AY71" s="528"/>
      <c r="AZ71" s="528"/>
      <c r="BA71" s="528"/>
      <c r="BB71" s="528"/>
      <c r="BC71" s="528"/>
      <c r="BD71" s="528"/>
      <c r="BE71" s="528"/>
      <c r="BF71" s="528"/>
      <c r="BG71" s="528"/>
      <c r="BH71" s="528"/>
      <c r="BI71" s="528"/>
      <c r="BJ71" s="528"/>
      <c r="BK71" s="528"/>
      <c r="BL71" s="528"/>
      <c r="BM71" s="528"/>
      <c r="BN71" s="528"/>
      <c r="BO71" s="528"/>
      <c r="BP71" s="528"/>
      <c r="BQ71" s="528"/>
      <c r="BR71" s="528"/>
      <c r="BS71" s="528"/>
      <c r="BT71" s="528"/>
      <c r="BU71" s="528"/>
      <c r="BV71" s="528"/>
      <c r="BW71" s="528"/>
      <c r="BX71" s="528"/>
      <c r="BY71" s="528"/>
      <c r="BZ71" s="528"/>
      <c r="CA71" s="528"/>
      <c r="CB71" s="528"/>
      <c r="CC71" s="528"/>
      <c r="CD71" s="528"/>
      <c r="CE71" s="528"/>
      <c r="CF71" s="528"/>
      <c r="CG71" s="528"/>
      <c r="CH71" s="528"/>
      <c r="CI71" s="528"/>
      <c r="CJ71" s="528"/>
      <c r="CK71" s="528"/>
      <c r="CL71" s="528"/>
      <c r="CM71" s="528"/>
      <c r="CN71" s="528"/>
      <c r="CO71" s="528"/>
      <c r="CP71" s="528"/>
      <c r="CQ71" s="528"/>
      <c r="CR71" s="528"/>
      <c r="CS71" s="528"/>
      <c r="CT71" s="528"/>
      <c r="CU71" s="528"/>
      <c r="CV71" s="528"/>
      <c r="CW71" s="528"/>
      <c r="CX71" s="528"/>
      <c r="CY71" s="528"/>
      <c r="CZ71" s="528"/>
      <c r="DA71" s="528"/>
      <c r="DB71" s="528"/>
      <c r="DC71" s="528"/>
      <c r="DD71" s="528"/>
      <c r="DE71" s="528"/>
      <c r="DF71" s="528"/>
      <c r="DG71" s="528"/>
      <c r="DH71" s="528"/>
      <c r="DI71" s="528"/>
      <c r="DJ71" s="528"/>
      <c r="DK71" s="528"/>
      <c r="DL71" s="528"/>
      <c r="DM71" s="528"/>
      <c r="DN71" s="528"/>
      <c r="DO71" s="528"/>
      <c r="DP71" s="528"/>
      <c r="DQ71" s="528"/>
      <c r="DR71" s="528"/>
      <c r="DS71" s="528"/>
      <c r="DT71" s="528"/>
      <c r="DU71" s="528"/>
      <c r="DV71" s="528"/>
      <c r="DW71" s="528"/>
      <c r="DX71" s="528"/>
      <c r="DY71" s="528"/>
      <c r="DZ71" s="528"/>
      <c r="EA71" s="528"/>
      <c r="EB71" s="528"/>
      <c r="EC71" s="528"/>
      <c r="ED71" s="528"/>
      <c r="EE71" s="528"/>
      <c r="EF71" s="528"/>
      <c r="EG71" s="528"/>
      <c r="EH71" s="528"/>
      <c r="EI71" s="528"/>
      <c r="EJ71" s="528"/>
      <c r="EK71" s="528"/>
      <c r="EL71" s="528"/>
      <c r="EM71" s="528"/>
      <c r="EN71" s="528"/>
      <c r="EO71" s="528"/>
      <c r="EP71" s="528"/>
      <c r="EQ71" s="528"/>
      <c r="ER71" s="528"/>
      <c r="ES71" s="528"/>
      <c r="ET71" s="528"/>
      <c r="EU71" s="528"/>
      <c r="EV71" s="528"/>
      <c r="EW71" s="528"/>
      <c r="EX71" s="528"/>
      <c r="EY71" s="528"/>
      <c r="EZ71" s="528"/>
      <c r="FA71" s="528"/>
      <c r="FB71" s="528"/>
      <c r="FC71" s="528"/>
      <c r="FD71" s="528"/>
      <c r="FE71" s="528"/>
      <c r="FF71" s="528"/>
      <c r="FG71" s="528"/>
    </row>
    <row r="72" spans="1:163" ht="12" customHeight="1" x14ac:dyDescent="0.2">
      <c r="A72" s="134"/>
      <c r="B72" s="134"/>
      <c r="C72" s="134" t="s">
        <v>703</v>
      </c>
      <c r="D72" s="134" t="s">
        <v>704</v>
      </c>
      <c r="E72" s="134"/>
      <c r="F72" s="134" t="s">
        <v>705</v>
      </c>
      <c r="G72" s="134"/>
      <c r="H72" s="134"/>
      <c r="I72" s="558">
        <v>507</v>
      </c>
      <c r="J72" s="270"/>
      <c r="K72" s="589" t="s">
        <v>706</v>
      </c>
      <c r="L72" s="270"/>
      <c r="M72" s="558">
        <v>40</v>
      </c>
      <c r="N72" s="538"/>
      <c r="O72" s="558">
        <v>44</v>
      </c>
      <c r="P72" s="538"/>
      <c r="Q72" s="558">
        <v>169</v>
      </c>
      <c r="R72" s="538"/>
      <c r="S72" s="558">
        <v>121</v>
      </c>
      <c r="T72" s="538"/>
      <c r="U72" s="558">
        <v>67</v>
      </c>
      <c r="V72" s="538"/>
      <c r="W72" s="558">
        <v>66</v>
      </c>
      <c r="X72" s="528"/>
      <c r="Y72" s="528"/>
      <c r="Z72" s="528"/>
      <c r="AA72" s="528"/>
      <c r="AB72" s="528"/>
      <c r="AC72" s="528"/>
      <c r="AD72" s="528"/>
      <c r="AE72" s="528"/>
      <c r="AF72" s="528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8"/>
      <c r="AU72" s="528"/>
      <c r="AV72" s="528"/>
      <c r="AW72" s="528"/>
      <c r="AX72" s="528"/>
      <c r="AY72" s="528"/>
      <c r="AZ72" s="528"/>
      <c r="BA72" s="528"/>
      <c r="BB72" s="528"/>
      <c r="BC72" s="528"/>
      <c r="BD72" s="528"/>
      <c r="BE72" s="528"/>
      <c r="BF72" s="528"/>
      <c r="BG72" s="528"/>
      <c r="BH72" s="528"/>
      <c r="BI72" s="528"/>
      <c r="BJ72" s="528"/>
      <c r="BK72" s="528"/>
      <c r="BL72" s="528"/>
      <c r="BM72" s="528"/>
      <c r="BN72" s="528"/>
      <c r="BO72" s="528"/>
      <c r="BP72" s="528"/>
      <c r="BQ72" s="528"/>
      <c r="BR72" s="528"/>
      <c r="BS72" s="528"/>
      <c r="BT72" s="528"/>
      <c r="BU72" s="528"/>
      <c r="BV72" s="528"/>
      <c r="BW72" s="528"/>
      <c r="BX72" s="528"/>
      <c r="BY72" s="528"/>
      <c r="BZ72" s="528"/>
      <c r="CA72" s="528"/>
      <c r="CB72" s="528"/>
      <c r="CC72" s="528"/>
      <c r="CD72" s="528"/>
      <c r="CE72" s="528"/>
      <c r="CF72" s="528"/>
      <c r="CG72" s="528"/>
      <c r="CH72" s="528"/>
      <c r="CI72" s="528"/>
      <c r="CJ72" s="528"/>
      <c r="CK72" s="528"/>
      <c r="CL72" s="528"/>
      <c r="CM72" s="528"/>
      <c r="CN72" s="528"/>
      <c r="CO72" s="528"/>
      <c r="CP72" s="528"/>
      <c r="CQ72" s="528"/>
      <c r="CR72" s="528"/>
      <c r="CS72" s="528"/>
      <c r="CT72" s="528"/>
      <c r="CU72" s="528"/>
      <c r="CV72" s="528"/>
      <c r="CW72" s="528"/>
      <c r="CX72" s="528"/>
      <c r="CY72" s="528"/>
      <c r="CZ72" s="528"/>
      <c r="DA72" s="528"/>
      <c r="DB72" s="528"/>
      <c r="DC72" s="528"/>
      <c r="DD72" s="528"/>
      <c r="DE72" s="528"/>
      <c r="DF72" s="528"/>
      <c r="DG72" s="528"/>
      <c r="DH72" s="528"/>
      <c r="DI72" s="528"/>
      <c r="DJ72" s="528"/>
      <c r="DK72" s="528"/>
      <c r="DL72" s="528"/>
      <c r="DM72" s="528"/>
      <c r="DN72" s="528"/>
      <c r="DO72" s="528"/>
      <c r="DP72" s="528"/>
      <c r="DQ72" s="528"/>
      <c r="DR72" s="528"/>
      <c r="DS72" s="528"/>
      <c r="DT72" s="528"/>
      <c r="DU72" s="528"/>
      <c r="DV72" s="528"/>
      <c r="DW72" s="528"/>
      <c r="DX72" s="528"/>
      <c r="DY72" s="528"/>
      <c r="DZ72" s="528"/>
      <c r="EA72" s="528"/>
      <c r="EB72" s="528"/>
      <c r="EC72" s="528"/>
      <c r="ED72" s="528"/>
      <c r="EE72" s="528"/>
      <c r="EF72" s="528"/>
      <c r="EG72" s="528"/>
      <c r="EH72" s="528"/>
      <c r="EI72" s="528"/>
      <c r="EJ72" s="528"/>
      <c r="EK72" s="528"/>
      <c r="EL72" s="528"/>
      <c r="EM72" s="528"/>
      <c r="EN72" s="528"/>
      <c r="EO72" s="528"/>
      <c r="EP72" s="528"/>
      <c r="EQ72" s="528"/>
      <c r="ER72" s="528"/>
      <c r="ES72" s="528"/>
      <c r="ET72" s="528"/>
      <c r="EU72" s="528"/>
      <c r="EV72" s="528"/>
      <c r="EW72" s="528"/>
      <c r="EX72" s="528"/>
      <c r="EY72" s="528"/>
      <c r="EZ72" s="528"/>
      <c r="FA72" s="528"/>
      <c r="FB72" s="528"/>
      <c r="FC72" s="528"/>
      <c r="FD72" s="528"/>
      <c r="FE72" s="528"/>
      <c r="FF72" s="528"/>
      <c r="FG72" s="528"/>
    </row>
    <row r="73" spans="1:163" ht="12" customHeight="1" x14ac:dyDescent="0.2">
      <c r="A73" s="134"/>
      <c r="B73" s="134"/>
      <c r="C73" s="134" t="s">
        <v>707</v>
      </c>
      <c r="D73" s="134" t="s">
        <v>708</v>
      </c>
      <c r="E73" s="134"/>
      <c r="F73" s="134" t="s">
        <v>709</v>
      </c>
      <c r="G73" s="134"/>
      <c r="H73" s="134"/>
      <c r="I73" s="558">
        <v>557</v>
      </c>
      <c r="J73" s="270"/>
      <c r="K73" s="589" t="s">
        <v>710</v>
      </c>
      <c r="L73" s="270"/>
      <c r="M73" s="558">
        <v>52</v>
      </c>
      <c r="N73" s="538"/>
      <c r="O73" s="558">
        <v>60</v>
      </c>
      <c r="P73" s="538"/>
      <c r="Q73" s="558">
        <v>165</v>
      </c>
      <c r="R73" s="538"/>
      <c r="S73" s="558">
        <v>112</v>
      </c>
      <c r="T73" s="538"/>
      <c r="U73" s="558">
        <v>89</v>
      </c>
      <c r="V73" s="538"/>
      <c r="W73" s="558">
        <v>79</v>
      </c>
      <c r="X73" s="528"/>
      <c r="Y73" s="528"/>
      <c r="Z73" s="528"/>
      <c r="AA73" s="528"/>
      <c r="AB73" s="528"/>
      <c r="AC73" s="528"/>
      <c r="AD73" s="528"/>
      <c r="AE73" s="528"/>
      <c r="AF73" s="528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8"/>
      <c r="AU73" s="528"/>
      <c r="AV73" s="528"/>
      <c r="AW73" s="528"/>
      <c r="AX73" s="528"/>
      <c r="AY73" s="528"/>
      <c r="AZ73" s="528"/>
      <c r="BA73" s="528"/>
      <c r="BB73" s="528"/>
      <c r="BC73" s="528"/>
      <c r="BD73" s="528"/>
      <c r="BE73" s="528"/>
      <c r="BF73" s="528"/>
      <c r="BG73" s="528"/>
      <c r="BH73" s="528"/>
      <c r="BI73" s="528"/>
      <c r="BJ73" s="528"/>
      <c r="BK73" s="528"/>
      <c r="BL73" s="528"/>
      <c r="BM73" s="528"/>
      <c r="BN73" s="528"/>
      <c r="BO73" s="528"/>
      <c r="BP73" s="528"/>
      <c r="BQ73" s="528"/>
      <c r="BR73" s="528"/>
      <c r="BS73" s="528"/>
      <c r="BT73" s="528"/>
      <c r="BU73" s="528"/>
      <c r="BV73" s="528"/>
      <c r="BW73" s="528"/>
      <c r="BX73" s="528"/>
      <c r="BY73" s="528"/>
      <c r="BZ73" s="528"/>
      <c r="CA73" s="528"/>
      <c r="CB73" s="528"/>
      <c r="CC73" s="528"/>
      <c r="CD73" s="528"/>
      <c r="CE73" s="528"/>
      <c r="CF73" s="528"/>
      <c r="CG73" s="528"/>
      <c r="CH73" s="528"/>
      <c r="CI73" s="528"/>
      <c r="CJ73" s="528"/>
      <c r="CK73" s="528"/>
      <c r="CL73" s="528"/>
      <c r="CM73" s="528"/>
      <c r="CN73" s="528"/>
      <c r="CO73" s="528"/>
      <c r="CP73" s="528"/>
      <c r="CQ73" s="528"/>
      <c r="CR73" s="528"/>
      <c r="CS73" s="528"/>
      <c r="CT73" s="528"/>
      <c r="CU73" s="528"/>
      <c r="CV73" s="528"/>
      <c r="CW73" s="528"/>
      <c r="CX73" s="528"/>
      <c r="CY73" s="528"/>
      <c r="CZ73" s="528"/>
      <c r="DA73" s="528"/>
      <c r="DB73" s="528"/>
      <c r="DC73" s="528"/>
      <c r="DD73" s="528"/>
      <c r="DE73" s="528"/>
      <c r="DF73" s="528"/>
      <c r="DG73" s="528"/>
      <c r="DH73" s="528"/>
      <c r="DI73" s="528"/>
      <c r="DJ73" s="528"/>
      <c r="DK73" s="528"/>
      <c r="DL73" s="528"/>
      <c r="DM73" s="528"/>
      <c r="DN73" s="528"/>
      <c r="DO73" s="528"/>
      <c r="DP73" s="528"/>
      <c r="DQ73" s="528"/>
      <c r="DR73" s="528"/>
      <c r="DS73" s="528"/>
      <c r="DT73" s="528"/>
      <c r="DU73" s="528"/>
      <c r="DV73" s="528"/>
      <c r="DW73" s="528"/>
      <c r="DX73" s="528"/>
      <c r="DY73" s="528"/>
      <c r="DZ73" s="528"/>
      <c r="EA73" s="528"/>
      <c r="EB73" s="528"/>
      <c r="EC73" s="528"/>
      <c r="ED73" s="528"/>
      <c r="EE73" s="528"/>
      <c r="EF73" s="528"/>
      <c r="EG73" s="528"/>
      <c r="EH73" s="528"/>
      <c r="EI73" s="528"/>
      <c r="EJ73" s="528"/>
      <c r="EK73" s="528"/>
      <c r="EL73" s="528"/>
      <c r="EM73" s="528"/>
      <c r="EN73" s="528"/>
      <c r="EO73" s="528"/>
      <c r="EP73" s="528"/>
      <c r="EQ73" s="528"/>
      <c r="ER73" s="528"/>
      <c r="ES73" s="528"/>
      <c r="ET73" s="528"/>
      <c r="EU73" s="528"/>
      <c r="EV73" s="528"/>
      <c r="EW73" s="528"/>
      <c r="EX73" s="528"/>
      <c r="EY73" s="528"/>
      <c r="EZ73" s="528"/>
      <c r="FA73" s="528"/>
      <c r="FB73" s="528"/>
      <c r="FC73" s="528"/>
      <c r="FD73" s="528"/>
      <c r="FE73" s="528"/>
      <c r="FF73" s="528"/>
      <c r="FG73" s="528"/>
    </row>
    <row r="74" spans="1:163" ht="12" customHeight="1" x14ac:dyDescent="0.2">
      <c r="A74" s="134"/>
      <c r="B74" s="134"/>
      <c r="C74" s="134" t="s">
        <v>711</v>
      </c>
      <c r="D74" s="134" t="s">
        <v>712</v>
      </c>
      <c r="E74" s="134"/>
      <c r="F74" s="134" t="s">
        <v>713</v>
      </c>
      <c r="G74" s="134"/>
      <c r="H74" s="134"/>
      <c r="I74" s="558">
        <v>626</v>
      </c>
      <c r="J74" s="270"/>
      <c r="K74" s="589" t="s">
        <v>714</v>
      </c>
      <c r="L74" s="270"/>
      <c r="M74" s="558">
        <v>54</v>
      </c>
      <c r="N74" s="538"/>
      <c r="O74" s="558">
        <v>84</v>
      </c>
      <c r="P74" s="538"/>
      <c r="Q74" s="558">
        <v>170</v>
      </c>
      <c r="R74" s="538"/>
      <c r="S74" s="558">
        <v>138</v>
      </c>
      <c r="T74" s="538"/>
      <c r="U74" s="558">
        <v>87</v>
      </c>
      <c r="V74" s="538"/>
      <c r="W74" s="558">
        <v>93</v>
      </c>
      <c r="X74" s="528"/>
      <c r="Y74" s="528"/>
      <c r="Z74" s="528"/>
      <c r="AA74" s="528"/>
      <c r="AB74" s="528"/>
      <c r="AC74" s="528"/>
      <c r="AD74" s="528"/>
      <c r="AE74" s="528"/>
      <c r="AF74" s="528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8"/>
      <c r="AU74" s="528"/>
      <c r="AV74" s="528"/>
      <c r="AW74" s="528"/>
      <c r="AX74" s="528"/>
      <c r="AY74" s="528"/>
      <c r="AZ74" s="528"/>
      <c r="BA74" s="528"/>
      <c r="BB74" s="528"/>
      <c r="BC74" s="528"/>
      <c r="BD74" s="528"/>
      <c r="BE74" s="528"/>
      <c r="BF74" s="528"/>
      <c r="BG74" s="528"/>
      <c r="BH74" s="528"/>
      <c r="BI74" s="528"/>
      <c r="BJ74" s="528"/>
      <c r="BK74" s="528"/>
      <c r="BL74" s="528"/>
      <c r="BM74" s="528"/>
      <c r="BN74" s="528"/>
      <c r="BO74" s="528"/>
      <c r="BP74" s="528"/>
      <c r="BQ74" s="528"/>
      <c r="BR74" s="528"/>
      <c r="BS74" s="528"/>
      <c r="BT74" s="528"/>
      <c r="BU74" s="528"/>
      <c r="BV74" s="528"/>
      <c r="BW74" s="528"/>
      <c r="BX74" s="528"/>
      <c r="BY74" s="528"/>
      <c r="BZ74" s="528"/>
      <c r="CA74" s="528"/>
      <c r="CB74" s="528"/>
      <c r="CC74" s="528"/>
      <c r="CD74" s="528"/>
      <c r="CE74" s="528"/>
      <c r="CF74" s="528"/>
      <c r="CG74" s="528"/>
      <c r="CH74" s="528"/>
      <c r="CI74" s="528"/>
      <c r="CJ74" s="528"/>
      <c r="CK74" s="528"/>
      <c r="CL74" s="528"/>
      <c r="CM74" s="528"/>
      <c r="CN74" s="528"/>
      <c r="CO74" s="528"/>
      <c r="CP74" s="528"/>
      <c r="CQ74" s="528"/>
      <c r="CR74" s="528"/>
      <c r="CS74" s="528"/>
      <c r="CT74" s="528"/>
      <c r="CU74" s="528"/>
      <c r="CV74" s="528"/>
      <c r="CW74" s="528"/>
      <c r="CX74" s="528"/>
      <c r="CY74" s="528"/>
      <c r="CZ74" s="528"/>
      <c r="DA74" s="528"/>
      <c r="DB74" s="528"/>
      <c r="DC74" s="528"/>
      <c r="DD74" s="528"/>
      <c r="DE74" s="528"/>
      <c r="DF74" s="528"/>
      <c r="DG74" s="528"/>
      <c r="DH74" s="528"/>
      <c r="DI74" s="528"/>
      <c r="DJ74" s="528"/>
      <c r="DK74" s="528"/>
      <c r="DL74" s="528"/>
      <c r="DM74" s="528"/>
      <c r="DN74" s="528"/>
      <c r="DO74" s="528"/>
      <c r="DP74" s="528"/>
      <c r="DQ74" s="528"/>
      <c r="DR74" s="528"/>
      <c r="DS74" s="528"/>
      <c r="DT74" s="528"/>
      <c r="DU74" s="528"/>
      <c r="DV74" s="528"/>
      <c r="DW74" s="528"/>
      <c r="DX74" s="528"/>
      <c r="DY74" s="528"/>
      <c r="DZ74" s="528"/>
      <c r="EA74" s="528"/>
      <c r="EB74" s="528"/>
      <c r="EC74" s="528"/>
      <c r="ED74" s="528"/>
      <c r="EE74" s="528"/>
      <c r="EF74" s="528"/>
      <c r="EG74" s="528"/>
      <c r="EH74" s="528"/>
      <c r="EI74" s="528"/>
      <c r="EJ74" s="528"/>
      <c r="EK74" s="528"/>
      <c r="EL74" s="528"/>
      <c r="EM74" s="528"/>
      <c r="EN74" s="528"/>
      <c r="EO74" s="528"/>
      <c r="EP74" s="528"/>
      <c r="EQ74" s="528"/>
      <c r="ER74" s="528"/>
      <c r="ES74" s="528"/>
      <c r="ET74" s="528"/>
      <c r="EU74" s="528"/>
      <c r="EV74" s="528"/>
      <c r="EW74" s="528"/>
      <c r="EX74" s="528"/>
      <c r="EY74" s="528"/>
      <c r="EZ74" s="528"/>
      <c r="FA74" s="528"/>
      <c r="FB74" s="528"/>
      <c r="FC74" s="528"/>
      <c r="FD74" s="528"/>
      <c r="FE74" s="528"/>
      <c r="FF74" s="528"/>
      <c r="FG74" s="528"/>
    </row>
    <row r="75" spans="1:163" ht="12" customHeight="1" x14ac:dyDescent="0.2">
      <c r="A75" s="134"/>
      <c r="B75" s="134"/>
      <c r="C75" s="134" t="s">
        <v>715</v>
      </c>
      <c r="D75" s="134" t="s">
        <v>716</v>
      </c>
      <c r="E75" s="134"/>
      <c r="F75" s="134" t="s">
        <v>717</v>
      </c>
      <c r="G75" s="134"/>
      <c r="H75" s="134"/>
      <c r="I75" s="558">
        <v>340</v>
      </c>
      <c r="J75" s="270"/>
      <c r="K75" s="589" t="s">
        <v>718</v>
      </c>
      <c r="L75" s="270"/>
      <c r="M75" s="558">
        <v>28</v>
      </c>
      <c r="N75" s="538"/>
      <c r="O75" s="558">
        <v>42</v>
      </c>
      <c r="P75" s="538"/>
      <c r="Q75" s="558">
        <v>103</v>
      </c>
      <c r="R75" s="538"/>
      <c r="S75" s="558">
        <v>70</v>
      </c>
      <c r="T75" s="538"/>
      <c r="U75" s="558">
        <v>56</v>
      </c>
      <c r="V75" s="538"/>
      <c r="W75" s="558">
        <v>41</v>
      </c>
      <c r="X75" s="528"/>
      <c r="Y75" s="528"/>
      <c r="Z75" s="528"/>
      <c r="AA75" s="528"/>
      <c r="AB75" s="528"/>
      <c r="AC75" s="528"/>
      <c r="AD75" s="528"/>
      <c r="AE75" s="528"/>
      <c r="AF75" s="528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8"/>
      <c r="AU75" s="528"/>
      <c r="AV75" s="528"/>
      <c r="AW75" s="528"/>
      <c r="AX75" s="528"/>
      <c r="AY75" s="528"/>
      <c r="AZ75" s="528"/>
      <c r="BA75" s="528"/>
      <c r="BB75" s="528"/>
      <c r="BC75" s="528"/>
      <c r="BD75" s="528"/>
      <c r="BE75" s="528"/>
      <c r="BF75" s="528"/>
      <c r="BG75" s="528"/>
      <c r="BH75" s="528"/>
      <c r="BI75" s="528"/>
      <c r="BJ75" s="528"/>
      <c r="BK75" s="528"/>
      <c r="BL75" s="528"/>
      <c r="BM75" s="528"/>
      <c r="BN75" s="528"/>
      <c r="BO75" s="528"/>
      <c r="BP75" s="528"/>
      <c r="BQ75" s="528"/>
      <c r="BR75" s="528"/>
      <c r="BS75" s="528"/>
      <c r="BT75" s="528"/>
      <c r="BU75" s="528"/>
      <c r="BV75" s="528"/>
      <c r="BW75" s="528"/>
      <c r="BX75" s="528"/>
      <c r="BY75" s="528"/>
      <c r="BZ75" s="528"/>
      <c r="CA75" s="528"/>
      <c r="CB75" s="528"/>
      <c r="CC75" s="528"/>
      <c r="CD75" s="528"/>
      <c r="CE75" s="528"/>
      <c r="CF75" s="528"/>
      <c r="CG75" s="528"/>
      <c r="CH75" s="528"/>
      <c r="CI75" s="528"/>
      <c r="CJ75" s="528"/>
      <c r="CK75" s="528"/>
      <c r="CL75" s="528"/>
      <c r="CM75" s="528"/>
      <c r="CN75" s="528"/>
      <c r="CO75" s="528"/>
      <c r="CP75" s="528"/>
      <c r="CQ75" s="528"/>
      <c r="CR75" s="528"/>
      <c r="CS75" s="528"/>
      <c r="CT75" s="528"/>
      <c r="CU75" s="528"/>
      <c r="CV75" s="528"/>
      <c r="CW75" s="528"/>
      <c r="CX75" s="528"/>
      <c r="CY75" s="528"/>
      <c r="CZ75" s="528"/>
      <c r="DA75" s="528"/>
      <c r="DB75" s="528"/>
      <c r="DC75" s="528"/>
      <c r="DD75" s="528"/>
      <c r="DE75" s="528"/>
      <c r="DF75" s="528"/>
      <c r="DG75" s="528"/>
      <c r="DH75" s="528"/>
      <c r="DI75" s="528"/>
      <c r="DJ75" s="528"/>
      <c r="DK75" s="528"/>
      <c r="DL75" s="528"/>
      <c r="DM75" s="528"/>
      <c r="DN75" s="528"/>
      <c r="DO75" s="528"/>
      <c r="DP75" s="528"/>
      <c r="DQ75" s="528"/>
      <c r="DR75" s="528"/>
      <c r="DS75" s="528"/>
      <c r="DT75" s="528"/>
      <c r="DU75" s="528"/>
      <c r="DV75" s="528"/>
      <c r="DW75" s="528"/>
      <c r="DX75" s="528"/>
      <c r="DY75" s="528"/>
      <c r="DZ75" s="528"/>
      <c r="EA75" s="528"/>
      <c r="EB75" s="528"/>
      <c r="EC75" s="528"/>
      <c r="ED75" s="528"/>
      <c r="EE75" s="528"/>
      <c r="EF75" s="528"/>
      <c r="EG75" s="528"/>
      <c r="EH75" s="528"/>
      <c r="EI75" s="528"/>
      <c r="EJ75" s="528"/>
      <c r="EK75" s="528"/>
      <c r="EL75" s="528"/>
      <c r="EM75" s="528"/>
      <c r="EN75" s="528"/>
      <c r="EO75" s="528"/>
      <c r="EP75" s="528"/>
      <c r="EQ75" s="528"/>
      <c r="ER75" s="528"/>
      <c r="ES75" s="528"/>
      <c r="ET75" s="528"/>
      <c r="EU75" s="528"/>
      <c r="EV75" s="528"/>
      <c r="EW75" s="528"/>
      <c r="EX75" s="528"/>
      <c r="EY75" s="528"/>
      <c r="EZ75" s="528"/>
      <c r="FA75" s="528"/>
      <c r="FB75" s="528"/>
      <c r="FC75" s="528"/>
      <c r="FD75" s="528"/>
      <c r="FE75" s="528"/>
      <c r="FF75" s="528"/>
      <c r="FG75" s="528"/>
    </row>
    <row r="76" spans="1:163" ht="12" customHeight="1" x14ac:dyDescent="0.2">
      <c r="A76" s="134"/>
      <c r="B76" s="134"/>
      <c r="C76" s="134" t="s">
        <v>719</v>
      </c>
      <c r="D76" s="134" t="s">
        <v>720</v>
      </c>
      <c r="E76" s="134"/>
      <c r="F76" s="134" t="s">
        <v>721</v>
      </c>
      <c r="G76" s="134"/>
      <c r="H76" s="134"/>
      <c r="I76" s="558">
        <v>783</v>
      </c>
      <c r="J76" s="270"/>
      <c r="K76" s="589" t="s">
        <v>722</v>
      </c>
      <c r="L76" s="270"/>
      <c r="M76" s="558">
        <v>96</v>
      </c>
      <c r="N76" s="538"/>
      <c r="O76" s="558">
        <v>89</v>
      </c>
      <c r="P76" s="538"/>
      <c r="Q76" s="558">
        <v>243</v>
      </c>
      <c r="R76" s="538"/>
      <c r="S76" s="558">
        <v>162</v>
      </c>
      <c r="T76" s="538"/>
      <c r="U76" s="558">
        <v>113</v>
      </c>
      <c r="V76" s="538"/>
      <c r="W76" s="558">
        <v>80</v>
      </c>
      <c r="X76" s="528"/>
      <c r="Y76" s="528"/>
      <c r="Z76" s="528"/>
      <c r="AA76" s="528"/>
      <c r="AB76" s="528"/>
      <c r="AC76" s="528"/>
      <c r="AD76" s="528"/>
      <c r="AE76" s="528"/>
      <c r="AF76" s="528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8"/>
      <c r="AU76" s="528"/>
      <c r="AV76" s="528"/>
      <c r="AW76" s="528"/>
      <c r="AX76" s="528"/>
      <c r="AY76" s="528"/>
      <c r="AZ76" s="528"/>
      <c r="BA76" s="528"/>
      <c r="BB76" s="528"/>
      <c r="BC76" s="528"/>
      <c r="BD76" s="528"/>
      <c r="BE76" s="528"/>
      <c r="BF76" s="528"/>
      <c r="BG76" s="528"/>
      <c r="BH76" s="528"/>
      <c r="BI76" s="528"/>
      <c r="BJ76" s="528"/>
      <c r="BK76" s="528"/>
      <c r="BL76" s="528"/>
      <c r="BM76" s="528"/>
      <c r="BN76" s="528"/>
      <c r="BO76" s="528"/>
      <c r="BP76" s="528"/>
      <c r="BQ76" s="528"/>
      <c r="BR76" s="528"/>
      <c r="BS76" s="528"/>
      <c r="BT76" s="528"/>
      <c r="BU76" s="528"/>
      <c r="BV76" s="528"/>
      <c r="BW76" s="528"/>
      <c r="BX76" s="528"/>
      <c r="BY76" s="528"/>
      <c r="BZ76" s="528"/>
      <c r="CA76" s="528"/>
      <c r="CB76" s="528"/>
      <c r="CC76" s="528"/>
      <c r="CD76" s="528"/>
      <c r="CE76" s="528"/>
      <c r="CF76" s="528"/>
      <c r="CG76" s="528"/>
      <c r="CH76" s="528"/>
      <c r="CI76" s="528"/>
      <c r="CJ76" s="528"/>
      <c r="CK76" s="528"/>
      <c r="CL76" s="528"/>
      <c r="CM76" s="528"/>
      <c r="CN76" s="528"/>
      <c r="CO76" s="528"/>
      <c r="CP76" s="528"/>
      <c r="CQ76" s="528"/>
      <c r="CR76" s="528"/>
      <c r="CS76" s="528"/>
      <c r="CT76" s="528"/>
      <c r="CU76" s="528"/>
      <c r="CV76" s="528"/>
      <c r="CW76" s="528"/>
      <c r="CX76" s="528"/>
      <c r="CY76" s="528"/>
      <c r="CZ76" s="528"/>
      <c r="DA76" s="528"/>
      <c r="DB76" s="528"/>
      <c r="DC76" s="528"/>
      <c r="DD76" s="528"/>
      <c r="DE76" s="528"/>
      <c r="DF76" s="528"/>
      <c r="DG76" s="528"/>
      <c r="DH76" s="528"/>
      <c r="DI76" s="528"/>
      <c r="DJ76" s="528"/>
      <c r="DK76" s="528"/>
      <c r="DL76" s="528"/>
      <c r="DM76" s="528"/>
      <c r="DN76" s="528"/>
      <c r="DO76" s="528"/>
      <c r="DP76" s="528"/>
      <c r="DQ76" s="528"/>
      <c r="DR76" s="528"/>
      <c r="DS76" s="528"/>
      <c r="DT76" s="528"/>
      <c r="DU76" s="528"/>
      <c r="DV76" s="528"/>
      <c r="DW76" s="528"/>
      <c r="DX76" s="528"/>
      <c r="DY76" s="528"/>
      <c r="DZ76" s="528"/>
      <c r="EA76" s="528"/>
      <c r="EB76" s="528"/>
      <c r="EC76" s="528"/>
      <c r="ED76" s="528"/>
      <c r="EE76" s="528"/>
      <c r="EF76" s="528"/>
      <c r="EG76" s="528"/>
      <c r="EH76" s="528"/>
      <c r="EI76" s="528"/>
      <c r="EJ76" s="528"/>
      <c r="EK76" s="528"/>
      <c r="EL76" s="528"/>
      <c r="EM76" s="528"/>
      <c r="EN76" s="528"/>
      <c r="EO76" s="528"/>
      <c r="EP76" s="528"/>
      <c r="EQ76" s="528"/>
      <c r="ER76" s="528"/>
      <c r="ES76" s="528"/>
      <c r="ET76" s="528"/>
      <c r="EU76" s="528"/>
      <c r="EV76" s="528"/>
      <c r="EW76" s="528"/>
      <c r="EX76" s="528"/>
      <c r="EY76" s="528"/>
      <c r="EZ76" s="528"/>
      <c r="FA76" s="528"/>
      <c r="FB76" s="528"/>
      <c r="FC76" s="528"/>
      <c r="FD76" s="528"/>
      <c r="FE76" s="528"/>
      <c r="FF76" s="528"/>
      <c r="FG76" s="528"/>
    </row>
    <row r="77" spans="1:163" ht="12" customHeight="1" x14ac:dyDescent="0.2">
      <c r="A77" s="134"/>
      <c r="B77" s="134"/>
      <c r="C77" s="134"/>
      <c r="D77" s="134"/>
      <c r="E77" s="134"/>
      <c r="F77" s="134"/>
      <c r="G77" s="134"/>
      <c r="H77" s="134"/>
      <c r="I77" s="558"/>
      <c r="J77" s="270"/>
      <c r="K77" s="589"/>
      <c r="L77" s="270"/>
      <c r="M77" s="558"/>
      <c r="N77" s="538"/>
      <c r="O77" s="558"/>
      <c r="P77" s="538"/>
      <c r="Q77" s="558"/>
      <c r="R77" s="538"/>
      <c r="S77" s="558"/>
      <c r="T77" s="538"/>
      <c r="U77" s="558"/>
      <c r="V77" s="538"/>
      <c r="W77" s="558"/>
      <c r="X77" s="528"/>
      <c r="Y77" s="528"/>
      <c r="Z77" s="528"/>
      <c r="AA77" s="528"/>
      <c r="AB77" s="528"/>
      <c r="AC77" s="528"/>
      <c r="AD77" s="528"/>
      <c r="AE77" s="528"/>
      <c r="AF77" s="528"/>
      <c r="AG77" s="528"/>
      <c r="AH77" s="528"/>
      <c r="AI77" s="528"/>
      <c r="AJ77" s="528"/>
      <c r="AK77" s="528"/>
      <c r="AL77" s="528"/>
      <c r="AM77" s="528"/>
      <c r="AN77" s="528"/>
      <c r="AO77" s="528"/>
      <c r="AP77" s="528"/>
      <c r="AQ77" s="528"/>
      <c r="AR77" s="528"/>
      <c r="AS77" s="528"/>
      <c r="AT77" s="528"/>
      <c r="AU77" s="528"/>
      <c r="AV77" s="528"/>
      <c r="AW77" s="528"/>
      <c r="AX77" s="528"/>
      <c r="AY77" s="528"/>
      <c r="AZ77" s="528"/>
      <c r="BA77" s="528"/>
      <c r="BB77" s="528"/>
      <c r="BC77" s="528"/>
      <c r="BD77" s="528"/>
      <c r="BE77" s="528"/>
      <c r="BF77" s="528"/>
      <c r="BG77" s="528"/>
      <c r="BH77" s="528"/>
      <c r="BI77" s="528"/>
      <c r="BJ77" s="528"/>
      <c r="BK77" s="528"/>
      <c r="BL77" s="528"/>
      <c r="BM77" s="528"/>
      <c r="BN77" s="528"/>
      <c r="BO77" s="528"/>
      <c r="BP77" s="528"/>
      <c r="BQ77" s="528"/>
      <c r="BR77" s="528"/>
      <c r="BS77" s="528"/>
      <c r="BT77" s="528"/>
      <c r="BU77" s="528"/>
      <c r="BV77" s="528"/>
      <c r="BW77" s="528"/>
      <c r="BX77" s="528"/>
      <c r="BY77" s="528"/>
      <c r="BZ77" s="528"/>
      <c r="CA77" s="528"/>
      <c r="CB77" s="528"/>
      <c r="CC77" s="528"/>
      <c r="CD77" s="528"/>
      <c r="CE77" s="528"/>
      <c r="CF77" s="528"/>
      <c r="CG77" s="528"/>
      <c r="CH77" s="528"/>
      <c r="CI77" s="528"/>
      <c r="CJ77" s="528"/>
      <c r="CK77" s="528"/>
      <c r="CL77" s="528"/>
      <c r="CM77" s="528"/>
      <c r="CN77" s="528"/>
      <c r="CO77" s="528"/>
      <c r="CP77" s="528"/>
      <c r="CQ77" s="528"/>
      <c r="CR77" s="528"/>
      <c r="CS77" s="528"/>
      <c r="CT77" s="528"/>
      <c r="CU77" s="528"/>
      <c r="CV77" s="528"/>
      <c r="CW77" s="528"/>
      <c r="CX77" s="528"/>
      <c r="CY77" s="528"/>
      <c r="CZ77" s="528"/>
      <c r="DA77" s="528"/>
      <c r="DB77" s="528"/>
      <c r="DC77" s="528"/>
      <c r="DD77" s="528"/>
      <c r="DE77" s="528"/>
      <c r="DF77" s="528"/>
      <c r="DG77" s="528"/>
      <c r="DH77" s="528"/>
      <c r="DI77" s="528"/>
      <c r="DJ77" s="528"/>
      <c r="DK77" s="528"/>
      <c r="DL77" s="528"/>
      <c r="DM77" s="528"/>
      <c r="DN77" s="528"/>
      <c r="DO77" s="528"/>
      <c r="DP77" s="528"/>
      <c r="DQ77" s="528"/>
      <c r="DR77" s="528"/>
      <c r="DS77" s="528"/>
      <c r="DT77" s="528"/>
      <c r="DU77" s="528"/>
      <c r="DV77" s="528"/>
      <c r="DW77" s="528"/>
      <c r="DX77" s="528"/>
      <c r="DY77" s="528"/>
      <c r="DZ77" s="528"/>
      <c r="EA77" s="528"/>
      <c r="EB77" s="528"/>
      <c r="EC77" s="528"/>
      <c r="ED77" s="528"/>
      <c r="EE77" s="528"/>
      <c r="EF77" s="528"/>
      <c r="EG77" s="528"/>
      <c r="EH77" s="528"/>
      <c r="EI77" s="528"/>
      <c r="EJ77" s="528"/>
      <c r="EK77" s="528"/>
      <c r="EL77" s="528"/>
      <c r="EM77" s="528"/>
      <c r="EN77" s="528"/>
      <c r="EO77" s="528"/>
      <c r="EP77" s="528"/>
      <c r="EQ77" s="528"/>
      <c r="ER77" s="528"/>
      <c r="ES77" s="528"/>
      <c r="ET77" s="528"/>
      <c r="EU77" s="528"/>
      <c r="EV77" s="528"/>
      <c r="EW77" s="528"/>
      <c r="EX77" s="528"/>
      <c r="EY77" s="528"/>
      <c r="EZ77" s="528"/>
      <c r="FA77" s="528"/>
      <c r="FB77" s="528"/>
      <c r="FC77" s="528"/>
      <c r="FD77" s="528"/>
      <c r="FE77" s="528"/>
      <c r="FF77" s="528"/>
      <c r="FG77" s="528"/>
    </row>
    <row r="78" spans="1:163" ht="12" customHeight="1" x14ac:dyDescent="0.2">
      <c r="A78" s="134"/>
      <c r="B78" s="134"/>
      <c r="C78" s="134" t="s">
        <v>723</v>
      </c>
      <c r="D78" s="134" t="s">
        <v>724</v>
      </c>
      <c r="E78" s="134" t="s">
        <v>725</v>
      </c>
      <c r="F78" s="134"/>
      <c r="G78" s="134"/>
      <c r="H78" s="134"/>
      <c r="I78" s="558">
        <v>3181</v>
      </c>
      <c r="J78" s="270"/>
      <c r="K78" s="589" t="s">
        <v>726</v>
      </c>
      <c r="L78" s="270"/>
      <c r="M78" s="558">
        <v>290</v>
      </c>
      <c r="N78" s="538"/>
      <c r="O78" s="558">
        <v>366</v>
      </c>
      <c r="P78" s="538"/>
      <c r="Q78" s="558">
        <v>949</v>
      </c>
      <c r="R78" s="538"/>
      <c r="S78" s="558">
        <v>710</v>
      </c>
      <c r="T78" s="538"/>
      <c r="U78" s="558">
        <v>425</v>
      </c>
      <c r="V78" s="538"/>
      <c r="W78" s="558">
        <v>441</v>
      </c>
      <c r="X78" s="528"/>
      <c r="Y78" s="528"/>
      <c r="Z78" s="528"/>
      <c r="AA78" s="528"/>
      <c r="AB78" s="528"/>
      <c r="AC78" s="528"/>
      <c r="AD78" s="528"/>
      <c r="AE78" s="528"/>
      <c r="AF78" s="528"/>
      <c r="AG78" s="528"/>
      <c r="AH78" s="528"/>
      <c r="AI78" s="528"/>
      <c r="AJ78" s="528"/>
      <c r="AK78" s="528"/>
      <c r="AL78" s="528"/>
      <c r="AM78" s="528"/>
      <c r="AN78" s="528"/>
      <c r="AO78" s="528"/>
      <c r="AP78" s="528"/>
      <c r="AQ78" s="528"/>
      <c r="AR78" s="528"/>
      <c r="AS78" s="528"/>
      <c r="AT78" s="528"/>
      <c r="AU78" s="528"/>
      <c r="AV78" s="528"/>
      <c r="AW78" s="528"/>
      <c r="AX78" s="528"/>
      <c r="AY78" s="528"/>
      <c r="AZ78" s="528"/>
      <c r="BA78" s="528"/>
      <c r="BB78" s="528"/>
      <c r="BC78" s="528"/>
      <c r="BD78" s="528"/>
      <c r="BE78" s="528"/>
      <c r="BF78" s="528"/>
      <c r="BG78" s="528"/>
      <c r="BH78" s="528"/>
      <c r="BI78" s="528"/>
      <c r="BJ78" s="528"/>
      <c r="BK78" s="528"/>
      <c r="BL78" s="528"/>
      <c r="BM78" s="528"/>
      <c r="BN78" s="528"/>
      <c r="BO78" s="528"/>
      <c r="BP78" s="528"/>
      <c r="BQ78" s="528"/>
      <c r="BR78" s="528"/>
      <c r="BS78" s="528"/>
      <c r="BT78" s="528"/>
      <c r="BU78" s="528"/>
      <c r="BV78" s="528"/>
      <c r="BW78" s="528"/>
      <c r="BX78" s="528"/>
      <c r="BY78" s="528"/>
      <c r="BZ78" s="528"/>
      <c r="CA78" s="528"/>
      <c r="CB78" s="528"/>
      <c r="CC78" s="528"/>
      <c r="CD78" s="528"/>
      <c r="CE78" s="528"/>
      <c r="CF78" s="528"/>
      <c r="CG78" s="528"/>
      <c r="CH78" s="528"/>
      <c r="CI78" s="528"/>
      <c r="CJ78" s="528"/>
      <c r="CK78" s="528"/>
      <c r="CL78" s="528"/>
      <c r="CM78" s="528"/>
      <c r="CN78" s="528"/>
      <c r="CO78" s="528"/>
      <c r="CP78" s="528"/>
      <c r="CQ78" s="528"/>
      <c r="CR78" s="528"/>
      <c r="CS78" s="528"/>
      <c r="CT78" s="528"/>
      <c r="CU78" s="528"/>
      <c r="CV78" s="528"/>
      <c r="CW78" s="528"/>
      <c r="CX78" s="528"/>
      <c r="CY78" s="528"/>
      <c r="CZ78" s="528"/>
      <c r="DA78" s="528"/>
      <c r="DB78" s="528"/>
      <c r="DC78" s="528"/>
      <c r="DD78" s="528"/>
      <c r="DE78" s="528"/>
      <c r="DF78" s="528"/>
      <c r="DG78" s="528"/>
      <c r="DH78" s="528"/>
      <c r="DI78" s="528"/>
      <c r="DJ78" s="528"/>
      <c r="DK78" s="528"/>
      <c r="DL78" s="528"/>
      <c r="DM78" s="528"/>
      <c r="DN78" s="528"/>
      <c r="DO78" s="528"/>
      <c r="DP78" s="528"/>
      <c r="DQ78" s="528"/>
      <c r="DR78" s="528"/>
      <c r="DS78" s="528"/>
      <c r="DT78" s="528"/>
      <c r="DU78" s="528"/>
      <c r="DV78" s="528"/>
      <c r="DW78" s="528"/>
      <c r="DX78" s="528"/>
      <c r="DY78" s="528"/>
      <c r="DZ78" s="528"/>
      <c r="EA78" s="528"/>
      <c r="EB78" s="528"/>
      <c r="EC78" s="528"/>
      <c r="ED78" s="528"/>
      <c r="EE78" s="528"/>
      <c r="EF78" s="528"/>
      <c r="EG78" s="528"/>
      <c r="EH78" s="528"/>
      <c r="EI78" s="528"/>
      <c r="EJ78" s="528"/>
      <c r="EK78" s="528"/>
      <c r="EL78" s="528"/>
      <c r="EM78" s="528"/>
      <c r="EN78" s="528"/>
      <c r="EO78" s="528"/>
      <c r="EP78" s="528"/>
      <c r="EQ78" s="528"/>
      <c r="ER78" s="528"/>
      <c r="ES78" s="528"/>
      <c r="ET78" s="528"/>
      <c r="EU78" s="528"/>
      <c r="EV78" s="528"/>
      <c r="EW78" s="528"/>
      <c r="EX78" s="528"/>
      <c r="EY78" s="528"/>
      <c r="EZ78" s="528"/>
      <c r="FA78" s="528"/>
      <c r="FB78" s="528"/>
      <c r="FC78" s="528"/>
      <c r="FD78" s="528"/>
      <c r="FE78" s="528"/>
      <c r="FF78" s="528"/>
      <c r="FG78" s="528"/>
    </row>
    <row r="79" spans="1:163" ht="17.25" customHeight="1" x14ac:dyDescent="0.2">
      <c r="A79" s="134"/>
      <c r="B79" s="134"/>
      <c r="C79" s="134" t="s">
        <v>727</v>
      </c>
      <c r="D79" s="134" t="s">
        <v>728</v>
      </c>
      <c r="E79" s="134"/>
      <c r="F79" s="134" t="s">
        <v>729</v>
      </c>
      <c r="G79" s="134"/>
      <c r="H79" s="134"/>
      <c r="I79" s="558">
        <v>375</v>
      </c>
      <c r="J79" s="270"/>
      <c r="K79" s="589" t="s">
        <v>730</v>
      </c>
      <c r="L79" s="270"/>
      <c r="M79" s="558">
        <v>46</v>
      </c>
      <c r="N79" s="538"/>
      <c r="O79" s="558">
        <v>36</v>
      </c>
      <c r="P79" s="538"/>
      <c r="Q79" s="558">
        <v>108</v>
      </c>
      <c r="R79" s="538"/>
      <c r="S79" s="558">
        <v>77</v>
      </c>
      <c r="T79" s="538"/>
      <c r="U79" s="558">
        <v>48</v>
      </c>
      <c r="V79" s="538"/>
      <c r="W79" s="558">
        <v>60</v>
      </c>
      <c r="X79" s="528"/>
      <c r="Y79" s="528"/>
      <c r="Z79" s="528"/>
      <c r="AA79" s="528"/>
      <c r="AB79" s="528"/>
      <c r="AC79" s="528"/>
      <c r="AD79" s="528"/>
      <c r="AE79" s="528"/>
      <c r="AF79" s="528"/>
      <c r="AG79" s="528"/>
      <c r="AH79" s="528"/>
      <c r="AI79" s="528"/>
      <c r="AJ79" s="528"/>
      <c r="AK79" s="528"/>
      <c r="AL79" s="528"/>
      <c r="AM79" s="528"/>
      <c r="AN79" s="528"/>
      <c r="AO79" s="528"/>
      <c r="AP79" s="528"/>
      <c r="AQ79" s="528"/>
      <c r="AR79" s="528"/>
      <c r="AS79" s="528"/>
      <c r="AT79" s="528"/>
      <c r="AU79" s="528"/>
      <c r="AV79" s="528"/>
      <c r="AW79" s="528"/>
      <c r="AX79" s="528"/>
      <c r="AY79" s="528"/>
      <c r="AZ79" s="528"/>
      <c r="BA79" s="528"/>
      <c r="BB79" s="528"/>
      <c r="BC79" s="528"/>
      <c r="BD79" s="528"/>
      <c r="BE79" s="528"/>
      <c r="BF79" s="528"/>
      <c r="BG79" s="528"/>
      <c r="BH79" s="528"/>
      <c r="BI79" s="528"/>
      <c r="BJ79" s="528"/>
      <c r="BK79" s="528"/>
      <c r="BL79" s="528"/>
      <c r="BM79" s="528"/>
      <c r="BN79" s="528"/>
      <c r="BO79" s="528"/>
      <c r="BP79" s="528"/>
      <c r="BQ79" s="528"/>
      <c r="BR79" s="528"/>
      <c r="BS79" s="528"/>
      <c r="BT79" s="528"/>
      <c r="BU79" s="528"/>
      <c r="BV79" s="528"/>
      <c r="BW79" s="528"/>
      <c r="BX79" s="528"/>
      <c r="BY79" s="528"/>
      <c r="BZ79" s="528"/>
      <c r="CA79" s="528"/>
      <c r="CB79" s="528"/>
      <c r="CC79" s="528"/>
      <c r="CD79" s="528"/>
      <c r="CE79" s="528"/>
      <c r="CF79" s="528"/>
      <c r="CG79" s="528"/>
      <c r="CH79" s="528"/>
      <c r="CI79" s="528"/>
      <c r="CJ79" s="528"/>
      <c r="CK79" s="528"/>
      <c r="CL79" s="528"/>
      <c r="CM79" s="528"/>
      <c r="CN79" s="528"/>
      <c r="CO79" s="528"/>
      <c r="CP79" s="528"/>
      <c r="CQ79" s="528"/>
      <c r="CR79" s="528"/>
      <c r="CS79" s="528"/>
      <c r="CT79" s="528"/>
      <c r="CU79" s="528"/>
      <c r="CV79" s="528"/>
      <c r="CW79" s="528"/>
      <c r="CX79" s="528"/>
      <c r="CY79" s="528"/>
      <c r="CZ79" s="528"/>
      <c r="DA79" s="528"/>
      <c r="DB79" s="528"/>
      <c r="DC79" s="528"/>
      <c r="DD79" s="528"/>
      <c r="DE79" s="528"/>
      <c r="DF79" s="528"/>
      <c r="DG79" s="528"/>
      <c r="DH79" s="528"/>
      <c r="DI79" s="528"/>
      <c r="DJ79" s="528"/>
      <c r="DK79" s="528"/>
      <c r="DL79" s="528"/>
      <c r="DM79" s="528"/>
      <c r="DN79" s="528"/>
      <c r="DO79" s="528"/>
      <c r="DP79" s="528"/>
      <c r="DQ79" s="528"/>
      <c r="DR79" s="528"/>
      <c r="DS79" s="528"/>
      <c r="DT79" s="528"/>
      <c r="DU79" s="528"/>
      <c r="DV79" s="528"/>
      <c r="DW79" s="528"/>
      <c r="DX79" s="528"/>
      <c r="DY79" s="528"/>
      <c r="DZ79" s="528"/>
      <c r="EA79" s="528"/>
      <c r="EB79" s="528"/>
      <c r="EC79" s="528"/>
      <c r="ED79" s="528"/>
      <c r="EE79" s="528"/>
      <c r="EF79" s="528"/>
      <c r="EG79" s="528"/>
      <c r="EH79" s="528"/>
      <c r="EI79" s="528"/>
      <c r="EJ79" s="528"/>
      <c r="EK79" s="528"/>
      <c r="EL79" s="528"/>
      <c r="EM79" s="528"/>
      <c r="EN79" s="528"/>
      <c r="EO79" s="528"/>
      <c r="EP79" s="528"/>
      <c r="EQ79" s="528"/>
      <c r="ER79" s="528"/>
      <c r="ES79" s="528"/>
      <c r="ET79" s="528"/>
      <c r="EU79" s="528"/>
      <c r="EV79" s="528"/>
      <c r="EW79" s="528"/>
      <c r="EX79" s="528"/>
      <c r="EY79" s="528"/>
      <c r="EZ79" s="528"/>
      <c r="FA79" s="528"/>
      <c r="FB79" s="528"/>
      <c r="FC79" s="528"/>
      <c r="FD79" s="528"/>
      <c r="FE79" s="528"/>
      <c r="FF79" s="528"/>
      <c r="FG79" s="528"/>
    </row>
    <row r="80" spans="1:163" ht="12" customHeight="1" x14ac:dyDescent="0.2">
      <c r="A80" s="134"/>
      <c r="B80" s="134"/>
      <c r="C80" s="134" t="s">
        <v>731</v>
      </c>
      <c r="D80" s="134" t="s">
        <v>732</v>
      </c>
      <c r="E80" s="134"/>
      <c r="F80" s="134" t="s">
        <v>733</v>
      </c>
      <c r="G80" s="134"/>
      <c r="H80" s="134"/>
      <c r="I80" s="558">
        <v>269</v>
      </c>
      <c r="J80" s="270"/>
      <c r="K80" s="589" t="s">
        <v>734</v>
      </c>
      <c r="L80" s="270"/>
      <c r="M80" s="558">
        <v>21</v>
      </c>
      <c r="N80" s="538"/>
      <c r="O80" s="558">
        <v>33</v>
      </c>
      <c r="P80" s="538"/>
      <c r="Q80" s="558">
        <v>74</v>
      </c>
      <c r="R80" s="538"/>
      <c r="S80" s="558">
        <v>56</v>
      </c>
      <c r="T80" s="538"/>
      <c r="U80" s="558">
        <v>43</v>
      </c>
      <c r="V80" s="538"/>
      <c r="W80" s="558">
        <v>42</v>
      </c>
      <c r="X80" s="528"/>
      <c r="Y80" s="528"/>
      <c r="Z80" s="528"/>
      <c r="AA80" s="528"/>
      <c r="AB80" s="528"/>
      <c r="AC80" s="528"/>
      <c r="AD80" s="528"/>
      <c r="AE80" s="528"/>
      <c r="AF80" s="528"/>
      <c r="AG80" s="528"/>
      <c r="AH80" s="528"/>
      <c r="AI80" s="528"/>
      <c r="AJ80" s="528"/>
      <c r="AK80" s="528"/>
      <c r="AL80" s="528"/>
      <c r="AM80" s="528"/>
      <c r="AN80" s="528"/>
      <c r="AO80" s="528"/>
      <c r="AP80" s="528"/>
      <c r="AQ80" s="528"/>
      <c r="AR80" s="528"/>
      <c r="AS80" s="528"/>
      <c r="AT80" s="528"/>
      <c r="AU80" s="528"/>
      <c r="AV80" s="528"/>
      <c r="AW80" s="528"/>
      <c r="AX80" s="528"/>
      <c r="AY80" s="528"/>
      <c r="AZ80" s="528"/>
      <c r="BA80" s="528"/>
      <c r="BB80" s="528"/>
      <c r="BC80" s="528"/>
      <c r="BD80" s="528"/>
      <c r="BE80" s="528"/>
      <c r="BF80" s="528"/>
      <c r="BG80" s="528"/>
      <c r="BH80" s="528"/>
      <c r="BI80" s="528"/>
      <c r="BJ80" s="528"/>
      <c r="BK80" s="528"/>
      <c r="BL80" s="528"/>
      <c r="BM80" s="528"/>
      <c r="BN80" s="528"/>
      <c r="BO80" s="528"/>
      <c r="BP80" s="528"/>
      <c r="BQ80" s="528"/>
      <c r="BR80" s="528"/>
      <c r="BS80" s="528"/>
      <c r="BT80" s="528"/>
      <c r="BU80" s="528"/>
      <c r="BV80" s="528"/>
      <c r="BW80" s="528"/>
      <c r="BX80" s="528"/>
      <c r="BY80" s="528"/>
      <c r="BZ80" s="528"/>
      <c r="CA80" s="528"/>
      <c r="CB80" s="528"/>
      <c r="CC80" s="528"/>
      <c r="CD80" s="528"/>
      <c r="CE80" s="528"/>
      <c r="CF80" s="528"/>
      <c r="CG80" s="528"/>
      <c r="CH80" s="528"/>
      <c r="CI80" s="528"/>
      <c r="CJ80" s="528"/>
      <c r="CK80" s="528"/>
      <c r="CL80" s="528"/>
      <c r="CM80" s="528"/>
      <c r="CN80" s="528"/>
      <c r="CO80" s="528"/>
      <c r="CP80" s="528"/>
      <c r="CQ80" s="528"/>
      <c r="CR80" s="528"/>
      <c r="CS80" s="528"/>
      <c r="CT80" s="528"/>
      <c r="CU80" s="528"/>
      <c r="CV80" s="528"/>
      <c r="CW80" s="528"/>
      <c r="CX80" s="528"/>
      <c r="CY80" s="528"/>
      <c r="CZ80" s="528"/>
      <c r="DA80" s="528"/>
      <c r="DB80" s="528"/>
      <c r="DC80" s="528"/>
      <c r="DD80" s="528"/>
      <c r="DE80" s="528"/>
      <c r="DF80" s="528"/>
      <c r="DG80" s="528"/>
      <c r="DH80" s="528"/>
      <c r="DI80" s="528"/>
      <c r="DJ80" s="528"/>
      <c r="DK80" s="528"/>
      <c r="DL80" s="528"/>
      <c r="DM80" s="528"/>
      <c r="DN80" s="528"/>
      <c r="DO80" s="528"/>
      <c r="DP80" s="528"/>
      <c r="DQ80" s="528"/>
      <c r="DR80" s="528"/>
      <c r="DS80" s="528"/>
      <c r="DT80" s="528"/>
      <c r="DU80" s="528"/>
      <c r="DV80" s="528"/>
      <c r="DW80" s="528"/>
      <c r="DX80" s="528"/>
      <c r="DY80" s="528"/>
      <c r="DZ80" s="528"/>
      <c r="EA80" s="528"/>
      <c r="EB80" s="528"/>
      <c r="EC80" s="528"/>
      <c r="ED80" s="528"/>
      <c r="EE80" s="528"/>
      <c r="EF80" s="528"/>
      <c r="EG80" s="528"/>
      <c r="EH80" s="528"/>
      <c r="EI80" s="528"/>
      <c r="EJ80" s="528"/>
      <c r="EK80" s="528"/>
      <c r="EL80" s="528"/>
      <c r="EM80" s="528"/>
      <c r="EN80" s="528"/>
      <c r="EO80" s="528"/>
      <c r="EP80" s="528"/>
      <c r="EQ80" s="528"/>
      <c r="ER80" s="528"/>
      <c r="ES80" s="528"/>
      <c r="ET80" s="528"/>
      <c r="EU80" s="528"/>
      <c r="EV80" s="528"/>
      <c r="EW80" s="528"/>
      <c r="EX80" s="528"/>
      <c r="EY80" s="528"/>
      <c r="EZ80" s="528"/>
      <c r="FA80" s="528"/>
      <c r="FB80" s="528"/>
      <c r="FC80" s="528"/>
      <c r="FD80" s="528"/>
      <c r="FE80" s="528"/>
      <c r="FF80" s="528"/>
      <c r="FG80" s="528"/>
    </row>
    <row r="81" spans="1:163" ht="12" customHeight="1" x14ac:dyDescent="0.2">
      <c r="A81" s="134"/>
      <c r="B81" s="134"/>
      <c r="C81" s="134" t="s">
        <v>735</v>
      </c>
      <c r="D81" s="134" t="s">
        <v>736</v>
      </c>
      <c r="E81" s="134"/>
      <c r="F81" s="134" t="s">
        <v>737</v>
      </c>
      <c r="G81" s="134"/>
      <c r="H81" s="134"/>
      <c r="I81" s="558">
        <v>258</v>
      </c>
      <c r="J81" s="270"/>
      <c r="K81" s="589" t="s">
        <v>738</v>
      </c>
      <c r="L81" s="270"/>
      <c r="M81" s="558">
        <v>21</v>
      </c>
      <c r="N81" s="538"/>
      <c r="O81" s="558">
        <v>27</v>
      </c>
      <c r="P81" s="538"/>
      <c r="Q81" s="558">
        <v>79</v>
      </c>
      <c r="R81" s="538"/>
      <c r="S81" s="558">
        <v>54</v>
      </c>
      <c r="T81" s="538"/>
      <c r="U81" s="558">
        <v>37</v>
      </c>
      <c r="V81" s="538"/>
      <c r="W81" s="558">
        <v>40</v>
      </c>
      <c r="X81" s="528"/>
      <c r="Y81" s="528"/>
      <c r="Z81" s="528"/>
      <c r="AA81" s="528"/>
      <c r="AB81" s="528"/>
      <c r="AC81" s="528"/>
      <c r="AD81" s="528"/>
      <c r="AE81" s="528"/>
      <c r="AF81" s="528"/>
      <c r="AG81" s="528"/>
      <c r="AH81" s="528"/>
      <c r="AI81" s="528"/>
      <c r="AJ81" s="528"/>
      <c r="AK81" s="528"/>
      <c r="AL81" s="528"/>
      <c r="AM81" s="528"/>
      <c r="AN81" s="528"/>
      <c r="AO81" s="528"/>
      <c r="AP81" s="528"/>
      <c r="AQ81" s="528"/>
      <c r="AR81" s="528"/>
      <c r="AS81" s="528"/>
      <c r="AT81" s="528"/>
      <c r="AU81" s="528"/>
      <c r="AV81" s="528"/>
      <c r="AW81" s="528"/>
      <c r="AX81" s="528"/>
      <c r="AY81" s="528"/>
      <c r="AZ81" s="528"/>
      <c r="BA81" s="528"/>
      <c r="BB81" s="528"/>
      <c r="BC81" s="528"/>
      <c r="BD81" s="528"/>
      <c r="BE81" s="528"/>
      <c r="BF81" s="528"/>
      <c r="BG81" s="528"/>
      <c r="BH81" s="528"/>
      <c r="BI81" s="528"/>
      <c r="BJ81" s="528"/>
      <c r="BK81" s="528"/>
      <c r="BL81" s="528"/>
      <c r="BM81" s="528"/>
      <c r="BN81" s="528"/>
      <c r="BO81" s="528"/>
      <c r="BP81" s="528"/>
      <c r="BQ81" s="528"/>
      <c r="BR81" s="528"/>
      <c r="BS81" s="528"/>
      <c r="BT81" s="528"/>
      <c r="BU81" s="528"/>
      <c r="BV81" s="528"/>
      <c r="BW81" s="528"/>
      <c r="BX81" s="528"/>
      <c r="BY81" s="528"/>
      <c r="BZ81" s="528"/>
      <c r="CA81" s="528"/>
      <c r="CB81" s="528"/>
      <c r="CC81" s="528"/>
      <c r="CD81" s="528"/>
      <c r="CE81" s="528"/>
      <c r="CF81" s="528"/>
      <c r="CG81" s="528"/>
      <c r="CH81" s="528"/>
      <c r="CI81" s="528"/>
      <c r="CJ81" s="528"/>
      <c r="CK81" s="528"/>
      <c r="CL81" s="528"/>
      <c r="CM81" s="528"/>
      <c r="CN81" s="528"/>
      <c r="CO81" s="528"/>
      <c r="CP81" s="528"/>
      <c r="CQ81" s="528"/>
      <c r="CR81" s="528"/>
      <c r="CS81" s="528"/>
      <c r="CT81" s="528"/>
      <c r="CU81" s="528"/>
      <c r="CV81" s="528"/>
      <c r="CW81" s="528"/>
      <c r="CX81" s="528"/>
      <c r="CY81" s="528"/>
      <c r="CZ81" s="528"/>
      <c r="DA81" s="528"/>
      <c r="DB81" s="528"/>
      <c r="DC81" s="528"/>
      <c r="DD81" s="528"/>
      <c r="DE81" s="528"/>
      <c r="DF81" s="528"/>
      <c r="DG81" s="528"/>
      <c r="DH81" s="528"/>
      <c r="DI81" s="528"/>
      <c r="DJ81" s="528"/>
      <c r="DK81" s="528"/>
      <c r="DL81" s="528"/>
      <c r="DM81" s="528"/>
      <c r="DN81" s="528"/>
      <c r="DO81" s="528"/>
      <c r="DP81" s="528"/>
      <c r="DQ81" s="528"/>
      <c r="DR81" s="528"/>
      <c r="DS81" s="528"/>
      <c r="DT81" s="528"/>
      <c r="DU81" s="528"/>
      <c r="DV81" s="528"/>
      <c r="DW81" s="528"/>
      <c r="DX81" s="528"/>
      <c r="DY81" s="528"/>
      <c r="DZ81" s="528"/>
      <c r="EA81" s="528"/>
      <c r="EB81" s="528"/>
      <c r="EC81" s="528"/>
      <c r="ED81" s="528"/>
      <c r="EE81" s="528"/>
      <c r="EF81" s="528"/>
      <c r="EG81" s="528"/>
      <c r="EH81" s="528"/>
      <c r="EI81" s="528"/>
      <c r="EJ81" s="528"/>
      <c r="EK81" s="528"/>
      <c r="EL81" s="528"/>
      <c r="EM81" s="528"/>
      <c r="EN81" s="528"/>
      <c r="EO81" s="528"/>
      <c r="EP81" s="528"/>
      <c r="EQ81" s="528"/>
      <c r="ER81" s="528"/>
      <c r="ES81" s="528"/>
      <c r="ET81" s="528"/>
      <c r="EU81" s="528"/>
      <c r="EV81" s="528"/>
      <c r="EW81" s="528"/>
      <c r="EX81" s="528"/>
      <c r="EY81" s="528"/>
      <c r="EZ81" s="528"/>
      <c r="FA81" s="528"/>
      <c r="FB81" s="528"/>
      <c r="FC81" s="528"/>
      <c r="FD81" s="528"/>
      <c r="FE81" s="528"/>
      <c r="FF81" s="528"/>
      <c r="FG81" s="528"/>
    </row>
    <row r="82" spans="1:163" ht="12" customHeight="1" x14ac:dyDescent="0.2">
      <c r="A82" s="134"/>
      <c r="B82" s="134"/>
      <c r="C82" s="134" t="s">
        <v>739</v>
      </c>
      <c r="D82" s="134" t="s">
        <v>740</v>
      </c>
      <c r="E82" s="134"/>
      <c r="F82" s="134" t="s">
        <v>741</v>
      </c>
      <c r="G82" s="134"/>
      <c r="H82" s="134"/>
      <c r="I82" s="558">
        <v>490</v>
      </c>
      <c r="J82" s="270"/>
      <c r="K82" s="589" t="s">
        <v>742</v>
      </c>
      <c r="L82" s="270"/>
      <c r="M82" s="558">
        <v>41</v>
      </c>
      <c r="N82" s="538"/>
      <c r="O82" s="558">
        <v>51</v>
      </c>
      <c r="P82" s="538"/>
      <c r="Q82" s="558">
        <v>154</v>
      </c>
      <c r="R82" s="538"/>
      <c r="S82" s="558">
        <v>124</v>
      </c>
      <c r="T82" s="538"/>
      <c r="U82" s="558">
        <v>73</v>
      </c>
      <c r="V82" s="538"/>
      <c r="W82" s="558">
        <v>47</v>
      </c>
      <c r="X82" s="528"/>
      <c r="Y82" s="528"/>
      <c r="Z82" s="528"/>
      <c r="AA82" s="528"/>
      <c r="AB82" s="528"/>
      <c r="AC82" s="528"/>
      <c r="AD82" s="528"/>
      <c r="AE82" s="528"/>
      <c r="AF82" s="528"/>
      <c r="AG82" s="528"/>
      <c r="AH82" s="528"/>
      <c r="AI82" s="528"/>
      <c r="AJ82" s="528"/>
      <c r="AK82" s="528"/>
      <c r="AL82" s="528"/>
      <c r="AM82" s="528"/>
      <c r="AN82" s="528"/>
      <c r="AO82" s="528"/>
      <c r="AP82" s="528"/>
      <c r="AQ82" s="528"/>
      <c r="AR82" s="528"/>
      <c r="AS82" s="528"/>
      <c r="AT82" s="528"/>
      <c r="AU82" s="528"/>
      <c r="AV82" s="528"/>
      <c r="AW82" s="528"/>
      <c r="AX82" s="528"/>
      <c r="AY82" s="528"/>
      <c r="AZ82" s="528"/>
      <c r="BA82" s="528"/>
      <c r="BB82" s="528"/>
      <c r="BC82" s="528"/>
      <c r="BD82" s="528"/>
      <c r="BE82" s="528"/>
      <c r="BF82" s="528"/>
      <c r="BG82" s="528"/>
      <c r="BH82" s="528"/>
      <c r="BI82" s="528"/>
      <c r="BJ82" s="528"/>
      <c r="BK82" s="528"/>
      <c r="BL82" s="528"/>
      <c r="BM82" s="528"/>
      <c r="BN82" s="528"/>
      <c r="BO82" s="528"/>
      <c r="BP82" s="528"/>
      <c r="BQ82" s="528"/>
      <c r="BR82" s="528"/>
      <c r="BS82" s="528"/>
      <c r="BT82" s="528"/>
      <c r="BU82" s="528"/>
      <c r="BV82" s="528"/>
      <c r="BW82" s="528"/>
      <c r="BX82" s="528"/>
      <c r="BY82" s="528"/>
      <c r="BZ82" s="528"/>
      <c r="CA82" s="528"/>
      <c r="CB82" s="528"/>
      <c r="CC82" s="528"/>
      <c r="CD82" s="528"/>
      <c r="CE82" s="528"/>
      <c r="CF82" s="528"/>
      <c r="CG82" s="528"/>
      <c r="CH82" s="528"/>
      <c r="CI82" s="528"/>
      <c r="CJ82" s="528"/>
      <c r="CK82" s="528"/>
      <c r="CL82" s="528"/>
      <c r="CM82" s="528"/>
      <c r="CN82" s="528"/>
      <c r="CO82" s="528"/>
      <c r="CP82" s="528"/>
      <c r="CQ82" s="528"/>
      <c r="CR82" s="528"/>
      <c r="CS82" s="528"/>
      <c r="CT82" s="528"/>
      <c r="CU82" s="528"/>
      <c r="CV82" s="528"/>
      <c r="CW82" s="528"/>
      <c r="CX82" s="528"/>
      <c r="CY82" s="528"/>
      <c r="CZ82" s="528"/>
      <c r="DA82" s="528"/>
      <c r="DB82" s="528"/>
      <c r="DC82" s="528"/>
      <c r="DD82" s="528"/>
      <c r="DE82" s="528"/>
      <c r="DF82" s="528"/>
      <c r="DG82" s="528"/>
      <c r="DH82" s="528"/>
      <c r="DI82" s="528"/>
      <c r="DJ82" s="528"/>
      <c r="DK82" s="528"/>
      <c r="DL82" s="528"/>
      <c r="DM82" s="528"/>
      <c r="DN82" s="528"/>
      <c r="DO82" s="528"/>
      <c r="DP82" s="528"/>
      <c r="DQ82" s="528"/>
      <c r="DR82" s="528"/>
      <c r="DS82" s="528"/>
      <c r="DT82" s="528"/>
      <c r="DU82" s="528"/>
      <c r="DV82" s="528"/>
      <c r="DW82" s="528"/>
      <c r="DX82" s="528"/>
      <c r="DY82" s="528"/>
      <c r="DZ82" s="528"/>
      <c r="EA82" s="528"/>
      <c r="EB82" s="528"/>
      <c r="EC82" s="528"/>
      <c r="ED82" s="528"/>
      <c r="EE82" s="528"/>
      <c r="EF82" s="528"/>
      <c r="EG82" s="528"/>
      <c r="EH82" s="528"/>
      <c r="EI82" s="528"/>
      <c r="EJ82" s="528"/>
      <c r="EK82" s="528"/>
      <c r="EL82" s="528"/>
      <c r="EM82" s="528"/>
      <c r="EN82" s="528"/>
      <c r="EO82" s="528"/>
      <c r="EP82" s="528"/>
      <c r="EQ82" s="528"/>
      <c r="ER82" s="528"/>
      <c r="ES82" s="528"/>
      <c r="ET82" s="528"/>
      <c r="EU82" s="528"/>
      <c r="EV82" s="528"/>
      <c r="EW82" s="528"/>
      <c r="EX82" s="528"/>
      <c r="EY82" s="528"/>
      <c r="EZ82" s="528"/>
      <c r="FA82" s="528"/>
      <c r="FB82" s="528"/>
      <c r="FC82" s="528"/>
      <c r="FD82" s="528"/>
      <c r="FE82" s="528"/>
      <c r="FF82" s="528"/>
      <c r="FG82" s="528"/>
    </row>
    <row r="83" spans="1:163" ht="12" customHeight="1" x14ac:dyDescent="0.2">
      <c r="A83" s="134"/>
      <c r="B83" s="134"/>
      <c r="C83" s="134" t="s">
        <v>743</v>
      </c>
      <c r="D83" s="134" t="s">
        <v>744</v>
      </c>
      <c r="E83" s="134"/>
      <c r="F83" s="134" t="s">
        <v>745</v>
      </c>
      <c r="G83" s="134"/>
      <c r="H83" s="134"/>
      <c r="I83" s="558">
        <v>521</v>
      </c>
      <c r="J83" s="270"/>
      <c r="K83" s="589" t="s">
        <v>746</v>
      </c>
      <c r="L83" s="270"/>
      <c r="M83" s="558">
        <v>52</v>
      </c>
      <c r="N83" s="538"/>
      <c r="O83" s="558">
        <v>60</v>
      </c>
      <c r="P83" s="538"/>
      <c r="Q83" s="558">
        <v>166</v>
      </c>
      <c r="R83" s="538"/>
      <c r="S83" s="558">
        <v>113</v>
      </c>
      <c r="T83" s="538"/>
      <c r="U83" s="558">
        <v>75</v>
      </c>
      <c r="V83" s="538"/>
      <c r="W83" s="558">
        <v>55</v>
      </c>
      <c r="X83" s="528"/>
      <c r="Y83" s="528"/>
      <c r="Z83" s="528"/>
      <c r="AA83" s="528"/>
      <c r="AB83" s="528"/>
      <c r="AC83" s="528"/>
      <c r="AD83" s="528"/>
      <c r="AE83" s="528"/>
      <c r="AF83" s="528"/>
      <c r="AG83" s="528"/>
      <c r="AH83" s="528"/>
      <c r="AI83" s="528"/>
      <c r="AJ83" s="528"/>
      <c r="AK83" s="528"/>
      <c r="AL83" s="528"/>
      <c r="AM83" s="528"/>
      <c r="AN83" s="528"/>
      <c r="AO83" s="528"/>
      <c r="AP83" s="528"/>
      <c r="AQ83" s="528"/>
      <c r="AR83" s="528"/>
      <c r="AS83" s="528"/>
      <c r="AT83" s="528"/>
      <c r="AU83" s="528"/>
      <c r="AV83" s="528"/>
      <c r="AW83" s="528"/>
      <c r="AX83" s="528"/>
      <c r="AY83" s="528"/>
      <c r="AZ83" s="528"/>
      <c r="BA83" s="528"/>
      <c r="BB83" s="528"/>
      <c r="BC83" s="528"/>
      <c r="BD83" s="528"/>
      <c r="BE83" s="528"/>
      <c r="BF83" s="528"/>
      <c r="BG83" s="528"/>
      <c r="BH83" s="528"/>
      <c r="BI83" s="528"/>
      <c r="BJ83" s="528"/>
      <c r="BK83" s="528"/>
      <c r="BL83" s="528"/>
      <c r="BM83" s="528"/>
      <c r="BN83" s="528"/>
      <c r="BO83" s="528"/>
      <c r="BP83" s="528"/>
      <c r="BQ83" s="528"/>
      <c r="BR83" s="528"/>
      <c r="BS83" s="528"/>
      <c r="BT83" s="528"/>
      <c r="BU83" s="528"/>
      <c r="BV83" s="528"/>
      <c r="BW83" s="528"/>
      <c r="BX83" s="528"/>
      <c r="BY83" s="528"/>
      <c r="BZ83" s="528"/>
      <c r="CA83" s="528"/>
      <c r="CB83" s="528"/>
      <c r="CC83" s="528"/>
      <c r="CD83" s="528"/>
      <c r="CE83" s="528"/>
      <c r="CF83" s="528"/>
      <c r="CG83" s="528"/>
      <c r="CH83" s="528"/>
      <c r="CI83" s="528"/>
      <c r="CJ83" s="528"/>
      <c r="CK83" s="528"/>
      <c r="CL83" s="528"/>
      <c r="CM83" s="528"/>
      <c r="CN83" s="528"/>
      <c r="CO83" s="528"/>
      <c r="CP83" s="528"/>
      <c r="CQ83" s="528"/>
      <c r="CR83" s="528"/>
      <c r="CS83" s="528"/>
      <c r="CT83" s="528"/>
      <c r="CU83" s="528"/>
      <c r="CV83" s="528"/>
      <c r="CW83" s="528"/>
      <c r="CX83" s="528"/>
      <c r="CY83" s="528"/>
      <c r="CZ83" s="528"/>
      <c r="DA83" s="528"/>
      <c r="DB83" s="528"/>
      <c r="DC83" s="528"/>
      <c r="DD83" s="528"/>
      <c r="DE83" s="528"/>
      <c r="DF83" s="528"/>
      <c r="DG83" s="528"/>
      <c r="DH83" s="528"/>
      <c r="DI83" s="528"/>
      <c r="DJ83" s="528"/>
      <c r="DK83" s="528"/>
      <c r="DL83" s="528"/>
      <c r="DM83" s="528"/>
      <c r="DN83" s="528"/>
      <c r="DO83" s="528"/>
      <c r="DP83" s="528"/>
      <c r="DQ83" s="528"/>
      <c r="DR83" s="528"/>
      <c r="DS83" s="528"/>
      <c r="DT83" s="528"/>
      <c r="DU83" s="528"/>
      <c r="DV83" s="528"/>
      <c r="DW83" s="528"/>
      <c r="DX83" s="528"/>
      <c r="DY83" s="528"/>
      <c r="DZ83" s="528"/>
      <c r="EA83" s="528"/>
      <c r="EB83" s="528"/>
      <c r="EC83" s="528"/>
      <c r="ED83" s="528"/>
      <c r="EE83" s="528"/>
      <c r="EF83" s="528"/>
      <c r="EG83" s="528"/>
      <c r="EH83" s="528"/>
      <c r="EI83" s="528"/>
      <c r="EJ83" s="528"/>
      <c r="EK83" s="528"/>
      <c r="EL83" s="528"/>
      <c r="EM83" s="528"/>
      <c r="EN83" s="528"/>
      <c r="EO83" s="528"/>
      <c r="EP83" s="528"/>
      <c r="EQ83" s="528"/>
      <c r="ER83" s="528"/>
      <c r="ES83" s="528"/>
      <c r="ET83" s="528"/>
      <c r="EU83" s="528"/>
      <c r="EV83" s="528"/>
      <c r="EW83" s="528"/>
      <c r="EX83" s="528"/>
      <c r="EY83" s="528"/>
      <c r="EZ83" s="528"/>
      <c r="FA83" s="528"/>
      <c r="FB83" s="528"/>
      <c r="FC83" s="528"/>
      <c r="FD83" s="528"/>
      <c r="FE83" s="528"/>
      <c r="FF83" s="528"/>
      <c r="FG83" s="528"/>
    </row>
    <row r="84" spans="1:163" ht="12" customHeight="1" x14ac:dyDescent="0.2">
      <c r="A84" s="134"/>
      <c r="B84" s="134"/>
      <c r="C84" s="134" t="s">
        <v>747</v>
      </c>
      <c r="D84" s="134" t="s">
        <v>748</v>
      </c>
      <c r="E84" s="134"/>
      <c r="F84" s="134" t="s">
        <v>749</v>
      </c>
      <c r="G84" s="134"/>
      <c r="H84" s="134"/>
      <c r="I84" s="558">
        <v>422</v>
      </c>
      <c r="J84" s="270"/>
      <c r="K84" s="589" t="s">
        <v>750</v>
      </c>
      <c r="L84" s="270"/>
      <c r="M84" s="558">
        <v>41</v>
      </c>
      <c r="N84" s="538"/>
      <c r="O84" s="558">
        <v>52</v>
      </c>
      <c r="P84" s="538"/>
      <c r="Q84" s="558">
        <v>117</v>
      </c>
      <c r="R84" s="538"/>
      <c r="S84" s="558">
        <v>104</v>
      </c>
      <c r="T84" s="538"/>
      <c r="U84" s="558">
        <v>40</v>
      </c>
      <c r="V84" s="538"/>
      <c r="W84" s="558">
        <v>68</v>
      </c>
      <c r="X84" s="528"/>
      <c r="Y84" s="528"/>
      <c r="Z84" s="528"/>
      <c r="AA84" s="528"/>
      <c r="AB84" s="528"/>
      <c r="AC84" s="528"/>
      <c r="AD84" s="528"/>
      <c r="AE84" s="528"/>
      <c r="AF84" s="528"/>
      <c r="AG84" s="528"/>
      <c r="AH84" s="528"/>
      <c r="AI84" s="528"/>
      <c r="AJ84" s="528"/>
      <c r="AK84" s="528"/>
      <c r="AL84" s="528"/>
      <c r="AM84" s="528"/>
      <c r="AN84" s="528"/>
      <c r="AO84" s="528"/>
      <c r="AP84" s="528"/>
      <c r="AQ84" s="528"/>
      <c r="AR84" s="528"/>
      <c r="AS84" s="528"/>
      <c r="AT84" s="528"/>
      <c r="AU84" s="528"/>
      <c r="AV84" s="528"/>
      <c r="AW84" s="528"/>
      <c r="AX84" s="528"/>
      <c r="AY84" s="528"/>
      <c r="AZ84" s="528"/>
      <c r="BA84" s="528"/>
      <c r="BB84" s="528"/>
      <c r="BC84" s="528"/>
      <c r="BD84" s="528"/>
      <c r="BE84" s="528"/>
      <c r="BF84" s="528"/>
      <c r="BG84" s="528"/>
      <c r="BH84" s="528"/>
      <c r="BI84" s="528"/>
      <c r="BJ84" s="528"/>
      <c r="BK84" s="528"/>
      <c r="BL84" s="528"/>
      <c r="BM84" s="528"/>
      <c r="BN84" s="528"/>
      <c r="BO84" s="528"/>
      <c r="BP84" s="528"/>
      <c r="BQ84" s="528"/>
      <c r="BR84" s="528"/>
      <c r="BS84" s="528"/>
      <c r="BT84" s="528"/>
      <c r="BU84" s="528"/>
      <c r="BV84" s="528"/>
      <c r="BW84" s="528"/>
      <c r="BX84" s="528"/>
      <c r="BY84" s="528"/>
      <c r="BZ84" s="528"/>
      <c r="CA84" s="528"/>
      <c r="CB84" s="528"/>
      <c r="CC84" s="528"/>
      <c r="CD84" s="528"/>
      <c r="CE84" s="528"/>
      <c r="CF84" s="528"/>
      <c r="CG84" s="528"/>
      <c r="CH84" s="528"/>
      <c r="CI84" s="528"/>
      <c r="CJ84" s="528"/>
      <c r="CK84" s="528"/>
      <c r="CL84" s="528"/>
      <c r="CM84" s="528"/>
      <c r="CN84" s="528"/>
      <c r="CO84" s="528"/>
      <c r="CP84" s="528"/>
      <c r="CQ84" s="528"/>
      <c r="CR84" s="528"/>
      <c r="CS84" s="528"/>
      <c r="CT84" s="528"/>
      <c r="CU84" s="528"/>
      <c r="CV84" s="528"/>
      <c r="CW84" s="528"/>
      <c r="CX84" s="528"/>
      <c r="CY84" s="528"/>
      <c r="CZ84" s="528"/>
      <c r="DA84" s="528"/>
      <c r="DB84" s="528"/>
      <c r="DC84" s="528"/>
      <c r="DD84" s="528"/>
      <c r="DE84" s="528"/>
      <c r="DF84" s="528"/>
      <c r="DG84" s="528"/>
      <c r="DH84" s="528"/>
      <c r="DI84" s="528"/>
      <c r="DJ84" s="528"/>
      <c r="DK84" s="528"/>
      <c r="DL84" s="528"/>
      <c r="DM84" s="528"/>
      <c r="DN84" s="528"/>
      <c r="DO84" s="528"/>
      <c r="DP84" s="528"/>
      <c r="DQ84" s="528"/>
      <c r="DR84" s="528"/>
      <c r="DS84" s="528"/>
      <c r="DT84" s="528"/>
      <c r="DU84" s="528"/>
      <c r="DV84" s="528"/>
      <c r="DW84" s="528"/>
      <c r="DX84" s="528"/>
      <c r="DY84" s="528"/>
      <c r="DZ84" s="528"/>
      <c r="EA84" s="528"/>
      <c r="EB84" s="528"/>
      <c r="EC84" s="528"/>
      <c r="ED84" s="528"/>
      <c r="EE84" s="528"/>
      <c r="EF84" s="528"/>
      <c r="EG84" s="528"/>
      <c r="EH84" s="528"/>
      <c r="EI84" s="528"/>
      <c r="EJ84" s="528"/>
      <c r="EK84" s="528"/>
      <c r="EL84" s="528"/>
      <c r="EM84" s="528"/>
      <c r="EN84" s="528"/>
      <c r="EO84" s="528"/>
      <c r="EP84" s="528"/>
      <c r="EQ84" s="528"/>
      <c r="ER84" s="528"/>
      <c r="ES84" s="528"/>
      <c r="ET84" s="528"/>
      <c r="EU84" s="528"/>
      <c r="EV84" s="528"/>
      <c r="EW84" s="528"/>
      <c r="EX84" s="528"/>
      <c r="EY84" s="528"/>
      <c r="EZ84" s="528"/>
      <c r="FA84" s="528"/>
      <c r="FB84" s="528"/>
      <c r="FC84" s="528"/>
      <c r="FD84" s="528"/>
      <c r="FE84" s="528"/>
      <c r="FF84" s="528"/>
      <c r="FG84" s="528"/>
    </row>
    <row r="85" spans="1:163" ht="12" customHeight="1" x14ac:dyDescent="0.2">
      <c r="A85" s="134"/>
      <c r="B85" s="134"/>
      <c r="C85" s="134" t="s">
        <v>751</v>
      </c>
      <c r="D85" s="134" t="s">
        <v>752</v>
      </c>
      <c r="E85" s="134"/>
      <c r="F85" s="134" t="s">
        <v>753</v>
      </c>
      <c r="G85" s="134"/>
      <c r="H85" s="134"/>
      <c r="I85" s="558">
        <v>200</v>
      </c>
      <c r="J85" s="270"/>
      <c r="K85" s="589" t="s">
        <v>754</v>
      </c>
      <c r="L85" s="270"/>
      <c r="M85" s="558">
        <v>16</v>
      </c>
      <c r="N85" s="538"/>
      <c r="O85" s="558">
        <v>29</v>
      </c>
      <c r="P85" s="538"/>
      <c r="Q85" s="558">
        <v>62</v>
      </c>
      <c r="R85" s="538"/>
      <c r="S85" s="558">
        <v>37</v>
      </c>
      <c r="T85" s="538"/>
      <c r="U85" s="558">
        <v>23</v>
      </c>
      <c r="V85" s="538"/>
      <c r="W85" s="558">
        <v>33</v>
      </c>
      <c r="X85" s="528"/>
      <c r="Y85" s="528"/>
      <c r="Z85" s="528"/>
      <c r="AA85" s="528"/>
      <c r="AB85" s="528"/>
      <c r="AC85" s="528"/>
      <c r="AD85" s="528"/>
      <c r="AE85" s="528"/>
      <c r="AF85" s="528"/>
      <c r="AG85" s="528"/>
      <c r="AH85" s="528"/>
      <c r="AI85" s="528"/>
      <c r="AJ85" s="528"/>
      <c r="AK85" s="528"/>
      <c r="AL85" s="528"/>
      <c r="AM85" s="528"/>
      <c r="AN85" s="528"/>
      <c r="AO85" s="528"/>
      <c r="AP85" s="528"/>
      <c r="AQ85" s="528"/>
      <c r="AR85" s="528"/>
      <c r="AS85" s="528"/>
      <c r="AT85" s="528"/>
      <c r="AU85" s="528"/>
      <c r="AV85" s="528"/>
      <c r="AW85" s="528"/>
      <c r="AX85" s="528"/>
      <c r="AY85" s="528"/>
      <c r="AZ85" s="528"/>
      <c r="BA85" s="528"/>
      <c r="BB85" s="528"/>
      <c r="BC85" s="528"/>
      <c r="BD85" s="528"/>
      <c r="BE85" s="528"/>
      <c r="BF85" s="528"/>
      <c r="BG85" s="528"/>
      <c r="BH85" s="528"/>
      <c r="BI85" s="528"/>
      <c r="BJ85" s="528"/>
      <c r="BK85" s="528"/>
      <c r="BL85" s="528"/>
      <c r="BM85" s="528"/>
      <c r="BN85" s="528"/>
      <c r="BO85" s="528"/>
      <c r="BP85" s="528"/>
      <c r="BQ85" s="528"/>
      <c r="BR85" s="528"/>
      <c r="BS85" s="528"/>
      <c r="BT85" s="528"/>
      <c r="BU85" s="528"/>
      <c r="BV85" s="528"/>
      <c r="BW85" s="528"/>
      <c r="BX85" s="528"/>
      <c r="BY85" s="528"/>
      <c r="BZ85" s="528"/>
      <c r="CA85" s="528"/>
      <c r="CB85" s="528"/>
      <c r="CC85" s="528"/>
      <c r="CD85" s="528"/>
      <c r="CE85" s="528"/>
      <c r="CF85" s="528"/>
      <c r="CG85" s="528"/>
      <c r="CH85" s="528"/>
      <c r="CI85" s="528"/>
      <c r="CJ85" s="528"/>
      <c r="CK85" s="528"/>
      <c r="CL85" s="528"/>
      <c r="CM85" s="528"/>
      <c r="CN85" s="528"/>
      <c r="CO85" s="528"/>
      <c r="CP85" s="528"/>
      <c r="CQ85" s="528"/>
      <c r="CR85" s="528"/>
      <c r="CS85" s="528"/>
      <c r="CT85" s="528"/>
      <c r="CU85" s="528"/>
      <c r="CV85" s="528"/>
      <c r="CW85" s="528"/>
      <c r="CX85" s="528"/>
      <c r="CY85" s="528"/>
      <c r="CZ85" s="528"/>
      <c r="DA85" s="528"/>
      <c r="DB85" s="528"/>
      <c r="DC85" s="528"/>
      <c r="DD85" s="528"/>
      <c r="DE85" s="528"/>
      <c r="DF85" s="528"/>
      <c r="DG85" s="528"/>
      <c r="DH85" s="528"/>
      <c r="DI85" s="528"/>
      <c r="DJ85" s="528"/>
      <c r="DK85" s="528"/>
      <c r="DL85" s="528"/>
      <c r="DM85" s="528"/>
      <c r="DN85" s="528"/>
      <c r="DO85" s="528"/>
      <c r="DP85" s="528"/>
      <c r="DQ85" s="528"/>
      <c r="DR85" s="528"/>
      <c r="DS85" s="528"/>
      <c r="DT85" s="528"/>
      <c r="DU85" s="528"/>
      <c r="DV85" s="528"/>
      <c r="DW85" s="528"/>
      <c r="DX85" s="528"/>
      <c r="DY85" s="528"/>
      <c r="DZ85" s="528"/>
      <c r="EA85" s="528"/>
      <c r="EB85" s="528"/>
      <c r="EC85" s="528"/>
      <c r="ED85" s="528"/>
      <c r="EE85" s="528"/>
      <c r="EF85" s="528"/>
      <c r="EG85" s="528"/>
      <c r="EH85" s="528"/>
      <c r="EI85" s="528"/>
      <c r="EJ85" s="528"/>
      <c r="EK85" s="528"/>
      <c r="EL85" s="528"/>
      <c r="EM85" s="528"/>
      <c r="EN85" s="528"/>
      <c r="EO85" s="528"/>
      <c r="EP85" s="528"/>
      <c r="EQ85" s="528"/>
      <c r="ER85" s="528"/>
      <c r="ES85" s="528"/>
      <c r="ET85" s="528"/>
      <c r="EU85" s="528"/>
      <c r="EV85" s="528"/>
      <c r="EW85" s="528"/>
      <c r="EX85" s="528"/>
      <c r="EY85" s="528"/>
      <c r="EZ85" s="528"/>
      <c r="FA85" s="528"/>
      <c r="FB85" s="528"/>
      <c r="FC85" s="528"/>
      <c r="FD85" s="528"/>
      <c r="FE85" s="528"/>
      <c r="FF85" s="528"/>
      <c r="FG85" s="528"/>
    </row>
    <row r="86" spans="1:163" ht="12" customHeight="1" x14ac:dyDescent="0.2">
      <c r="A86" s="134"/>
      <c r="B86" s="134"/>
      <c r="C86" s="134" t="s">
        <v>755</v>
      </c>
      <c r="D86" s="134" t="s">
        <v>756</v>
      </c>
      <c r="E86" s="134"/>
      <c r="F86" s="134" t="s">
        <v>757</v>
      </c>
      <c r="G86" s="134"/>
      <c r="H86" s="134"/>
      <c r="I86" s="558">
        <v>646</v>
      </c>
      <c r="J86" s="270"/>
      <c r="K86" s="589" t="s">
        <v>758</v>
      </c>
      <c r="L86" s="270"/>
      <c r="M86" s="558">
        <v>52</v>
      </c>
      <c r="N86" s="538"/>
      <c r="O86" s="558">
        <v>78</v>
      </c>
      <c r="P86" s="538"/>
      <c r="Q86" s="558">
        <v>189</v>
      </c>
      <c r="R86" s="538"/>
      <c r="S86" s="558">
        <v>145</v>
      </c>
      <c r="T86" s="538"/>
      <c r="U86" s="558">
        <v>86</v>
      </c>
      <c r="V86" s="538"/>
      <c r="W86" s="558">
        <v>96</v>
      </c>
      <c r="X86" s="528"/>
      <c r="Y86" s="528"/>
      <c r="Z86" s="528"/>
      <c r="AA86" s="528"/>
      <c r="AB86" s="528"/>
      <c r="AC86" s="528"/>
      <c r="AD86" s="528"/>
      <c r="AE86" s="528"/>
      <c r="AF86" s="528"/>
      <c r="AG86" s="528"/>
      <c r="AH86" s="528"/>
      <c r="AI86" s="528"/>
      <c r="AJ86" s="528"/>
      <c r="AK86" s="528"/>
      <c r="AL86" s="528"/>
      <c r="AM86" s="528"/>
      <c r="AN86" s="528"/>
      <c r="AO86" s="528"/>
      <c r="AP86" s="528"/>
      <c r="AQ86" s="528"/>
      <c r="AR86" s="528"/>
      <c r="AS86" s="528"/>
      <c r="AT86" s="528"/>
      <c r="AU86" s="528"/>
      <c r="AV86" s="528"/>
      <c r="AW86" s="528"/>
      <c r="AX86" s="528"/>
      <c r="AY86" s="528"/>
      <c r="AZ86" s="528"/>
      <c r="BA86" s="528"/>
      <c r="BB86" s="528"/>
      <c r="BC86" s="528"/>
      <c r="BD86" s="528"/>
      <c r="BE86" s="528"/>
      <c r="BF86" s="528"/>
      <c r="BG86" s="528"/>
      <c r="BH86" s="528"/>
      <c r="BI86" s="528"/>
      <c r="BJ86" s="528"/>
      <c r="BK86" s="528"/>
      <c r="BL86" s="528"/>
      <c r="BM86" s="528"/>
      <c r="BN86" s="528"/>
      <c r="BO86" s="528"/>
      <c r="BP86" s="528"/>
      <c r="BQ86" s="528"/>
      <c r="BR86" s="528"/>
      <c r="BS86" s="528"/>
      <c r="BT86" s="528"/>
      <c r="BU86" s="528"/>
      <c r="BV86" s="528"/>
      <c r="BW86" s="528"/>
      <c r="BX86" s="528"/>
      <c r="BY86" s="528"/>
      <c r="BZ86" s="528"/>
      <c r="CA86" s="528"/>
      <c r="CB86" s="528"/>
      <c r="CC86" s="528"/>
      <c r="CD86" s="528"/>
      <c r="CE86" s="528"/>
      <c r="CF86" s="528"/>
      <c r="CG86" s="528"/>
      <c r="CH86" s="528"/>
      <c r="CI86" s="528"/>
      <c r="CJ86" s="528"/>
      <c r="CK86" s="528"/>
      <c r="CL86" s="528"/>
      <c r="CM86" s="528"/>
      <c r="CN86" s="528"/>
      <c r="CO86" s="528"/>
      <c r="CP86" s="528"/>
      <c r="CQ86" s="528"/>
      <c r="CR86" s="528"/>
      <c r="CS86" s="528"/>
      <c r="CT86" s="528"/>
      <c r="CU86" s="528"/>
      <c r="CV86" s="528"/>
      <c r="CW86" s="528"/>
      <c r="CX86" s="528"/>
      <c r="CY86" s="528"/>
      <c r="CZ86" s="528"/>
      <c r="DA86" s="528"/>
      <c r="DB86" s="528"/>
      <c r="DC86" s="528"/>
      <c r="DD86" s="528"/>
      <c r="DE86" s="528"/>
      <c r="DF86" s="528"/>
      <c r="DG86" s="528"/>
      <c r="DH86" s="528"/>
      <c r="DI86" s="528"/>
      <c r="DJ86" s="528"/>
      <c r="DK86" s="528"/>
      <c r="DL86" s="528"/>
      <c r="DM86" s="528"/>
      <c r="DN86" s="528"/>
      <c r="DO86" s="528"/>
      <c r="DP86" s="528"/>
      <c r="DQ86" s="528"/>
      <c r="DR86" s="528"/>
      <c r="DS86" s="528"/>
      <c r="DT86" s="528"/>
      <c r="DU86" s="528"/>
      <c r="DV86" s="528"/>
      <c r="DW86" s="528"/>
      <c r="DX86" s="528"/>
      <c r="DY86" s="528"/>
      <c r="DZ86" s="528"/>
      <c r="EA86" s="528"/>
      <c r="EB86" s="528"/>
      <c r="EC86" s="528"/>
      <c r="ED86" s="528"/>
      <c r="EE86" s="528"/>
      <c r="EF86" s="528"/>
      <c r="EG86" s="528"/>
      <c r="EH86" s="528"/>
      <c r="EI86" s="528"/>
      <c r="EJ86" s="528"/>
      <c r="EK86" s="528"/>
      <c r="EL86" s="528"/>
      <c r="EM86" s="528"/>
      <c r="EN86" s="528"/>
      <c r="EO86" s="528"/>
      <c r="EP86" s="528"/>
      <c r="EQ86" s="528"/>
      <c r="ER86" s="528"/>
      <c r="ES86" s="528"/>
      <c r="ET86" s="528"/>
      <c r="EU86" s="528"/>
      <c r="EV86" s="528"/>
      <c r="EW86" s="528"/>
      <c r="EX86" s="528"/>
      <c r="EY86" s="528"/>
      <c r="EZ86" s="528"/>
      <c r="FA86" s="528"/>
      <c r="FB86" s="528"/>
      <c r="FC86" s="528"/>
      <c r="FD86" s="528"/>
      <c r="FE86" s="528"/>
      <c r="FF86" s="528"/>
      <c r="FG86" s="528"/>
    </row>
    <row r="87" spans="1:163" ht="12" customHeight="1" x14ac:dyDescent="0.2">
      <c r="A87" s="134"/>
      <c r="B87" s="134"/>
      <c r="C87" s="134"/>
      <c r="D87" s="134"/>
      <c r="E87" s="134"/>
      <c r="F87" s="134"/>
      <c r="G87" s="134"/>
      <c r="H87" s="134"/>
      <c r="I87" s="558"/>
      <c r="J87" s="270"/>
      <c r="K87" s="589"/>
      <c r="L87" s="270"/>
      <c r="M87" s="558"/>
      <c r="N87" s="538"/>
      <c r="O87" s="558"/>
      <c r="P87" s="538"/>
      <c r="Q87" s="558"/>
      <c r="R87" s="538"/>
      <c r="S87" s="558"/>
      <c r="T87" s="538"/>
      <c r="U87" s="558"/>
      <c r="V87" s="538"/>
      <c r="W87" s="558"/>
      <c r="X87" s="528"/>
      <c r="Y87" s="528"/>
      <c r="Z87" s="528"/>
      <c r="AA87" s="528"/>
      <c r="AB87" s="528"/>
      <c r="AC87" s="528"/>
      <c r="AD87" s="528"/>
      <c r="AE87" s="528"/>
      <c r="AF87" s="528"/>
      <c r="AG87" s="528"/>
      <c r="AH87" s="528"/>
      <c r="AI87" s="528"/>
      <c r="AJ87" s="528"/>
      <c r="AK87" s="528"/>
      <c r="AL87" s="528"/>
      <c r="AM87" s="528"/>
      <c r="AN87" s="528"/>
      <c r="AO87" s="528"/>
      <c r="AP87" s="528"/>
      <c r="AQ87" s="528"/>
      <c r="AR87" s="528"/>
      <c r="AS87" s="528"/>
      <c r="AT87" s="528"/>
      <c r="AU87" s="528"/>
      <c r="AV87" s="528"/>
      <c r="AW87" s="528"/>
      <c r="AX87" s="528"/>
      <c r="AY87" s="528"/>
      <c r="AZ87" s="528"/>
      <c r="BA87" s="528"/>
      <c r="BB87" s="528"/>
      <c r="BC87" s="528"/>
      <c r="BD87" s="528"/>
      <c r="BE87" s="528"/>
      <c r="BF87" s="528"/>
      <c r="BG87" s="528"/>
      <c r="BH87" s="528"/>
      <c r="BI87" s="528"/>
      <c r="BJ87" s="528"/>
      <c r="BK87" s="528"/>
      <c r="BL87" s="528"/>
      <c r="BM87" s="528"/>
      <c r="BN87" s="528"/>
      <c r="BO87" s="528"/>
      <c r="BP87" s="528"/>
      <c r="BQ87" s="528"/>
      <c r="BR87" s="528"/>
      <c r="BS87" s="528"/>
      <c r="BT87" s="528"/>
      <c r="BU87" s="528"/>
      <c r="BV87" s="528"/>
      <c r="BW87" s="528"/>
      <c r="BX87" s="528"/>
      <c r="BY87" s="528"/>
      <c r="BZ87" s="528"/>
      <c r="CA87" s="528"/>
      <c r="CB87" s="528"/>
      <c r="CC87" s="528"/>
      <c r="CD87" s="528"/>
      <c r="CE87" s="528"/>
      <c r="CF87" s="528"/>
      <c r="CG87" s="528"/>
      <c r="CH87" s="528"/>
      <c r="CI87" s="528"/>
      <c r="CJ87" s="528"/>
      <c r="CK87" s="528"/>
      <c r="CL87" s="528"/>
      <c r="CM87" s="528"/>
      <c r="CN87" s="528"/>
      <c r="CO87" s="528"/>
      <c r="CP87" s="528"/>
      <c r="CQ87" s="528"/>
      <c r="CR87" s="528"/>
      <c r="CS87" s="528"/>
      <c r="CT87" s="528"/>
      <c r="CU87" s="528"/>
      <c r="CV87" s="528"/>
      <c r="CW87" s="528"/>
      <c r="CX87" s="528"/>
      <c r="CY87" s="528"/>
      <c r="CZ87" s="528"/>
      <c r="DA87" s="528"/>
      <c r="DB87" s="528"/>
      <c r="DC87" s="528"/>
      <c r="DD87" s="528"/>
      <c r="DE87" s="528"/>
      <c r="DF87" s="528"/>
      <c r="DG87" s="528"/>
      <c r="DH87" s="528"/>
      <c r="DI87" s="528"/>
      <c r="DJ87" s="528"/>
      <c r="DK87" s="528"/>
      <c r="DL87" s="528"/>
      <c r="DM87" s="528"/>
      <c r="DN87" s="528"/>
      <c r="DO87" s="528"/>
      <c r="DP87" s="528"/>
      <c r="DQ87" s="528"/>
      <c r="DR87" s="528"/>
      <c r="DS87" s="528"/>
      <c r="DT87" s="528"/>
      <c r="DU87" s="528"/>
      <c r="DV87" s="528"/>
      <c r="DW87" s="528"/>
      <c r="DX87" s="528"/>
      <c r="DY87" s="528"/>
      <c r="DZ87" s="528"/>
      <c r="EA87" s="528"/>
      <c r="EB87" s="528"/>
      <c r="EC87" s="528"/>
      <c r="ED87" s="528"/>
      <c r="EE87" s="528"/>
      <c r="EF87" s="528"/>
      <c r="EG87" s="528"/>
      <c r="EH87" s="528"/>
      <c r="EI87" s="528"/>
      <c r="EJ87" s="528"/>
      <c r="EK87" s="528"/>
      <c r="EL87" s="528"/>
      <c r="EM87" s="528"/>
      <c r="EN87" s="528"/>
      <c r="EO87" s="528"/>
      <c r="EP87" s="528"/>
      <c r="EQ87" s="528"/>
      <c r="ER87" s="528"/>
      <c r="ES87" s="528"/>
      <c r="ET87" s="528"/>
      <c r="EU87" s="528"/>
      <c r="EV87" s="528"/>
      <c r="EW87" s="528"/>
      <c r="EX87" s="528"/>
      <c r="EY87" s="528"/>
      <c r="EZ87" s="528"/>
      <c r="FA87" s="528"/>
      <c r="FB87" s="528"/>
      <c r="FC87" s="528"/>
      <c r="FD87" s="528"/>
      <c r="FE87" s="528"/>
      <c r="FF87" s="528"/>
      <c r="FG87" s="528"/>
    </row>
    <row r="88" spans="1:163" ht="12" customHeight="1" x14ac:dyDescent="0.2">
      <c r="A88" s="134"/>
      <c r="B88" s="134"/>
      <c r="C88" s="134" t="s">
        <v>759</v>
      </c>
      <c r="D88" s="134" t="s">
        <v>760</v>
      </c>
      <c r="E88" s="134" t="s">
        <v>761</v>
      </c>
      <c r="F88" s="134"/>
      <c r="G88" s="134"/>
      <c r="H88" s="134"/>
      <c r="I88" s="558">
        <v>4275</v>
      </c>
      <c r="J88" s="270"/>
      <c r="K88" s="589" t="s">
        <v>762</v>
      </c>
      <c r="L88" s="270"/>
      <c r="M88" s="558">
        <v>325</v>
      </c>
      <c r="N88" s="538"/>
      <c r="O88" s="558">
        <v>481</v>
      </c>
      <c r="P88" s="538"/>
      <c r="Q88" s="558">
        <v>1352</v>
      </c>
      <c r="R88" s="538"/>
      <c r="S88" s="558">
        <v>941</v>
      </c>
      <c r="T88" s="538"/>
      <c r="U88" s="558">
        <v>646</v>
      </c>
      <c r="V88" s="538"/>
      <c r="W88" s="558">
        <v>530</v>
      </c>
      <c r="X88" s="528"/>
      <c r="Y88" s="528"/>
      <c r="Z88" s="528"/>
      <c r="AA88" s="528"/>
      <c r="AB88" s="528"/>
      <c r="AC88" s="528"/>
      <c r="AD88" s="528"/>
      <c r="AE88" s="528"/>
      <c r="AF88" s="528"/>
      <c r="AG88" s="528"/>
      <c r="AH88" s="528"/>
      <c r="AI88" s="528"/>
      <c r="AJ88" s="528"/>
      <c r="AK88" s="528"/>
      <c r="AL88" s="528"/>
      <c r="AM88" s="528"/>
      <c r="AN88" s="528"/>
      <c r="AO88" s="528"/>
      <c r="AP88" s="528"/>
      <c r="AQ88" s="528"/>
      <c r="AR88" s="528"/>
      <c r="AS88" s="528"/>
      <c r="AT88" s="528"/>
      <c r="AU88" s="528"/>
      <c r="AV88" s="528"/>
      <c r="AW88" s="528"/>
      <c r="AX88" s="528"/>
      <c r="AY88" s="528"/>
      <c r="AZ88" s="528"/>
      <c r="BA88" s="528"/>
      <c r="BB88" s="528"/>
      <c r="BC88" s="528"/>
      <c r="BD88" s="528"/>
      <c r="BE88" s="528"/>
      <c r="BF88" s="528"/>
      <c r="BG88" s="528"/>
      <c r="BH88" s="528"/>
      <c r="BI88" s="528"/>
      <c r="BJ88" s="528"/>
      <c r="BK88" s="528"/>
      <c r="BL88" s="528"/>
      <c r="BM88" s="528"/>
      <c r="BN88" s="528"/>
      <c r="BO88" s="528"/>
      <c r="BP88" s="528"/>
      <c r="BQ88" s="528"/>
      <c r="BR88" s="528"/>
      <c r="BS88" s="528"/>
      <c r="BT88" s="528"/>
      <c r="BU88" s="528"/>
      <c r="BV88" s="528"/>
      <c r="BW88" s="528"/>
      <c r="BX88" s="528"/>
      <c r="BY88" s="528"/>
      <c r="BZ88" s="528"/>
      <c r="CA88" s="528"/>
      <c r="CB88" s="528"/>
      <c r="CC88" s="528"/>
      <c r="CD88" s="528"/>
      <c r="CE88" s="528"/>
      <c r="CF88" s="528"/>
      <c r="CG88" s="528"/>
      <c r="CH88" s="528"/>
      <c r="CI88" s="528"/>
      <c r="CJ88" s="528"/>
      <c r="CK88" s="528"/>
      <c r="CL88" s="528"/>
      <c r="CM88" s="528"/>
      <c r="CN88" s="528"/>
      <c r="CO88" s="528"/>
      <c r="CP88" s="528"/>
      <c r="CQ88" s="528"/>
      <c r="CR88" s="528"/>
      <c r="CS88" s="528"/>
      <c r="CT88" s="528"/>
      <c r="CU88" s="528"/>
      <c r="CV88" s="528"/>
      <c r="CW88" s="528"/>
      <c r="CX88" s="528"/>
      <c r="CY88" s="528"/>
      <c r="CZ88" s="528"/>
      <c r="DA88" s="528"/>
      <c r="DB88" s="528"/>
      <c r="DC88" s="528"/>
      <c r="DD88" s="528"/>
      <c r="DE88" s="528"/>
      <c r="DF88" s="528"/>
      <c r="DG88" s="528"/>
      <c r="DH88" s="528"/>
      <c r="DI88" s="528"/>
      <c r="DJ88" s="528"/>
      <c r="DK88" s="528"/>
      <c r="DL88" s="528"/>
      <c r="DM88" s="528"/>
      <c r="DN88" s="528"/>
      <c r="DO88" s="528"/>
      <c r="DP88" s="528"/>
      <c r="DQ88" s="528"/>
      <c r="DR88" s="528"/>
      <c r="DS88" s="528"/>
      <c r="DT88" s="528"/>
      <c r="DU88" s="528"/>
      <c r="DV88" s="528"/>
      <c r="DW88" s="528"/>
      <c r="DX88" s="528"/>
      <c r="DY88" s="528"/>
      <c r="DZ88" s="528"/>
      <c r="EA88" s="528"/>
      <c r="EB88" s="528"/>
      <c r="EC88" s="528"/>
      <c r="ED88" s="528"/>
      <c r="EE88" s="528"/>
      <c r="EF88" s="528"/>
      <c r="EG88" s="528"/>
      <c r="EH88" s="528"/>
      <c r="EI88" s="528"/>
      <c r="EJ88" s="528"/>
      <c r="EK88" s="528"/>
      <c r="EL88" s="528"/>
      <c r="EM88" s="528"/>
      <c r="EN88" s="528"/>
      <c r="EO88" s="528"/>
      <c r="EP88" s="528"/>
      <c r="EQ88" s="528"/>
      <c r="ER88" s="528"/>
      <c r="ES88" s="528"/>
      <c r="ET88" s="528"/>
      <c r="EU88" s="528"/>
      <c r="EV88" s="528"/>
      <c r="EW88" s="528"/>
      <c r="EX88" s="528"/>
      <c r="EY88" s="528"/>
      <c r="EZ88" s="528"/>
      <c r="FA88" s="528"/>
      <c r="FB88" s="528"/>
      <c r="FC88" s="528"/>
      <c r="FD88" s="528"/>
      <c r="FE88" s="528"/>
      <c r="FF88" s="528"/>
      <c r="FG88" s="528"/>
    </row>
    <row r="89" spans="1:163" ht="16.5" customHeight="1" x14ac:dyDescent="0.2">
      <c r="A89" s="134"/>
      <c r="B89" s="134"/>
      <c r="C89" s="134" t="s">
        <v>763</v>
      </c>
      <c r="D89" s="134" t="s">
        <v>764</v>
      </c>
      <c r="E89" s="134"/>
      <c r="F89" s="134" t="s">
        <v>765</v>
      </c>
      <c r="G89" s="134"/>
      <c r="H89" s="134"/>
      <c r="I89" s="558">
        <v>722</v>
      </c>
      <c r="J89" s="270"/>
      <c r="K89" s="589" t="s">
        <v>766</v>
      </c>
      <c r="L89" s="270"/>
      <c r="M89" s="558">
        <v>63</v>
      </c>
      <c r="N89" s="538"/>
      <c r="O89" s="558">
        <v>89</v>
      </c>
      <c r="P89" s="538"/>
      <c r="Q89" s="558">
        <v>230</v>
      </c>
      <c r="R89" s="538"/>
      <c r="S89" s="558">
        <v>153</v>
      </c>
      <c r="T89" s="538"/>
      <c r="U89" s="558">
        <v>93</v>
      </c>
      <c r="V89" s="538"/>
      <c r="W89" s="558">
        <v>94</v>
      </c>
      <c r="X89" s="528"/>
      <c r="Y89" s="528"/>
      <c r="Z89" s="528"/>
      <c r="AA89" s="528"/>
      <c r="AB89" s="528"/>
      <c r="AC89" s="528"/>
      <c r="AD89" s="528"/>
      <c r="AE89" s="528"/>
      <c r="AF89" s="528"/>
      <c r="AG89" s="528"/>
      <c r="AH89" s="528"/>
      <c r="AI89" s="528"/>
      <c r="AJ89" s="528"/>
      <c r="AK89" s="528"/>
      <c r="AL89" s="528"/>
      <c r="AM89" s="528"/>
      <c r="AN89" s="528"/>
      <c r="AO89" s="528"/>
      <c r="AP89" s="528"/>
      <c r="AQ89" s="528"/>
      <c r="AR89" s="528"/>
      <c r="AS89" s="528"/>
      <c r="AT89" s="528"/>
      <c r="AU89" s="528"/>
      <c r="AV89" s="528"/>
      <c r="AW89" s="528"/>
      <c r="AX89" s="528"/>
      <c r="AY89" s="528"/>
      <c r="AZ89" s="528"/>
      <c r="BA89" s="528"/>
      <c r="BB89" s="528"/>
      <c r="BC89" s="528"/>
      <c r="BD89" s="528"/>
      <c r="BE89" s="528"/>
      <c r="BF89" s="528"/>
      <c r="BG89" s="528"/>
      <c r="BH89" s="528"/>
      <c r="BI89" s="528"/>
      <c r="BJ89" s="528"/>
      <c r="BK89" s="528"/>
      <c r="BL89" s="528"/>
      <c r="BM89" s="528"/>
      <c r="BN89" s="528"/>
      <c r="BO89" s="528"/>
      <c r="BP89" s="528"/>
      <c r="BQ89" s="528"/>
      <c r="BR89" s="528"/>
      <c r="BS89" s="528"/>
      <c r="BT89" s="528"/>
      <c r="BU89" s="528"/>
      <c r="BV89" s="528"/>
      <c r="BW89" s="528"/>
      <c r="BX89" s="528"/>
      <c r="BY89" s="528"/>
      <c r="BZ89" s="528"/>
      <c r="CA89" s="528"/>
      <c r="CB89" s="528"/>
      <c r="CC89" s="528"/>
      <c r="CD89" s="528"/>
      <c r="CE89" s="528"/>
      <c r="CF89" s="528"/>
      <c r="CG89" s="528"/>
      <c r="CH89" s="528"/>
      <c r="CI89" s="528"/>
      <c r="CJ89" s="528"/>
      <c r="CK89" s="528"/>
      <c r="CL89" s="528"/>
      <c r="CM89" s="528"/>
      <c r="CN89" s="528"/>
      <c r="CO89" s="528"/>
      <c r="CP89" s="528"/>
      <c r="CQ89" s="528"/>
      <c r="CR89" s="528"/>
      <c r="CS89" s="528"/>
      <c r="CT89" s="528"/>
      <c r="CU89" s="528"/>
      <c r="CV89" s="528"/>
      <c r="CW89" s="528"/>
      <c r="CX89" s="528"/>
      <c r="CY89" s="528"/>
      <c r="CZ89" s="528"/>
      <c r="DA89" s="528"/>
      <c r="DB89" s="528"/>
      <c r="DC89" s="528"/>
      <c r="DD89" s="528"/>
      <c r="DE89" s="528"/>
      <c r="DF89" s="528"/>
      <c r="DG89" s="528"/>
      <c r="DH89" s="528"/>
      <c r="DI89" s="528"/>
      <c r="DJ89" s="528"/>
      <c r="DK89" s="528"/>
      <c r="DL89" s="528"/>
      <c r="DM89" s="528"/>
      <c r="DN89" s="528"/>
      <c r="DO89" s="528"/>
      <c r="DP89" s="528"/>
      <c r="DQ89" s="528"/>
      <c r="DR89" s="528"/>
      <c r="DS89" s="528"/>
      <c r="DT89" s="528"/>
      <c r="DU89" s="528"/>
      <c r="DV89" s="528"/>
      <c r="DW89" s="528"/>
      <c r="DX89" s="528"/>
      <c r="DY89" s="528"/>
      <c r="DZ89" s="528"/>
      <c r="EA89" s="528"/>
      <c r="EB89" s="528"/>
      <c r="EC89" s="528"/>
      <c r="ED89" s="528"/>
      <c r="EE89" s="528"/>
      <c r="EF89" s="528"/>
      <c r="EG89" s="528"/>
      <c r="EH89" s="528"/>
      <c r="EI89" s="528"/>
      <c r="EJ89" s="528"/>
      <c r="EK89" s="528"/>
      <c r="EL89" s="528"/>
      <c r="EM89" s="528"/>
      <c r="EN89" s="528"/>
      <c r="EO89" s="528"/>
      <c r="EP89" s="528"/>
      <c r="EQ89" s="528"/>
      <c r="ER89" s="528"/>
      <c r="ES89" s="528"/>
      <c r="ET89" s="528"/>
      <c r="EU89" s="528"/>
      <c r="EV89" s="528"/>
      <c r="EW89" s="528"/>
      <c r="EX89" s="528"/>
      <c r="EY89" s="528"/>
      <c r="EZ89" s="528"/>
      <c r="FA89" s="528"/>
      <c r="FB89" s="528"/>
      <c r="FC89" s="528"/>
      <c r="FD89" s="528"/>
      <c r="FE89" s="528"/>
      <c r="FF89" s="528"/>
      <c r="FG89" s="528"/>
    </row>
    <row r="90" spans="1:163" ht="12" customHeight="1" x14ac:dyDescent="0.2">
      <c r="A90" s="134"/>
      <c r="B90" s="134"/>
      <c r="C90" s="134" t="s">
        <v>767</v>
      </c>
      <c r="D90" s="134" t="s">
        <v>768</v>
      </c>
      <c r="E90" s="134"/>
      <c r="F90" s="134" t="s">
        <v>769</v>
      </c>
      <c r="G90" s="134"/>
      <c r="H90" s="134"/>
      <c r="I90" s="558">
        <v>228</v>
      </c>
      <c r="J90" s="270"/>
      <c r="K90" s="589" t="s">
        <v>770</v>
      </c>
      <c r="L90" s="270"/>
      <c r="M90" s="558">
        <v>18</v>
      </c>
      <c r="N90" s="538"/>
      <c r="O90" s="558">
        <v>23</v>
      </c>
      <c r="P90" s="538"/>
      <c r="Q90" s="558">
        <v>82</v>
      </c>
      <c r="R90" s="538"/>
      <c r="S90" s="558">
        <v>42</v>
      </c>
      <c r="T90" s="538"/>
      <c r="U90" s="558">
        <v>27</v>
      </c>
      <c r="V90" s="538"/>
      <c r="W90" s="558">
        <v>36</v>
      </c>
      <c r="X90" s="528"/>
      <c r="Y90" s="528"/>
      <c r="Z90" s="528"/>
      <c r="AA90" s="528"/>
      <c r="AB90" s="528"/>
      <c r="AC90" s="528"/>
      <c r="AD90" s="528"/>
      <c r="AE90" s="528"/>
      <c r="AF90" s="528"/>
      <c r="AG90" s="528"/>
      <c r="AH90" s="528"/>
      <c r="AI90" s="528"/>
      <c r="AJ90" s="528"/>
      <c r="AK90" s="528"/>
      <c r="AL90" s="528"/>
      <c r="AM90" s="528"/>
      <c r="AN90" s="528"/>
      <c r="AO90" s="528"/>
      <c r="AP90" s="528"/>
      <c r="AQ90" s="528"/>
      <c r="AR90" s="528"/>
      <c r="AS90" s="528"/>
      <c r="AT90" s="528"/>
      <c r="AU90" s="528"/>
      <c r="AV90" s="528"/>
      <c r="AW90" s="528"/>
      <c r="AX90" s="528"/>
      <c r="AY90" s="528"/>
      <c r="AZ90" s="528"/>
      <c r="BA90" s="528"/>
      <c r="BB90" s="528"/>
      <c r="BC90" s="528"/>
      <c r="BD90" s="528"/>
      <c r="BE90" s="528"/>
      <c r="BF90" s="528"/>
      <c r="BG90" s="528"/>
      <c r="BH90" s="528"/>
      <c r="BI90" s="528"/>
      <c r="BJ90" s="528"/>
      <c r="BK90" s="528"/>
      <c r="BL90" s="528"/>
      <c r="BM90" s="528"/>
      <c r="BN90" s="528"/>
      <c r="BO90" s="528"/>
      <c r="BP90" s="528"/>
      <c r="BQ90" s="528"/>
      <c r="BR90" s="528"/>
      <c r="BS90" s="528"/>
      <c r="BT90" s="528"/>
      <c r="BU90" s="528"/>
      <c r="BV90" s="528"/>
      <c r="BW90" s="528"/>
      <c r="BX90" s="528"/>
      <c r="BY90" s="528"/>
      <c r="BZ90" s="528"/>
      <c r="CA90" s="528"/>
      <c r="CB90" s="528"/>
      <c r="CC90" s="528"/>
      <c r="CD90" s="528"/>
      <c r="CE90" s="528"/>
      <c r="CF90" s="528"/>
      <c r="CG90" s="528"/>
      <c r="CH90" s="528"/>
      <c r="CI90" s="528"/>
      <c r="CJ90" s="528"/>
      <c r="CK90" s="528"/>
      <c r="CL90" s="528"/>
      <c r="CM90" s="528"/>
      <c r="CN90" s="528"/>
      <c r="CO90" s="528"/>
      <c r="CP90" s="528"/>
      <c r="CQ90" s="528"/>
      <c r="CR90" s="528"/>
      <c r="CS90" s="528"/>
      <c r="CT90" s="528"/>
      <c r="CU90" s="528"/>
      <c r="CV90" s="528"/>
      <c r="CW90" s="528"/>
      <c r="CX90" s="528"/>
      <c r="CY90" s="528"/>
      <c r="CZ90" s="528"/>
      <c r="DA90" s="528"/>
      <c r="DB90" s="528"/>
      <c r="DC90" s="528"/>
      <c r="DD90" s="528"/>
      <c r="DE90" s="528"/>
      <c r="DF90" s="528"/>
      <c r="DG90" s="528"/>
      <c r="DH90" s="528"/>
      <c r="DI90" s="528"/>
      <c r="DJ90" s="528"/>
      <c r="DK90" s="528"/>
      <c r="DL90" s="528"/>
      <c r="DM90" s="528"/>
      <c r="DN90" s="528"/>
      <c r="DO90" s="528"/>
      <c r="DP90" s="528"/>
      <c r="DQ90" s="528"/>
      <c r="DR90" s="528"/>
      <c r="DS90" s="528"/>
      <c r="DT90" s="528"/>
      <c r="DU90" s="528"/>
      <c r="DV90" s="528"/>
      <c r="DW90" s="528"/>
      <c r="DX90" s="528"/>
      <c r="DY90" s="528"/>
      <c r="DZ90" s="528"/>
      <c r="EA90" s="528"/>
      <c r="EB90" s="528"/>
      <c r="EC90" s="528"/>
      <c r="ED90" s="528"/>
      <c r="EE90" s="528"/>
      <c r="EF90" s="528"/>
      <c r="EG90" s="528"/>
      <c r="EH90" s="528"/>
      <c r="EI90" s="528"/>
      <c r="EJ90" s="528"/>
      <c r="EK90" s="528"/>
      <c r="EL90" s="528"/>
      <c r="EM90" s="528"/>
      <c r="EN90" s="528"/>
      <c r="EO90" s="528"/>
      <c r="EP90" s="528"/>
      <c r="EQ90" s="528"/>
      <c r="ER90" s="528"/>
      <c r="ES90" s="528"/>
      <c r="ET90" s="528"/>
      <c r="EU90" s="528"/>
      <c r="EV90" s="528"/>
      <c r="EW90" s="528"/>
      <c r="EX90" s="528"/>
      <c r="EY90" s="528"/>
      <c r="EZ90" s="528"/>
      <c r="FA90" s="528"/>
      <c r="FB90" s="528"/>
      <c r="FC90" s="528"/>
      <c r="FD90" s="528"/>
      <c r="FE90" s="528"/>
      <c r="FF90" s="528"/>
      <c r="FG90" s="528"/>
    </row>
    <row r="91" spans="1:163" ht="12" customHeight="1" x14ac:dyDescent="0.2">
      <c r="A91" s="134"/>
      <c r="B91" s="134"/>
      <c r="C91" s="134" t="s">
        <v>771</v>
      </c>
      <c r="D91" s="134" t="s">
        <v>772</v>
      </c>
      <c r="E91" s="134"/>
      <c r="F91" s="134" t="s">
        <v>773</v>
      </c>
      <c r="G91" s="134"/>
      <c r="H91" s="134"/>
      <c r="I91" s="558">
        <v>1002</v>
      </c>
      <c r="J91" s="270"/>
      <c r="K91" s="589" t="s">
        <v>774</v>
      </c>
      <c r="L91" s="270"/>
      <c r="M91" s="558">
        <v>81</v>
      </c>
      <c r="N91" s="538"/>
      <c r="O91" s="558">
        <v>116</v>
      </c>
      <c r="P91" s="538"/>
      <c r="Q91" s="558">
        <v>301</v>
      </c>
      <c r="R91" s="538"/>
      <c r="S91" s="558">
        <v>225</v>
      </c>
      <c r="T91" s="538"/>
      <c r="U91" s="558">
        <v>155</v>
      </c>
      <c r="V91" s="538"/>
      <c r="W91" s="558">
        <v>124</v>
      </c>
      <c r="X91" s="528"/>
      <c r="Y91" s="528"/>
      <c r="Z91" s="528"/>
      <c r="AA91" s="528"/>
      <c r="AB91" s="528"/>
      <c r="AC91" s="528"/>
      <c r="AD91" s="528"/>
      <c r="AE91" s="528"/>
      <c r="AF91" s="528"/>
      <c r="AG91" s="528"/>
      <c r="AH91" s="528"/>
      <c r="AI91" s="528"/>
      <c r="AJ91" s="528"/>
      <c r="AK91" s="528"/>
      <c r="AL91" s="528"/>
      <c r="AM91" s="528"/>
      <c r="AN91" s="528"/>
      <c r="AO91" s="528"/>
      <c r="AP91" s="528"/>
      <c r="AQ91" s="528"/>
      <c r="AR91" s="528"/>
      <c r="AS91" s="528"/>
      <c r="AT91" s="528"/>
      <c r="AU91" s="528"/>
      <c r="AV91" s="528"/>
      <c r="AW91" s="528"/>
      <c r="AX91" s="528"/>
      <c r="AY91" s="528"/>
      <c r="AZ91" s="528"/>
      <c r="BA91" s="528"/>
      <c r="BB91" s="528"/>
      <c r="BC91" s="528"/>
      <c r="BD91" s="528"/>
      <c r="BE91" s="528"/>
      <c r="BF91" s="528"/>
      <c r="BG91" s="528"/>
      <c r="BH91" s="528"/>
      <c r="BI91" s="528"/>
      <c r="BJ91" s="528"/>
      <c r="BK91" s="528"/>
      <c r="BL91" s="528"/>
      <c r="BM91" s="528"/>
      <c r="BN91" s="528"/>
      <c r="BO91" s="528"/>
      <c r="BP91" s="528"/>
      <c r="BQ91" s="528"/>
      <c r="BR91" s="528"/>
      <c r="BS91" s="528"/>
      <c r="BT91" s="528"/>
      <c r="BU91" s="528"/>
      <c r="BV91" s="528"/>
      <c r="BW91" s="528"/>
      <c r="BX91" s="528"/>
      <c r="BY91" s="528"/>
      <c r="BZ91" s="528"/>
      <c r="CA91" s="528"/>
      <c r="CB91" s="528"/>
      <c r="CC91" s="528"/>
      <c r="CD91" s="528"/>
      <c r="CE91" s="528"/>
      <c r="CF91" s="528"/>
      <c r="CG91" s="528"/>
      <c r="CH91" s="528"/>
      <c r="CI91" s="528"/>
      <c r="CJ91" s="528"/>
      <c r="CK91" s="528"/>
      <c r="CL91" s="528"/>
      <c r="CM91" s="528"/>
      <c r="CN91" s="528"/>
      <c r="CO91" s="528"/>
      <c r="CP91" s="528"/>
      <c r="CQ91" s="528"/>
      <c r="CR91" s="528"/>
      <c r="CS91" s="528"/>
      <c r="CT91" s="528"/>
      <c r="CU91" s="528"/>
      <c r="CV91" s="528"/>
      <c r="CW91" s="528"/>
      <c r="CX91" s="528"/>
      <c r="CY91" s="528"/>
      <c r="CZ91" s="528"/>
      <c r="DA91" s="528"/>
      <c r="DB91" s="528"/>
      <c r="DC91" s="528"/>
      <c r="DD91" s="528"/>
      <c r="DE91" s="528"/>
      <c r="DF91" s="528"/>
      <c r="DG91" s="528"/>
      <c r="DH91" s="528"/>
      <c r="DI91" s="528"/>
      <c r="DJ91" s="528"/>
      <c r="DK91" s="528"/>
      <c r="DL91" s="528"/>
      <c r="DM91" s="528"/>
      <c r="DN91" s="528"/>
      <c r="DO91" s="528"/>
      <c r="DP91" s="528"/>
      <c r="DQ91" s="528"/>
      <c r="DR91" s="528"/>
      <c r="DS91" s="528"/>
      <c r="DT91" s="528"/>
      <c r="DU91" s="528"/>
      <c r="DV91" s="528"/>
      <c r="DW91" s="528"/>
      <c r="DX91" s="528"/>
      <c r="DY91" s="528"/>
      <c r="DZ91" s="528"/>
      <c r="EA91" s="528"/>
      <c r="EB91" s="528"/>
      <c r="EC91" s="528"/>
      <c r="ED91" s="528"/>
      <c r="EE91" s="528"/>
      <c r="EF91" s="528"/>
      <c r="EG91" s="528"/>
      <c r="EH91" s="528"/>
      <c r="EI91" s="528"/>
      <c r="EJ91" s="528"/>
      <c r="EK91" s="528"/>
      <c r="EL91" s="528"/>
      <c r="EM91" s="528"/>
      <c r="EN91" s="528"/>
      <c r="EO91" s="528"/>
      <c r="EP91" s="528"/>
      <c r="EQ91" s="528"/>
      <c r="ER91" s="528"/>
      <c r="ES91" s="528"/>
      <c r="ET91" s="528"/>
      <c r="EU91" s="528"/>
      <c r="EV91" s="528"/>
      <c r="EW91" s="528"/>
      <c r="EX91" s="528"/>
      <c r="EY91" s="528"/>
      <c r="EZ91" s="528"/>
      <c r="FA91" s="528"/>
      <c r="FB91" s="528"/>
      <c r="FC91" s="528"/>
      <c r="FD91" s="528"/>
      <c r="FE91" s="528"/>
      <c r="FF91" s="528"/>
      <c r="FG91" s="528"/>
    </row>
    <row r="92" spans="1:163" ht="12" customHeight="1" x14ac:dyDescent="0.2">
      <c r="A92" s="134"/>
      <c r="B92" s="134"/>
      <c r="C92" s="134" t="s">
        <v>775</v>
      </c>
      <c r="D92" s="134" t="s">
        <v>776</v>
      </c>
      <c r="E92" s="134"/>
      <c r="F92" s="134" t="s">
        <v>777</v>
      </c>
      <c r="G92" s="134"/>
      <c r="H92" s="134"/>
      <c r="I92" s="558">
        <v>700</v>
      </c>
      <c r="J92" s="270"/>
      <c r="K92" s="589" t="s">
        <v>778</v>
      </c>
      <c r="L92" s="270"/>
      <c r="M92" s="558">
        <v>52</v>
      </c>
      <c r="N92" s="538"/>
      <c r="O92" s="558">
        <v>76</v>
      </c>
      <c r="P92" s="538"/>
      <c r="Q92" s="558">
        <v>208</v>
      </c>
      <c r="R92" s="538"/>
      <c r="S92" s="558">
        <v>176</v>
      </c>
      <c r="T92" s="538"/>
      <c r="U92" s="558">
        <v>91</v>
      </c>
      <c r="V92" s="538"/>
      <c r="W92" s="558">
        <v>97</v>
      </c>
      <c r="X92" s="528"/>
      <c r="Y92" s="528"/>
      <c r="Z92" s="528"/>
      <c r="AA92" s="528"/>
      <c r="AB92" s="528"/>
      <c r="AC92" s="528"/>
      <c r="AD92" s="528"/>
      <c r="AE92" s="528"/>
      <c r="AF92" s="528"/>
      <c r="AG92" s="528"/>
      <c r="AH92" s="528"/>
      <c r="AI92" s="528"/>
      <c r="AJ92" s="528"/>
      <c r="AK92" s="528"/>
      <c r="AL92" s="528"/>
      <c r="AM92" s="528"/>
      <c r="AN92" s="528"/>
      <c r="AO92" s="528"/>
      <c r="AP92" s="528"/>
      <c r="AQ92" s="528"/>
      <c r="AR92" s="528"/>
      <c r="AS92" s="528"/>
      <c r="AT92" s="528"/>
      <c r="AU92" s="528"/>
      <c r="AV92" s="528"/>
      <c r="AW92" s="528"/>
      <c r="AX92" s="528"/>
      <c r="AY92" s="528"/>
      <c r="AZ92" s="528"/>
      <c r="BA92" s="528"/>
      <c r="BB92" s="528"/>
      <c r="BC92" s="528"/>
      <c r="BD92" s="528"/>
      <c r="BE92" s="528"/>
      <c r="BF92" s="528"/>
      <c r="BG92" s="528"/>
      <c r="BH92" s="528"/>
      <c r="BI92" s="528"/>
      <c r="BJ92" s="528"/>
      <c r="BK92" s="528"/>
      <c r="BL92" s="528"/>
      <c r="BM92" s="528"/>
      <c r="BN92" s="528"/>
      <c r="BO92" s="528"/>
      <c r="BP92" s="528"/>
      <c r="BQ92" s="528"/>
      <c r="BR92" s="528"/>
      <c r="BS92" s="528"/>
      <c r="BT92" s="528"/>
      <c r="BU92" s="528"/>
      <c r="BV92" s="528"/>
      <c r="BW92" s="528"/>
      <c r="BX92" s="528"/>
      <c r="BY92" s="528"/>
      <c r="BZ92" s="528"/>
      <c r="CA92" s="528"/>
      <c r="CB92" s="528"/>
      <c r="CC92" s="528"/>
      <c r="CD92" s="528"/>
      <c r="CE92" s="528"/>
      <c r="CF92" s="528"/>
      <c r="CG92" s="528"/>
      <c r="CH92" s="528"/>
      <c r="CI92" s="528"/>
      <c r="CJ92" s="528"/>
      <c r="CK92" s="528"/>
      <c r="CL92" s="528"/>
      <c r="CM92" s="528"/>
      <c r="CN92" s="528"/>
      <c r="CO92" s="528"/>
      <c r="CP92" s="528"/>
      <c r="CQ92" s="528"/>
      <c r="CR92" s="528"/>
      <c r="CS92" s="528"/>
      <c r="CT92" s="528"/>
      <c r="CU92" s="528"/>
      <c r="CV92" s="528"/>
      <c r="CW92" s="528"/>
      <c r="CX92" s="528"/>
      <c r="CY92" s="528"/>
      <c r="CZ92" s="528"/>
      <c r="DA92" s="528"/>
      <c r="DB92" s="528"/>
      <c r="DC92" s="528"/>
      <c r="DD92" s="528"/>
      <c r="DE92" s="528"/>
      <c r="DF92" s="528"/>
      <c r="DG92" s="528"/>
      <c r="DH92" s="528"/>
      <c r="DI92" s="528"/>
      <c r="DJ92" s="528"/>
      <c r="DK92" s="528"/>
      <c r="DL92" s="528"/>
      <c r="DM92" s="528"/>
      <c r="DN92" s="528"/>
      <c r="DO92" s="528"/>
      <c r="DP92" s="528"/>
      <c r="DQ92" s="528"/>
      <c r="DR92" s="528"/>
      <c r="DS92" s="528"/>
      <c r="DT92" s="528"/>
      <c r="DU92" s="528"/>
      <c r="DV92" s="528"/>
      <c r="DW92" s="528"/>
      <c r="DX92" s="528"/>
      <c r="DY92" s="528"/>
      <c r="DZ92" s="528"/>
      <c r="EA92" s="528"/>
      <c r="EB92" s="528"/>
      <c r="EC92" s="528"/>
      <c r="ED92" s="528"/>
      <c r="EE92" s="528"/>
      <c r="EF92" s="528"/>
      <c r="EG92" s="528"/>
      <c r="EH92" s="528"/>
      <c r="EI92" s="528"/>
      <c r="EJ92" s="528"/>
      <c r="EK92" s="528"/>
      <c r="EL92" s="528"/>
      <c r="EM92" s="528"/>
      <c r="EN92" s="528"/>
      <c r="EO92" s="528"/>
      <c r="EP92" s="528"/>
      <c r="EQ92" s="528"/>
      <c r="ER92" s="528"/>
      <c r="ES92" s="528"/>
      <c r="ET92" s="528"/>
      <c r="EU92" s="528"/>
      <c r="EV92" s="528"/>
      <c r="EW92" s="528"/>
      <c r="EX92" s="528"/>
      <c r="EY92" s="528"/>
      <c r="EZ92" s="528"/>
      <c r="FA92" s="528"/>
      <c r="FB92" s="528"/>
      <c r="FC92" s="528"/>
      <c r="FD92" s="528"/>
      <c r="FE92" s="528"/>
      <c r="FF92" s="528"/>
      <c r="FG92" s="528"/>
    </row>
    <row r="93" spans="1:163" ht="12" customHeight="1" x14ac:dyDescent="0.2">
      <c r="A93" s="134"/>
      <c r="B93" s="134"/>
      <c r="C93" s="134" t="s">
        <v>779</v>
      </c>
      <c r="D93" s="134" t="s">
        <v>780</v>
      </c>
      <c r="E93" s="134"/>
      <c r="F93" s="134" t="s">
        <v>781</v>
      </c>
      <c r="G93" s="134"/>
      <c r="H93" s="134"/>
      <c r="I93" s="558">
        <v>1623</v>
      </c>
      <c r="J93" s="270"/>
      <c r="K93" s="589" t="s">
        <v>782</v>
      </c>
      <c r="L93" s="270"/>
      <c r="M93" s="558">
        <v>111</v>
      </c>
      <c r="N93" s="538"/>
      <c r="O93" s="558">
        <v>177</v>
      </c>
      <c r="P93" s="538"/>
      <c r="Q93" s="558">
        <v>531</v>
      </c>
      <c r="R93" s="538"/>
      <c r="S93" s="558">
        <v>345</v>
      </c>
      <c r="T93" s="538"/>
      <c r="U93" s="558">
        <v>280</v>
      </c>
      <c r="V93" s="538"/>
      <c r="W93" s="558">
        <v>179</v>
      </c>
      <c r="X93" s="528"/>
      <c r="Y93" s="528"/>
      <c r="Z93" s="528"/>
      <c r="AA93" s="528"/>
      <c r="AB93" s="528"/>
      <c r="AC93" s="528"/>
      <c r="AD93" s="528"/>
      <c r="AE93" s="528"/>
      <c r="AF93" s="528"/>
      <c r="AG93" s="528"/>
      <c r="AH93" s="528"/>
      <c r="AI93" s="528"/>
      <c r="AJ93" s="528"/>
      <c r="AK93" s="528"/>
      <c r="AL93" s="528"/>
      <c r="AM93" s="528"/>
      <c r="AN93" s="528"/>
      <c r="AO93" s="528"/>
      <c r="AP93" s="528"/>
      <c r="AQ93" s="528"/>
      <c r="AR93" s="528"/>
      <c r="AS93" s="528"/>
      <c r="AT93" s="528"/>
      <c r="AU93" s="528"/>
      <c r="AV93" s="528"/>
      <c r="AW93" s="528"/>
      <c r="AX93" s="528"/>
      <c r="AY93" s="528"/>
      <c r="AZ93" s="528"/>
      <c r="BA93" s="528"/>
      <c r="BB93" s="528"/>
      <c r="BC93" s="528"/>
      <c r="BD93" s="528"/>
      <c r="BE93" s="528"/>
      <c r="BF93" s="528"/>
      <c r="BG93" s="528"/>
      <c r="BH93" s="528"/>
      <c r="BI93" s="528"/>
      <c r="BJ93" s="528"/>
      <c r="BK93" s="528"/>
      <c r="BL93" s="528"/>
      <c r="BM93" s="528"/>
      <c r="BN93" s="528"/>
      <c r="BO93" s="528"/>
      <c r="BP93" s="528"/>
      <c r="BQ93" s="528"/>
      <c r="BR93" s="528"/>
      <c r="BS93" s="528"/>
      <c r="BT93" s="528"/>
      <c r="BU93" s="528"/>
      <c r="BV93" s="528"/>
      <c r="BW93" s="528"/>
      <c r="BX93" s="528"/>
      <c r="BY93" s="528"/>
      <c r="BZ93" s="528"/>
      <c r="CA93" s="528"/>
      <c r="CB93" s="528"/>
      <c r="CC93" s="528"/>
      <c r="CD93" s="528"/>
      <c r="CE93" s="528"/>
      <c r="CF93" s="528"/>
      <c r="CG93" s="528"/>
      <c r="CH93" s="528"/>
      <c r="CI93" s="528"/>
      <c r="CJ93" s="528"/>
      <c r="CK93" s="528"/>
      <c r="CL93" s="528"/>
      <c r="CM93" s="528"/>
      <c r="CN93" s="528"/>
      <c r="CO93" s="528"/>
      <c r="CP93" s="528"/>
      <c r="CQ93" s="528"/>
      <c r="CR93" s="528"/>
      <c r="CS93" s="528"/>
      <c r="CT93" s="528"/>
      <c r="CU93" s="528"/>
      <c r="CV93" s="528"/>
      <c r="CW93" s="528"/>
      <c r="CX93" s="528"/>
      <c r="CY93" s="528"/>
      <c r="CZ93" s="528"/>
      <c r="DA93" s="528"/>
      <c r="DB93" s="528"/>
      <c r="DC93" s="528"/>
      <c r="DD93" s="528"/>
      <c r="DE93" s="528"/>
      <c r="DF93" s="528"/>
      <c r="DG93" s="528"/>
      <c r="DH93" s="528"/>
      <c r="DI93" s="528"/>
      <c r="DJ93" s="528"/>
      <c r="DK93" s="528"/>
      <c r="DL93" s="528"/>
      <c r="DM93" s="528"/>
      <c r="DN93" s="528"/>
      <c r="DO93" s="528"/>
      <c r="DP93" s="528"/>
      <c r="DQ93" s="528"/>
      <c r="DR93" s="528"/>
      <c r="DS93" s="528"/>
      <c r="DT93" s="528"/>
      <c r="DU93" s="528"/>
      <c r="DV93" s="528"/>
      <c r="DW93" s="528"/>
      <c r="DX93" s="528"/>
      <c r="DY93" s="528"/>
      <c r="DZ93" s="528"/>
      <c r="EA93" s="528"/>
      <c r="EB93" s="528"/>
      <c r="EC93" s="528"/>
      <c r="ED93" s="528"/>
      <c r="EE93" s="528"/>
      <c r="EF93" s="528"/>
      <c r="EG93" s="528"/>
      <c r="EH93" s="528"/>
      <c r="EI93" s="528"/>
      <c r="EJ93" s="528"/>
      <c r="EK93" s="528"/>
      <c r="EL93" s="528"/>
      <c r="EM93" s="528"/>
      <c r="EN93" s="528"/>
      <c r="EO93" s="528"/>
      <c r="EP93" s="528"/>
      <c r="EQ93" s="528"/>
      <c r="ER93" s="528"/>
      <c r="ES93" s="528"/>
      <c r="ET93" s="528"/>
      <c r="EU93" s="528"/>
      <c r="EV93" s="528"/>
      <c r="EW93" s="528"/>
      <c r="EX93" s="528"/>
      <c r="EY93" s="528"/>
      <c r="EZ93" s="528"/>
      <c r="FA93" s="528"/>
      <c r="FB93" s="528"/>
      <c r="FC93" s="528"/>
      <c r="FD93" s="528"/>
      <c r="FE93" s="528"/>
      <c r="FF93" s="528"/>
      <c r="FG93" s="528"/>
    </row>
    <row r="94" spans="1:163" ht="12" customHeight="1" x14ac:dyDescent="0.2">
      <c r="A94" s="134"/>
      <c r="B94" s="134"/>
      <c r="C94" s="134"/>
      <c r="D94" s="134"/>
      <c r="E94" s="134"/>
      <c r="F94" s="134"/>
      <c r="G94" s="134"/>
      <c r="H94" s="134"/>
      <c r="I94" s="558"/>
      <c r="J94" s="270"/>
      <c r="K94" s="589"/>
      <c r="L94" s="270"/>
      <c r="M94" s="558"/>
      <c r="N94" s="538"/>
      <c r="O94" s="558"/>
      <c r="P94" s="538"/>
      <c r="Q94" s="558"/>
      <c r="R94" s="538"/>
      <c r="S94" s="558"/>
      <c r="T94" s="538"/>
      <c r="U94" s="558"/>
      <c r="V94" s="538"/>
      <c r="W94" s="558"/>
      <c r="X94" s="528"/>
      <c r="Y94" s="528"/>
      <c r="Z94" s="528"/>
      <c r="AA94" s="528"/>
      <c r="AB94" s="528"/>
      <c r="AC94" s="528"/>
      <c r="AD94" s="528"/>
      <c r="AE94" s="528"/>
      <c r="AF94" s="528"/>
      <c r="AG94" s="528"/>
      <c r="AH94" s="528"/>
      <c r="AI94" s="528"/>
      <c r="AJ94" s="528"/>
      <c r="AK94" s="528"/>
      <c r="AL94" s="528"/>
      <c r="AM94" s="528"/>
      <c r="AN94" s="528"/>
      <c r="AO94" s="528"/>
      <c r="AP94" s="528"/>
      <c r="AQ94" s="528"/>
      <c r="AR94" s="528"/>
      <c r="AS94" s="528"/>
      <c r="AT94" s="528"/>
      <c r="AU94" s="528"/>
      <c r="AV94" s="528"/>
      <c r="AW94" s="528"/>
      <c r="AX94" s="528"/>
      <c r="AY94" s="528"/>
      <c r="AZ94" s="528"/>
      <c r="BA94" s="528"/>
      <c r="BB94" s="528"/>
      <c r="BC94" s="528"/>
      <c r="BD94" s="528"/>
      <c r="BE94" s="528"/>
      <c r="BF94" s="528"/>
      <c r="BG94" s="528"/>
      <c r="BH94" s="528"/>
      <c r="BI94" s="528"/>
      <c r="BJ94" s="528"/>
      <c r="BK94" s="528"/>
      <c r="BL94" s="528"/>
      <c r="BM94" s="528"/>
      <c r="BN94" s="528"/>
      <c r="BO94" s="528"/>
      <c r="BP94" s="528"/>
      <c r="BQ94" s="528"/>
      <c r="BR94" s="528"/>
      <c r="BS94" s="528"/>
      <c r="BT94" s="528"/>
      <c r="BU94" s="528"/>
      <c r="BV94" s="528"/>
      <c r="BW94" s="528"/>
      <c r="BX94" s="528"/>
      <c r="BY94" s="528"/>
      <c r="BZ94" s="528"/>
      <c r="CA94" s="528"/>
      <c r="CB94" s="528"/>
      <c r="CC94" s="528"/>
      <c r="CD94" s="528"/>
      <c r="CE94" s="528"/>
      <c r="CF94" s="528"/>
      <c r="CG94" s="528"/>
      <c r="CH94" s="528"/>
      <c r="CI94" s="528"/>
      <c r="CJ94" s="528"/>
      <c r="CK94" s="528"/>
      <c r="CL94" s="528"/>
      <c r="CM94" s="528"/>
      <c r="CN94" s="528"/>
      <c r="CO94" s="528"/>
      <c r="CP94" s="528"/>
      <c r="CQ94" s="528"/>
      <c r="CR94" s="528"/>
      <c r="CS94" s="528"/>
      <c r="CT94" s="528"/>
      <c r="CU94" s="528"/>
      <c r="CV94" s="528"/>
      <c r="CW94" s="528"/>
      <c r="CX94" s="528"/>
      <c r="CY94" s="528"/>
      <c r="CZ94" s="528"/>
      <c r="DA94" s="528"/>
      <c r="DB94" s="528"/>
      <c r="DC94" s="528"/>
      <c r="DD94" s="528"/>
      <c r="DE94" s="528"/>
      <c r="DF94" s="528"/>
      <c r="DG94" s="528"/>
      <c r="DH94" s="528"/>
      <c r="DI94" s="528"/>
      <c r="DJ94" s="528"/>
      <c r="DK94" s="528"/>
      <c r="DL94" s="528"/>
      <c r="DM94" s="528"/>
      <c r="DN94" s="528"/>
      <c r="DO94" s="528"/>
      <c r="DP94" s="528"/>
      <c r="DQ94" s="528"/>
      <c r="DR94" s="528"/>
      <c r="DS94" s="528"/>
      <c r="DT94" s="528"/>
      <c r="DU94" s="528"/>
      <c r="DV94" s="528"/>
      <c r="DW94" s="528"/>
      <c r="DX94" s="528"/>
      <c r="DY94" s="528"/>
      <c r="DZ94" s="528"/>
      <c r="EA94" s="528"/>
      <c r="EB94" s="528"/>
      <c r="EC94" s="528"/>
      <c r="ED94" s="528"/>
      <c r="EE94" s="528"/>
      <c r="EF94" s="528"/>
      <c r="EG94" s="528"/>
      <c r="EH94" s="528"/>
      <c r="EI94" s="528"/>
      <c r="EJ94" s="528"/>
      <c r="EK94" s="528"/>
      <c r="EL94" s="528"/>
      <c r="EM94" s="528"/>
      <c r="EN94" s="528"/>
      <c r="EO94" s="528"/>
      <c r="EP94" s="528"/>
      <c r="EQ94" s="528"/>
      <c r="ER94" s="528"/>
      <c r="ES94" s="528"/>
      <c r="ET94" s="528"/>
      <c r="EU94" s="528"/>
      <c r="EV94" s="528"/>
      <c r="EW94" s="528"/>
      <c r="EX94" s="528"/>
      <c r="EY94" s="528"/>
      <c r="EZ94" s="528"/>
      <c r="FA94" s="528"/>
      <c r="FB94" s="528"/>
      <c r="FC94" s="528"/>
      <c r="FD94" s="528"/>
      <c r="FE94" s="528"/>
      <c r="FF94" s="528"/>
      <c r="FG94" s="528"/>
    </row>
    <row r="95" spans="1:163" s="557" customFormat="1" ht="12" customHeight="1" x14ac:dyDescent="0.2">
      <c r="A95" s="134"/>
      <c r="B95" s="134"/>
      <c r="C95" s="134" t="s">
        <v>783</v>
      </c>
      <c r="D95" s="134" t="s">
        <v>784</v>
      </c>
      <c r="E95" s="134" t="s">
        <v>785</v>
      </c>
      <c r="F95" s="134"/>
      <c r="G95" s="134"/>
      <c r="H95" s="134"/>
      <c r="I95" s="558">
        <v>7330</v>
      </c>
      <c r="J95" s="270"/>
      <c r="K95" s="589" t="s">
        <v>786</v>
      </c>
      <c r="L95" s="270"/>
      <c r="M95" s="558">
        <v>598</v>
      </c>
      <c r="N95" s="538"/>
      <c r="O95" s="558">
        <v>752</v>
      </c>
      <c r="P95" s="538"/>
      <c r="Q95" s="558">
        <v>2391</v>
      </c>
      <c r="R95" s="538"/>
      <c r="S95" s="558">
        <v>1590</v>
      </c>
      <c r="T95" s="538"/>
      <c r="U95" s="558">
        <v>1077</v>
      </c>
      <c r="V95" s="538"/>
      <c r="W95" s="558">
        <v>922</v>
      </c>
      <c r="X95" s="528"/>
      <c r="Y95" s="528"/>
      <c r="Z95" s="528"/>
      <c r="AA95" s="528"/>
      <c r="AB95" s="528"/>
      <c r="AC95" s="528"/>
      <c r="AD95" s="528"/>
      <c r="AE95" s="528"/>
      <c r="AF95" s="528"/>
      <c r="AG95" s="528"/>
      <c r="AH95" s="528"/>
      <c r="AI95" s="528"/>
      <c r="AJ95" s="528"/>
      <c r="AK95" s="528"/>
      <c r="AL95" s="528"/>
      <c r="AM95" s="528"/>
      <c r="AN95" s="528"/>
      <c r="AO95" s="528"/>
      <c r="AP95" s="528"/>
      <c r="AQ95" s="528"/>
      <c r="AR95" s="528"/>
      <c r="AS95" s="528"/>
      <c r="AT95" s="528"/>
      <c r="AU95" s="528"/>
      <c r="AV95" s="528"/>
      <c r="AW95" s="528"/>
      <c r="AX95" s="528"/>
      <c r="AY95" s="528"/>
      <c r="AZ95" s="528"/>
      <c r="BA95" s="528"/>
      <c r="BB95" s="528"/>
      <c r="BC95" s="528"/>
      <c r="BD95" s="528"/>
      <c r="BE95" s="528"/>
      <c r="BF95" s="528"/>
      <c r="BG95" s="528"/>
      <c r="BH95" s="528"/>
      <c r="BI95" s="528"/>
      <c r="BJ95" s="528"/>
      <c r="BK95" s="528"/>
      <c r="BL95" s="528"/>
      <c r="BM95" s="528"/>
      <c r="BN95" s="528"/>
      <c r="BO95" s="528"/>
      <c r="BP95" s="528"/>
      <c r="BQ95" s="528"/>
      <c r="BR95" s="528"/>
      <c r="BS95" s="528"/>
      <c r="BT95" s="528"/>
      <c r="BU95" s="528"/>
      <c r="BV95" s="528"/>
      <c r="BW95" s="528"/>
      <c r="BX95" s="528"/>
      <c r="BY95" s="528"/>
      <c r="BZ95" s="528"/>
      <c r="CA95" s="528"/>
      <c r="CB95" s="528"/>
      <c r="CC95" s="528"/>
      <c r="CD95" s="528"/>
      <c r="CE95" s="528"/>
      <c r="CF95" s="528"/>
      <c r="CG95" s="528"/>
      <c r="CH95" s="528"/>
      <c r="CI95" s="528"/>
      <c r="CJ95" s="528"/>
      <c r="CK95" s="528"/>
      <c r="CL95" s="528"/>
      <c r="CM95" s="528"/>
      <c r="CN95" s="528"/>
      <c r="CO95" s="528"/>
      <c r="CP95" s="528"/>
      <c r="CQ95" s="528"/>
      <c r="CR95" s="528"/>
      <c r="CS95" s="528"/>
      <c r="CT95" s="528"/>
      <c r="CU95" s="528"/>
      <c r="CV95" s="528"/>
      <c r="CW95" s="528"/>
      <c r="CX95" s="528"/>
      <c r="CY95" s="528"/>
      <c r="CZ95" s="528"/>
      <c r="DA95" s="528"/>
      <c r="DB95" s="528"/>
      <c r="DC95" s="528"/>
      <c r="DD95" s="528"/>
      <c r="DE95" s="528"/>
      <c r="DF95" s="528"/>
      <c r="DG95" s="528"/>
      <c r="DH95" s="528"/>
      <c r="DI95" s="528"/>
      <c r="DJ95" s="528"/>
      <c r="DK95" s="528"/>
      <c r="DL95" s="528"/>
      <c r="DM95" s="528"/>
      <c r="DN95" s="528"/>
      <c r="DO95" s="528"/>
      <c r="DP95" s="528"/>
      <c r="DQ95" s="528"/>
      <c r="DR95" s="528"/>
      <c r="DS95" s="528"/>
      <c r="DT95" s="528"/>
      <c r="DU95" s="528"/>
      <c r="DV95" s="528"/>
      <c r="DW95" s="528"/>
      <c r="DX95" s="528"/>
      <c r="DY95" s="528"/>
      <c r="DZ95" s="528"/>
      <c r="EA95" s="528"/>
      <c r="EB95" s="528"/>
      <c r="EC95" s="528"/>
      <c r="ED95" s="528"/>
      <c r="EE95" s="528"/>
      <c r="EF95" s="528"/>
      <c r="EG95" s="528"/>
      <c r="EH95" s="528"/>
      <c r="EI95" s="528"/>
      <c r="EJ95" s="528"/>
      <c r="EK95" s="528"/>
      <c r="EL95" s="528"/>
      <c r="EM95" s="528"/>
      <c r="EN95" s="528"/>
      <c r="EO95" s="528"/>
      <c r="EP95" s="528"/>
      <c r="EQ95" s="528"/>
      <c r="ER95" s="528"/>
      <c r="ES95" s="528"/>
      <c r="ET95" s="528"/>
      <c r="EU95" s="528"/>
      <c r="EV95" s="528"/>
      <c r="EW95" s="528"/>
      <c r="EX95" s="528"/>
      <c r="EY95" s="528"/>
      <c r="EZ95" s="528"/>
      <c r="FA95" s="528"/>
      <c r="FB95" s="528"/>
      <c r="FC95" s="528"/>
      <c r="FD95" s="528"/>
      <c r="FE95" s="528"/>
      <c r="FF95" s="528"/>
      <c r="FG95" s="528"/>
    </row>
    <row r="96" spans="1:163" ht="16.5" customHeight="1" x14ac:dyDescent="0.2">
      <c r="A96" s="134"/>
      <c r="B96" s="134"/>
      <c r="C96" s="134" t="s">
        <v>787</v>
      </c>
      <c r="D96" s="134" t="s">
        <v>788</v>
      </c>
      <c r="E96" s="134"/>
      <c r="F96" s="134" t="s">
        <v>789</v>
      </c>
      <c r="G96" s="134"/>
      <c r="H96" s="134"/>
      <c r="I96" s="558">
        <v>373</v>
      </c>
      <c r="J96" s="270"/>
      <c r="K96" s="589" t="s">
        <v>790</v>
      </c>
      <c r="L96" s="270"/>
      <c r="M96" s="558" t="s">
        <v>2406</v>
      </c>
      <c r="N96" s="538"/>
      <c r="O96" s="558" t="s">
        <v>2406</v>
      </c>
      <c r="P96" s="538"/>
      <c r="Q96" s="558">
        <v>125</v>
      </c>
      <c r="R96" s="538"/>
      <c r="S96" s="558">
        <v>65</v>
      </c>
      <c r="T96" s="538"/>
      <c r="U96" s="558">
        <v>38</v>
      </c>
      <c r="V96" s="538"/>
      <c r="W96" s="558">
        <v>65</v>
      </c>
      <c r="X96" s="528"/>
      <c r="Y96" s="528"/>
      <c r="Z96" s="528"/>
      <c r="AA96" s="528"/>
      <c r="AB96" s="528"/>
      <c r="AC96" s="528"/>
      <c r="AD96" s="528"/>
      <c r="AE96" s="528"/>
      <c r="AF96" s="528"/>
      <c r="AG96" s="528"/>
      <c r="AH96" s="528"/>
      <c r="AI96" s="528"/>
      <c r="AJ96" s="528"/>
      <c r="AK96" s="528"/>
      <c r="AL96" s="528"/>
      <c r="AM96" s="528"/>
      <c r="AN96" s="528"/>
      <c r="AO96" s="528"/>
      <c r="AP96" s="528"/>
      <c r="AQ96" s="528"/>
      <c r="AR96" s="528"/>
      <c r="AS96" s="528"/>
      <c r="AT96" s="528"/>
      <c r="AU96" s="528"/>
      <c r="AV96" s="528"/>
      <c r="AW96" s="528"/>
      <c r="AX96" s="528"/>
      <c r="AY96" s="528"/>
      <c r="AZ96" s="528"/>
      <c r="BA96" s="528"/>
      <c r="BB96" s="528"/>
      <c r="BC96" s="528"/>
      <c r="BD96" s="528"/>
      <c r="BE96" s="528"/>
      <c r="BF96" s="528"/>
      <c r="BG96" s="528"/>
      <c r="BH96" s="528"/>
      <c r="BI96" s="528"/>
      <c r="BJ96" s="528"/>
      <c r="BK96" s="528"/>
      <c r="BL96" s="528"/>
      <c r="BM96" s="528"/>
      <c r="BN96" s="528"/>
      <c r="BO96" s="528"/>
      <c r="BP96" s="528"/>
      <c r="BQ96" s="528"/>
      <c r="BR96" s="528"/>
      <c r="BS96" s="528"/>
      <c r="BT96" s="528"/>
      <c r="BU96" s="528"/>
      <c r="BV96" s="528"/>
      <c r="BW96" s="528"/>
      <c r="BX96" s="528"/>
      <c r="BY96" s="528"/>
      <c r="BZ96" s="528"/>
      <c r="CA96" s="528"/>
      <c r="CB96" s="528"/>
      <c r="CC96" s="528"/>
      <c r="CD96" s="528"/>
      <c r="CE96" s="528"/>
      <c r="CF96" s="528"/>
      <c r="CG96" s="528"/>
      <c r="CH96" s="528"/>
      <c r="CI96" s="528"/>
      <c r="CJ96" s="528"/>
      <c r="CK96" s="528"/>
      <c r="CL96" s="528"/>
      <c r="CM96" s="528"/>
      <c r="CN96" s="528"/>
      <c r="CO96" s="528"/>
      <c r="CP96" s="528"/>
      <c r="CQ96" s="528"/>
      <c r="CR96" s="528"/>
      <c r="CS96" s="528"/>
      <c r="CT96" s="528"/>
      <c r="CU96" s="528"/>
      <c r="CV96" s="528"/>
      <c r="CW96" s="528"/>
      <c r="CX96" s="528"/>
      <c r="CY96" s="528"/>
      <c r="CZ96" s="528"/>
      <c r="DA96" s="528"/>
      <c r="DB96" s="528"/>
      <c r="DC96" s="528"/>
      <c r="DD96" s="528"/>
      <c r="DE96" s="528"/>
      <c r="DF96" s="528"/>
      <c r="DG96" s="528"/>
      <c r="DH96" s="528"/>
      <c r="DI96" s="528"/>
      <c r="DJ96" s="528"/>
      <c r="DK96" s="528"/>
      <c r="DL96" s="528"/>
      <c r="DM96" s="528"/>
      <c r="DN96" s="528"/>
      <c r="DO96" s="528"/>
      <c r="DP96" s="528"/>
      <c r="DQ96" s="528"/>
      <c r="DR96" s="528"/>
      <c r="DS96" s="528"/>
      <c r="DT96" s="528"/>
      <c r="DU96" s="528"/>
      <c r="DV96" s="528"/>
      <c r="DW96" s="528"/>
      <c r="DX96" s="528"/>
      <c r="DY96" s="528"/>
      <c r="DZ96" s="528"/>
      <c r="EA96" s="528"/>
      <c r="EB96" s="528"/>
      <c r="EC96" s="528"/>
      <c r="ED96" s="528"/>
      <c r="EE96" s="528"/>
      <c r="EF96" s="528"/>
      <c r="EG96" s="528"/>
      <c r="EH96" s="528"/>
      <c r="EI96" s="528"/>
      <c r="EJ96" s="528"/>
      <c r="EK96" s="528"/>
      <c r="EL96" s="528"/>
      <c r="EM96" s="528"/>
      <c r="EN96" s="528"/>
      <c r="EO96" s="528"/>
      <c r="EP96" s="528"/>
      <c r="EQ96" s="528"/>
      <c r="ER96" s="528"/>
      <c r="ES96" s="528"/>
      <c r="ET96" s="528"/>
      <c r="EU96" s="528"/>
      <c r="EV96" s="528"/>
      <c r="EW96" s="528"/>
      <c r="EX96" s="528"/>
      <c r="EY96" s="528"/>
      <c r="EZ96" s="528"/>
      <c r="FA96" s="528"/>
      <c r="FB96" s="528"/>
      <c r="FC96" s="528"/>
      <c r="FD96" s="528"/>
      <c r="FE96" s="528"/>
      <c r="FF96" s="528"/>
      <c r="FG96" s="528"/>
    </row>
    <row r="97" spans="1:163" ht="12" customHeight="1" x14ac:dyDescent="0.2">
      <c r="A97" s="134"/>
      <c r="B97" s="134"/>
      <c r="C97" s="134" t="s">
        <v>791</v>
      </c>
      <c r="D97" s="134" t="s">
        <v>792</v>
      </c>
      <c r="E97" s="134"/>
      <c r="F97" s="134" t="s">
        <v>793</v>
      </c>
      <c r="G97" s="134"/>
      <c r="H97" s="134"/>
      <c r="I97" s="558">
        <v>384</v>
      </c>
      <c r="J97" s="270"/>
      <c r="K97" s="589" t="s">
        <v>794</v>
      </c>
      <c r="L97" s="270"/>
      <c r="M97" s="558" t="s">
        <v>2406</v>
      </c>
      <c r="N97" s="538"/>
      <c r="O97" s="558" t="s">
        <v>2406</v>
      </c>
      <c r="P97" s="538"/>
      <c r="Q97" s="558">
        <v>134</v>
      </c>
      <c r="R97" s="538"/>
      <c r="S97" s="558">
        <v>87</v>
      </c>
      <c r="T97" s="538"/>
      <c r="U97" s="558">
        <v>70</v>
      </c>
      <c r="V97" s="538"/>
      <c r="W97" s="558">
        <v>45</v>
      </c>
      <c r="X97" s="528"/>
      <c r="Y97" s="528"/>
      <c r="Z97" s="528"/>
      <c r="AA97" s="528"/>
      <c r="AB97" s="528"/>
      <c r="AC97" s="528"/>
      <c r="AD97" s="528"/>
      <c r="AE97" s="528"/>
      <c r="AF97" s="528"/>
      <c r="AG97" s="528"/>
      <c r="AH97" s="528"/>
      <c r="AI97" s="528"/>
      <c r="AJ97" s="528"/>
      <c r="AK97" s="528"/>
      <c r="AL97" s="528"/>
      <c r="AM97" s="528"/>
      <c r="AN97" s="528"/>
      <c r="AO97" s="528"/>
      <c r="AP97" s="528"/>
      <c r="AQ97" s="528"/>
      <c r="AR97" s="528"/>
      <c r="AS97" s="528"/>
      <c r="AT97" s="528"/>
      <c r="AU97" s="528"/>
      <c r="AV97" s="528"/>
      <c r="AW97" s="528"/>
      <c r="AX97" s="528"/>
      <c r="AY97" s="528"/>
      <c r="AZ97" s="528"/>
      <c r="BA97" s="528"/>
      <c r="BB97" s="528"/>
      <c r="BC97" s="528"/>
      <c r="BD97" s="528"/>
      <c r="BE97" s="528"/>
      <c r="BF97" s="528"/>
      <c r="BG97" s="528"/>
      <c r="BH97" s="528"/>
      <c r="BI97" s="528"/>
      <c r="BJ97" s="528"/>
      <c r="BK97" s="528"/>
      <c r="BL97" s="528"/>
      <c r="BM97" s="528"/>
      <c r="BN97" s="528"/>
      <c r="BO97" s="528"/>
      <c r="BP97" s="528"/>
      <c r="BQ97" s="528"/>
      <c r="BR97" s="528"/>
      <c r="BS97" s="528"/>
      <c r="BT97" s="528"/>
      <c r="BU97" s="528"/>
      <c r="BV97" s="528"/>
      <c r="BW97" s="528"/>
      <c r="BX97" s="528"/>
      <c r="BY97" s="528"/>
      <c r="BZ97" s="528"/>
      <c r="CA97" s="528"/>
      <c r="CB97" s="528"/>
      <c r="CC97" s="528"/>
      <c r="CD97" s="528"/>
      <c r="CE97" s="528"/>
      <c r="CF97" s="528"/>
      <c r="CG97" s="528"/>
      <c r="CH97" s="528"/>
      <c r="CI97" s="528"/>
      <c r="CJ97" s="528"/>
      <c r="CK97" s="528"/>
      <c r="CL97" s="528"/>
      <c r="CM97" s="528"/>
      <c r="CN97" s="528"/>
      <c r="CO97" s="528"/>
      <c r="CP97" s="528"/>
      <c r="CQ97" s="528"/>
      <c r="CR97" s="528"/>
      <c r="CS97" s="528"/>
      <c r="CT97" s="528"/>
      <c r="CU97" s="528"/>
      <c r="CV97" s="528"/>
      <c r="CW97" s="528"/>
      <c r="CX97" s="528"/>
      <c r="CY97" s="528"/>
      <c r="CZ97" s="528"/>
      <c r="DA97" s="528"/>
      <c r="DB97" s="528"/>
      <c r="DC97" s="528"/>
      <c r="DD97" s="528"/>
      <c r="DE97" s="528"/>
      <c r="DF97" s="528"/>
      <c r="DG97" s="528"/>
      <c r="DH97" s="528"/>
      <c r="DI97" s="528"/>
      <c r="DJ97" s="528"/>
      <c r="DK97" s="528"/>
      <c r="DL97" s="528"/>
      <c r="DM97" s="528"/>
      <c r="DN97" s="528"/>
      <c r="DO97" s="528"/>
      <c r="DP97" s="528"/>
      <c r="DQ97" s="528"/>
      <c r="DR97" s="528"/>
      <c r="DS97" s="528"/>
      <c r="DT97" s="528"/>
      <c r="DU97" s="528"/>
      <c r="DV97" s="528"/>
      <c r="DW97" s="528"/>
      <c r="DX97" s="528"/>
      <c r="DY97" s="528"/>
      <c r="DZ97" s="528"/>
      <c r="EA97" s="528"/>
      <c r="EB97" s="528"/>
      <c r="EC97" s="528"/>
      <c r="ED97" s="528"/>
      <c r="EE97" s="528"/>
      <c r="EF97" s="528"/>
      <c r="EG97" s="528"/>
      <c r="EH97" s="528"/>
      <c r="EI97" s="528"/>
      <c r="EJ97" s="528"/>
      <c r="EK97" s="528"/>
      <c r="EL97" s="528"/>
      <c r="EM97" s="528"/>
      <c r="EN97" s="528"/>
      <c r="EO97" s="528"/>
      <c r="EP97" s="528"/>
      <c r="EQ97" s="528"/>
      <c r="ER97" s="528"/>
      <c r="ES97" s="528"/>
      <c r="ET97" s="528"/>
      <c r="EU97" s="528"/>
      <c r="EV97" s="528"/>
      <c r="EW97" s="528"/>
      <c r="EX97" s="528"/>
      <c r="EY97" s="528"/>
      <c r="EZ97" s="528"/>
      <c r="FA97" s="528"/>
      <c r="FB97" s="528"/>
      <c r="FC97" s="528"/>
      <c r="FD97" s="528"/>
      <c r="FE97" s="528"/>
      <c r="FF97" s="528"/>
      <c r="FG97" s="528"/>
    </row>
    <row r="98" spans="1:163" ht="12" customHeight="1" x14ac:dyDescent="0.2">
      <c r="A98" s="134"/>
      <c r="B98" s="134"/>
      <c r="C98" s="134" t="s">
        <v>795</v>
      </c>
      <c r="D98" s="134" t="s">
        <v>796</v>
      </c>
      <c r="E98" s="134"/>
      <c r="F98" s="134" t="s">
        <v>797</v>
      </c>
      <c r="G98" s="134"/>
      <c r="H98" s="134"/>
      <c r="I98" s="558">
        <v>1098</v>
      </c>
      <c r="J98" s="270"/>
      <c r="K98" s="589" t="s">
        <v>798</v>
      </c>
      <c r="L98" s="270"/>
      <c r="M98" s="558">
        <v>86</v>
      </c>
      <c r="N98" s="538"/>
      <c r="O98" s="558">
        <v>88</v>
      </c>
      <c r="P98" s="538"/>
      <c r="Q98" s="558">
        <v>367</v>
      </c>
      <c r="R98" s="538"/>
      <c r="S98" s="558">
        <v>250</v>
      </c>
      <c r="T98" s="538"/>
      <c r="U98" s="558">
        <v>165</v>
      </c>
      <c r="V98" s="538"/>
      <c r="W98" s="558">
        <v>142</v>
      </c>
      <c r="X98" s="528"/>
      <c r="Y98" s="528"/>
      <c r="Z98" s="528"/>
      <c r="AA98" s="528"/>
      <c r="AB98" s="528"/>
      <c r="AC98" s="528"/>
      <c r="AD98" s="528"/>
      <c r="AE98" s="528"/>
      <c r="AF98" s="528"/>
      <c r="AG98" s="528"/>
      <c r="AH98" s="528"/>
      <c r="AI98" s="528"/>
      <c r="AJ98" s="528"/>
      <c r="AK98" s="528"/>
      <c r="AL98" s="528"/>
      <c r="AM98" s="528"/>
      <c r="AN98" s="528"/>
      <c r="AO98" s="528"/>
      <c r="AP98" s="528"/>
      <c r="AQ98" s="528"/>
      <c r="AR98" s="528"/>
      <c r="AS98" s="528"/>
      <c r="AT98" s="528"/>
      <c r="AU98" s="528"/>
      <c r="AV98" s="528"/>
      <c r="AW98" s="528"/>
      <c r="AX98" s="528"/>
      <c r="AY98" s="528"/>
      <c r="AZ98" s="528"/>
      <c r="BA98" s="528"/>
      <c r="BB98" s="528"/>
      <c r="BC98" s="528"/>
      <c r="BD98" s="528"/>
      <c r="BE98" s="528"/>
      <c r="BF98" s="528"/>
      <c r="BG98" s="528"/>
      <c r="BH98" s="528"/>
      <c r="BI98" s="528"/>
      <c r="BJ98" s="528"/>
      <c r="BK98" s="528"/>
      <c r="BL98" s="528"/>
      <c r="BM98" s="528"/>
      <c r="BN98" s="528"/>
      <c r="BO98" s="528"/>
      <c r="BP98" s="528"/>
      <c r="BQ98" s="528"/>
      <c r="BR98" s="528"/>
      <c r="BS98" s="528"/>
      <c r="BT98" s="528"/>
      <c r="BU98" s="528"/>
      <c r="BV98" s="528"/>
      <c r="BW98" s="528"/>
      <c r="BX98" s="528"/>
      <c r="BY98" s="528"/>
      <c r="BZ98" s="528"/>
      <c r="CA98" s="528"/>
      <c r="CB98" s="528"/>
      <c r="CC98" s="528"/>
      <c r="CD98" s="528"/>
      <c r="CE98" s="528"/>
      <c r="CF98" s="528"/>
      <c r="CG98" s="528"/>
      <c r="CH98" s="528"/>
      <c r="CI98" s="528"/>
      <c r="CJ98" s="528"/>
      <c r="CK98" s="528"/>
      <c r="CL98" s="528"/>
      <c r="CM98" s="528"/>
      <c r="CN98" s="528"/>
      <c r="CO98" s="528"/>
      <c r="CP98" s="528"/>
      <c r="CQ98" s="528"/>
      <c r="CR98" s="528"/>
      <c r="CS98" s="528"/>
      <c r="CT98" s="528"/>
      <c r="CU98" s="528"/>
      <c r="CV98" s="528"/>
      <c r="CW98" s="528"/>
      <c r="CX98" s="528"/>
      <c r="CY98" s="528"/>
      <c r="CZ98" s="528"/>
      <c r="DA98" s="528"/>
      <c r="DB98" s="528"/>
      <c r="DC98" s="528"/>
      <c r="DD98" s="528"/>
      <c r="DE98" s="528"/>
      <c r="DF98" s="528"/>
      <c r="DG98" s="528"/>
      <c r="DH98" s="528"/>
      <c r="DI98" s="528"/>
      <c r="DJ98" s="528"/>
      <c r="DK98" s="528"/>
      <c r="DL98" s="528"/>
      <c r="DM98" s="528"/>
      <c r="DN98" s="528"/>
      <c r="DO98" s="528"/>
      <c r="DP98" s="528"/>
      <c r="DQ98" s="528"/>
      <c r="DR98" s="528"/>
      <c r="DS98" s="528"/>
      <c r="DT98" s="528"/>
      <c r="DU98" s="528"/>
      <c r="DV98" s="528"/>
      <c r="DW98" s="528"/>
      <c r="DX98" s="528"/>
      <c r="DY98" s="528"/>
      <c r="DZ98" s="528"/>
      <c r="EA98" s="528"/>
      <c r="EB98" s="528"/>
      <c r="EC98" s="528"/>
      <c r="ED98" s="528"/>
      <c r="EE98" s="528"/>
      <c r="EF98" s="528"/>
      <c r="EG98" s="528"/>
      <c r="EH98" s="528"/>
      <c r="EI98" s="528"/>
      <c r="EJ98" s="528"/>
      <c r="EK98" s="528"/>
      <c r="EL98" s="528"/>
      <c r="EM98" s="528"/>
      <c r="EN98" s="528"/>
      <c r="EO98" s="528"/>
      <c r="EP98" s="528"/>
      <c r="EQ98" s="528"/>
      <c r="ER98" s="528"/>
      <c r="ES98" s="528"/>
      <c r="ET98" s="528"/>
      <c r="EU98" s="528"/>
      <c r="EV98" s="528"/>
      <c r="EW98" s="528"/>
      <c r="EX98" s="528"/>
      <c r="EY98" s="528"/>
      <c r="EZ98" s="528"/>
      <c r="FA98" s="528"/>
      <c r="FB98" s="528"/>
      <c r="FC98" s="528"/>
      <c r="FD98" s="528"/>
      <c r="FE98" s="528"/>
      <c r="FF98" s="528"/>
      <c r="FG98" s="528"/>
    </row>
    <row r="99" spans="1:163" ht="12" customHeight="1" x14ac:dyDescent="0.2">
      <c r="A99" s="134"/>
      <c r="B99" s="134"/>
      <c r="C99" s="134" t="s">
        <v>799</v>
      </c>
      <c r="D99" s="134" t="s">
        <v>800</v>
      </c>
      <c r="E99" s="134"/>
      <c r="F99" s="134" t="s">
        <v>801</v>
      </c>
      <c r="G99" s="134"/>
      <c r="H99" s="134"/>
      <c r="I99" s="558">
        <v>605</v>
      </c>
      <c r="J99" s="270"/>
      <c r="K99" s="589" t="s">
        <v>802</v>
      </c>
      <c r="L99" s="270"/>
      <c r="M99" s="558">
        <v>62</v>
      </c>
      <c r="N99" s="538"/>
      <c r="O99" s="558">
        <v>65</v>
      </c>
      <c r="P99" s="538"/>
      <c r="Q99" s="558">
        <v>195</v>
      </c>
      <c r="R99" s="538"/>
      <c r="S99" s="558">
        <v>125</v>
      </c>
      <c r="T99" s="538"/>
      <c r="U99" s="558">
        <v>93</v>
      </c>
      <c r="V99" s="538"/>
      <c r="W99" s="558">
        <v>65</v>
      </c>
      <c r="X99" s="528"/>
      <c r="Y99" s="528"/>
      <c r="Z99" s="528"/>
      <c r="AA99" s="528"/>
      <c r="AB99" s="528"/>
      <c r="AC99" s="528"/>
      <c r="AD99" s="528"/>
      <c r="AE99" s="528"/>
      <c r="AF99" s="528"/>
      <c r="AG99" s="528"/>
      <c r="AH99" s="528"/>
      <c r="AI99" s="528"/>
      <c r="AJ99" s="528"/>
      <c r="AK99" s="528"/>
      <c r="AL99" s="528"/>
      <c r="AM99" s="528"/>
      <c r="AN99" s="528"/>
      <c r="AO99" s="528"/>
      <c r="AP99" s="528"/>
      <c r="AQ99" s="528"/>
      <c r="AR99" s="528"/>
      <c r="AS99" s="528"/>
      <c r="AT99" s="528"/>
      <c r="AU99" s="528"/>
      <c r="AV99" s="528"/>
      <c r="AW99" s="528"/>
      <c r="AX99" s="528"/>
      <c r="AY99" s="528"/>
      <c r="AZ99" s="528"/>
      <c r="BA99" s="528"/>
      <c r="BB99" s="528"/>
      <c r="BC99" s="528"/>
      <c r="BD99" s="528"/>
      <c r="BE99" s="528"/>
      <c r="BF99" s="528"/>
      <c r="BG99" s="528"/>
      <c r="BH99" s="528"/>
      <c r="BI99" s="528"/>
      <c r="BJ99" s="528"/>
      <c r="BK99" s="528"/>
      <c r="BL99" s="528"/>
      <c r="BM99" s="528"/>
      <c r="BN99" s="528"/>
      <c r="BO99" s="528"/>
      <c r="BP99" s="528"/>
      <c r="BQ99" s="528"/>
      <c r="BR99" s="528"/>
      <c r="BS99" s="528"/>
      <c r="BT99" s="528"/>
      <c r="BU99" s="528"/>
      <c r="BV99" s="528"/>
      <c r="BW99" s="528"/>
      <c r="BX99" s="528"/>
      <c r="BY99" s="528"/>
      <c r="BZ99" s="528"/>
      <c r="CA99" s="528"/>
      <c r="CB99" s="528"/>
      <c r="CC99" s="528"/>
      <c r="CD99" s="528"/>
      <c r="CE99" s="528"/>
      <c r="CF99" s="528"/>
      <c r="CG99" s="528"/>
      <c r="CH99" s="528"/>
      <c r="CI99" s="528"/>
      <c r="CJ99" s="528"/>
      <c r="CK99" s="528"/>
      <c r="CL99" s="528"/>
      <c r="CM99" s="528"/>
      <c r="CN99" s="528"/>
      <c r="CO99" s="528"/>
      <c r="CP99" s="528"/>
      <c r="CQ99" s="528"/>
      <c r="CR99" s="528"/>
      <c r="CS99" s="528"/>
      <c r="CT99" s="528"/>
      <c r="CU99" s="528"/>
      <c r="CV99" s="528"/>
      <c r="CW99" s="528"/>
      <c r="CX99" s="528"/>
      <c r="CY99" s="528"/>
      <c r="CZ99" s="528"/>
      <c r="DA99" s="528"/>
      <c r="DB99" s="528"/>
      <c r="DC99" s="528"/>
      <c r="DD99" s="528"/>
      <c r="DE99" s="528"/>
      <c r="DF99" s="528"/>
      <c r="DG99" s="528"/>
      <c r="DH99" s="528"/>
      <c r="DI99" s="528"/>
      <c r="DJ99" s="528"/>
      <c r="DK99" s="528"/>
      <c r="DL99" s="528"/>
      <c r="DM99" s="528"/>
      <c r="DN99" s="528"/>
      <c r="DO99" s="528"/>
      <c r="DP99" s="528"/>
      <c r="DQ99" s="528"/>
      <c r="DR99" s="528"/>
      <c r="DS99" s="528"/>
      <c r="DT99" s="528"/>
      <c r="DU99" s="528"/>
      <c r="DV99" s="528"/>
      <c r="DW99" s="528"/>
      <c r="DX99" s="528"/>
      <c r="DY99" s="528"/>
      <c r="DZ99" s="528"/>
      <c r="EA99" s="528"/>
      <c r="EB99" s="528"/>
      <c r="EC99" s="528"/>
      <c r="ED99" s="528"/>
      <c r="EE99" s="528"/>
      <c r="EF99" s="528"/>
      <c r="EG99" s="528"/>
      <c r="EH99" s="528"/>
      <c r="EI99" s="528"/>
      <c r="EJ99" s="528"/>
      <c r="EK99" s="528"/>
      <c r="EL99" s="528"/>
      <c r="EM99" s="528"/>
      <c r="EN99" s="528"/>
      <c r="EO99" s="528"/>
      <c r="EP99" s="528"/>
      <c r="EQ99" s="528"/>
      <c r="ER99" s="528"/>
      <c r="ES99" s="528"/>
      <c r="ET99" s="528"/>
      <c r="EU99" s="528"/>
      <c r="EV99" s="528"/>
      <c r="EW99" s="528"/>
      <c r="EX99" s="528"/>
      <c r="EY99" s="528"/>
      <c r="EZ99" s="528"/>
      <c r="FA99" s="528"/>
      <c r="FB99" s="528"/>
      <c r="FC99" s="528"/>
      <c r="FD99" s="528"/>
      <c r="FE99" s="528"/>
      <c r="FF99" s="528"/>
      <c r="FG99" s="528"/>
    </row>
    <row r="100" spans="1:163" ht="12" customHeight="1" x14ac:dyDescent="0.2">
      <c r="A100" s="134"/>
      <c r="B100" s="134"/>
      <c r="C100" s="134" t="s">
        <v>803</v>
      </c>
      <c r="D100" s="134" t="s">
        <v>804</v>
      </c>
      <c r="E100" s="134"/>
      <c r="F100" s="134" t="s">
        <v>805</v>
      </c>
      <c r="G100" s="134"/>
      <c r="H100" s="134"/>
      <c r="I100" s="558">
        <v>755</v>
      </c>
      <c r="J100" s="270"/>
      <c r="K100" s="589" t="s">
        <v>806</v>
      </c>
      <c r="L100" s="270"/>
      <c r="M100" s="558">
        <v>60</v>
      </c>
      <c r="N100" s="538"/>
      <c r="O100" s="558">
        <v>96</v>
      </c>
      <c r="P100" s="538"/>
      <c r="Q100" s="558">
        <v>224</v>
      </c>
      <c r="R100" s="538"/>
      <c r="S100" s="558">
        <v>156</v>
      </c>
      <c r="T100" s="538"/>
      <c r="U100" s="558">
        <v>111</v>
      </c>
      <c r="V100" s="538"/>
      <c r="W100" s="558">
        <v>108</v>
      </c>
      <c r="X100" s="528"/>
      <c r="Y100" s="528"/>
      <c r="Z100" s="528"/>
      <c r="AA100" s="528"/>
      <c r="AB100" s="528"/>
      <c r="AC100" s="528"/>
      <c r="AD100" s="528"/>
      <c r="AE100" s="528"/>
      <c r="AF100" s="528"/>
      <c r="AG100" s="528"/>
      <c r="AH100" s="528"/>
      <c r="AI100" s="528"/>
      <c r="AJ100" s="528"/>
      <c r="AK100" s="528"/>
      <c r="AL100" s="528"/>
      <c r="AM100" s="528"/>
      <c r="AN100" s="528"/>
      <c r="AO100" s="528"/>
      <c r="AP100" s="528"/>
      <c r="AQ100" s="528"/>
      <c r="AR100" s="528"/>
      <c r="AS100" s="528"/>
      <c r="AT100" s="528"/>
      <c r="AU100" s="528"/>
      <c r="AV100" s="528"/>
      <c r="AW100" s="528"/>
      <c r="AX100" s="528"/>
      <c r="AY100" s="528"/>
      <c r="AZ100" s="528"/>
      <c r="BA100" s="528"/>
      <c r="BB100" s="528"/>
      <c r="BC100" s="528"/>
      <c r="BD100" s="528"/>
      <c r="BE100" s="528"/>
      <c r="BF100" s="528"/>
      <c r="BG100" s="528"/>
      <c r="BH100" s="528"/>
      <c r="BI100" s="528"/>
      <c r="BJ100" s="528"/>
      <c r="BK100" s="528"/>
      <c r="BL100" s="528"/>
      <c r="BM100" s="528"/>
      <c r="BN100" s="528"/>
      <c r="BO100" s="528"/>
      <c r="BP100" s="528"/>
      <c r="BQ100" s="528"/>
      <c r="BR100" s="528"/>
      <c r="BS100" s="528"/>
      <c r="BT100" s="528"/>
      <c r="BU100" s="528"/>
      <c r="BV100" s="528"/>
      <c r="BW100" s="528"/>
      <c r="BX100" s="528"/>
      <c r="BY100" s="528"/>
      <c r="BZ100" s="528"/>
      <c r="CA100" s="528"/>
      <c r="CB100" s="528"/>
      <c r="CC100" s="528"/>
      <c r="CD100" s="528"/>
      <c r="CE100" s="528"/>
      <c r="CF100" s="528"/>
      <c r="CG100" s="528"/>
      <c r="CH100" s="528"/>
      <c r="CI100" s="528"/>
      <c r="CJ100" s="528"/>
      <c r="CK100" s="528"/>
      <c r="CL100" s="528"/>
      <c r="CM100" s="528"/>
      <c r="CN100" s="528"/>
      <c r="CO100" s="528"/>
      <c r="CP100" s="528"/>
      <c r="CQ100" s="528"/>
      <c r="CR100" s="528"/>
      <c r="CS100" s="528"/>
      <c r="CT100" s="528"/>
      <c r="CU100" s="528"/>
      <c r="CV100" s="528"/>
      <c r="CW100" s="528"/>
      <c r="CX100" s="528"/>
      <c r="CY100" s="528"/>
      <c r="CZ100" s="528"/>
      <c r="DA100" s="528"/>
      <c r="DB100" s="528"/>
      <c r="DC100" s="528"/>
      <c r="DD100" s="528"/>
      <c r="DE100" s="528"/>
      <c r="DF100" s="528"/>
      <c r="DG100" s="528"/>
      <c r="DH100" s="528"/>
      <c r="DI100" s="528"/>
      <c r="DJ100" s="528"/>
      <c r="DK100" s="528"/>
      <c r="DL100" s="528"/>
      <c r="DM100" s="528"/>
      <c r="DN100" s="528"/>
      <c r="DO100" s="528"/>
      <c r="DP100" s="528"/>
      <c r="DQ100" s="528"/>
      <c r="DR100" s="528"/>
      <c r="DS100" s="528"/>
      <c r="DT100" s="528"/>
      <c r="DU100" s="528"/>
      <c r="DV100" s="528"/>
      <c r="DW100" s="528"/>
      <c r="DX100" s="528"/>
      <c r="DY100" s="528"/>
      <c r="DZ100" s="528"/>
      <c r="EA100" s="528"/>
      <c r="EB100" s="528"/>
      <c r="EC100" s="528"/>
      <c r="ED100" s="528"/>
      <c r="EE100" s="528"/>
      <c r="EF100" s="528"/>
      <c r="EG100" s="528"/>
      <c r="EH100" s="528"/>
      <c r="EI100" s="528"/>
      <c r="EJ100" s="528"/>
      <c r="EK100" s="528"/>
      <c r="EL100" s="528"/>
      <c r="EM100" s="528"/>
      <c r="EN100" s="528"/>
      <c r="EO100" s="528"/>
      <c r="EP100" s="528"/>
      <c r="EQ100" s="528"/>
      <c r="ER100" s="528"/>
      <c r="ES100" s="528"/>
      <c r="ET100" s="528"/>
      <c r="EU100" s="528"/>
      <c r="EV100" s="528"/>
      <c r="EW100" s="528"/>
      <c r="EX100" s="528"/>
      <c r="EY100" s="528"/>
      <c r="EZ100" s="528"/>
      <c r="FA100" s="528"/>
      <c r="FB100" s="528"/>
      <c r="FC100" s="528"/>
      <c r="FD100" s="528"/>
      <c r="FE100" s="528"/>
      <c r="FF100" s="528"/>
      <c r="FG100" s="528"/>
    </row>
    <row r="101" spans="1:163" ht="12" customHeight="1" x14ac:dyDescent="0.2">
      <c r="A101" s="134"/>
      <c r="B101" s="134"/>
      <c r="C101" s="134" t="s">
        <v>807</v>
      </c>
      <c r="D101" s="134" t="s">
        <v>808</v>
      </c>
      <c r="E101" s="134"/>
      <c r="F101" s="134" t="s">
        <v>809</v>
      </c>
      <c r="G101" s="134"/>
      <c r="H101" s="134"/>
      <c r="I101" s="558">
        <v>609</v>
      </c>
      <c r="J101" s="270"/>
      <c r="K101" s="589" t="s">
        <v>678</v>
      </c>
      <c r="L101" s="270"/>
      <c r="M101" s="558">
        <v>41</v>
      </c>
      <c r="N101" s="538"/>
      <c r="O101" s="558">
        <v>63</v>
      </c>
      <c r="P101" s="538"/>
      <c r="Q101" s="558">
        <v>190</v>
      </c>
      <c r="R101" s="538"/>
      <c r="S101" s="558">
        <v>128</v>
      </c>
      <c r="T101" s="538"/>
      <c r="U101" s="558">
        <v>100</v>
      </c>
      <c r="V101" s="538"/>
      <c r="W101" s="558">
        <v>87</v>
      </c>
      <c r="X101" s="528"/>
      <c r="Y101" s="528"/>
      <c r="Z101" s="528"/>
      <c r="AA101" s="528"/>
      <c r="AB101" s="528"/>
      <c r="AC101" s="528"/>
      <c r="AD101" s="528"/>
      <c r="AE101" s="528"/>
      <c r="AF101" s="528"/>
      <c r="AG101" s="528"/>
      <c r="AH101" s="528"/>
      <c r="AI101" s="528"/>
      <c r="AJ101" s="528"/>
      <c r="AK101" s="528"/>
      <c r="AL101" s="528"/>
      <c r="AM101" s="528"/>
      <c r="AN101" s="528"/>
      <c r="AO101" s="528"/>
      <c r="AP101" s="528"/>
      <c r="AQ101" s="528"/>
      <c r="AR101" s="528"/>
      <c r="AS101" s="528"/>
      <c r="AT101" s="528"/>
      <c r="AU101" s="528"/>
      <c r="AV101" s="528"/>
      <c r="AW101" s="528"/>
      <c r="AX101" s="528"/>
      <c r="AY101" s="528"/>
      <c r="AZ101" s="528"/>
      <c r="BA101" s="528"/>
      <c r="BB101" s="528"/>
      <c r="BC101" s="528"/>
      <c r="BD101" s="528"/>
      <c r="BE101" s="528"/>
      <c r="BF101" s="528"/>
      <c r="BG101" s="528"/>
      <c r="BH101" s="528"/>
      <c r="BI101" s="528"/>
      <c r="BJ101" s="528"/>
      <c r="BK101" s="528"/>
      <c r="BL101" s="528"/>
      <c r="BM101" s="528"/>
      <c r="BN101" s="528"/>
      <c r="BO101" s="528"/>
      <c r="BP101" s="528"/>
      <c r="BQ101" s="528"/>
      <c r="BR101" s="528"/>
      <c r="BS101" s="528"/>
      <c r="BT101" s="528"/>
      <c r="BU101" s="528"/>
      <c r="BV101" s="528"/>
      <c r="BW101" s="528"/>
      <c r="BX101" s="528"/>
      <c r="BY101" s="528"/>
      <c r="BZ101" s="528"/>
      <c r="CA101" s="528"/>
      <c r="CB101" s="528"/>
      <c r="CC101" s="528"/>
      <c r="CD101" s="528"/>
      <c r="CE101" s="528"/>
      <c r="CF101" s="528"/>
      <c r="CG101" s="528"/>
      <c r="CH101" s="528"/>
      <c r="CI101" s="528"/>
      <c r="CJ101" s="528"/>
      <c r="CK101" s="528"/>
      <c r="CL101" s="528"/>
      <c r="CM101" s="528"/>
      <c r="CN101" s="528"/>
      <c r="CO101" s="528"/>
      <c r="CP101" s="528"/>
      <c r="CQ101" s="528"/>
      <c r="CR101" s="528"/>
      <c r="CS101" s="528"/>
      <c r="CT101" s="528"/>
      <c r="CU101" s="528"/>
      <c r="CV101" s="528"/>
      <c r="CW101" s="528"/>
      <c r="CX101" s="528"/>
      <c r="CY101" s="528"/>
      <c r="CZ101" s="528"/>
      <c r="DA101" s="528"/>
      <c r="DB101" s="528"/>
      <c r="DC101" s="528"/>
      <c r="DD101" s="528"/>
      <c r="DE101" s="528"/>
      <c r="DF101" s="528"/>
      <c r="DG101" s="528"/>
      <c r="DH101" s="528"/>
      <c r="DI101" s="528"/>
      <c r="DJ101" s="528"/>
      <c r="DK101" s="528"/>
      <c r="DL101" s="528"/>
      <c r="DM101" s="528"/>
      <c r="DN101" s="528"/>
      <c r="DO101" s="528"/>
      <c r="DP101" s="528"/>
      <c r="DQ101" s="528"/>
      <c r="DR101" s="528"/>
      <c r="DS101" s="528"/>
      <c r="DT101" s="528"/>
      <c r="DU101" s="528"/>
      <c r="DV101" s="528"/>
      <c r="DW101" s="528"/>
      <c r="DX101" s="528"/>
      <c r="DY101" s="528"/>
      <c r="DZ101" s="528"/>
      <c r="EA101" s="528"/>
      <c r="EB101" s="528"/>
      <c r="EC101" s="528"/>
      <c r="ED101" s="528"/>
      <c r="EE101" s="528"/>
      <c r="EF101" s="528"/>
      <c r="EG101" s="528"/>
      <c r="EH101" s="528"/>
      <c r="EI101" s="528"/>
      <c r="EJ101" s="528"/>
      <c r="EK101" s="528"/>
      <c r="EL101" s="528"/>
      <c r="EM101" s="528"/>
      <c r="EN101" s="528"/>
      <c r="EO101" s="528"/>
      <c r="EP101" s="528"/>
      <c r="EQ101" s="528"/>
      <c r="ER101" s="528"/>
      <c r="ES101" s="528"/>
      <c r="ET101" s="528"/>
      <c r="EU101" s="528"/>
      <c r="EV101" s="528"/>
      <c r="EW101" s="528"/>
      <c r="EX101" s="528"/>
      <c r="EY101" s="528"/>
      <c r="EZ101" s="528"/>
      <c r="FA101" s="528"/>
      <c r="FB101" s="528"/>
      <c r="FC101" s="528"/>
      <c r="FD101" s="528"/>
      <c r="FE101" s="528"/>
      <c r="FF101" s="528"/>
      <c r="FG101" s="528"/>
    </row>
    <row r="102" spans="1:163" ht="12" customHeight="1" x14ac:dyDescent="0.2">
      <c r="A102" s="134"/>
      <c r="B102" s="134"/>
      <c r="C102" s="134" t="s">
        <v>810</v>
      </c>
      <c r="D102" s="134" t="s">
        <v>811</v>
      </c>
      <c r="E102" s="134"/>
      <c r="F102" s="134" t="s">
        <v>812</v>
      </c>
      <c r="G102" s="134"/>
      <c r="H102" s="134"/>
      <c r="I102" s="558">
        <v>974</v>
      </c>
      <c r="J102" s="270"/>
      <c r="K102" s="589" t="s">
        <v>813</v>
      </c>
      <c r="L102" s="270"/>
      <c r="M102" s="558">
        <v>90</v>
      </c>
      <c r="N102" s="538"/>
      <c r="O102" s="558">
        <v>88</v>
      </c>
      <c r="P102" s="538"/>
      <c r="Q102" s="558">
        <v>314</v>
      </c>
      <c r="R102" s="538"/>
      <c r="S102" s="558">
        <v>239</v>
      </c>
      <c r="T102" s="538"/>
      <c r="U102" s="558">
        <v>132</v>
      </c>
      <c r="V102" s="538"/>
      <c r="W102" s="558">
        <v>111</v>
      </c>
      <c r="X102" s="528"/>
      <c r="Y102" s="528"/>
      <c r="Z102" s="528"/>
      <c r="AA102" s="528"/>
      <c r="AB102" s="528"/>
      <c r="AC102" s="528"/>
      <c r="AD102" s="528"/>
      <c r="AE102" s="528"/>
      <c r="AF102" s="528"/>
      <c r="AG102" s="528"/>
      <c r="AH102" s="528"/>
      <c r="AI102" s="528"/>
      <c r="AJ102" s="528"/>
      <c r="AK102" s="528"/>
      <c r="AL102" s="528"/>
      <c r="AM102" s="528"/>
      <c r="AN102" s="528"/>
      <c r="AO102" s="528"/>
      <c r="AP102" s="528"/>
      <c r="AQ102" s="528"/>
      <c r="AR102" s="528"/>
      <c r="AS102" s="528"/>
      <c r="AT102" s="528"/>
      <c r="AU102" s="528"/>
      <c r="AV102" s="528"/>
      <c r="AW102" s="528"/>
      <c r="AX102" s="528"/>
      <c r="AY102" s="528"/>
      <c r="AZ102" s="528"/>
      <c r="BA102" s="528"/>
      <c r="BB102" s="528"/>
      <c r="BC102" s="528"/>
      <c r="BD102" s="528"/>
      <c r="BE102" s="528"/>
      <c r="BF102" s="528"/>
      <c r="BG102" s="528"/>
      <c r="BH102" s="528"/>
      <c r="BI102" s="528"/>
      <c r="BJ102" s="528"/>
      <c r="BK102" s="528"/>
      <c r="BL102" s="528"/>
      <c r="BM102" s="528"/>
      <c r="BN102" s="528"/>
      <c r="BO102" s="528"/>
      <c r="BP102" s="528"/>
      <c r="BQ102" s="528"/>
      <c r="BR102" s="528"/>
      <c r="BS102" s="528"/>
      <c r="BT102" s="528"/>
      <c r="BU102" s="528"/>
      <c r="BV102" s="528"/>
      <c r="BW102" s="528"/>
      <c r="BX102" s="528"/>
      <c r="BY102" s="528"/>
      <c r="BZ102" s="528"/>
      <c r="CA102" s="528"/>
      <c r="CB102" s="528"/>
      <c r="CC102" s="528"/>
      <c r="CD102" s="528"/>
      <c r="CE102" s="528"/>
      <c r="CF102" s="528"/>
      <c r="CG102" s="528"/>
      <c r="CH102" s="528"/>
      <c r="CI102" s="528"/>
      <c r="CJ102" s="528"/>
      <c r="CK102" s="528"/>
      <c r="CL102" s="528"/>
      <c r="CM102" s="528"/>
      <c r="CN102" s="528"/>
      <c r="CO102" s="528"/>
      <c r="CP102" s="528"/>
      <c r="CQ102" s="528"/>
      <c r="CR102" s="528"/>
      <c r="CS102" s="528"/>
      <c r="CT102" s="528"/>
      <c r="CU102" s="528"/>
      <c r="CV102" s="528"/>
      <c r="CW102" s="528"/>
      <c r="CX102" s="528"/>
      <c r="CY102" s="528"/>
      <c r="CZ102" s="528"/>
      <c r="DA102" s="528"/>
      <c r="DB102" s="528"/>
      <c r="DC102" s="528"/>
      <c r="DD102" s="528"/>
      <c r="DE102" s="528"/>
      <c r="DF102" s="528"/>
      <c r="DG102" s="528"/>
      <c r="DH102" s="528"/>
      <c r="DI102" s="528"/>
      <c r="DJ102" s="528"/>
      <c r="DK102" s="528"/>
      <c r="DL102" s="528"/>
      <c r="DM102" s="528"/>
      <c r="DN102" s="528"/>
      <c r="DO102" s="528"/>
      <c r="DP102" s="528"/>
      <c r="DQ102" s="528"/>
      <c r="DR102" s="528"/>
      <c r="DS102" s="528"/>
      <c r="DT102" s="528"/>
      <c r="DU102" s="528"/>
      <c r="DV102" s="528"/>
      <c r="DW102" s="528"/>
      <c r="DX102" s="528"/>
      <c r="DY102" s="528"/>
      <c r="DZ102" s="528"/>
      <c r="EA102" s="528"/>
      <c r="EB102" s="528"/>
      <c r="EC102" s="528"/>
      <c r="ED102" s="528"/>
      <c r="EE102" s="528"/>
      <c r="EF102" s="528"/>
      <c r="EG102" s="528"/>
      <c r="EH102" s="528"/>
      <c r="EI102" s="528"/>
      <c r="EJ102" s="528"/>
      <c r="EK102" s="528"/>
      <c r="EL102" s="528"/>
      <c r="EM102" s="528"/>
      <c r="EN102" s="528"/>
      <c r="EO102" s="528"/>
      <c r="EP102" s="528"/>
      <c r="EQ102" s="528"/>
      <c r="ER102" s="528"/>
      <c r="ES102" s="528"/>
      <c r="ET102" s="528"/>
      <c r="EU102" s="528"/>
      <c r="EV102" s="528"/>
      <c r="EW102" s="528"/>
      <c r="EX102" s="528"/>
      <c r="EY102" s="528"/>
      <c r="EZ102" s="528"/>
      <c r="FA102" s="528"/>
      <c r="FB102" s="528"/>
      <c r="FC102" s="528"/>
      <c r="FD102" s="528"/>
      <c r="FE102" s="528"/>
      <c r="FF102" s="528"/>
      <c r="FG102" s="528"/>
    </row>
    <row r="103" spans="1:163" ht="12" customHeight="1" x14ac:dyDescent="0.2">
      <c r="A103" s="134"/>
      <c r="B103" s="134"/>
      <c r="C103" s="134" t="s">
        <v>814</v>
      </c>
      <c r="D103" s="134" t="s">
        <v>815</v>
      </c>
      <c r="E103" s="134"/>
      <c r="F103" s="134" t="s">
        <v>816</v>
      </c>
      <c r="G103" s="134"/>
      <c r="H103" s="134"/>
      <c r="I103" s="558">
        <v>1128</v>
      </c>
      <c r="J103" s="270"/>
      <c r="K103" s="589" t="s">
        <v>817</v>
      </c>
      <c r="L103" s="270"/>
      <c r="M103" s="558">
        <v>85</v>
      </c>
      <c r="N103" s="538"/>
      <c r="O103" s="558">
        <v>109</v>
      </c>
      <c r="P103" s="538"/>
      <c r="Q103" s="558">
        <v>402</v>
      </c>
      <c r="R103" s="538"/>
      <c r="S103" s="558">
        <v>232</v>
      </c>
      <c r="T103" s="538"/>
      <c r="U103" s="558">
        <v>162</v>
      </c>
      <c r="V103" s="538"/>
      <c r="W103" s="558">
        <v>138</v>
      </c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8"/>
      <c r="AI103" s="528"/>
      <c r="AJ103" s="528"/>
      <c r="AK103" s="528"/>
      <c r="AL103" s="528"/>
      <c r="AM103" s="528"/>
      <c r="AN103" s="528"/>
      <c r="AO103" s="528"/>
      <c r="AP103" s="528"/>
      <c r="AQ103" s="528"/>
      <c r="AR103" s="528"/>
      <c r="AS103" s="528"/>
      <c r="AT103" s="528"/>
      <c r="AU103" s="528"/>
      <c r="AV103" s="528"/>
      <c r="AW103" s="528"/>
      <c r="AX103" s="528"/>
      <c r="AY103" s="528"/>
      <c r="AZ103" s="528"/>
      <c r="BA103" s="528"/>
      <c r="BB103" s="528"/>
      <c r="BC103" s="528"/>
      <c r="BD103" s="528"/>
      <c r="BE103" s="528"/>
      <c r="BF103" s="528"/>
      <c r="BG103" s="528"/>
      <c r="BH103" s="528"/>
      <c r="BI103" s="528"/>
      <c r="BJ103" s="528"/>
      <c r="BK103" s="528"/>
      <c r="BL103" s="528"/>
      <c r="BM103" s="528"/>
      <c r="BN103" s="528"/>
      <c r="BO103" s="528"/>
      <c r="BP103" s="528"/>
      <c r="BQ103" s="528"/>
      <c r="BR103" s="528"/>
      <c r="BS103" s="528"/>
      <c r="BT103" s="528"/>
      <c r="BU103" s="528"/>
      <c r="BV103" s="528"/>
      <c r="BW103" s="528"/>
      <c r="BX103" s="528"/>
      <c r="BY103" s="528"/>
      <c r="BZ103" s="528"/>
      <c r="CA103" s="528"/>
      <c r="CB103" s="528"/>
      <c r="CC103" s="528"/>
      <c r="CD103" s="528"/>
      <c r="CE103" s="528"/>
      <c r="CF103" s="528"/>
      <c r="CG103" s="528"/>
      <c r="CH103" s="528"/>
      <c r="CI103" s="528"/>
      <c r="CJ103" s="528"/>
      <c r="CK103" s="528"/>
      <c r="CL103" s="528"/>
      <c r="CM103" s="528"/>
      <c r="CN103" s="528"/>
      <c r="CO103" s="528"/>
      <c r="CP103" s="528"/>
      <c r="CQ103" s="528"/>
      <c r="CR103" s="528"/>
      <c r="CS103" s="528"/>
      <c r="CT103" s="528"/>
      <c r="CU103" s="528"/>
      <c r="CV103" s="528"/>
      <c r="CW103" s="528"/>
      <c r="CX103" s="528"/>
      <c r="CY103" s="528"/>
      <c r="CZ103" s="528"/>
      <c r="DA103" s="528"/>
      <c r="DB103" s="528"/>
      <c r="DC103" s="528"/>
      <c r="DD103" s="528"/>
      <c r="DE103" s="528"/>
      <c r="DF103" s="528"/>
      <c r="DG103" s="528"/>
      <c r="DH103" s="528"/>
      <c r="DI103" s="528"/>
      <c r="DJ103" s="528"/>
      <c r="DK103" s="528"/>
      <c r="DL103" s="528"/>
      <c r="DM103" s="528"/>
      <c r="DN103" s="528"/>
      <c r="DO103" s="528"/>
      <c r="DP103" s="528"/>
      <c r="DQ103" s="528"/>
      <c r="DR103" s="528"/>
      <c r="DS103" s="528"/>
      <c r="DT103" s="528"/>
      <c r="DU103" s="528"/>
      <c r="DV103" s="528"/>
      <c r="DW103" s="528"/>
      <c r="DX103" s="528"/>
      <c r="DY103" s="528"/>
      <c r="DZ103" s="528"/>
      <c r="EA103" s="528"/>
      <c r="EB103" s="528"/>
      <c r="EC103" s="528"/>
      <c r="ED103" s="528"/>
      <c r="EE103" s="528"/>
      <c r="EF103" s="528"/>
      <c r="EG103" s="528"/>
      <c r="EH103" s="528"/>
      <c r="EI103" s="528"/>
      <c r="EJ103" s="528"/>
      <c r="EK103" s="528"/>
      <c r="EL103" s="528"/>
      <c r="EM103" s="528"/>
      <c r="EN103" s="528"/>
      <c r="EO103" s="528"/>
      <c r="EP103" s="528"/>
      <c r="EQ103" s="528"/>
      <c r="ER103" s="528"/>
      <c r="ES103" s="528"/>
      <c r="ET103" s="528"/>
      <c r="EU103" s="528"/>
      <c r="EV103" s="528"/>
      <c r="EW103" s="528"/>
      <c r="EX103" s="528"/>
      <c r="EY103" s="528"/>
      <c r="EZ103" s="528"/>
      <c r="FA103" s="528"/>
      <c r="FB103" s="528"/>
      <c r="FC103" s="528"/>
      <c r="FD103" s="528"/>
      <c r="FE103" s="528"/>
      <c r="FF103" s="528"/>
      <c r="FG103" s="528"/>
    </row>
    <row r="104" spans="1:163" ht="12" customHeight="1" x14ac:dyDescent="0.2">
      <c r="A104" s="134"/>
      <c r="B104" s="134"/>
      <c r="C104" s="134" t="s">
        <v>818</v>
      </c>
      <c r="D104" s="134" t="s">
        <v>819</v>
      </c>
      <c r="E104" s="134"/>
      <c r="F104" s="134" t="s">
        <v>820</v>
      </c>
      <c r="G104" s="134"/>
      <c r="H104" s="134"/>
      <c r="I104" s="558">
        <v>524</v>
      </c>
      <c r="J104" s="270"/>
      <c r="K104" s="589" t="s">
        <v>821</v>
      </c>
      <c r="L104" s="270"/>
      <c r="M104" s="558">
        <v>46</v>
      </c>
      <c r="N104" s="538"/>
      <c r="O104" s="558">
        <v>52</v>
      </c>
      <c r="P104" s="538"/>
      <c r="Q104" s="558">
        <v>171</v>
      </c>
      <c r="R104" s="538"/>
      <c r="S104" s="558">
        <v>112</v>
      </c>
      <c r="T104" s="538"/>
      <c r="U104" s="558">
        <v>93</v>
      </c>
      <c r="V104" s="538"/>
      <c r="W104" s="558">
        <v>50</v>
      </c>
      <c r="X104" s="528"/>
      <c r="Y104" s="528"/>
      <c r="Z104" s="528"/>
      <c r="AA104" s="528"/>
      <c r="AB104" s="528"/>
      <c r="AC104" s="528"/>
      <c r="AD104" s="528"/>
      <c r="AE104" s="528"/>
      <c r="AF104" s="528"/>
      <c r="AG104" s="528"/>
      <c r="AH104" s="528"/>
      <c r="AI104" s="528"/>
      <c r="AJ104" s="528"/>
      <c r="AK104" s="528"/>
      <c r="AL104" s="528"/>
      <c r="AM104" s="528"/>
      <c r="AN104" s="528"/>
      <c r="AO104" s="528"/>
      <c r="AP104" s="528"/>
      <c r="AQ104" s="528"/>
      <c r="AR104" s="528"/>
      <c r="AS104" s="528"/>
      <c r="AT104" s="528"/>
      <c r="AU104" s="528"/>
      <c r="AV104" s="528"/>
      <c r="AW104" s="528"/>
      <c r="AX104" s="528"/>
      <c r="AY104" s="528"/>
      <c r="AZ104" s="528"/>
      <c r="BA104" s="528"/>
      <c r="BB104" s="528"/>
      <c r="BC104" s="528"/>
      <c r="BD104" s="528"/>
      <c r="BE104" s="528"/>
      <c r="BF104" s="528"/>
      <c r="BG104" s="528"/>
      <c r="BH104" s="528"/>
      <c r="BI104" s="528"/>
      <c r="BJ104" s="528"/>
      <c r="BK104" s="528"/>
      <c r="BL104" s="528"/>
      <c r="BM104" s="528"/>
      <c r="BN104" s="528"/>
      <c r="BO104" s="528"/>
      <c r="BP104" s="528"/>
      <c r="BQ104" s="528"/>
      <c r="BR104" s="528"/>
      <c r="BS104" s="528"/>
      <c r="BT104" s="528"/>
      <c r="BU104" s="528"/>
      <c r="BV104" s="528"/>
      <c r="BW104" s="528"/>
      <c r="BX104" s="528"/>
      <c r="BY104" s="528"/>
      <c r="BZ104" s="528"/>
      <c r="CA104" s="528"/>
      <c r="CB104" s="528"/>
      <c r="CC104" s="528"/>
      <c r="CD104" s="528"/>
      <c r="CE104" s="528"/>
      <c r="CF104" s="528"/>
      <c r="CG104" s="528"/>
      <c r="CH104" s="528"/>
      <c r="CI104" s="528"/>
      <c r="CJ104" s="528"/>
      <c r="CK104" s="528"/>
      <c r="CL104" s="528"/>
      <c r="CM104" s="528"/>
      <c r="CN104" s="528"/>
      <c r="CO104" s="528"/>
      <c r="CP104" s="528"/>
      <c r="CQ104" s="528"/>
      <c r="CR104" s="528"/>
      <c r="CS104" s="528"/>
      <c r="CT104" s="528"/>
      <c r="CU104" s="528"/>
      <c r="CV104" s="528"/>
      <c r="CW104" s="528"/>
      <c r="CX104" s="528"/>
      <c r="CY104" s="528"/>
      <c r="CZ104" s="528"/>
      <c r="DA104" s="528"/>
      <c r="DB104" s="528"/>
      <c r="DC104" s="528"/>
      <c r="DD104" s="528"/>
      <c r="DE104" s="528"/>
      <c r="DF104" s="528"/>
      <c r="DG104" s="528"/>
      <c r="DH104" s="528"/>
      <c r="DI104" s="528"/>
      <c r="DJ104" s="528"/>
      <c r="DK104" s="528"/>
      <c r="DL104" s="528"/>
      <c r="DM104" s="528"/>
      <c r="DN104" s="528"/>
      <c r="DO104" s="528"/>
      <c r="DP104" s="528"/>
      <c r="DQ104" s="528"/>
      <c r="DR104" s="528"/>
      <c r="DS104" s="528"/>
      <c r="DT104" s="528"/>
      <c r="DU104" s="528"/>
      <c r="DV104" s="528"/>
      <c r="DW104" s="528"/>
      <c r="DX104" s="528"/>
      <c r="DY104" s="528"/>
      <c r="DZ104" s="528"/>
      <c r="EA104" s="528"/>
      <c r="EB104" s="528"/>
      <c r="EC104" s="528"/>
      <c r="ED104" s="528"/>
      <c r="EE104" s="528"/>
      <c r="EF104" s="528"/>
      <c r="EG104" s="528"/>
      <c r="EH104" s="528"/>
      <c r="EI104" s="528"/>
      <c r="EJ104" s="528"/>
      <c r="EK104" s="528"/>
      <c r="EL104" s="528"/>
      <c r="EM104" s="528"/>
      <c r="EN104" s="528"/>
      <c r="EO104" s="528"/>
      <c r="EP104" s="528"/>
      <c r="EQ104" s="528"/>
      <c r="ER104" s="528"/>
      <c r="ES104" s="528"/>
      <c r="ET104" s="528"/>
      <c r="EU104" s="528"/>
      <c r="EV104" s="528"/>
      <c r="EW104" s="528"/>
      <c r="EX104" s="528"/>
      <c r="EY104" s="528"/>
      <c r="EZ104" s="528"/>
      <c r="FA104" s="528"/>
      <c r="FB104" s="528"/>
      <c r="FC104" s="528"/>
      <c r="FD104" s="528"/>
      <c r="FE104" s="528"/>
      <c r="FF104" s="528"/>
      <c r="FG104" s="528"/>
    </row>
    <row r="105" spans="1:163" ht="12" customHeight="1" x14ac:dyDescent="0.2">
      <c r="A105" s="134"/>
      <c r="B105" s="134"/>
      <c r="C105" s="134" t="s">
        <v>822</v>
      </c>
      <c r="D105" s="134" t="s">
        <v>823</v>
      </c>
      <c r="E105" s="134"/>
      <c r="F105" s="134" t="s">
        <v>824</v>
      </c>
      <c r="G105" s="134"/>
      <c r="H105" s="134"/>
      <c r="I105" s="558">
        <v>880</v>
      </c>
      <c r="J105" s="270"/>
      <c r="K105" s="589" t="s">
        <v>825</v>
      </c>
      <c r="L105" s="270"/>
      <c r="M105" s="558">
        <v>76</v>
      </c>
      <c r="N105" s="538"/>
      <c r="O105" s="558">
        <v>115</v>
      </c>
      <c r="P105" s="538"/>
      <c r="Q105" s="558">
        <v>269</v>
      </c>
      <c r="R105" s="538"/>
      <c r="S105" s="558">
        <v>196</v>
      </c>
      <c r="T105" s="538"/>
      <c r="U105" s="558">
        <v>113</v>
      </c>
      <c r="V105" s="538"/>
      <c r="W105" s="558">
        <v>111</v>
      </c>
      <c r="X105" s="528"/>
      <c r="Y105" s="528"/>
      <c r="Z105" s="528"/>
      <c r="AA105" s="528"/>
      <c r="AB105" s="528"/>
      <c r="AC105" s="528"/>
      <c r="AD105" s="528"/>
      <c r="AE105" s="528"/>
      <c r="AF105" s="528"/>
      <c r="AG105" s="528"/>
      <c r="AH105" s="528"/>
      <c r="AI105" s="528"/>
      <c r="AJ105" s="528"/>
      <c r="AK105" s="528"/>
      <c r="AL105" s="528"/>
      <c r="AM105" s="528"/>
      <c r="AN105" s="528"/>
      <c r="AO105" s="528"/>
      <c r="AP105" s="528"/>
      <c r="AQ105" s="528"/>
      <c r="AR105" s="528"/>
      <c r="AS105" s="528"/>
      <c r="AT105" s="528"/>
      <c r="AU105" s="528"/>
      <c r="AV105" s="528"/>
      <c r="AW105" s="528"/>
      <c r="AX105" s="528"/>
      <c r="AY105" s="528"/>
      <c r="AZ105" s="528"/>
      <c r="BA105" s="528"/>
      <c r="BB105" s="528"/>
      <c r="BC105" s="528"/>
      <c r="BD105" s="528"/>
      <c r="BE105" s="528"/>
      <c r="BF105" s="528"/>
      <c r="BG105" s="528"/>
      <c r="BH105" s="528"/>
      <c r="BI105" s="528"/>
      <c r="BJ105" s="528"/>
      <c r="BK105" s="528"/>
      <c r="BL105" s="528"/>
      <c r="BM105" s="528"/>
      <c r="BN105" s="528"/>
      <c r="BO105" s="528"/>
      <c r="BP105" s="528"/>
      <c r="BQ105" s="528"/>
      <c r="BR105" s="528"/>
      <c r="BS105" s="528"/>
      <c r="BT105" s="528"/>
      <c r="BU105" s="528"/>
      <c r="BV105" s="528"/>
      <c r="BW105" s="528"/>
      <c r="BX105" s="528"/>
      <c r="BY105" s="528"/>
      <c r="BZ105" s="528"/>
      <c r="CA105" s="528"/>
      <c r="CB105" s="528"/>
      <c r="CC105" s="528"/>
      <c r="CD105" s="528"/>
      <c r="CE105" s="528"/>
      <c r="CF105" s="528"/>
      <c r="CG105" s="528"/>
      <c r="CH105" s="528"/>
      <c r="CI105" s="528"/>
      <c r="CJ105" s="528"/>
      <c r="CK105" s="528"/>
      <c r="CL105" s="528"/>
      <c r="CM105" s="528"/>
      <c r="CN105" s="528"/>
      <c r="CO105" s="528"/>
      <c r="CP105" s="528"/>
      <c r="CQ105" s="528"/>
      <c r="CR105" s="528"/>
      <c r="CS105" s="528"/>
      <c r="CT105" s="528"/>
      <c r="CU105" s="528"/>
      <c r="CV105" s="528"/>
      <c r="CW105" s="528"/>
      <c r="CX105" s="528"/>
      <c r="CY105" s="528"/>
      <c r="CZ105" s="528"/>
      <c r="DA105" s="528"/>
      <c r="DB105" s="528"/>
      <c r="DC105" s="528"/>
      <c r="DD105" s="528"/>
      <c r="DE105" s="528"/>
      <c r="DF105" s="528"/>
      <c r="DG105" s="528"/>
      <c r="DH105" s="528"/>
      <c r="DI105" s="528"/>
      <c r="DJ105" s="528"/>
      <c r="DK105" s="528"/>
      <c r="DL105" s="528"/>
      <c r="DM105" s="528"/>
      <c r="DN105" s="528"/>
      <c r="DO105" s="528"/>
      <c r="DP105" s="528"/>
      <c r="DQ105" s="528"/>
      <c r="DR105" s="528"/>
      <c r="DS105" s="528"/>
      <c r="DT105" s="528"/>
      <c r="DU105" s="528"/>
      <c r="DV105" s="528"/>
      <c r="DW105" s="528"/>
      <c r="DX105" s="528"/>
      <c r="DY105" s="528"/>
      <c r="DZ105" s="528"/>
      <c r="EA105" s="528"/>
      <c r="EB105" s="528"/>
      <c r="EC105" s="528"/>
      <c r="ED105" s="528"/>
      <c r="EE105" s="528"/>
      <c r="EF105" s="528"/>
      <c r="EG105" s="528"/>
      <c r="EH105" s="528"/>
      <c r="EI105" s="528"/>
      <c r="EJ105" s="528"/>
      <c r="EK105" s="528"/>
      <c r="EL105" s="528"/>
      <c r="EM105" s="528"/>
      <c r="EN105" s="528"/>
      <c r="EO105" s="528"/>
      <c r="EP105" s="528"/>
      <c r="EQ105" s="528"/>
      <c r="ER105" s="528"/>
      <c r="ES105" s="528"/>
      <c r="ET105" s="528"/>
      <c r="EU105" s="528"/>
      <c r="EV105" s="528"/>
      <c r="EW105" s="528"/>
      <c r="EX105" s="528"/>
      <c r="EY105" s="528"/>
      <c r="EZ105" s="528"/>
      <c r="FA105" s="528"/>
      <c r="FB105" s="528"/>
      <c r="FC105" s="528"/>
      <c r="FD105" s="528"/>
      <c r="FE105" s="528"/>
      <c r="FF105" s="528"/>
      <c r="FG105" s="528"/>
    </row>
    <row r="106" spans="1:163" ht="12" customHeight="1" x14ac:dyDescent="0.2">
      <c r="A106" s="134"/>
      <c r="B106" s="134"/>
      <c r="C106" s="134"/>
      <c r="D106" s="134"/>
      <c r="E106" s="134"/>
      <c r="F106" s="134"/>
      <c r="G106" s="134"/>
      <c r="H106" s="134"/>
      <c r="I106" s="558"/>
      <c r="J106" s="270"/>
      <c r="K106" s="589"/>
      <c r="L106" s="270"/>
      <c r="M106" s="558"/>
      <c r="N106" s="538"/>
      <c r="O106" s="558"/>
      <c r="P106" s="538"/>
      <c r="Q106" s="558"/>
      <c r="R106" s="538"/>
      <c r="S106" s="558"/>
      <c r="T106" s="538"/>
      <c r="U106" s="558"/>
      <c r="V106" s="538"/>
      <c r="W106" s="558"/>
      <c r="X106" s="528"/>
      <c r="Y106" s="528"/>
      <c r="Z106" s="528"/>
      <c r="AA106" s="528"/>
      <c r="AB106" s="528"/>
      <c r="AC106" s="528"/>
      <c r="AD106" s="528"/>
      <c r="AE106" s="528"/>
      <c r="AF106" s="528"/>
      <c r="AG106" s="528"/>
      <c r="AH106" s="528"/>
      <c r="AI106" s="528"/>
      <c r="AJ106" s="528"/>
      <c r="AK106" s="528"/>
      <c r="AL106" s="528"/>
      <c r="AM106" s="528"/>
      <c r="AN106" s="528"/>
      <c r="AO106" s="528"/>
      <c r="AP106" s="528"/>
      <c r="AQ106" s="528"/>
      <c r="AR106" s="528"/>
      <c r="AS106" s="528"/>
      <c r="AT106" s="528"/>
      <c r="AU106" s="528"/>
      <c r="AV106" s="528"/>
      <c r="AW106" s="528"/>
      <c r="AX106" s="528"/>
      <c r="AY106" s="528"/>
      <c r="AZ106" s="528"/>
      <c r="BA106" s="528"/>
      <c r="BB106" s="528"/>
      <c r="BC106" s="528"/>
      <c r="BD106" s="528"/>
      <c r="BE106" s="528"/>
      <c r="BF106" s="528"/>
      <c r="BG106" s="528"/>
      <c r="BH106" s="528"/>
      <c r="BI106" s="528"/>
      <c r="BJ106" s="528"/>
      <c r="BK106" s="528"/>
      <c r="BL106" s="528"/>
      <c r="BM106" s="528"/>
      <c r="BN106" s="528"/>
      <c r="BO106" s="528"/>
      <c r="BP106" s="528"/>
      <c r="BQ106" s="528"/>
      <c r="BR106" s="528"/>
      <c r="BS106" s="528"/>
      <c r="BT106" s="528"/>
      <c r="BU106" s="528"/>
      <c r="BV106" s="528"/>
      <c r="BW106" s="528"/>
      <c r="BX106" s="528"/>
      <c r="BY106" s="528"/>
      <c r="BZ106" s="528"/>
      <c r="CA106" s="528"/>
      <c r="CB106" s="528"/>
      <c r="CC106" s="528"/>
      <c r="CD106" s="528"/>
      <c r="CE106" s="528"/>
      <c r="CF106" s="528"/>
      <c r="CG106" s="528"/>
      <c r="CH106" s="528"/>
      <c r="CI106" s="528"/>
      <c r="CJ106" s="528"/>
      <c r="CK106" s="528"/>
      <c r="CL106" s="528"/>
      <c r="CM106" s="528"/>
      <c r="CN106" s="528"/>
      <c r="CO106" s="528"/>
      <c r="CP106" s="528"/>
      <c r="CQ106" s="528"/>
      <c r="CR106" s="528"/>
      <c r="CS106" s="528"/>
      <c r="CT106" s="528"/>
      <c r="CU106" s="528"/>
      <c r="CV106" s="528"/>
      <c r="CW106" s="528"/>
      <c r="CX106" s="528"/>
      <c r="CY106" s="528"/>
      <c r="CZ106" s="528"/>
      <c r="DA106" s="528"/>
      <c r="DB106" s="528"/>
      <c r="DC106" s="528"/>
      <c r="DD106" s="528"/>
      <c r="DE106" s="528"/>
      <c r="DF106" s="528"/>
      <c r="DG106" s="528"/>
      <c r="DH106" s="528"/>
      <c r="DI106" s="528"/>
      <c r="DJ106" s="528"/>
      <c r="DK106" s="528"/>
      <c r="DL106" s="528"/>
      <c r="DM106" s="528"/>
      <c r="DN106" s="528"/>
      <c r="DO106" s="528"/>
      <c r="DP106" s="528"/>
      <c r="DQ106" s="528"/>
      <c r="DR106" s="528"/>
      <c r="DS106" s="528"/>
      <c r="DT106" s="528"/>
      <c r="DU106" s="528"/>
      <c r="DV106" s="528"/>
      <c r="DW106" s="528"/>
      <c r="DX106" s="528"/>
      <c r="DY106" s="528"/>
      <c r="DZ106" s="528"/>
      <c r="EA106" s="528"/>
      <c r="EB106" s="528"/>
      <c r="EC106" s="528"/>
      <c r="ED106" s="528"/>
      <c r="EE106" s="528"/>
      <c r="EF106" s="528"/>
      <c r="EG106" s="528"/>
      <c r="EH106" s="528"/>
      <c r="EI106" s="528"/>
      <c r="EJ106" s="528"/>
      <c r="EK106" s="528"/>
      <c r="EL106" s="528"/>
      <c r="EM106" s="528"/>
      <c r="EN106" s="528"/>
      <c r="EO106" s="528"/>
      <c r="EP106" s="528"/>
      <c r="EQ106" s="528"/>
      <c r="ER106" s="528"/>
      <c r="ES106" s="528"/>
      <c r="ET106" s="528"/>
      <c r="EU106" s="528"/>
      <c r="EV106" s="528"/>
      <c r="EW106" s="528"/>
      <c r="EX106" s="528"/>
      <c r="EY106" s="528"/>
      <c r="EZ106" s="528"/>
      <c r="FA106" s="528"/>
      <c r="FB106" s="528"/>
      <c r="FC106" s="528"/>
      <c r="FD106" s="528"/>
      <c r="FE106" s="528"/>
      <c r="FF106" s="528"/>
      <c r="FG106" s="528"/>
    </row>
    <row r="107" spans="1:163" ht="12" customHeight="1" x14ac:dyDescent="0.25">
      <c r="A107" s="549"/>
      <c r="B107" s="549"/>
      <c r="C107" s="549" t="s">
        <v>826</v>
      </c>
      <c r="D107" s="549" t="s">
        <v>827</v>
      </c>
      <c r="E107" s="549" t="s">
        <v>828</v>
      </c>
      <c r="F107" s="549"/>
      <c r="G107" s="549"/>
      <c r="H107" s="549"/>
      <c r="I107" s="550">
        <v>48114</v>
      </c>
      <c r="J107" s="555"/>
      <c r="K107" s="587" t="s">
        <v>829</v>
      </c>
      <c r="L107" s="555"/>
      <c r="M107" s="550">
        <v>3599</v>
      </c>
      <c r="N107" s="588"/>
      <c r="O107" s="550">
        <v>5120</v>
      </c>
      <c r="P107" s="588"/>
      <c r="Q107" s="550">
        <v>14358</v>
      </c>
      <c r="R107" s="588"/>
      <c r="S107" s="550">
        <v>10504</v>
      </c>
      <c r="T107" s="588"/>
      <c r="U107" s="550">
        <v>7692</v>
      </c>
      <c r="V107" s="588"/>
      <c r="W107" s="550">
        <v>6841</v>
      </c>
      <c r="X107" s="528"/>
      <c r="Y107" s="528"/>
      <c r="Z107" s="528"/>
      <c r="AA107" s="528"/>
      <c r="AB107" s="528"/>
      <c r="AC107" s="528"/>
      <c r="AD107" s="528"/>
      <c r="AE107" s="528"/>
      <c r="AF107" s="528"/>
      <c r="AG107" s="528"/>
      <c r="AH107" s="528"/>
      <c r="AI107" s="528"/>
      <c r="AJ107" s="528"/>
      <c r="AK107" s="528"/>
      <c r="AL107" s="528"/>
      <c r="AM107" s="528"/>
      <c r="AN107" s="528"/>
      <c r="AO107" s="528"/>
      <c r="AP107" s="528"/>
      <c r="AQ107" s="528"/>
      <c r="AR107" s="528"/>
      <c r="AS107" s="528"/>
      <c r="AT107" s="528"/>
      <c r="AU107" s="528"/>
      <c r="AV107" s="528"/>
      <c r="AW107" s="528"/>
      <c r="AX107" s="528"/>
      <c r="AY107" s="528"/>
      <c r="AZ107" s="528"/>
      <c r="BA107" s="528"/>
      <c r="BB107" s="528"/>
      <c r="BC107" s="528"/>
      <c r="BD107" s="528"/>
      <c r="BE107" s="528"/>
      <c r="BF107" s="528"/>
      <c r="BG107" s="528"/>
      <c r="BH107" s="528"/>
      <c r="BI107" s="528"/>
      <c r="BJ107" s="528"/>
      <c r="BK107" s="528"/>
      <c r="BL107" s="528"/>
      <c r="BM107" s="528"/>
      <c r="BN107" s="528"/>
      <c r="BO107" s="528"/>
      <c r="BP107" s="528"/>
      <c r="BQ107" s="528"/>
      <c r="BR107" s="528"/>
      <c r="BS107" s="528"/>
      <c r="BT107" s="528"/>
      <c r="BU107" s="528"/>
      <c r="BV107" s="528"/>
      <c r="BW107" s="528"/>
      <c r="BX107" s="528"/>
      <c r="BY107" s="528"/>
      <c r="BZ107" s="528"/>
      <c r="CA107" s="528"/>
      <c r="CB107" s="528"/>
      <c r="CC107" s="528"/>
      <c r="CD107" s="528"/>
      <c r="CE107" s="528"/>
      <c r="CF107" s="528"/>
      <c r="CG107" s="528"/>
      <c r="CH107" s="528"/>
      <c r="CI107" s="528"/>
      <c r="CJ107" s="528"/>
      <c r="CK107" s="528"/>
      <c r="CL107" s="528"/>
      <c r="CM107" s="528"/>
      <c r="CN107" s="528"/>
      <c r="CO107" s="528"/>
      <c r="CP107" s="528"/>
      <c r="CQ107" s="528"/>
      <c r="CR107" s="528"/>
      <c r="CS107" s="528"/>
      <c r="CT107" s="528"/>
      <c r="CU107" s="528"/>
      <c r="CV107" s="528"/>
      <c r="CW107" s="528"/>
      <c r="CX107" s="528"/>
      <c r="CY107" s="528"/>
      <c r="CZ107" s="528"/>
      <c r="DA107" s="528"/>
      <c r="DB107" s="528"/>
      <c r="DC107" s="528"/>
      <c r="DD107" s="528"/>
      <c r="DE107" s="528"/>
      <c r="DF107" s="528"/>
      <c r="DG107" s="528"/>
      <c r="DH107" s="528"/>
      <c r="DI107" s="528"/>
      <c r="DJ107" s="528"/>
      <c r="DK107" s="528"/>
      <c r="DL107" s="528"/>
      <c r="DM107" s="528"/>
      <c r="DN107" s="528"/>
      <c r="DO107" s="528"/>
      <c r="DP107" s="528"/>
      <c r="DQ107" s="528"/>
      <c r="DR107" s="528"/>
      <c r="DS107" s="528"/>
      <c r="DT107" s="528"/>
      <c r="DU107" s="528"/>
      <c r="DV107" s="528"/>
      <c r="DW107" s="528"/>
      <c r="DX107" s="528"/>
      <c r="DY107" s="528"/>
      <c r="DZ107" s="528"/>
      <c r="EA107" s="528"/>
      <c r="EB107" s="528"/>
      <c r="EC107" s="528"/>
      <c r="ED107" s="528"/>
      <c r="EE107" s="528"/>
      <c r="EF107" s="528"/>
      <c r="EG107" s="528"/>
      <c r="EH107" s="528"/>
      <c r="EI107" s="528"/>
      <c r="EJ107" s="528"/>
      <c r="EK107" s="528"/>
      <c r="EL107" s="528"/>
      <c r="EM107" s="528"/>
      <c r="EN107" s="528"/>
      <c r="EO107" s="528"/>
      <c r="EP107" s="528"/>
      <c r="EQ107" s="528"/>
      <c r="ER107" s="528"/>
      <c r="ES107" s="528"/>
      <c r="ET107" s="528"/>
      <c r="EU107" s="528"/>
      <c r="EV107" s="528"/>
      <c r="EW107" s="528"/>
      <c r="EX107" s="528"/>
      <c r="EY107" s="528"/>
      <c r="EZ107" s="528"/>
      <c r="FA107" s="528"/>
      <c r="FB107" s="528"/>
      <c r="FC107" s="528"/>
      <c r="FD107" s="528"/>
      <c r="FE107" s="528"/>
      <c r="FF107" s="528"/>
      <c r="FG107" s="528"/>
    </row>
    <row r="108" spans="1:163" ht="12" customHeight="1" x14ac:dyDescent="0.2">
      <c r="A108" s="134"/>
      <c r="B108" s="134"/>
      <c r="C108" s="134"/>
      <c r="D108" s="134"/>
      <c r="E108" s="134"/>
      <c r="F108" s="134"/>
      <c r="G108" s="134"/>
      <c r="H108" s="134"/>
      <c r="I108" s="558"/>
      <c r="J108" s="270"/>
      <c r="K108" s="589"/>
      <c r="L108" s="270"/>
      <c r="M108" s="558"/>
      <c r="N108" s="538"/>
      <c r="O108" s="558"/>
      <c r="P108" s="538"/>
      <c r="Q108" s="558"/>
      <c r="R108" s="538"/>
      <c r="S108" s="558"/>
      <c r="T108" s="538"/>
      <c r="U108" s="558"/>
      <c r="V108" s="538"/>
      <c r="W108" s="558"/>
      <c r="X108" s="528"/>
      <c r="Y108" s="528"/>
      <c r="Z108" s="528"/>
      <c r="AA108" s="528"/>
      <c r="AB108" s="528"/>
      <c r="AC108" s="528"/>
      <c r="AD108" s="528"/>
      <c r="AE108" s="528"/>
      <c r="AF108" s="528"/>
      <c r="AG108" s="528"/>
      <c r="AH108" s="528"/>
      <c r="AI108" s="528"/>
      <c r="AJ108" s="528"/>
      <c r="AK108" s="528"/>
      <c r="AL108" s="528"/>
      <c r="AM108" s="528"/>
      <c r="AN108" s="528"/>
      <c r="AO108" s="528"/>
      <c r="AP108" s="528"/>
      <c r="AQ108" s="528"/>
      <c r="AR108" s="528"/>
      <c r="AS108" s="528"/>
      <c r="AT108" s="528"/>
      <c r="AU108" s="528"/>
      <c r="AV108" s="528"/>
      <c r="AW108" s="528"/>
      <c r="AX108" s="528"/>
      <c r="AY108" s="528"/>
      <c r="AZ108" s="528"/>
      <c r="BA108" s="528"/>
      <c r="BB108" s="528"/>
      <c r="BC108" s="528"/>
      <c r="BD108" s="528"/>
      <c r="BE108" s="528"/>
      <c r="BF108" s="528"/>
      <c r="BG108" s="528"/>
      <c r="BH108" s="528"/>
      <c r="BI108" s="528"/>
      <c r="BJ108" s="528"/>
      <c r="BK108" s="528"/>
      <c r="BL108" s="528"/>
      <c r="BM108" s="528"/>
      <c r="BN108" s="528"/>
      <c r="BO108" s="528"/>
      <c r="BP108" s="528"/>
      <c r="BQ108" s="528"/>
      <c r="BR108" s="528"/>
      <c r="BS108" s="528"/>
      <c r="BT108" s="528"/>
      <c r="BU108" s="528"/>
      <c r="BV108" s="528"/>
      <c r="BW108" s="528"/>
      <c r="BX108" s="528"/>
      <c r="BY108" s="528"/>
      <c r="BZ108" s="528"/>
      <c r="CA108" s="528"/>
      <c r="CB108" s="528"/>
      <c r="CC108" s="528"/>
      <c r="CD108" s="528"/>
      <c r="CE108" s="528"/>
      <c r="CF108" s="528"/>
      <c r="CG108" s="528"/>
      <c r="CH108" s="528"/>
      <c r="CI108" s="528"/>
      <c r="CJ108" s="528"/>
      <c r="CK108" s="528"/>
      <c r="CL108" s="528"/>
      <c r="CM108" s="528"/>
      <c r="CN108" s="528"/>
      <c r="CO108" s="528"/>
      <c r="CP108" s="528"/>
      <c r="CQ108" s="528"/>
      <c r="CR108" s="528"/>
      <c r="CS108" s="528"/>
      <c r="CT108" s="528"/>
      <c r="CU108" s="528"/>
      <c r="CV108" s="528"/>
      <c r="CW108" s="528"/>
      <c r="CX108" s="528"/>
      <c r="CY108" s="528"/>
      <c r="CZ108" s="528"/>
      <c r="DA108" s="528"/>
      <c r="DB108" s="528"/>
      <c r="DC108" s="528"/>
      <c r="DD108" s="528"/>
      <c r="DE108" s="528"/>
      <c r="DF108" s="528"/>
      <c r="DG108" s="528"/>
      <c r="DH108" s="528"/>
      <c r="DI108" s="528"/>
      <c r="DJ108" s="528"/>
      <c r="DK108" s="528"/>
      <c r="DL108" s="528"/>
      <c r="DM108" s="528"/>
      <c r="DN108" s="528"/>
      <c r="DO108" s="528"/>
      <c r="DP108" s="528"/>
      <c r="DQ108" s="528"/>
      <c r="DR108" s="528"/>
      <c r="DS108" s="528"/>
      <c r="DT108" s="528"/>
      <c r="DU108" s="528"/>
      <c r="DV108" s="528"/>
      <c r="DW108" s="528"/>
      <c r="DX108" s="528"/>
      <c r="DY108" s="528"/>
      <c r="DZ108" s="528"/>
      <c r="EA108" s="528"/>
      <c r="EB108" s="528"/>
      <c r="EC108" s="528"/>
      <c r="ED108" s="528"/>
      <c r="EE108" s="528"/>
      <c r="EF108" s="528"/>
      <c r="EG108" s="528"/>
      <c r="EH108" s="528"/>
      <c r="EI108" s="528"/>
      <c r="EJ108" s="528"/>
      <c r="EK108" s="528"/>
      <c r="EL108" s="528"/>
      <c r="EM108" s="528"/>
      <c r="EN108" s="528"/>
      <c r="EO108" s="528"/>
      <c r="EP108" s="528"/>
      <c r="EQ108" s="528"/>
      <c r="ER108" s="528"/>
      <c r="ES108" s="528"/>
      <c r="ET108" s="528"/>
      <c r="EU108" s="528"/>
      <c r="EV108" s="528"/>
      <c r="EW108" s="528"/>
      <c r="EX108" s="528"/>
      <c r="EY108" s="528"/>
      <c r="EZ108" s="528"/>
      <c r="FA108" s="528"/>
      <c r="FB108" s="528"/>
      <c r="FC108" s="528"/>
      <c r="FD108" s="528"/>
      <c r="FE108" s="528"/>
      <c r="FF108" s="528"/>
      <c r="FG108" s="528"/>
    </row>
    <row r="109" spans="1:163" ht="12" customHeight="1" x14ac:dyDescent="0.2">
      <c r="A109" s="134"/>
      <c r="B109" s="134"/>
      <c r="C109" s="134" t="s">
        <v>830</v>
      </c>
      <c r="D109" s="134" t="s">
        <v>831</v>
      </c>
      <c r="E109" s="134" t="s">
        <v>832</v>
      </c>
      <c r="F109" s="134"/>
      <c r="G109" s="134"/>
      <c r="H109" s="134"/>
      <c r="I109" s="558">
        <v>4960</v>
      </c>
      <c r="J109" s="270"/>
      <c r="K109" s="589" t="s">
        <v>833</v>
      </c>
      <c r="L109" s="270"/>
      <c r="M109" s="558">
        <v>394</v>
      </c>
      <c r="N109" s="538"/>
      <c r="O109" s="558">
        <v>506</v>
      </c>
      <c r="P109" s="538"/>
      <c r="Q109" s="558">
        <v>1520</v>
      </c>
      <c r="R109" s="538"/>
      <c r="S109" s="558">
        <v>1039</v>
      </c>
      <c r="T109" s="538"/>
      <c r="U109" s="558">
        <v>814</v>
      </c>
      <c r="V109" s="538"/>
      <c r="W109" s="558">
        <v>687</v>
      </c>
      <c r="X109" s="528"/>
      <c r="Y109" s="528"/>
      <c r="Z109" s="528"/>
      <c r="AA109" s="528"/>
      <c r="AB109" s="528"/>
      <c r="AC109" s="528"/>
      <c r="AD109" s="528"/>
      <c r="AE109" s="528"/>
      <c r="AF109" s="528"/>
      <c r="AG109" s="528"/>
      <c r="AH109" s="528"/>
      <c r="AI109" s="528"/>
      <c r="AJ109" s="528"/>
      <c r="AK109" s="528"/>
      <c r="AL109" s="528"/>
      <c r="AM109" s="528"/>
      <c r="AN109" s="528"/>
      <c r="AO109" s="528"/>
      <c r="AP109" s="528"/>
      <c r="AQ109" s="528"/>
      <c r="AR109" s="528"/>
      <c r="AS109" s="528"/>
      <c r="AT109" s="528"/>
      <c r="AU109" s="528"/>
      <c r="AV109" s="528"/>
      <c r="AW109" s="528"/>
      <c r="AX109" s="528"/>
      <c r="AY109" s="528"/>
      <c r="AZ109" s="528"/>
      <c r="BA109" s="528"/>
      <c r="BB109" s="528"/>
      <c r="BC109" s="528"/>
      <c r="BD109" s="528"/>
      <c r="BE109" s="528"/>
      <c r="BF109" s="528"/>
      <c r="BG109" s="528"/>
      <c r="BH109" s="528"/>
      <c r="BI109" s="528"/>
      <c r="BJ109" s="528"/>
      <c r="BK109" s="528"/>
      <c r="BL109" s="528"/>
      <c r="BM109" s="528"/>
      <c r="BN109" s="528"/>
      <c r="BO109" s="528"/>
      <c r="BP109" s="528"/>
      <c r="BQ109" s="528"/>
      <c r="BR109" s="528"/>
      <c r="BS109" s="528"/>
      <c r="BT109" s="528"/>
      <c r="BU109" s="528"/>
      <c r="BV109" s="528"/>
      <c r="BW109" s="528"/>
      <c r="BX109" s="528"/>
      <c r="BY109" s="528"/>
      <c r="BZ109" s="528"/>
      <c r="CA109" s="528"/>
      <c r="CB109" s="528"/>
      <c r="CC109" s="528"/>
      <c r="CD109" s="528"/>
      <c r="CE109" s="528"/>
      <c r="CF109" s="528"/>
      <c r="CG109" s="528"/>
      <c r="CH109" s="528"/>
      <c r="CI109" s="528"/>
      <c r="CJ109" s="528"/>
      <c r="CK109" s="528"/>
      <c r="CL109" s="528"/>
      <c r="CM109" s="528"/>
      <c r="CN109" s="528"/>
      <c r="CO109" s="528"/>
      <c r="CP109" s="528"/>
      <c r="CQ109" s="528"/>
      <c r="CR109" s="528"/>
      <c r="CS109" s="528"/>
      <c r="CT109" s="528"/>
      <c r="CU109" s="528"/>
      <c r="CV109" s="528"/>
      <c r="CW109" s="528"/>
      <c r="CX109" s="528"/>
      <c r="CY109" s="528"/>
      <c r="CZ109" s="528"/>
      <c r="DA109" s="528"/>
      <c r="DB109" s="528"/>
      <c r="DC109" s="528"/>
      <c r="DD109" s="528"/>
      <c r="DE109" s="528"/>
      <c r="DF109" s="528"/>
      <c r="DG109" s="528"/>
      <c r="DH109" s="528"/>
      <c r="DI109" s="528"/>
      <c r="DJ109" s="528"/>
      <c r="DK109" s="528"/>
      <c r="DL109" s="528"/>
      <c r="DM109" s="528"/>
      <c r="DN109" s="528"/>
      <c r="DO109" s="528"/>
      <c r="DP109" s="528"/>
      <c r="DQ109" s="528"/>
      <c r="DR109" s="528"/>
      <c r="DS109" s="528"/>
      <c r="DT109" s="528"/>
      <c r="DU109" s="528"/>
      <c r="DV109" s="528"/>
      <c r="DW109" s="528"/>
      <c r="DX109" s="528"/>
      <c r="DY109" s="528"/>
      <c r="DZ109" s="528"/>
      <c r="EA109" s="528"/>
      <c r="EB109" s="528"/>
      <c r="EC109" s="528"/>
      <c r="ED109" s="528"/>
      <c r="EE109" s="528"/>
      <c r="EF109" s="528"/>
      <c r="EG109" s="528"/>
      <c r="EH109" s="528"/>
      <c r="EI109" s="528"/>
      <c r="EJ109" s="528"/>
      <c r="EK109" s="528"/>
      <c r="EL109" s="528"/>
      <c r="EM109" s="528"/>
      <c r="EN109" s="528"/>
      <c r="EO109" s="528"/>
      <c r="EP109" s="528"/>
      <c r="EQ109" s="528"/>
      <c r="ER109" s="528"/>
      <c r="ES109" s="528"/>
      <c r="ET109" s="528"/>
      <c r="EU109" s="528"/>
      <c r="EV109" s="528"/>
      <c r="EW109" s="528"/>
      <c r="EX109" s="528"/>
      <c r="EY109" s="528"/>
      <c r="EZ109" s="528"/>
      <c r="FA109" s="528"/>
      <c r="FB109" s="528"/>
      <c r="FC109" s="528"/>
      <c r="FD109" s="528"/>
      <c r="FE109" s="528"/>
      <c r="FF109" s="528"/>
      <c r="FG109" s="528"/>
    </row>
    <row r="110" spans="1:163" ht="16.5" customHeight="1" x14ac:dyDescent="0.2">
      <c r="A110" s="134"/>
      <c r="B110" s="134"/>
      <c r="C110" s="134" t="s">
        <v>834</v>
      </c>
      <c r="D110" s="134" t="s">
        <v>835</v>
      </c>
      <c r="E110" s="134"/>
      <c r="F110" s="134" t="s">
        <v>836</v>
      </c>
      <c r="G110" s="134"/>
      <c r="H110" s="134"/>
      <c r="I110" s="558">
        <v>1979</v>
      </c>
      <c r="J110" s="270"/>
      <c r="K110" s="589" t="s">
        <v>837</v>
      </c>
      <c r="L110" s="270"/>
      <c r="M110" s="558">
        <v>125</v>
      </c>
      <c r="N110" s="538"/>
      <c r="O110" s="558">
        <v>189</v>
      </c>
      <c r="P110" s="538"/>
      <c r="Q110" s="558">
        <v>658</v>
      </c>
      <c r="R110" s="538"/>
      <c r="S110" s="558">
        <v>433</v>
      </c>
      <c r="T110" s="538"/>
      <c r="U110" s="558">
        <v>325</v>
      </c>
      <c r="V110" s="538"/>
      <c r="W110" s="558">
        <v>249</v>
      </c>
      <c r="X110" s="528"/>
      <c r="Y110" s="528"/>
      <c r="Z110" s="528"/>
      <c r="AA110" s="528"/>
      <c r="AB110" s="528"/>
      <c r="AC110" s="528"/>
      <c r="AD110" s="528"/>
      <c r="AE110" s="528"/>
      <c r="AF110" s="528"/>
      <c r="AG110" s="528"/>
      <c r="AH110" s="528"/>
      <c r="AI110" s="528"/>
      <c r="AJ110" s="528"/>
      <c r="AK110" s="528"/>
      <c r="AL110" s="528"/>
      <c r="AM110" s="528"/>
      <c r="AN110" s="528"/>
      <c r="AO110" s="528"/>
      <c r="AP110" s="528"/>
      <c r="AQ110" s="528"/>
      <c r="AR110" s="528"/>
      <c r="AS110" s="528"/>
      <c r="AT110" s="528"/>
      <c r="AU110" s="528"/>
      <c r="AV110" s="528"/>
      <c r="AW110" s="528"/>
      <c r="AX110" s="528"/>
      <c r="AY110" s="528"/>
      <c r="AZ110" s="528"/>
      <c r="BA110" s="528"/>
      <c r="BB110" s="528"/>
      <c r="BC110" s="528"/>
      <c r="BD110" s="528"/>
      <c r="BE110" s="528"/>
      <c r="BF110" s="528"/>
      <c r="BG110" s="528"/>
      <c r="BH110" s="528"/>
      <c r="BI110" s="528"/>
      <c r="BJ110" s="528"/>
      <c r="BK110" s="528"/>
      <c r="BL110" s="528"/>
      <c r="BM110" s="528"/>
      <c r="BN110" s="528"/>
      <c r="BO110" s="528"/>
      <c r="BP110" s="528"/>
      <c r="BQ110" s="528"/>
      <c r="BR110" s="528"/>
      <c r="BS110" s="528"/>
      <c r="BT110" s="528"/>
      <c r="BU110" s="528"/>
      <c r="BV110" s="528"/>
      <c r="BW110" s="528"/>
      <c r="BX110" s="528"/>
      <c r="BY110" s="528"/>
      <c r="BZ110" s="528"/>
      <c r="CA110" s="528"/>
      <c r="CB110" s="528"/>
      <c r="CC110" s="528"/>
      <c r="CD110" s="528"/>
      <c r="CE110" s="528"/>
      <c r="CF110" s="528"/>
      <c r="CG110" s="528"/>
      <c r="CH110" s="528"/>
      <c r="CI110" s="528"/>
      <c r="CJ110" s="528"/>
      <c r="CK110" s="528"/>
      <c r="CL110" s="528"/>
      <c r="CM110" s="528"/>
      <c r="CN110" s="528"/>
      <c r="CO110" s="528"/>
      <c r="CP110" s="528"/>
      <c r="CQ110" s="528"/>
      <c r="CR110" s="528"/>
      <c r="CS110" s="528"/>
      <c r="CT110" s="528"/>
      <c r="CU110" s="528"/>
      <c r="CV110" s="528"/>
      <c r="CW110" s="528"/>
      <c r="CX110" s="528"/>
      <c r="CY110" s="528"/>
      <c r="CZ110" s="528"/>
      <c r="DA110" s="528"/>
      <c r="DB110" s="528"/>
      <c r="DC110" s="528"/>
      <c r="DD110" s="528"/>
      <c r="DE110" s="528"/>
      <c r="DF110" s="528"/>
      <c r="DG110" s="528"/>
      <c r="DH110" s="528"/>
      <c r="DI110" s="528"/>
      <c r="DJ110" s="528"/>
      <c r="DK110" s="528"/>
      <c r="DL110" s="528"/>
      <c r="DM110" s="528"/>
      <c r="DN110" s="528"/>
      <c r="DO110" s="528"/>
      <c r="DP110" s="528"/>
      <c r="DQ110" s="528"/>
      <c r="DR110" s="528"/>
      <c r="DS110" s="528"/>
      <c r="DT110" s="528"/>
      <c r="DU110" s="528"/>
      <c r="DV110" s="528"/>
      <c r="DW110" s="528"/>
      <c r="DX110" s="528"/>
      <c r="DY110" s="528"/>
      <c r="DZ110" s="528"/>
      <c r="EA110" s="528"/>
      <c r="EB110" s="528"/>
      <c r="EC110" s="528"/>
      <c r="ED110" s="528"/>
      <c r="EE110" s="528"/>
      <c r="EF110" s="528"/>
      <c r="EG110" s="528"/>
      <c r="EH110" s="528"/>
      <c r="EI110" s="528"/>
      <c r="EJ110" s="528"/>
      <c r="EK110" s="528"/>
      <c r="EL110" s="528"/>
      <c r="EM110" s="528"/>
      <c r="EN110" s="528"/>
      <c r="EO110" s="528"/>
      <c r="EP110" s="528"/>
      <c r="EQ110" s="528"/>
      <c r="ER110" s="528"/>
      <c r="ES110" s="528"/>
      <c r="ET110" s="528"/>
      <c r="EU110" s="528"/>
      <c r="EV110" s="528"/>
      <c r="EW110" s="528"/>
      <c r="EX110" s="528"/>
      <c r="EY110" s="528"/>
      <c r="EZ110" s="528"/>
      <c r="FA110" s="528"/>
      <c r="FB110" s="528"/>
      <c r="FC110" s="528"/>
      <c r="FD110" s="528"/>
      <c r="FE110" s="528"/>
      <c r="FF110" s="528"/>
      <c r="FG110" s="528"/>
    </row>
    <row r="111" spans="1:163" ht="12" customHeight="1" x14ac:dyDescent="0.2">
      <c r="A111" s="134"/>
      <c r="B111" s="134"/>
      <c r="C111" s="134" t="s">
        <v>838</v>
      </c>
      <c r="D111" s="134" t="s">
        <v>839</v>
      </c>
      <c r="E111" s="134"/>
      <c r="F111" s="134" t="s">
        <v>840</v>
      </c>
      <c r="G111" s="134"/>
      <c r="H111" s="134"/>
      <c r="I111" s="558">
        <v>409</v>
      </c>
      <c r="J111" s="270"/>
      <c r="K111" s="589" t="s">
        <v>841</v>
      </c>
      <c r="L111" s="270"/>
      <c r="M111" s="558" t="s">
        <v>2406</v>
      </c>
      <c r="N111" s="538"/>
      <c r="O111" s="558" t="s">
        <v>2406</v>
      </c>
      <c r="P111" s="538"/>
      <c r="Q111" s="558">
        <v>114</v>
      </c>
      <c r="R111" s="538"/>
      <c r="S111" s="558">
        <v>80</v>
      </c>
      <c r="T111" s="538"/>
      <c r="U111" s="558">
        <v>76</v>
      </c>
      <c r="V111" s="538"/>
      <c r="W111" s="558">
        <v>63</v>
      </c>
      <c r="X111" s="528"/>
      <c r="Y111" s="528"/>
      <c r="Z111" s="528"/>
      <c r="AA111" s="528"/>
      <c r="AB111" s="528"/>
      <c r="AC111" s="528"/>
      <c r="AD111" s="528"/>
      <c r="AE111" s="528"/>
      <c r="AF111" s="528"/>
      <c r="AG111" s="528"/>
      <c r="AH111" s="528"/>
      <c r="AI111" s="528"/>
      <c r="AJ111" s="528"/>
      <c r="AK111" s="528"/>
      <c r="AL111" s="528"/>
      <c r="AM111" s="528"/>
      <c r="AN111" s="528"/>
      <c r="AO111" s="528"/>
      <c r="AP111" s="528"/>
      <c r="AQ111" s="528"/>
      <c r="AR111" s="528"/>
      <c r="AS111" s="528"/>
      <c r="AT111" s="528"/>
      <c r="AU111" s="528"/>
      <c r="AV111" s="528"/>
      <c r="AW111" s="528"/>
      <c r="AX111" s="528"/>
      <c r="AY111" s="528"/>
      <c r="AZ111" s="528"/>
      <c r="BA111" s="528"/>
      <c r="BB111" s="528"/>
      <c r="BC111" s="528"/>
      <c r="BD111" s="528"/>
      <c r="BE111" s="528"/>
      <c r="BF111" s="528"/>
      <c r="BG111" s="528"/>
      <c r="BH111" s="528"/>
      <c r="BI111" s="528"/>
      <c r="BJ111" s="528"/>
      <c r="BK111" s="528"/>
      <c r="BL111" s="528"/>
      <c r="BM111" s="528"/>
      <c r="BN111" s="528"/>
      <c r="BO111" s="528"/>
      <c r="BP111" s="528"/>
      <c r="BQ111" s="528"/>
      <c r="BR111" s="528"/>
      <c r="BS111" s="528"/>
      <c r="BT111" s="528"/>
      <c r="BU111" s="528"/>
      <c r="BV111" s="528"/>
      <c r="BW111" s="528"/>
      <c r="BX111" s="528"/>
      <c r="BY111" s="528"/>
      <c r="BZ111" s="528"/>
      <c r="CA111" s="528"/>
      <c r="CB111" s="528"/>
      <c r="CC111" s="528"/>
      <c r="CD111" s="528"/>
      <c r="CE111" s="528"/>
      <c r="CF111" s="528"/>
      <c r="CG111" s="528"/>
      <c r="CH111" s="528"/>
      <c r="CI111" s="528"/>
      <c r="CJ111" s="528"/>
      <c r="CK111" s="528"/>
      <c r="CL111" s="528"/>
      <c r="CM111" s="528"/>
      <c r="CN111" s="528"/>
      <c r="CO111" s="528"/>
      <c r="CP111" s="528"/>
      <c r="CQ111" s="528"/>
      <c r="CR111" s="528"/>
      <c r="CS111" s="528"/>
      <c r="CT111" s="528"/>
      <c r="CU111" s="528"/>
      <c r="CV111" s="528"/>
      <c r="CW111" s="528"/>
      <c r="CX111" s="528"/>
      <c r="CY111" s="528"/>
      <c r="CZ111" s="528"/>
      <c r="DA111" s="528"/>
      <c r="DB111" s="528"/>
      <c r="DC111" s="528"/>
      <c r="DD111" s="528"/>
      <c r="DE111" s="528"/>
      <c r="DF111" s="528"/>
      <c r="DG111" s="528"/>
      <c r="DH111" s="528"/>
      <c r="DI111" s="528"/>
      <c r="DJ111" s="528"/>
      <c r="DK111" s="528"/>
      <c r="DL111" s="528"/>
      <c r="DM111" s="528"/>
      <c r="DN111" s="528"/>
      <c r="DO111" s="528"/>
      <c r="DP111" s="528"/>
      <c r="DQ111" s="528"/>
      <c r="DR111" s="528"/>
      <c r="DS111" s="528"/>
      <c r="DT111" s="528"/>
      <c r="DU111" s="528"/>
      <c r="DV111" s="528"/>
      <c r="DW111" s="528"/>
      <c r="DX111" s="528"/>
      <c r="DY111" s="528"/>
      <c r="DZ111" s="528"/>
      <c r="EA111" s="528"/>
      <c r="EB111" s="528"/>
      <c r="EC111" s="528"/>
      <c r="ED111" s="528"/>
      <c r="EE111" s="528"/>
      <c r="EF111" s="528"/>
      <c r="EG111" s="528"/>
      <c r="EH111" s="528"/>
      <c r="EI111" s="528"/>
      <c r="EJ111" s="528"/>
      <c r="EK111" s="528"/>
      <c r="EL111" s="528"/>
      <c r="EM111" s="528"/>
      <c r="EN111" s="528"/>
      <c r="EO111" s="528"/>
      <c r="EP111" s="528"/>
      <c r="EQ111" s="528"/>
      <c r="ER111" s="528"/>
      <c r="ES111" s="528"/>
      <c r="ET111" s="528"/>
      <c r="EU111" s="528"/>
      <c r="EV111" s="528"/>
      <c r="EW111" s="528"/>
      <c r="EX111" s="528"/>
      <c r="EY111" s="528"/>
      <c r="EZ111" s="528"/>
      <c r="FA111" s="528"/>
      <c r="FB111" s="528"/>
      <c r="FC111" s="528"/>
      <c r="FD111" s="528"/>
      <c r="FE111" s="528"/>
      <c r="FF111" s="528"/>
      <c r="FG111" s="528"/>
    </row>
    <row r="112" spans="1:163" ht="12" customHeight="1" x14ac:dyDescent="0.2">
      <c r="A112" s="134"/>
      <c r="B112" s="134"/>
      <c r="C112" s="134" t="s">
        <v>842</v>
      </c>
      <c r="D112" s="134" t="s">
        <v>843</v>
      </c>
      <c r="E112" s="134"/>
      <c r="F112" s="134" t="s">
        <v>844</v>
      </c>
      <c r="G112" s="134"/>
      <c r="H112" s="134"/>
      <c r="I112" s="558">
        <v>440</v>
      </c>
      <c r="J112" s="270"/>
      <c r="K112" s="589" t="s">
        <v>845</v>
      </c>
      <c r="L112" s="270"/>
      <c r="M112" s="558">
        <v>46</v>
      </c>
      <c r="N112" s="538"/>
      <c r="O112" s="558">
        <v>53</v>
      </c>
      <c r="P112" s="538"/>
      <c r="Q112" s="558">
        <v>126</v>
      </c>
      <c r="R112" s="538"/>
      <c r="S112" s="558">
        <v>102</v>
      </c>
      <c r="T112" s="538"/>
      <c r="U112" s="558">
        <v>60</v>
      </c>
      <c r="V112" s="538"/>
      <c r="W112" s="558">
        <v>53</v>
      </c>
      <c r="X112" s="528"/>
      <c r="Y112" s="528"/>
      <c r="Z112" s="528"/>
      <c r="AA112" s="528"/>
      <c r="AB112" s="528"/>
      <c r="AC112" s="528"/>
      <c r="AD112" s="528"/>
      <c r="AE112" s="528"/>
      <c r="AF112" s="528"/>
      <c r="AG112" s="528"/>
      <c r="AH112" s="528"/>
      <c r="AI112" s="528"/>
      <c r="AJ112" s="528"/>
      <c r="AK112" s="528"/>
      <c r="AL112" s="528"/>
      <c r="AM112" s="528"/>
      <c r="AN112" s="528"/>
      <c r="AO112" s="528"/>
      <c r="AP112" s="528"/>
      <c r="AQ112" s="528"/>
      <c r="AR112" s="528"/>
      <c r="AS112" s="528"/>
      <c r="AT112" s="528"/>
      <c r="AU112" s="528"/>
      <c r="AV112" s="528"/>
      <c r="AW112" s="528"/>
      <c r="AX112" s="528"/>
      <c r="AY112" s="528"/>
      <c r="AZ112" s="528"/>
      <c r="BA112" s="528"/>
      <c r="BB112" s="528"/>
      <c r="BC112" s="528"/>
      <c r="BD112" s="528"/>
      <c r="BE112" s="528"/>
      <c r="BF112" s="528"/>
      <c r="BG112" s="528"/>
      <c r="BH112" s="528"/>
      <c r="BI112" s="528"/>
      <c r="BJ112" s="528"/>
      <c r="BK112" s="528"/>
      <c r="BL112" s="528"/>
      <c r="BM112" s="528"/>
      <c r="BN112" s="528"/>
      <c r="BO112" s="528"/>
      <c r="BP112" s="528"/>
      <c r="BQ112" s="528"/>
      <c r="BR112" s="528"/>
      <c r="BS112" s="528"/>
      <c r="BT112" s="528"/>
      <c r="BU112" s="528"/>
      <c r="BV112" s="528"/>
      <c r="BW112" s="528"/>
      <c r="BX112" s="528"/>
      <c r="BY112" s="528"/>
      <c r="BZ112" s="528"/>
      <c r="CA112" s="528"/>
      <c r="CB112" s="528"/>
      <c r="CC112" s="528"/>
      <c r="CD112" s="528"/>
      <c r="CE112" s="528"/>
      <c r="CF112" s="528"/>
      <c r="CG112" s="528"/>
      <c r="CH112" s="528"/>
      <c r="CI112" s="528"/>
      <c r="CJ112" s="528"/>
      <c r="CK112" s="528"/>
      <c r="CL112" s="528"/>
      <c r="CM112" s="528"/>
      <c r="CN112" s="528"/>
      <c r="CO112" s="528"/>
      <c r="CP112" s="528"/>
      <c r="CQ112" s="528"/>
      <c r="CR112" s="528"/>
      <c r="CS112" s="528"/>
      <c r="CT112" s="528"/>
      <c r="CU112" s="528"/>
      <c r="CV112" s="528"/>
      <c r="CW112" s="528"/>
      <c r="CX112" s="528"/>
      <c r="CY112" s="528"/>
      <c r="CZ112" s="528"/>
      <c r="DA112" s="528"/>
      <c r="DB112" s="528"/>
      <c r="DC112" s="528"/>
      <c r="DD112" s="528"/>
      <c r="DE112" s="528"/>
      <c r="DF112" s="528"/>
      <c r="DG112" s="528"/>
      <c r="DH112" s="528"/>
      <c r="DI112" s="528"/>
      <c r="DJ112" s="528"/>
      <c r="DK112" s="528"/>
      <c r="DL112" s="528"/>
      <c r="DM112" s="528"/>
      <c r="DN112" s="528"/>
      <c r="DO112" s="528"/>
      <c r="DP112" s="528"/>
      <c r="DQ112" s="528"/>
      <c r="DR112" s="528"/>
      <c r="DS112" s="528"/>
      <c r="DT112" s="528"/>
      <c r="DU112" s="528"/>
      <c r="DV112" s="528"/>
      <c r="DW112" s="528"/>
      <c r="DX112" s="528"/>
      <c r="DY112" s="528"/>
      <c r="DZ112" s="528"/>
      <c r="EA112" s="528"/>
      <c r="EB112" s="528"/>
      <c r="EC112" s="528"/>
      <c r="ED112" s="528"/>
      <c r="EE112" s="528"/>
      <c r="EF112" s="528"/>
      <c r="EG112" s="528"/>
      <c r="EH112" s="528"/>
      <c r="EI112" s="528"/>
      <c r="EJ112" s="528"/>
      <c r="EK112" s="528"/>
      <c r="EL112" s="528"/>
      <c r="EM112" s="528"/>
      <c r="EN112" s="528"/>
      <c r="EO112" s="528"/>
      <c r="EP112" s="528"/>
      <c r="EQ112" s="528"/>
      <c r="ER112" s="528"/>
      <c r="ES112" s="528"/>
      <c r="ET112" s="528"/>
      <c r="EU112" s="528"/>
      <c r="EV112" s="528"/>
      <c r="EW112" s="528"/>
      <c r="EX112" s="528"/>
      <c r="EY112" s="528"/>
      <c r="EZ112" s="528"/>
      <c r="FA112" s="528"/>
      <c r="FB112" s="528"/>
      <c r="FC112" s="528"/>
      <c r="FD112" s="528"/>
      <c r="FE112" s="528"/>
      <c r="FF112" s="528"/>
      <c r="FG112" s="528"/>
    </row>
    <row r="113" spans="1:163" ht="12" customHeight="1" x14ac:dyDescent="0.2">
      <c r="A113" s="134"/>
      <c r="B113" s="134"/>
      <c r="C113" s="134" t="s">
        <v>846</v>
      </c>
      <c r="D113" s="134" t="s">
        <v>847</v>
      </c>
      <c r="E113" s="134"/>
      <c r="F113" s="134" t="s">
        <v>848</v>
      </c>
      <c r="G113" s="134"/>
      <c r="H113" s="134"/>
      <c r="I113" s="558">
        <v>647</v>
      </c>
      <c r="J113" s="270"/>
      <c r="K113" s="589" t="s">
        <v>849</v>
      </c>
      <c r="L113" s="270"/>
      <c r="M113" s="558">
        <v>51</v>
      </c>
      <c r="N113" s="538"/>
      <c r="O113" s="558">
        <v>63</v>
      </c>
      <c r="P113" s="538"/>
      <c r="Q113" s="558">
        <v>177</v>
      </c>
      <c r="R113" s="538"/>
      <c r="S113" s="558">
        <v>122</v>
      </c>
      <c r="T113" s="538"/>
      <c r="U113" s="558">
        <v>117</v>
      </c>
      <c r="V113" s="538"/>
      <c r="W113" s="558">
        <v>117</v>
      </c>
      <c r="X113" s="528"/>
      <c r="Y113" s="528"/>
      <c r="Z113" s="528"/>
      <c r="AA113" s="528"/>
      <c r="AB113" s="528"/>
      <c r="AC113" s="528"/>
      <c r="AD113" s="528"/>
      <c r="AE113" s="528"/>
      <c r="AF113" s="528"/>
      <c r="AG113" s="528"/>
      <c r="AH113" s="528"/>
      <c r="AI113" s="528"/>
      <c r="AJ113" s="528"/>
      <c r="AK113" s="528"/>
      <c r="AL113" s="528"/>
      <c r="AM113" s="528"/>
      <c r="AN113" s="528"/>
      <c r="AO113" s="528"/>
      <c r="AP113" s="528"/>
      <c r="AQ113" s="528"/>
      <c r="AR113" s="528"/>
      <c r="AS113" s="528"/>
      <c r="AT113" s="528"/>
      <c r="AU113" s="528"/>
      <c r="AV113" s="528"/>
      <c r="AW113" s="528"/>
      <c r="AX113" s="528"/>
      <c r="AY113" s="528"/>
      <c r="AZ113" s="528"/>
      <c r="BA113" s="528"/>
      <c r="BB113" s="528"/>
      <c r="BC113" s="528"/>
      <c r="BD113" s="528"/>
      <c r="BE113" s="528"/>
      <c r="BF113" s="528"/>
      <c r="BG113" s="528"/>
      <c r="BH113" s="528"/>
      <c r="BI113" s="528"/>
      <c r="BJ113" s="528"/>
      <c r="BK113" s="528"/>
      <c r="BL113" s="528"/>
      <c r="BM113" s="528"/>
      <c r="BN113" s="528"/>
      <c r="BO113" s="528"/>
      <c r="BP113" s="528"/>
      <c r="BQ113" s="528"/>
      <c r="BR113" s="528"/>
      <c r="BS113" s="528"/>
      <c r="BT113" s="528"/>
      <c r="BU113" s="528"/>
      <c r="BV113" s="528"/>
      <c r="BW113" s="528"/>
      <c r="BX113" s="528"/>
      <c r="BY113" s="528"/>
      <c r="BZ113" s="528"/>
      <c r="CA113" s="528"/>
      <c r="CB113" s="528"/>
      <c r="CC113" s="528"/>
      <c r="CD113" s="528"/>
      <c r="CE113" s="528"/>
      <c r="CF113" s="528"/>
      <c r="CG113" s="528"/>
      <c r="CH113" s="528"/>
      <c r="CI113" s="528"/>
      <c r="CJ113" s="528"/>
      <c r="CK113" s="528"/>
      <c r="CL113" s="528"/>
      <c r="CM113" s="528"/>
      <c r="CN113" s="528"/>
      <c r="CO113" s="528"/>
      <c r="CP113" s="528"/>
      <c r="CQ113" s="528"/>
      <c r="CR113" s="528"/>
      <c r="CS113" s="528"/>
      <c r="CT113" s="528"/>
      <c r="CU113" s="528"/>
      <c r="CV113" s="528"/>
      <c r="CW113" s="528"/>
      <c r="CX113" s="528"/>
      <c r="CY113" s="528"/>
      <c r="CZ113" s="528"/>
      <c r="DA113" s="528"/>
      <c r="DB113" s="528"/>
      <c r="DC113" s="528"/>
      <c r="DD113" s="528"/>
      <c r="DE113" s="528"/>
      <c r="DF113" s="528"/>
      <c r="DG113" s="528"/>
      <c r="DH113" s="528"/>
      <c r="DI113" s="528"/>
      <c r="DJ113" s="528"/>
      <c r="DK113" s="528"/>
      <c r="DL113" s="528"/>
      <c r="DM113" s="528"/>
      <c r="DN113" s="528"/>
      <c r="DO113" s="528"/>
      <c r="DP113" s="528"/>
      <c r="DQ113" s="528"/>
      <c r="DR113" s="528"/>
      <c r="DS113" s="528"/>
      <c r="DT113" s="528"/>
      <c r="DU113" s="528"/>
      <c r="DV113" s="528"/>
      <c r="DW113" s="528"/>
      <c r="DX113" s="528"/>
      <c r="DY113" s="528"/>
      <c r="DZ113" s="528"/>
      <c r="EA113" s="528"/>
      <c r="EB113" s="528"/>
      <c r="EC113" s="528"/>
      <c r="ED113" s="528"/>
      <c r="EE113" s="528"/>
      <c r="EF113" s="528"/>
      <c r="EG113" s="528"/>
      <c r="EH113" s="528"/>
      <c r="EI113" s="528"/>
      <c r="EJ113" s="528"/>
      <c r="EK113" s="528"/>
      <c r="EL113" s="528"/>
      <c r="EM113" s="528"/>
      <c r="EN113" s="528"/>
      <c r="EO113" s="528"/>
      <c r="EP113" s="528"/>
      <c r="EQ113" s="528"/>
      <c r="ER113" s="528"/>
      <c r="ES113" s="528"/>
      <c r="ET113" s="528"/>
      <c r="EU113" s="528"/>
      <c r="EV113" s="528"/>
      <c r="EW113" s="528"/>
      <c r="EX113" s="528"/>
      <c r="EY113" s="528"/>
      <c r="EZ113" s="528"/>
      <c r="FA113" s="528"/>
      <c r="FB113" s="528"/>
      <c r="FC113" s="528"/>
      <c r="FD113" s="528"/>
      <c r="FE113" s="528"/>
      <c r="FF113" s="528"/>
      <c r="FG113" s="528"/>
    </row>
    <row r="114" spans="1:163" ht="12" customHeight="1" x14ac:dyDescent="0.2">
      <c r="A114" s="134"/>
      <c r="B114" s="134"/>
      <c r="C114" s="134" t="s">
        <v>850</v>
      </c>
      <c r="D114" s="134" t="s">
        <v>851</v>
      </c>
      <c r="E114" s="134"/>
      <c r="F114" s="134" t="s">
        <v>852</v>
      </c>
      <c r="G114" s="134"/>
      <c r="H114" s="134"/>
      <c r="I114" s="558">
        <v>628</v>
      </c>
      <c r="J114" s="270"/>
      <c r="K114" s="589" t="s">
        <v>538</v>
      </c>
      <c r="L114" s="270"/>
      <c r="M114" s="558">
        <v>69</v>
      </c>
      <c r="N114" s="538"/>
      <c r="O114" s="558">
        <v>73</v>
      </c>
      <c r="P114" s="538"/>
      <c r="Q114" s="558">
        <v>205</v>
      </c>
      <c r="R114" s="538"/>
      <c r="S114" s="558">
        <v>103</v>
      </c>
      <c r="T114" s="538"/>
      <c r="U114" s="558">
        <v>94</v>
      </c>
      <c r="V114" s="538"/>
      <c r="W114" s="558">
        <v>84</v>
      </c>
      <c r="X114" s="528"/>
      <c r="Y114" s="528"/>
      <c r="Z114" s="528"/>
      <c r="AA114" s="528"/>
      <c r="AB114" s="528"/>
      <c r="AC114" s="528"/>
      <c r="AD114" s="528"/>
      <c r="AE114" s="528"/>
      <c r="AF114" s="528"/>
      <c r="AG114" s="528"/>
      <c r="AH114" s="528"/>
      <c r="AI114" s="528"/>
      <c r="AJ114" s="528"/>
      <c r="AK114" s="528"/>
      <c r="AL114" s="528"/>
      <c r="AM114" s="528"/>
      <c r="AN114" s="528"/>
      <c r="AO114" s="528"/>
      <c r="AP114" s="528"/>
      <c r="AQ114" s="528"/>
      <c r="AR114" s="528"/>
      <c r="AS114" s="528"/>
      <c r="AT114" s="528"/>
      <c r="AU114" s="528"/>
      <c r="AV114" s="528"/>
      <c r="AW114" s="528"/>
      <c r="AX114" s="528"/>
      <c r="AY114" s="528"/>
      <c r="AZ114" s="528"/>
      <c r="BA114" s="528"/>
      <c r="BB114" s="528"/>
      <c r="BC114" s="528"/>
      <c r="BD114" s="528"/>
      <c r="BE114" s="528"/>
      <c r="BF114" s="528"/>
      <c r="BG114" s="528"/>
      <c r="BH114" s="528"/>
      <c r="BI114" s="528"/>
      <c r="BJ114" s="528"/>
      <c r="BK114" s="528"/>
      <c r="BL114" s="528"/>
      <c r="BM114" s="528"/>
      <c r="BN114" s="528"/>
      <c r="BO114" s="528"/>
      <c r="BP114" s="528"/>
      <c r="BQ114" s="528"/>
      <c r="BR114" s="528"/>
      <c r="BS114" s="528"/>
      <c r="BT114" s="528"/>
      <c r="BU114" s="528"/>
      <c r="BV114" s="528"/>
      <c r="BW114" s="528"/>
      <c r="BX114" s="528"/>
      <c r="BY114" s="528"/>
      <c r="BZ114" s="528"/>
      <c r="CA114" s="528"/>
      <c r="CB114" s="528"/>
      <c r="CC114" s="528"/>
      <c r="CD114" s="528"/>
      <c r="CE114" s="528"/>
      <c r="CF114" s="528"/>
      <c r="CG114" s="528"/>
      <c r="CH114" s="528"/>
      <c r="CI114" s="528"/>
      <c r="CJ114" s="528"/>
      <c r="CK114" s="528"/>
      <c r="CL114" s="528"/>
      <c r="CM114" s="528"/>
      <c r="CN114" s="528"/>
      <c r="CO114" s="528"/>
      <c r="CP114" s="528"/>
      <c r="CQ114" s="528"/>
      <c r="CR114" s="528"/>
      <c r="CS114" s="528"/>
      <c r="CT114" s="528"/>
      <c r="CU114" s="528"/>
      <c r="CV114" s="528"/>
      <c r="CW114" s="528"/>
      <c r="CX114" s="528"/>
      <c r="CY114" s="528"/>
      <c r="CZ114" s="528"/>
      <c r="DA114" s="528"/>
      <c r="DB114" s="528"/>
      <c r="DC114" s="528"/>
      <c r="DD114" s="528"/>
      <c r="DE114" s="528"/>
      <c r="DF114" s="528"/>
      <c r="DG114" s="528"/>
      <c r="DH114" s="528"/>
      <c r="DI114" s="528"/>
      <c r="DJ114" s="528"/>
      <c r="DK114" s="528"/>
      <c r="DL114" s="528"/>
      <c r="DM114" s="528"/>
      <c r="DN114" s="528"/>
      <c r="DO114" s="528"/>
      <c r="DP114" s="528"/>
      <c r="DQ114" s="528"/>
      <c r="DR114" s="528"/>
      <c r="DS114" s="528"/>
      <c r="DT114" s="528"/>
      <c r="DU114" s="528"/>
      <c r="DV114" s="528"/>
      <c r="DW114" s="528"/>
      <c r="DX114" s="528"/>
      <c r="DY114" s="528"/>
      <c r="DZ114" s="528"/>
      <c r="EA114" s="528"/>
      <c r="EB114" s="528"/>
      <c r="EC114" s="528"/>
      <c r="ED114" s="528"/>
      <c r="EE114" s="528"/>
      <c r="EF114" s="528"/>
      <c r="EG114" s="528"/>
      <c r="EH114" s="528"/>
      <c r="EI114" s="528"/>
      <c r="EJ114" s="528"/>
      <c r="EK114" s="528"/>
      <c r="EL114" s="528"/>
      <c r="EM114" s="528"/>
      <c r="EN114" s="528"/>
      <c r="EO114" s="528"/>
      <c r="EP114" s="528"/>
      <c r="EQ114" s="528"/>
      <c r="ER114" s="528"/>
      <c r="ES114" s="528"/>
      <c r="ET114" s="528"/>
      <c r="EU114" s="528"/>
      <c r="EV114" s="528"/>
      <c r="EW114" s="528"/>
      <c r="EX114" s="528"/>
      <c r="EY114" s="528"/>
      <c r="EZ114" s="528"/>
      <c r="FA114" s="528"/>
      <c r="FB114" s="528"/>
      <c r="FC114" s="528"/>
      <c r="FD114" s="528"/>
      <c r="FE114" s="528"/>
      <c r="FF114" s="528"/>
      <c r="FG114" s="528"/>
    </row>
    <row r="115" spans="1:163" ht="12" customHeight="1" x14ac:dyDescent="0.2">
      <c r="A115" s="134"/>
      <c r="B115" s="134"/>
      <c r="C115" s="134" t="s">
        <v>853</v>
      </c>
      <c r="D115" s="134" t="s">
        <v>854</v>
      </c>
      <c r="E115" s="134"/>
      <c r="F115" s="134" t="s">
        <v>855</v>
      </c>
      <c r="G115" s="134"/>
      <c r="H115" s="134"/>
      <c r="I115" s="558">
        <v>651</v>
      </c>
      <c r="J115" s="270"/>
      <c r="K115" s="589" t="s">
        <v>856</v>
      </c>
      <c r="L115" s="270"/>
      <c r="M115" s="558">
        <v>51</v>
      </c>
      <c r="N115" s="538"/>
      <c r="O115" s="558">
        <v>71</v>
      </c>
      <c r="P115" s="538"/>
      <c r="Q115" s="558">
        <v>186</v>
      </c>
      <c r="R115" s="538"/>
      <c r="S115" s="558">
        <v>153</v>
      </c>
      <c r="T115" s="538"/>
      <c r="U115" s="558">
        <v>114</v>
      </c>
      <c r="V115" s="538"/>
      <c r="W115" s="558">
        <v>76</v>
      </c>
      <c r="X115" s="528"/>
      <c r="Y115" s="528"/>
      <c r="Z115" s="528"/>
      <c r="AA115" s="528"/>
      <c r="AB115" s="528"/>
      <c r="AC115" s="528"/>
      <c r="AD115" s="528"/>
      <c r="AE115" s="528"/>
      <c r="AF115" s="528"/>
      <c r="AG115" s="528"/>
      <c r="AH115" s="528"/>
      <c r="AI115" s="528"/>
      <c r="AJ115" s="528"/>
      <c r="AK115" s="528"/>
      <c r="AL115" s="528"/>
      <c r="AM115" s="528"/>
      <c r="AN115" s="528"/>
      <c r="AO115" s="528"/>
      <c r="AP115" s="528"/>
      <c r="AQ115" s="528"/>
      <c r="AR115" s="528"/>
      <c r="AS115" s="528"/>
      <c r="AT115" s="528"/>
      <c r="AU115" s="528"/>
      <c r="AV115" s="528"/>
      <c r="AW115" s="528"/>
      <c r="AX115" s="528"/>
      <c r="AY115" s="528"/>
      <c r="AZ115" s="528"/>
      <c r="BA115" s="528"/>
      <c r="BB115" s="528"/>
      <c r="BC115" s="528"/>
      <c r="BD115" s="528"/>
      <c r="BE115" s="528"/>
      <c r="BF115" s="528"/>
      <c r="BG115" s="528"/>
      <c r="BH115" s="528"/>
      <c r="BI115" s="528"/>
      <c r="BJ115" s="528"/>
      <c r="BK115" s="528"/>
      <c r="BL115" s="528"/>
      <c r="BM115" s="528"/>
      <c r="BN115" s="528"/>
      <c r="BO115" s="528"/>
      <c r="BP115" s="528"/>
      <c r="BQ115" s="528"/>
      <c r="BR115" s="528"/>
      <c r="BS115" s="528"/>
      <c r="BT115" s="528"/>
      <c r="BU115" s="528"/>
      <c r="BV115" s="528"/>
      <c r="BW115" s="528"/>
      <c r="BX115" s="528"/>
      <c r="BY115" s="528"/>
      <c r="BZ115" s="528"/>
      <c r="CA115" s="528"/>
      <c r="CB115" s="528"/>
      <c r="CC115" s="528"/>
      <c r="CD115" s="528"/>
      <c r="CE115" s="528"/>
      <c r="CF115" s="528"/>
      <c r="CG115" s="528"/>
      <c r="CH115" s="528"/>
      <c r="CI115" s="528"/>
      <c r="CJ115" s="528"/>
      <c r="CK115" s="528"/>
      <c r="CL115" s="528"/>
      <c r="CM115" s="528"/>
      <c r="CN115" s="528"/>
      <c r="CO115" s="528"/>
      <c r="CP115" s="528"/>
      <c r="CQ115" s="528"/>
      <c r="CR115" s="528"/>
      <c r="CS115" s="528"/>
      <c r="CT115" s="528"/>
      <c r="CU115" s="528"/>
      <c r="CV115" s="528"/>
      <c r="CW115" s="528"/>
      <c r="CX115" s="528"/>
      <c r="CY115" s="528"/>
      <c r="CZ115" s="528"/>
      <c r="DA115" s="528"/>
      <c r="DB115" s="528"/>
      <c r="DC115" s="528"/>
      <c r="DD115" s="528"/>
      <c r="DE115" s="528"/>
      <c r="DF115" s="528"/>
      <c r="DG115" s="528"/>
      <c r="DH115" s="528"/>
      <c r="DI115" s="528"/>
      <c r="DJ115" s="528"/>
      <c r="DK115" s="528"/>
      <c r="DL115" s="528"/>
      <c r="DM115" s="528"/>
      <c r="DN115" s="528"/>
      <c r="DO115" s="528"/>
      <c r="DP115" s="528"/>
      <c r="DQ115" s="528"/>
      <c r="DR115" s="528"/>
      <c r="DS115" s="528"/>
      <c r="DT115" s="528"/>
      <c r="DU115" s="528"/>
      <c r="DV115" s="528"/>
      <c r="DW115" s="528"/>
      <c r="DX115" s="528"/>
      <c r="DY115" s="528"/>
      <c r="DZ115" s="528"/>
      <c r="EA115" s="528"/>
      <c r="EB115" s="528"/>
      <c r="EC115" s="528"/>
      <c r="ED115" s="528"/>
      <c r="EE115" s="528"/>
      <c r="EF115" s="528"/>
      <c r="EG115" s="528"/>
      <c r="EH115" s="528"/>
      <c r="EI115" s="528"/>
      <c r="EJ115" s="528"/>
      <c r="EK115" s="528"/>
      <c r="EL115" s="528"/>
      <c r="EM115" s="528"/>
      <c r="EN115" s="528"/>
      <c r="EO115" s="528"/>
      <c r="EP115" s="528"/>
      <c r="EQ115" s="528"/>
      <c r="ER115" s="528"/>
      <c r="ES115" s="528"/>
      <c r="ET115" s="528"/>
      <c r="EU115" s="528"/>
      <c r="EV115" s="528"/>
      <c r="EW115" s="528"/>
      <c r="EX115" s="528"/>
      <c r="EY115" s="528"/>
      <c r="EZ115" s="528"/>
      <c r="FA115" s="528"/>
      <c r="FB115" s="528"/>
      <c r="FC115" s="528"/>
      <c r="FD115" s="528"/>
      <c r="FE115" s="528"/>
      <c r="FF115" s="528"/>
      <c r="FG115" s="528"/>
    </row>
    <row r="116" spans="1:163" ht="12" customHeight="1" x14ac:dyDescent="0.2">
      <c r="A116" s="134"/>
      <c r="B116" s="134"/>
      <c r="C116" s="134" t="s">
        <v>857</v>
      </c>
      <c r="D116" s="134" t="s">
        <v>858</v>
      </c>
      <c r="E116" s="134"/>
      <c r="F116" s="134" t="s">
        <v>859</v>
      </c>
      <c r="G116" s="134"/>
      <c r="H116" s="134"/>
      <c r="I116" s="558">
        <v>206</v>
      </c>
      <c r="J116" s="270"/>
      <c r="K116" s="589" t="s">
        <v>860</v>
      </c>
      <c r="L116" s="270"/>
      <c r="M116" s="558" t="s">
        <v>2406</v>
      </c>
      <c r="N116" s="538"/>
      <c r="O116" s="558" t="s">
        <v>2406</v>
      </c>
      <c r="P116" s="538"/>
      <c r="Q116" s="558">
        <v>54</v>
      </c>
      <c r="R116" s="538"/>
      <c r="S116" s="558">
        <v>46</v>
      </c>
      <c r="T116" s="538"/>
      <c r="U116" s="558">
        <v>28</v>
      </c>
      <c r="V116" s="538"/>
      <c r="W116" s="558">
        <v>45</v>
      </c>
      <c r="X116" s="528"/>
      <c r="Y116" s="528"/>
      <c r="Z116" s="528"/>
      <c r="AA116" s="528"/>
      <c r="AB116" s="528"/>
      <c r="AC116" s="528"/>
      <c r="AD116" s="528"/>
      <c r="AE116" s="528"/>
      <c r="AF116" s="528"/>
      <c r="AG116" s="528"/>
      <c r="AH116" s="528"/>
      <c r="AI116" s="528"/>
      <c r="AJ116" s="528"/>
      <c r="AK116" s="528"/>
      <c r="AL116" s="528"/>
      <c r="AM116" s="528"/>
      <c r="AN116" s="528"/>
      <c r="AO116" s="528"/>
      <c r="AP116" s="528"/>
      <c r="AQ116" s="528"/>
      <c r="AR116" s="528"/>
      <c r="AS116" s="528"/>
      <c r="AT116" s="528"/>
      <c r="AU116" s="528"/>
      <c r="AV116" s="528"/>
      <c r="AW116" s="528"/>
      <c r="AX116" s="528"/>
      <c r="AY116" s="528"/>
      <c r="AZ116" s="528"/>
      <c r="BA116" s="528"/>
      <c r="BB116" s="528"/>
      <c r="BC116" s="528"/>
      <c r="BD116" s="528"/>
      <c r="BE116" s="528"/>
      <c r="BF116" s="528"/>
      <c r="BG116" s="528"/>
      <c r="BH116" s="528"/>
      <c r="BI116" s="528"/>
      <c r="BJ116" s="528"/>
      <c r="BK116" s="528"/>
      <c r="BL116" s="528"/>
      <c r="BM116" s="528"/>
      <c r="BN116" s="528"/>
      <c r="BO116" s="528"/>
      <c r="BP116" s="528"/>
      <c r="BQ116" s="528"/>
      <c r="BR116" s="528"/>
      <c r="BS116" s="528"/>
      <c r="BT116" s="528"/>
      <c r="BU116" s="528"/>
      <c r="BV116" s="528"/>
      <c r="BW116" s="528"/>
      <c r="BX116" s="528"/>
      <c r="BY116" s="528"/>
      <c r="BZ116" s="528"/>
      <c r="CA116" s="528"/>
      <c r="CB116" s="528"/>
      <c r="CC116" s="528"/>
      <c r="CD116" s="528"/>
      <c r="CE116" s="528"/>
      <c r="CF116" s="528"/>
      <c r="CG116" s="528"/>
      <c r="CH116" s="528"/>
      <c r="CI116" s="528"/>
      <c r="CJ116" s="528"/>
      <c r="CK116" s="528"/>
      <c r="CL116" s="528"/>
      <c r="CM116" s="528"/>
      <c r="CN116" s="528"/>
      <c r="CO116" s="528"/>
      <c r="CP116" s="528"/>
      <c r="CQ116" s="528"/>
      <c r="CR116" s="528"/>
      <c r="CS116" s="528"/>
      <c r="CT116" s="528"/>
      <c r="CU116" s="528"/>
      <c r="CV116" s="528"/>
      <c r="CW116" s="528"/>
      <c r="CX116" s="528"/>
      <c r="CY116" s="528"/>
      <c r="CZ116" s="528"/>
      <c r="DA116" s="528"/>
      <c r="DB116" s="528"/>
      <c r="DC116" s="528"/>
      <c r="DD116" s="528"/>
      <c r="DE116" s="528"/>
      <c r="DF116" s="528"/>
      <c r="DG116" s="528"/>
      <c r="DH116" s="528"/>
      <c r="DI116" s="528"/>
      <c r="DJ116" s="528"/>
      <c r="DK116" s="528"/>
      <c r="DL116" s="528"/>
      <c r="DM116" s="528"/>
      <c r="DN116" s="528"/>
      <c r="DO116" s="528"/>
      <c r="DP116" s="528"/>
      <c r="DQ116" s="528"/>
      <c r="DR116" s="528"/>
      <c r="DS116" s="528"/>
      <c r="DT116" s="528"/>
      <c r="DU116" s="528"/>
      <c r="DV116" s="528"/>
      <c r="DW116" s="528"/>
      <c r="DX116" s="528"/>
      <c r="DY116" s="528"/>
      <c r="DZ116" s="528"/>
      <c r="EA116" s="528"/>
      <c r="EB116" s="528"/>
      <c r="EC116" s="528"/>
      <c r="ED116" s="528"/>
      <c r="EE116" s="528"/>
      <c r="EF116" s="528"/>
      <c r="EG116" s="528"/>
      <c r="EH116" s="528"/>
      <c r="EI116" s="528"/>
      <c r="EJ116" s="528"/>
      <c r="EK116" s="528"/>
      <c r="EL116" s="528"/>
      <c r="EM116" s="528"/>
      <c r="EN116" s="528"/>
      <c r="EO116" s="528"/>
      <c r="EP116" s="528"/>
      <c r="EQ116" s="528"/>
      <c r="ER116" s="528"/>
      <c r="ES116" s="528"/>
      <c r="ET116" s="528"/>
      <c r="EU116" s="528"/>
      <c r="EV116" s="528"/>
      <c r="EW116" s="528"/>
      <c r="EX116" s="528"/>
      <c r="EY116" s="528"/>
      <c r="EZ116" s="528"/>
      <c r="FA116" s="528"/>
      <c r="FB116" s="528"/>
      <c r="FC116" s="528"/>
      <c r="FD116" s="528"/>
      <c r="FE116" s="528"/>
      <c r="FF116" s="528"/>
      <c r="FG116" s="528"/>
    </row>
    <row r="117" spans="1:163" ht="12" customHeight="1" x14ac:dyDescent="0.2">
      <c r="A117" s="134"/>
      <c r="B117" s="134"/>
      <c r="C117" s="134"/>
      <c r="D117" s="134"/>
      <c r="E117" s="134"/>
      <c r="F117" s="134"/>
      <c r="G117" s="134"/>
      <c r="H117" s="134"/>
      <c r="I117" s="558"/>
      <c r="J117" s="270"/>
      <c r="K117" s="589"/>
      <c r="L117" s="270"/>
      <c r="M117" s="558"/>
      <c r="N117" s="538"/>
      <c r="O117" s="558"/>
      <c r="P117" s="538"/>
      <c r="Q117" s="558"/>
      <c r="R117" s="538"/>
      <c r="S117" s="558"/>
      <c r="T117" s="538"/>
      <c r="U117" s="558"/>
      <c r="V117" s="538"/>
      <c r="W117" s="558"/>
      <c r="X117" s="528"/>
      <c r="Y117" s="528"/>
      <c r="Z117" s="528"/>
      <c r="AA117" s="528"/>
      <c r="AB117" s="528"/>
      <c r="AC117" s="528"/>
      <c r="AD117" s="528"/>
      <c r="AE117" s="528"/>
      <c r="AF117" s="528"/>
      <c r="AG117" s="528"/>
      <c r="AH117" s="528"/>
      <c r="AI117" s="528"/>
      <c r="AJ117" s="528"/>
      <c r="AK117" s="528"/>
      <c r="AL117" s="528"/>
      <c r="AM117" s="528"/>
      <c r="AN117" s="528"/>
      <c r="AO117" s="528"/>
      <c r="AP117" s="528"/>
      <c r="AQ117" s="528"/>
      <c r="AR117" s="528"/>
      <c r="AS117" s="528"/>
      <c r="AT117" s="528"/>
      <c r="AU117" s="528"/>
      <c r="AV117" s="528"/>
      <c r="AW117" s="528"/>
      <c r="AX117" s="528"/>
      <c r="AY117" s="528"/>
      <c r="AZ117" s="528"/>
      <c r="BA117" s="528"/>
      <c r="BB117" s="528"/>
      <c r="BC117" s="528"/>
      <c r="BD117" s="528"/>
      <c r="BE117" s="528"/>
      <c r="BF117" s="528"/>
      <c r="BG117" s="528"/>
      <c r="BH117" s="528"/>
      <c r="BI117" s="528"/>
      <c r="BJ117" s="528"/>
      <c r="BK117" s="528"/>
      <c r="BL117" s="528"/>
      <c r="BM117" s="528"/>
      <c r="BN117" s="528"/>
      <c r="BO117" s="528"/>
      <c r="BP117" s="528"/>
      <c r="BQ117" s="528"/>
      <c r="BR117" s="528"/>
      <c r="BS117" s="528"/>
      <c r="BT117" s="528"/>
      <c r="BU117" s="528"/>
      <c r="BV117" s="528"/>
      <c r="BW117" s="528"/>
      <c r="BX117" s="528"/>
      <c r="BY117" s="528"/>
      <c r="BZ117" s="528"/>
      <c r="CA117" s="528"/>
      <c r="CB117" s="528"/>
      <c r="CC117" s="528"/>
      <c r="CD117" s="528"/>
      <c r="CE117" s="528"/>
      <c r="CF117" s="528"/>
      <c r="CG117" s="528"/>
      <c r="CH117" s="528"/>
      <c r="CI117" s="528"/>
      <c r="CJ117" s="528"/>
      <c r="CK117" s="528"/>
      <c r="CL117" s="528"/>
      <c r="CM117" s="528"/>
      <c r="CN117" s="528"/>
      <c r="CO117" s="528"/>
      <c r="CP117" s="528"/>
      <c r="CQ117" s="528"/>
      <c r="CR117" s="528"/>
      <c r="CS117" s="528"/>
      <c r="CT117" s="528"/>
      <c r="CU117" s="528"/>
      <c r="CV117" s="528"/>
      <c r="CW117" s="528"/>
      <c r="CX117" s="528"/>
      <c r="CY117" s="528"/>
      <c r="CZ117" s="528"/>
      <c r="DA117" s="528"/>
      <c r="DB117" s="528"/>
      <c r="DC117" s="528"/>
      <c r="DD117" s="528"/>
      <c r="DE117" s="528"/>
      <c r="DF117" s="528"/>
      <c r="DG117" s="528"/>
      <c r="DH117" s="528"/>
      <c r="DI117" s="528"/>
      <c r="DJ117" s="528"/>
      <c r="DK117" s="528"/>
      <c r="DL117" s="528"/>
      <c r="DM117" s="528"/>
      <c r="DN117" s="528"/>
      <c r="DO117" s="528"/>
      <c r="DP117" s="528"/>
      <c r="DQ117" s="528"/>
      <c r="DR117" s="528"/>
      <c r="DS117" s="528"/>
      <c r="DT117" s="528"/>
      <c r="DU117" s="528"/>
      <c r="DV117" s="528"/>
      <c r="DW117" s="528"/>
      <c r="DX117" s="528"/>
      <c r="DY117" s="528"/>
      <c r="DZ117" s="528"/>
      <c r="EA117" s="528"/>
      <c r="EB117" s="528"/>
      <c r="EC117" s="528"/>
      <c r="ED117" s="528"/>
      <c r="EE117" s="528"/>
      <c r="EF117" s="528"/>
      <c r="EG117" s="528"/>
      <c r="EH117" s="528"/>
      <c r="EI117" s="528"/>
      <c r="EJ117" s="528"/>
      <c r="EK117" s="528"/>
      <c r="EL117" s="528"/>
      <c r="EM117" s="528"/>
      <c r="EN117" s="528"/>
      <c r="EO117" s="528"/>
      <c r="EP117" s="528"/>
      <c r="EQ117" s="528"/>
      <c r="ER117" s="528"/>
      <c r="ES117" s="528"/>
      <c r="ET117" s="528"/>
      <c r="EU117" s="528"/>
      <c r="EV117" s="528"/>
      <c r="EW117" s="528"/>
      <c r="EX117" s="528"/>
      <c r="EY117" s="528"/>
      <c r="EZ117" s="528"/>
      <c r="FA117" s="528"/>
      <c r="FB117" s="528"/>
      <c r="FC117" s="528"/>
      <c r="FD117" s="528"/>
      <c r="FE117" s="528"/>
      <c r="FF117" s="528"/>
      <c r="FG117" s="528"/>
    </row>
    <row r="118" spans="1:163" ht="12" customHeight="1" x14ac:dyDescent="0.2">
      <c r="A118" s="134"/>
      <c r="B118" s="134"/>
      <c r="C118" s="134" t="s">
        <v>861</v>
      </c>
      <c r="D118" s="134" t="s">
        <v>862</v>
      </c>
      <c r="E118" s="134" t="s">
        <v>863</v>
      </c>
      <c r="F118" s="134"/>
      <c r="G118" s="134"/>
      <c r="H118" s="134"/>
      <c r="I118" s="558">
        <v>10203</v>
      </c>
      <c r="J118" s="270"/>
      <c r="K118" s="589" t="s">
        <v>864</v>
      </c>
      <c r="L118" s="270"/>
      <c r="M118" s="558">
        <v>688</v>
      </c>
      <c r="N118" s="538"/>
      <c r="O118" s="558">
        <v>985</v>
      </c>
      <c r="P118" s="538"/>
      <c r="Q118" s="558">
        <v>3172</v>
      </c>
      <c r="R118" s="538"/>
      <c r="S118" s="558">
        <v>2415</v>
      </c>
      <c r="T118" s="538"/>
      <c r="U118" s="558">
        <v>1647</v>
      </c>
      <c r="V118" s="538"/>
      <c r="W118" s="558">
        <v>1296</v>
      </c>
      <c r="X118" s="528"/>
      <c r="Y118" s="528"/>
      <c r="Z118" s="528"/>
      <c r="AA118" s="528"/>
      <c r="AB118" s="528"/>
      <c r="AC118" s="528"/>
      <c r="AD118" s="528"/>
      <c r="AE118" s="528"/>
      <c r="AF118" s="528"/>
      <c r="AG118" s="528"/>
      <c r="AH118" s="528"/>
      <c r="AI118" s="528"/>
      <c r="AJ118" s="528"/>
      <c r="AK118" s="528"/>
      <c r="AL118" s="528"/>
      <c r="AM118" s="528"/>
      <c r="AN118" s="528"/>
      <c r="AO118" s="528"/>
      <c r="AP118" s="528"/>
      <c r="AQ118" s="528"/>
      <c r="AR118" s="528"/>
      <c r="AS118" s="528"/>
      <c r="AT118" s="528"/>
      <c r="AU118" s="528"/>
      <c r="AV118" s="528"/>
      <c r="AW118" s="528"/>
      <c r="AX118" s="528"/>
      <c r="AY118" s="528"/>
      <c r="AZ118" s="528"/>
      <c r="BA118" s="528"/>
      <c r="BB118" s="528"/>
      <c r="BC118" s="528"/>
      <c r="BD118" s="528"/>
      <c r="BE118" s="528"/>
      <c r="BF118" s="528"/>
      <c r="BG118" s="528"/>
      <c r="BH118" s="528"/>
      <c r="BI118" s="528"/>
      <c r="BJ118" s="528"/>
      <c r="BK118" s="528"/>
      <c r="BL118" s="528"/>
      <c r="BM118" s="528"/>
      <c r="BN118" s="528"/>
      <c r="BO118" s="528"/>
      <c r="BP118" s="528"/>
      <c r="BQ118" s="528"/>
      <c r="BR118" s="528"/>
      <c r="BS118" s="528"/>
      <c r="BT118" s="528"/>
      <c r="BU118" s="528"/>
      <c r="BV118" s="528"/>
      <c r="BW118" s="528"/>
      <c r="BX118" s="528"/>
      <c r="BY118" s="528"/>
      <c r="BZ118" s="528"/>
      <c r="CA118" s="528"/>
      <c r="CB118" s="528"/>
      <c r="CC118" s="528"/>
      <c r="CD118" s="528"/>
      <c r="CE118" s="528"/>
      <c r="CF118" s="528"/>
      <c r="CG118" s="528"/>
      <c r="CH118" s="528"/>
      <c r="CI118" s="528"/>
      <c r="CJ118" s="528"/>
      <c r="CK118" s="528"/>
      <c r="CL118" s="528"/>
      <c r="CM118" s="528"/>
      <c r="CN118" s="528"/>
      <c r="CO118" s="528"/>
      <c r="CP118" s="528"/>
      <c r="CQ118" s="528"/>
      <c r="CR118" s="528"/>
      <c r="CS118" s="528"/>
      <c r="CT118" s="528"/>
      <c r="CU118" s="528"/>
      <c r="CV118" s="528"/>
      <c r="CW118" s="528"/>
      <c r="CX118" s="528"/>
      <c r="CY118" s="528"/>
      <c r="CZ118" s="528"/>
      <c r="DA118" s="528"/>
      <c r="DB118" s="528"/>
      <c r="DC118" s="528"/>
      <c r="DD118" s="528"/>
      <c r="DE118" s="528"/>
      <c r="DF118" s="528"/>
      <c r="DG118" s="528"/>
      <c r="DH118" s="528"/>
      <c r="DI118" s="528"/>
      <c r="DJ118" s="528"/>
      <c r="DK118" s="528"/>
      <c r="DL118" s="528"/>
      <c r="DM118" s="528"/>
      <c r="DN118" s="528"/>
      <c r="DO118" s="528"/>
      <c r="DP118" s="528"/>
      <c r="DQ118" s="528"/>
      <c r="DR118" s="528"/>
      <c r="DS118" s="528"/>
      <c r="DT118" s="528"/>
      <c r="DU118" s="528"/>
      <c r="DV118" s="528"/>
      <c r="DW118" s="528"/>
      <c r="DX118" s="528"/>
      <c r="DY118" s="528"/>
      <c r="DZ118" s="528"/>
      <c r="EA118" s="528"/>
      <c r="EB118" s="528"/>
      <c r="EC118" s="528"/>
      <c r="ED118" s="528"/>
      <c r="EE118" s="528"/>
      <c r="EF118" s="528"/>
      <c r="EG118" s="528"/>
      <c r="EH118" s="528"/>
      <c r="EI118" s="528"/>
      <c r="EJ118" s="528"/>
      <c r="EK118" s="528"/>
      <c r="EL118" s="528"/>
      <c r="EM118" s="528"/>
      <c r="EN118" s="528"/>
      <c r="EO118" s="528"/>
      <c r="EP118" s="528"/>
      <c r="EQ118" s="528"/>
      <c r="ER118" s="528"/>
      <c r="ES118" s="528"/>
      <c r="ET118" s="528"/>
      <c r="EU118" s="528"/>
      <c r="EV118" s="528"/>
      <c r="EW118" s="528"/>
      <c r="EX118" s="528"/>
      <c r="EY118" s="528"/>
      <c r="EZ118" s="528"/>
      <c r="FA118" s="528"/>
      <c r="FB118" s="528"/>
      <c r="FC118" s="528"/>
      <c r="FD118" s="528"/>
      <c r="FE118" s="528"/>
      <c r="FF118" s="528"/>
      <c r="FG118" s="528"/>
    </row>
    <row r="119" spans="1:163" ht="16.5" customHeight="1" x14ac:dyDescent="0.2">
      <c r="A119" s="134"/>
      <c r="B119" s="134"/>
      <c r="C119" s="134" t="s">
        <v>865</v>
      </c>
      <c r="D119" s="134" t="s">
        <v>866</v>
      </c>
      <c r="E119" s="134"/>
      <c r="F119" s="134" t="s">
        <v>867</v>
      </c>
      <c r="G119" s="134"/>
      <c r="H119" s="134"/>
      <c r="I119" s="558">
        <v>3375</v>
      </c>
      <c r="J119" s="270"/>
      <c r="K119" s="589" t="s">
        <v>868</v>
      </c>
      <c r="L119" s="270"/>
      <c r="M119" s="558">
        <v>202</v>
      </c>
      <c r="N119" s="538"/>
      <c r="O119" s="558">
        <v>319</v>
      </c>
      <c r="P119" s="538"/>
      <c r="Q119" s="558">
        <v>1075</v>
      </c>
      <c r="R119" s="538"/>
      <c r="S119" s="558">
        <v>834</v>
      </c>
      <c r="T119" s="538"/>
      <c r="U119" s="558">
        <v>512</v>
      </c>
      <c r="V119" s="538"/>
      <c r="W119" s="558">
        <v>433</v>
      </c>
      <c r="X119" s="528"/>
      <c r="Y119" s="528"/>
      <c r="Z119" s="528"/>
      <c r="AA119" s="528"/>
      <c r="AB119" s="528"/>
      <c r="AC119" s="528"/>
      <c r="AD119" s="528"/>
      <c r="AE119" s="528"/>
      <c r="AF119" s="528"/>
      <c r="AG119" s="528"/>
      <c r="AH119" s="528"/>
      <c r="AI119" s="528"/>
      <c r="AJ119" s="528"/>
      <c r="AK119" s="528"/>
      <c r="AL119" s="528"/>
      <c r="AM119" s="528"/>
      <c r="AN119" s="528"/>
      <c r="AO119" s="528"/>
      <c r="AP119" s="528"/>
      <c r="AQ119" s="528"/>
      <c r="AR119" s="528"/>
      <c r="AS119" s="528"/>
      <c r="AT119" s="528"/>
      <c r="AU119" s="528"/>
      <c r="AV119" s="528"/>
      <c r="AW119" s="528"/>
      <c r="AX119" s="528"/>
      <c r="AY119" s="528"/>
      <c r="AZ119" s="528"/>
      <c r="BA119" s="528"/>
      <c r="BB119" s="528"/>
      <c r="BC119" s="528"/>
      <c r="BD119" s="528"/>
      <c r="BE119" s="528"/>
      <c r="BF119" s="528"/>
      <c r="BG119" s="528"/>
      <c r="BH119" s="528"/>
      <c r="BI119" s="528"/>
      <c r="BJ119" s="528"/>
      <c r="BK119" s="528"/>
      <c r="BL119" s="528"/>
      <c r="BM119" s="528"/>
      <c r="BN119" s="528"/>
      <c r="BO119" s="528"/>
      <c r="BP119" s="528"/>
      <c r="BQ119" s="528"/>
      <c r="BR119" s="528"/>
      <c r="BS119" s="528"/>
      <c r="BT119" s="528"/>
      <c r="BU119" s="528"/>
      <c r="BV119" s="528"/>
      <c r="BW119" s="528"/>
      <c r="BX119" s="528"/>
      <c r="BY119" s="528"/>
      <c r="BZ119" s="528"/>
      <c r="CA119" s="528"/>
      <c r="CB119" s="528"/>
      <c r="CC119" s="528"/>
      <c r="CD119" s="528"/>
      <c r="CE119" s="528"/>
      <c r="CF119" s="528"/>
      <c r="CG119" s="528"/>
      <c r="CH119" s="528"/>
      <c r="CI119" s="528"/>
      <c r="CJ119" s="528"/>
      <c r="CK119" s="528"/>
      <c r="CL119" s="528"/>
      <c r="CM119" s="528"/>
      <c r="CN119" s="528"/>
      <c r="CO119" s="528"/>
      <c r="CP119" s="528"/>
      <c r="CQ119" s="528"/>
      <c r="CR119" s="528"/>
      <c r="CS119" s="528"/>
      <c r="CT119" s="528"/>
      <c r="CU119" s="528"/>
      <c r="CV119" s="528"/>
      <c r="CW119" s="528"/>
      <c r="CX119" s="528"/>
      <c r="CY119" s="528"/>
      <c r="CZ119" s="528"/>
      <c r="DA119" s="528"/>
      <c r="DB119" s="528"/>
      <c r="DC119" s="528"/>
      <c r="DD119" s="528"/>
      <c r="DE119" s="528"/>
      <c r="DF119" s="528"/>
      <c r="DG119" s="528"/>
      <c r="DH119" s="528"/>
      <c r="DI119" s="528"/>
      <c r="DJ119" s="528"/>
      <c r="DK119" s="528"/>
      <c r="DL119" s="528"/>
      <c r="DM119" s="528"/>
      <c r="DN119" s="528"/>
      <c r="DO119" s="528"/>
      <c r="DP119" s="528"/>
      <c r="DQ119" s="528"/>
      <c r="DR119" s="528"/>
      <c r="DS119" s="528"/>
      <c r="DT119" s="528"/>
      <c r="DU119" s="528"/>
      <c r="DV119" s="528"/>
      <c r="DW119" s="528"/>
      <c r="DX119" s="528"/>
      <c r="DY119" s="528"/>
      <c r="DZ119" s="528"/>
      <c r="EA119" s="528"/>
      <c r="EB119" s="528"/>
      <c r="EC119" s="528"/>
      <c r="ED119" s="528"/>
      <c r="EE119" s="528"/>
      <c r="EF119" s="528"/>
      <c r="EG119" s="528"/>
      <c r="EH119" s="528"/>
      <c r="EI119" s="528"/>
      <c r="EJ119" s="528"/>
      <c r="EK119" s="528"/>
      <c r="EL119" s="528"/>
      <c r="EM119" s="528"/>
      <c r="EN119" s="528"/>
      <c r="EO119" s="528"/>
      <c r="EP119" s="528"/>
      <c r="EQ119" s="528"/>
      <c r="ER119" s="528"/>
      <c r="ES119" s="528"/>
      <c r="ET119" s="528"/>
      <c r="EU119" s="528"/>
      <c r="EV119" s="528"/>
      <c r="EW119" s="528"/>
      <c r="EX119" s="528"/>
      <c r="EY119" s="528"/>
      <c r="EZ119" s="528"/>
      <c r="FA119" s="528"/>
      <c r="FB119" s="528"/>
      <c r="FC119" s="528"/>
      <c r="FD119" s="528"/>
      <c r="FE119" s="528"/>
      <c r="FF119" s="528"/>
      <c r="FG119" s="528"/>
    </row>
    <row r="120" spans="1:163" ht="12" customHeight="1" x14ac:dyDescent="0.2">
      <c r="A120" s="134"/>
      <c r="B120" s="134"/>
      <c r="C120" s="134" t="s">
        <v>869</v>
      </c>
      <c r="D120" s="134" t="s">
        <v>870</v>
      </c>
      <c r="E120" s="134"/>
      <c r="F120" s="134" t="s">
        <v>871</v>
      </c>
      <c r="G120" s="134"/>
      <c r="H120" s="134"/>
      <c r="I120" s="558">
        <v>884</v>
      </c>
      <c r="J120" s="270"/>
      <c r="K120" s="589" t="s">
        <v>872</v>
      </c>
      <c r="L120" s="270"/>
      <c r="M120" s="558">
        <v>45</v>
      </c>
      <c r="N120" s="538"/>
      <c r="O120" s="558">
        <v>93</v>
      </c>
      <c r="P120" s="538"/>
      <c r="Q120" s="558">
        <v>287</v>
      </c>
      <c r="R120" s="538"/>
      <c r="S120" s="558">
        <v>186</v>
      </c>
      <c r="T120" s="538"/>
      <c r="U120" s="558">
        <v>153</v>
      </c>
      <c r="V120" s="538"/>
      <c r="W120" s="558">
        <v>120</v>
      </c>
      <c r="X120" s="528"/>
      <c r="Y120" s="528"/>
      <c r="Z120" s="528"/>
      <c r="AA120" s="528"/>
      <c r="AB120" s="528"/>
      <c r="AC120" s="528"/>
      <c r="AD120" s="528"/>
      <c r="AE120" s="528"/>
      <c r="AF120" s="528"/>
      <c r="AG120" s="528"/>
      <c r="AH120" s="528"/>
      <c r="AI120" s="528"/>
      <c r="AJ120" s="528"/>
      <c r="AK120" s="528"/>
      <c r="AL120" s="528"/>
      <c r="AM120" s="528"/>
      <c r="AN120" s="528"/>
      <c r="AO120" s="528"/>
      <c r="AP120" s="528"/>
      <c r="AQ120" s="528"/>
      <c r="AR120" s="528"/>
      <c r="AS120" s="528"/>
      <c r="AT120" s="528"/>
      <c r="AU120" s="528"/>
      <c r="AV120" s="528"/>
      <c r="AW120" s="528"/>
      <c r="AX120" s="528"/>
      <c r="AY120" s="528"/>
      <c r="AZ120" s="528"/>
      <c r="BA120" s="528"/>
      <c r="BB120" s="528"/>
      <c r="BC120" s="528"/>
      <c r="BD120" s="528"/>
      <c r="BE120" s="528"/>
      <c r="BF120" s="528"/>
      <c r="BG120" s="528"/>
      <c r="BH120" s="528"/>
      <c r="BI120" s="528"/>
      <c r="BJ120" s="528"/>
      <c r="BK120" s="528"/>
      <c r="BL120" s="528"/>
      <c r="BM120" s="528"/>
      <c r="BN120" s="528"/>
      <c r="BO120" s="528"/>
      <c r="BP120" s="528"/>
      <c r="BQ120" s="528"/>
      <c r="BR120" s="528"/>
      <c r="BS120" s="528"/>
      <c r="BT120" s="528"/>
      <c r="BU120" s="528"/>
      <c r="BV120" s="528"/>
      <c r="BW120" s="528"/>
      <c r="BX120" s="528"/>
      <c r="BY120" s="528"/>
      <c r="BZ120" s="528"/>
      <c r="CA120" s="528"/>
      <c r="CB120" s="528"/>
      <c r="CC120" s="528"/>
      <c r="CD120" s="528"/>
      <c r="CE120" s="528"/>
      <c r="CF120" s="528"/>
      <c r="CG120" s="528"/>
      <c r="CH120" s="528"/>
      <c r="CI120" s="528"/>
      <c r="CJ120" s="528"/>
      <c r="CK120" s="528"/>
      <c r="CL120" s="528"/>
      <c r="CM120" s="528"/>
      <c r="CN120" s="528"/>
      <c r="CO120" s="528"/>
      <c r="CP120" s="528"/>
      <c r="CQ120" s="528"/>
      <c r="CR120" s="528"/>
      <c r="CS120" s="528"/>
      <c r="CT120" s="528"/>
      <c r="CU120" s="528"/>
      <c r="CV120" s="528"/>
      <c r="CW120" s="528"/>
      <c r="CX120" s="528"/>
      <c r="CY120" s="528"/>
      <c r="CZ120" s="528"/>
      <c r="DA120" s="528"/>
      <c r="DB120" s="528"/>
      <c r="DC120" s="528"/>
      <c r="DD120" s="528"/>
      <c r="DE120" s="528"/>
      <c r="DF120" s="528"/>
      <c r="DG120" s="528"/>
      <c r="DH120" s="528"/>
      <c r="DI120" s="528"/>
      <c r="DJ120" s="528"/>
      <c r="DK120" s="528"/>
      <c r="DL120" s="528"/>
      <c r="DM120" s="528"/>
      <c r="DN120" s="528"/>
      <c r="DO120" s="528"/>
      <c r="DP120" s="528"/>
      <c r="DQ120" s="528"/>
      <c r="DR120" s="528"/>
      <c r="DS120" s="528"/>
      <c r="DT120" s="528"/>
      <c r="DU120" s="528"/>
      <c r="DV120" s="528"/>
      <c r="DW120" s="528"/>
      <c r="DX120" s="528"/>
      <c r="DY120" s="528"/>
      <c r="DZ120" s="528"/>
      <c r="EA120" s="528"/>
      <c r="EB120" s="528"/>
      <c r="EC120" s="528"/>
      <c r="ED120" s="528"/>
      <c r="EE120" s="528"/>
      <c r="EF120" s="528"/>
      <c r="EG120" s="528"/>
      <c r="EH120" s="528"/>
      <c r="EI120" s="528"/>
      <c r="EJ120" s="528"/>
      <c r="EK120" s="528"/>
      <c r="EL120" s="528"/>
      <c r="EM120" s="528"/>
      <c r="EN120" s="528"/>
      <c r="EO120" s="528"/>
      <c r="EP120" s="528"/>
      <c r="EQ120" s="528"/>
      <c r="ER120" s="528"/>
      <c r="ES120" s="528"/>
      <c r="ET120" s="528"/>
      <c r="EU120" s="528"/>
      <c r="EV120" s="528"/>
      <c r="EW120" s="528"/>
      <c r="EX120" s="528"/>
      <c r="EY120" s="528"/>
      <c r="EZ120" s="528"/>
      <c r="FA120" s="528"/>
      <c r="FB120" s="528"/>
      <c r="FC120" s="528"/>
      <c r="FD120" s="528"/>
      <c r="FE120" s="528"/>
      <c r="FF120" s="528"/>
      <c r="FG120" s="528"/>
    </row>
    <row r="121" spans="1:163" ht="12" customHeight="1" x14ac:dyDescent="0.2">
      <c r="A121" s="134"/>
      <c r="B121" s="134"/>
      <c r="C121" s="134" t="s">
        <v>873</v>
      </c>
      <c r="D121" s="134" t="s">
        <v>874</v>
      </c>
      <c r="E121" s="134"/>
      <c r="F121" s="134" t="s">
        <v>875</v>
      </c>
      <c r="G121" s="134"/>
      <c r="H121" s="134"/>
      <c r="I121" s="558">
        <v>949</v>
      </c>
      <c r="J121" s="270"/>
      <c r="K121" s="589" t="s">
        <v>876</v>
      </c>
      <c r="L121" s="270"/>
      <c r="M121" s="558">
        <v>104</v>
      </c>
      <c r="N121" s="538"/>
      <c r="O121" s="558">
        <v>92</v>
      </c>
      <c r="P121" s="538"/>
      <c r="Q121" s="558">
        <v>262</v>
      </c>
      <c r="R121" s="538"/>
      <c r="S121" s="558">
        <v>198</v>
      </c>
      <c r="T121" s="538"/>
      <c r="U121" s="558">
        <v>163</v>
      </c>
      <c r="V121" s="538"/>
      <c r="W121" s="558">
        <v>130</v>
      </c>
      <c r="X121" s="528"/>
      <c r="Y121" s="528"/>
      <c r="Z121" s="528"/>
      <c r="AA121" s="528"/>
      <c r="AB121" s="528"/>
      <c r="AC121" s="528"/>
      <c r="AD121" s="528"/>
      <c r="AE121" s="528"/>
      <c r="AF121" s="528"/>
      <c r="AG121" s="528"/>
      <c r="AH121" s="528"/>
      <c r="AI121" s="528"/>
      <c r="AJ121" s="528"/>
      <c r="AK121" s="528"/>
      <c r="AL121" s="528"/>
      <c r="AM121" s="528"/>
      <c r="AN121" s="528"/>
      <c r="AO121" s="528"/>
      <c r="AP121" s="528"/>
      <c r="AQ121" s="528"/>
      <c r="AR121" s="528"/>
      <c r="AS121" s="528"/>
      <c r="AT121" s="528"/>
      <c r="AU121" s="528"/>
      <c r="AV121" s="528"/>
      <c r="AW121" s="528"/>
      <c r="AX121" s="528"/>
      <c r="AY121" s="528"/>
      <c r="AZ121" s="528"/>
      <c r="BA121" s="528"/>
      <c r="BB121" s="528"/>
      <c r="BC121" s="528"/>
      <c r="BD121" s="528"/>
      <c r="BE121" s="528"/>
      <c r="BF121" s="528"/>
      <c r="BG121" s="528"/>
      <c r="BH121" s="528"/>
      <c r="BI121" s="528"/>
      <c r="BJ121" s="528"/>
      <c r="BK121" s="528"/>
      <c r="BL121" s="528"/>
      <c r="BM121" s="528"/>
      <c r="BN121" s="528"/>
      <c r="BO121" s="528"/>
      <c r="BP121" s="528"/>
      <c r="BQ121" s="528"/>
      <c r="BR121" s="528"/>
      <c r="BS121" s="528"/>
      <c r="BT121" s="528"/>
      <c r="BU121" s="528"/>
      <c r="BV121" s="528"/>
      <c r="BW121" s="528"/>
      <c r="BX121" s="528"/>
      <c r="BY121" s="528"/>
      <c r="BZ121" s="528"/>
      <c r="CA121" s="528"/>
      <c r="CB121" s="528"/>
      <c r="CC121" s="528"/>
      <c r="CD121" s="528"/>
      <c r="CE121" s="528"/>
      <c r="CF121" s="528"/>
      <c r="CG121" s="528"/>
      <c r="CH121" s="528"/>
      <c r="CI121" s="528"/>
      <c r="CJ121" s="528"/>
      <c r="CK121" s="528"/>
      <c r="CL121" s="528"/>
      <c r="CM121" s="528"/>
      <c r="CN121" s="528"/>
      <c r="CO121" s="528"/>
      <c r="CP121" s="528"/>
      <c r="CQ121" s="528"/>
      <c r="CR121" s="528"/>
      <c r="CS121" s="528"/>
      <c r="CT121" s="528"/>
      <c r="CU121" s="528"/>
      <c r="CV121" s="528"/>
      <c r="CW121" s="528"/>
      <c r="CX121" s="528"/>
      <c r="CY121" s="528"/>
      <c r="CZ121" s="528"/>
      <c r="DA121" s="528"/>
      <c r="DB121" s="528"/>
      <c r="DC121" s="528"/>
      <c r="DD121" s="528"/>
      <c r="DE121" s="528"/>
      <c r="DF121" s="528"/>
      <c r="DG121" s="528"/>
      <c r="DH121" s="528"/>
      <c r="DI121" s="528"/>
      <c r="DJ121" s="528"/>
      <c r="DK121" s="528"/>
      <c r="DL121" s="528"/>
      <c r="DM121" s="528"/>
      <c r="DN121" s="528"/>
      <c r="DO121" s="528"/>
      <c r="DP121" s="528"/>
      <c r="DQ121" s="528"/>
      <c r="DR121" s="528"/>
      <c r="DS121" s="528"/>
      <c r="DT121" s="528"/>
      <c r="DU121" s="528"/>
      <c r="DV121" s="528"/>
      <c r="DW121" s="528"/>
      <c r="DX121" s="528"/>
      <c r="DY121" s="528"/>
      <c r="DZ121" s="528"/>
      <c r="EA121" s="528"/>
      <c r="EB121" s="528"/>
      <c r="EC121" s="528"/>
      <c r="ED121" s="528"/>
      <c r="EE121" s="528"/>
      <c r="EF121" s="528"/>
      <c r="EG121" s="528"/>
      <c r="EH121" s="528"/>
      <c r="EI121" s="528"/>
      <c r="EJ121" s="528"/>
      <c r="EK121" s="528"/>
      <c r="EL121" s="528"/>
      <c r="EM121" s="528"/>
      <c r="EN121" s="528"/>
      <c r="EO121" s="528"/>
      <c r="EP121" s="528"/>
      <c r="EQ121" s="528"/>
      <c r="ER121" s="528"/>
      <c r="ES121" s="528"/>
      <c r="ET121" s="528"/>
      <c r="EU121" s="528"/>
      <c r="EV121" s="528"/>
      <c r="EW121" s="528"/>
      <c r="EX121" s="528"/>
      <c r="EY121" s="528"/>
      <c r="EZ121" s="528"/>
      <c r="FA121" s="528"/>
      <c r="FB121" s="528"/>
      <c r="FC121" s="528"/>
      <c r="FD121" s="528"/>
      <c r="FE121" s="528"/>
      <c r="FF121" s="528"/>
      <c r="FG121" s="528"/>
    </row>
    <row r="122" spans="1:163" ht="12" customHeight="1" x14ac:dyDescent="0.2">
      <c r="A122" s="134"/>
      <c r="B122" s="134"/>
      <c r="C122" s="134" t="s">
        <v>877</v>
      </c>
      <c r="D122" s="134" t="s">
        <v>878</v>
      </c>
      <c r="E122" s="134"/>
      <c r="F122" s="134" t="s">
        <v>879</v>
      </c>
      <c r="G122" s="134"/>
      <c r="H122" s="134"/>
      <c r="I122" s="558">
        <v>2162</v>
      </c>
      <c r="J122" s="270"/>
      <c r="K122" s="589" t="s">
        <v>880</v>
      </c>
      <c r="L122" s="270"/>
      <c r="M122" s="558">
        <v>117</v>
      </c>
      <c r="N122" s="538"/>
      <c r="O122" s="558">
        <v>175</v>
      </c>
      <c r="P122" s="538"/>
      <c r="Q122" s="558">
        <v>682</v>
      </c>
      <c r="R122" s="538"/>
      <c r="S122" s="558">
        <v>528</v>
      </c>
      <c r="T122" s="538"/>
      <c r="U122" s="558">
        <v>380</v>
      </c>
      <c r="V122" s="538"/>
      <c r="W122" s="558">
        <v>280</v>
      </c>
      <c r="X122" s="528"/>
      <c r="Y122" s="528"/>
      <c r="Z122" s="528"/>
      <c r="AA122" s="528"/>
      <c r="AB122" s="528"/>
      <c r="AC122" s="528"/>
      <c r="AD122" s="528"/>
      <c r="AE122" s="528"/>
      <c r="AF122" s="528"/>
      <c r="AG122" s="528"/>
      <c r="AH122" s="528"/>
      <c r="AI122" s="528"/>
      <c r="AJ122" s="528"/>
      <c r="AK122" s="528"/>
      <c r="AL122" s="528"/>
      <c r="AM122" s="528"/>
      <c r="AN122" s="528"/>
      <c r="AO122" s="528"/>
      <c r="AP122" s="528"/>
      <c r="AQ122" s="528"/>
      <c r="AR122" s="528"/>
      <c r="AS122" s="528"/>
      <c r="AT122" s="528"/>
      <c r="AU122" s="528"/>
      <c r="AV122" s="528"/>
      <c r="AW122" s="528"/>
      <c r="AX122" s="528"/>
      <c r="AY122" s="528"/>
      <c r="AZ122" s="528"/>
      <c r="BA122" s="528"/>
      <c r="BB122" s="528"/>
      <c r="BC122" s="528"/>
      <c r="BD122" s="528"/>
      <c r="BE122" s="528"/>
      <c r="BF122" s="528"/>
      <c r="BG122" s="528"/>
      <c r="BH122" s="528"/>
      <c r="BI122" s="528"/>
      <c r="BJ122" s="528"/>
      <c r="BK122" s="528"/>
      <c r="BL122" s="528"/>
      <c r="BM122" s="528"/>
      <c r="BN122" s="528"/>
      <c r="BO122" s="528"/>
      <c r="BP122" s="528"/>
      <c r="BQ122" s="528"/>
      <c r="BR122" s="528"/>
      <c r="BS122" s="528"/>
      <c r="BT122" s="528"/>
      <c r="BU122" s="528"/>
      <c r="BV122" s="528"/>
      <c r="BW122" s="528"/>
      <c r="BX122" s="528"/>
      <c r="BY122" s="528"/>
      <c r="BZ122" s="528"/>
      <c r="CA122" s="528"/>
      <c r="CB122" s="528"/>
      <c r="CC122" s="528"/>
      <c r="CD122" s="528"/>
      <c r="CE122" s="528"/>
      <c r="CF122" s="528"/>
      <c r="CG122" s="528"/>
      <c r="CH122" s="528"/>
      <c r="CI122" s="528"/>
      <c r="CJ122" s="528"/>
      <c r="CK122" s="528"/>
      <c r="CL122" s="528"/>
      <c r="CM122" s="528"/>
      <c r="CN122" s="528"/>
      <c r="CO122" s="528"/>
      <c r="CP122" s="528"/>
      <c r="CQ122" s="528"/>
      <c r="CR122" s="528"/>
      <c r="CS122" s="528"/>
      <c r="CT122" s="528"/>
      <c r="CU122" s="528"/>
      <c r="CV122" s="528"/>
      <c r="CW122" s="528"/>
      <c r="CX122" s="528"/>
      <c r="CY122" s="528"/>
      <c r="CZ122" s="528"/>
      <c r="DA122" s="528"/>
      <c r="DB122" s="528"/>
      <c r="DC122" s="528"/>
      <c r="DD122" s="528"/>
      <c r="DE122" s="528"/>
      <c r="DF122" s="528"/>
      <c r="DG122" s="528"/>
      <c r="DH122" s="528"/>
      <c r="DI122" s="528"/>
      <c r="DJ122" s="528"/>
      <c r="DK122" s="528"/>
      <c r="DL122" s="528"/>
      <c r="DM122" s="528"/>
      <c r="DN122" s="528"/>
      <c r="DO122" s="528"/>
      <c r="DP122" s="528"/>
      <c r="DQ122" s="528"/>
      <c r="DR122" s="528"/>
      <c r="DS122" s="528"/>
      <c r="DT122" s="528"/>
      <c r="DU122" s="528"/>
      <c r="DV122" s="528"/>
      <c r="DW122" s="528"/>
      <c r="DX122" s="528"/>
      <c r="DY122" s="528"/>
      <c r="DZ122" s="528"/>
      <c r="EA122" s="528"/>
      <c r="EB122" s="528"/>
      <c r="EC122" s="528"/>
      <c r="ED122" s="528"/>
      <c r="EE122" s="528"/>
      <c r="EF122" s="528"/>
      <c r="EG122" s="528"/>
      <c r="EH122" s="528"/>
      <c r="EI122" s="528"/>
      <c r="EJ122" s="528"/>
      <c r="EK122" s="528"/>
      <c r="EL122" s="528"/>
      <c r="EM122" s="528"/>
      <c r="EN122" s="528"/>
      <c r="EO122" s="528"/>
      <c r="EP122" s="528"/>
      <c r="EQ122" s="528"/>
      <c r="ER122" s="528"/>
      <c r="ES122" s="528"/>
      <c r="ET122" s="528"/>
      <c r="EU122" s="528"/>
      <c r="EV122" s="528"/>
      <c r="EW122" s="528"/>
      <c r="EX122" s="528"/>
      <c r="EY122" s="528"/>
      <c r="EZ122" s="528"/>
      <c r="FA122" s="528"/>
      <c r="FB122" s="528"/>
      <c r="FC122" s="528"/>
      <c r="FD122" s="528"/>
      <c r="FE122" s="528"/>
      <c r="FF122" s="528"/>
      <c r="FG122" s="528"/>
    </row>
    <row r="123" spans="1:163" ht="12" customHeight="1" x14ac:dyDescent="0.2">
      <c r="A123" s="134"/>
      <c r="B123" s="134"/>
      <c r="C123" s="134" t="s">
        <v>881</v>
      </c>
      <c r="D123" s="134" t="s">
        <v>882</v>
      </c>
      <c r="E123" s="134"/>
      <c r="F123" s="134" t="s">
        <v>883</v>
      </c>
      <c r="G123" s="134"/>
      <c r="H123" s="134"/>
      <c r="I123" s="558">
        <v>675</v>
      </c>
      <c r="J123" s="270"/>
      <c r="K123" s="589" t="s">
        <v>884</v>
      </c>
      <c r="L123" s="270"/>
      <c r="M123" s="558">
        <v>56</v>
      </c>
      <c r="N123" s="538"/>
      <c r="O123" s="558">
        <v>81</v>
      </c>
      <c r="P123" s="538"/>
      <c r="Q123" s="558">
        <v>217</v>
      </c>
      <c r="R123" s="538"/>
      <c r="S123" s="558">
        <v>141</v>
      </c>
      <c r="T123" s="538"/>
      <c r="U123" s="558">
        <v>92</v>
      </c>
      <c r="V123" s="538"/>
      <c r="W123" s="558">
        <v>88</v>
      </c>
      <c r="X123" s="528"/>
      <c r="Y123" s="528"/>
      <c r="Z123" s="528"/>
      <c r="AA123" s="528"/>
      <c r="AB123" s="528"/>
      <c r="AC123" s="528"/>
      <c r="AD123" s="528"/>
      <c r="AE123" s="528"/>
      <c r="AF123" s="528"/>
      <c r="AG123" s="528"/>
      <c r="AH123" s="528"/>
      <c r="AI123" s="528"/>
      <c r="AJ123" s="528"/>
      <c r="AK123" s="528"/>
      <c r="AL123" s="528"/>
      <c r="AM123" s="528"/>
      <c r="AN123" s="528"/>
      <c r="AO123" s="528"/>
      <c r="AP123" s="528"/>
      <c r="AQ123" s="528"/>
      <c r="AR123" s="528"/>
      <c r="AS123" s="528"/>
      <c r="AT123" s="528"/>
      <c r="AU123" s="528"/>
      <c r="AV123" s="528"/>
      <c r="AW123" s="528"/>
      <c r="AX123" s="528"/>
      <c r="AY123" s="528"/>
      <c r="AZ123" s="528"/>
      <c r="BA123" s="528"/>
      <c r="BB123" s="528"/>
      <c r="BC123" s="528"/>
      <c r="BD123" s="528"/>
      <c r="BE123" s="528"/>
      <c r="BF123" s="528"/>
      <c r="BG123" s="528"/>
      <c r="BH123" s="528"/>
      <c r="BI123" s="528"/>
      <c r="BJ123" s="528"/>
      <c r="BK123" s="528"/>
      <c r="BL123" s="528"/>
      <c r="BM123" s="528"/>
      <c r="BN123" s="528"/>
      <c r="BO123" s="528"/>
      <c r="BP123" s="528"/>
      <c r="BQ123" s="528"/>
      <c r="BR123" s="528"/>
      <c r="BS123" s="528"/>
      <c r="BT123" s="528"/>
      <c r="BU123" s="528"/>
      <c r="BV123" s="528"/>
      <c r="BW123" s="528"/>
      <c r="BX123" s="528"/>
      <c r="BY123" s="528"/>
      <c r="BZ123" s="528"/>
      <c r="CA123" s="528"/>
      <c r="CB123" s="528"/>
      <c r="CC123" s="528"/>
      <c r="CD123" s="528"/>
      <c r="CE123" s="528"/>
      <c r="CF123" s="528"/>
      <c r="CG123" s="528"/>
      <c r="CH123" s="528"/>
      <c r="CI123" s="528"/>
      <c r="CJ123" s="528"/>
      <c r="CK123" s="528"/>
      <c r="CL123" s="528"/>
      <c r="CM123" s="528"/>
      <c r="CN123" s="528"/>
      <c r="CO123" s="528"/>
      <c r="CP123" s="528"/>
      <c r="CQ123" s="528"/>
      <c r="CR123" s="528"/>
      <c r="CS123" s="528"/>
      <c r="CT123" s="528"/>
      <c r="CU123" s="528"/>
      <c r="CV123" s="528"/>
      <c r="CW123" s="528"/>
      <c r="CX123" s="528"/>
      <c r="CY123" s="528"/>
      <c r="CZ123" s="528"/>
      <c r="DA123" s="528"/>
      <c r="DB123" s="528"/>
      <c r="DC123" s="528"/>
      <c r="DD123" s="528"/>
      <c r="DE123" s="528"/>
      <c r="DF123" s="528"/>
      <c r="DG123" s="528"/>
      <c r="DH123" s="528"/>
      <c r="DI123" s="528"/>
      <c r="DJ123" s="528"/>
      <c r="DK123" s="528"/>
      <c r="DL123" s="528"/>
      <c r="DM123" s="528"/>
      <c r="DN123" s="528"/>
      <c r="DO123" s="528"/>
      <c r="DP123" s="528"/>
      <c r="DQ123" s="528"/>
      <c r="DR123" s="528"/>
      <c r="DS123" s="528"/>
      <c r="DT123" s="528"/>
      <c r="DU123" s="528"/>
      <c r="DV123" s="528"/>
      <c r="DW123" s="528"/>
      <c r="DX123" s="528"/>
      <c r="DY123" s="528"/>
      <c r="DZ123" s="528"/>
      <c r="EA123" s="528"/>
      <c r="EB123" s="528"/>
      <c r="EC123" s="528"/>
      <c r="ED123" s="528"/>
      <c r="EE123" s="528"/>
      <c r="EF123" s="528"/>
      <c r="EG123" s="528"/>
      <c r="EH123" s="528"/>
      <c r="EI123" s="528"/>
      <c r="EJ123" s="528"/>
      <c r="EK123" s="528"/>
      <c r="EL123" s="528"/>
      <c r="EM123" s="528"/>
      <c r="EN123" s="528"/>
      <c r="EO123" s="528"/>
      <c r="EP123" s="528"/>
      <c r="EQ123" s="528"/>
      <c r="ER123" s="528"/>
      <c r="ES123" s="528"/>
      <c r="ET123" s="528"/>
      <c r="EU123" s="528"/>
      <c r="EV123" s="528"/>
      <c r="EW123" s="528"/>
      <c r="EX123" s="528"/>
      <c r="EY123" s="528"/>
      <c r="EZ123" s="528"/>
      <c r="FA123" s="528"/>
      <c r="FB123" s="528"/>
      <c r="FC123" s="528"/>
      <c r="FD123" s="528"/>
      <c r="FE123" s="528"/>
      <c r="FF123" s="528"/>
      <c r="FG123" s="528"/>
    </row>
    <row r="124" spans="1:163" ht="12" customHeight="1" x14ac:dyDescent="0.2">
      <c r="A124" s="134"/>
      <c r="B124" s="134"/>
      <c r="C124" s="134" t="s">
        <v>885</v>
      </c>
      <c r="D124" s="134" t="s">
        <v>886</v>
      </c>
      <c r="E124" s="134"/>
      <c r="F124" s="134" t="s">
        <v>887</v>
      </c>
      <c r="G124" s="134"/>
      <c r="H124" s="134"/>
      <c r="I124" s="558">
        <v>1037</v>
      </c>
      <c r="J124" s="270"/>
      <c r="K124" s="589" t="s">
        <v>888</v>
      </c>
      <c r="L124" s="270"/>
      <c r="M124" s="558">
        <v>88</v>
      </c>
      <c r="N124" s="538"/>
      <c r="O124" s="558">
        <v>115</v>
      </c>
      <c r="P124" s="538"/>
      <c r="Q124" s="558">
        <v>319</v>
      </c>
      <c r="R124" s="538"/>
      <c r="S124" s="558">
        <v>240</v>
      </c>
      <c r="T124" s="538"/>
      <c r="U124" s="558">
        <v>153</v>
      </c>
      <c r="V124" s="538"/>
      <c r="W124" s="558">
        <v>122</v>
      </c>
      <c r="X124" s="528"/>
      <c r="Y124" s="528"/>
      <c r="Z124" s="528"/>
      <c r="AA124" s="528"/>
      <c r="AB124" s="528"/>
      <c r="AC124" s="528"/>
      <c r="AD124" s="528"/>
      <c r="AE124" s="528"/>
      <c r="AF124" s="528"/>
      <c r="AG124" s="528"/>
      <c r="AH124" s="528"/>
      <c r="AI124" s="528"/>
      <c r="AJ124" s="528"/>
      <c r="AK124" s="528"/>
      <c r="AL124" s="528"/>
      <c r="AM124" s="528"/>
      <c r="AN124" s="528"/>
      <c r="AO124" s="528"/>
      <c r="AP124" s="528"/>
      <c r="AQ124" s="528"/>
      <c r="AR124" s="528"/>
      <c r="AS124" s="528"/>
      <c r="AT124" s="528"/>
      <c r="AU124" s="528"/>
      <c r="AV124" s="528"/>
      <c r="AW124" s="528"/>
      <c r="AX124" s="528"/>
      <c r="AY124" s="528"/>
      <c r="AZ124" s="528"/>
      <c r="BA124" s="528"/>
      <c r="BB124" s="528"/>
      <c r="BC124" s="528"/>
      <c r="BD124" s="528"/>
      <c r="BE124" s="528"/>
      <c r="BF124" s="528"/>
      <c r="BG124" s="528"/>
      <c r="BH124" s="528"/>
      <c r="BI124" s="528"/>
      <c r="BJ124" s="528"/>
      <c r="BK124" s="528"/>
      <c r="BL124" s="528"/>
      <c r="BM124" s="528"/>
      <c r="BN124" s="528"/>
      <c r="BO124" s="528"/>
      <c r="BP124" s="528"/>
      <c r="BQ124" s="528"/>
      <c r="BR124" s="528"/>
      <c r="BS124" s="528"/>
      <c r="BT124" s="528"/>
      <c r="BU124" s="528"/>
      <c r="BV124" s="528"/>
      <c r="BW124" s="528"/>
      <c r="BX124" s="528"/>
      <c r="BY124" s="528"/>
      <c r="BZ124" s="528"/>
      <c r="CA124" s="528"/>
      <c r="CB124" s="528"/>
      <c r="CC124" s="528"/>
      <c r="CD124" s="528"/>
      <c r="CE124" s="528"/>
      <c r="CF124" s="528"/>
      <c r="CG124" s="528"/>
      <c r="CH124" s="528"/>
      <c r="CI124" s="528"/>
      <c r="CJ124" s="528"/>
      <c r="CK124" s="528"/>
      <c r="CL124" s="528"/>
      <c r="CM124" s="528"/>
      <c r="CN124" s="528"/>
      <c r="CO124" s="528"/>
      <c r="CP124" s="528"/>
      <c r="CQ124" s="528"/>
      <c r="CR124" s="528"/>
      <c r="CS124" s="528"/>
      <c r="CT124" s="528"/>
      <c r="CU124" s="528"/>
      <c r="CV124" s="528"/>
      <c r="CW124" s="528"/>
      <c r="CX124" s="528"/>
      <c r="CY124" s="528"/>
      <c r="CZ124" s="528"/>
      <c r="DA124" s="528"/>
      <c r="DB124" s="528"/>
      <c r="DC124" s="528"/>
      <c r="DD124" s="528"/>
      <c r="DE124" s="528"/>
      <c r="DF124" s="528"/>
      <c r="DG124" s="528"/>
      <c r="DH124" s="528"/>
      <c r="DI124" s="528"/>
      <c r="DJ124" s="528"/>
      <c r="DK124" s="528"/>
      <c r="DL124" s="528"/>
      <c r="DM124" s="528"/>
      <c r="DN124" s="528"/>
      <c r="DO124" s="528"/>
      <c r="DP124" s="528"/>
      <c r="DQ124" s="528"/>
      <c r="DR124" s="528"/>
      <c r="DS124" s="528"/>
      <c r="DT124" s="528"/>
      <c r="DU124" s="528"/>
      <c r="DV124" s="528"/>
      <c r="DW124" s="528"/>
      <c r="DX124" s="528"/>
      <c r="DY124" s="528"/>
      <c r="DZ124" s="528"/>
      <c r="EA124" s="528"/>
      <c r="EB124" s="528"/>
      <c r="EC124" s="528"/>
      <c r="ED124" s="528"/>
      <c r="EE124" s="528"/>
      <c r="EF124" s="528"/>
      <c r="EG124" s="528"/>
      <c r="EH124" s="528"/>
      <c r="EI124" s="528"/>
      <c r="EJ124" s="528"/>
      <c r="EK124" s="528"/>
      <c r="EL124" s="528"/>
      <c r="EM124" s="528"/>
      <c r="EN124" s="528"/>
      <c r="EO124" s="528"/>
      <c r="EP124" s="528"/>
      <c r="EQ124" s="528"/>
      <c r="ER124" s="528"/>
      <c r="ES124" s="528"/>
      <c r="ET124" s="528"/>
      <c r="EU124" s="528"/>
      <c r="EV124" s="528"/>
      <c r="EW124" s="528"/>
      <c r="EX124" s="528"/>
      <c r="EY124" s="528"/>
      <c r="EZ124" s="528"/>
      <c r="FA124" s="528"/>
      <c r="FB124" s="528"/>
      <c r="FC124" s="528"/>
      <c r="FD124" s="528"/>
      <c r="FE124" s="528"/>
      <c r="FF124" s="528"/>
      <c r="FG124" s="528"/>
    </row>
    <row r="125" spans="1:163" ht="12" customHeight="1" x14ac:dyDescent="0.2">
      <c r="A125" s="134"/>
      <c r="B125" s="134"/>
      <c r="C125" s="134" t="s">
        <v>889</v>
      </c>
      <c r="D125" s="134" t="s">
        <v>890</v>
      </c>
      <c r="E125" s="134"/>
      <c r="F125" s="134" t="s">
        <v>891</v>
      </c>
      <c r="G125" s="134"/>
      <c r="H125" s="134"/>
      <c r="I125" s="558">
        <v>1121</v>
      </c>
      <c r="J125" s="270"/>
      <c r="K125" s="589" t="s">
        <v>892</v>
      </c>
      <c r="L125" s="270"/>
      <c r="M125" s="558">
        <v>76</v>
      </c>
      <c r="N125" s="538"/>
      <c r="O125" s="558">
        <v>110</v>
      </c>
      <c r="P125" s="538"/>
      <c r="Q125" s="558">
        <v>330</v>
      </c>
      <c r="R125" s="538"/>
      <c r="S125" s="558">
        <v>288</v>
      </c>
      <c r="T125" s="538"/>
      <c r="U125" s="558">
        <v>194</v>
      </c>
      <c r="V125" s="538"/>
      <c r="W125" s="558">
        <v>123</v>
      </c>
      <c r="X125" s="528"/>
      <c r="Y125" s="528"/>
      <c r="Z125" s="528"/>
      <c r="AA125" s="528"/>
      <c r="AB125" s="528"/>
      <c r="AC125" s="528"/>
      <c r="AD125" s="528"/>
      <c r="AE125" s="528"/>
      <c r="AF125" s="528"/>
      <c r="AG125" s="528"/>
      <c r="AH125" s="528"/>
      <c r="AI125" s="528"/>
      <c r="AJ125" s="528"/>
      <c r="AK125" s="528"/>
      <c r="AL125" s="528"/>
      <c r="AM125" s="528"/>
      <c r="AN125" s="528"/>
      <c r="AO125" s="528"/>
      <c r="AP125" s="528"/>
      <c r="AQ125" s="528"/>
      <c r="AR125" s="528"/>
      <c r="AS125" s="528"/>
      <c r="AT125" s="528"/>
      <c r="AU125" s="528"/>
      <c r="AV125" s="528"/>
      <c r="AW125" s="528"/>
      <c r="AX125" s="528"/>
      <c r="AY125" s="528"/>
      <c r="AZ125" s="528"/>
      <c r="BA125" s="528"/>
      <c r="BB125" s="528"/>
      <c r="BC125" s="528"/>
      <c r="BD125" s="528"/>
      <c r="BE125" s="528"/>
      <c r="BF125" s="528"/>
      <c r="BG125" s="528"/>
      <c r="BH125" s="528"/>
      <c r="BI125" s="528"/>
      <c r="BJ125" s="528"/>
      <c r="BK125" s="528"/>
      <c r="BL125" s="528"/>
      <c r="BM125" s="528"/>
      <c r="BN125" s="528"/>
      <c r="BO125" s="528"/>
      <c r="BP125" s="528"/>
      <c r="BQ125" s="528"/>
      <c r="BR125" s="528"/>
      <c r="BS125" s="528"/>
      <c r="BT125" s="528"/>
      <c r="BU125" s="528"/>
      <c r="BV125" s="528"/>
      <c r="BW125" s="528"/>
      <c r="BX125" s="528"/>
      <c r="BY125" s="528"/>
      <c r="BZ125" s="528"/>
      <c r="CA125" s="528"/>
      <c r="CB125" s="528"/>
      <c r="CC125" s="528"/>
      <c r="CD125" s="528"/>
      <c r="CE125" s="528"/>
      <c r="CF125" s="528"/>
      <c r="CG125" s="528"/>
      <c r="CH125" s="528"/>
      <c r="CI125" s="528"/>
      <c r="CJ125" s="528"/>
      <c r="CK125" s="528"/>
      <c r="CL125" s="528"/>
      <c r="CM125" s="528"/>
      <c r="CN125" s="528"/>
      <c r="CO125" s="528"/>
      <c r="CP125" s="528"/>
      <c r="CQ125" s="528"/>
      <c r="CR125" s="528"/>
      <c r="CS125" s="528"/>
      <c r="CT125" s="528"/>
      <c r="CU125" s="528"/>
      <c r="CV125" s="528"/>
      <c r="CW125" s="528"/>
      <c r="CX125" s="528"/>
      <c r="CY125" s="528"/>
      <c r="CZ125" s="528"/>
      <c r="DA125" s="528"/>
      <c r="DB125" s="528"/>
      <c r="DC125" s="528"/>
      <c r="DD125" s="528"/>
      <c r="DE125" s="528"/>
      <c r="DF125" s="528"/>
      <c r="DG125" s="528"/>
      <c r="DH125" s="528"/>
      <c r="DI125" s="528"/>
      <c r="DJ125" s="528"/>
      <c r="DK125" s="528"/>
      <c r="DL125" s="528"/>
      <c r="DM125" s="528"/>
      <c r="DN125" s="528"/>
      <c r="DO125" s="528"/>
      <c r="DP125" s="528"/>
      <c r="DQ125" s="528"/>
      <c r="DR125" s="528"/>
      <c r="DS125" s="528"/>
      <c r="DT125" s="528"/>
      <c r="DU125" s="528"/>
      <c r="DV125" s="528"/>
      <c r="DW125" s="528"/>
      <c r="DX125" s="528"/>
      <c r="DY125" s="528"/>
      <c r="DZ125" s="528"/>
      <c r="EA125" s="528"/>
      <c r="EB125" s="528"/>
      <c r="EC125" s="528"/>
      <c r="ED125" s="528"/>
      <c r="EE125" s="528"/>
      <c r="EF125" s="528"/>
      <c r="EG125" s="528"/>
      <c r="EH125" s="528"/>
      <c r="EI125" s="528"/>
      <c r="EJ125" s="528"/>
      <c r="EK125" s="528"/>
      <c r="EL125" s="528"/>
      <c r="EM125" s="528"/>
      <c r="EN125" s="528"/>
      <c r="EO125" s="528"/>
      <c r="EP125" s="528"/>
      <c r="EQ125" s="528"/>
      <c r="ER125" s="528"/>
      <c r="ES125" s="528"/>
      <c r="ET125" s="528"/>
      <c r="EU125" s="528"/>
      <c r="EV125" s="528"/>
      <c r="EW125" s="528"/>
      <c r="EX125" s="528"/>
      <c r="EY125" s="528"/>
      <c r="EZ125" s="528"/>
      <c r="FA125" s="528"/>
      <c r="FB125" s="528"/>
      <c r="FC125" s="528"/>
      <c r="FD125" s="528"/>
      <c r="FE125" s="528"/>
      <c r="FF125" s="528"/>
      <c r="FG125" s="528"/>
    </row>
    <row r="126" spans="1:163" ht="12" customHeight="1" x14ac:dyDescent="0.2">
      <c r="A126" s="134"/>
      <c r="B126" s="134"/>
      <c r="C126" s="134"/>
      <c r="D126" s="134"/>
      <c r="E126" s="134"/>
      <c r="F126" s="134"/>
      <c r="G126" s="134"/>
      <c r="H126" s="134"/>
      <c r="I126" s="558"/>
      <c r="J126" s="270"/>
      <c r="K126" s="589"/>
      <c r="L126" s="270"/>
      <c r="M126" s="558"/>
      <c r="N126" s="538"/>
      <c r="O126" s="558"/>
      <c r="P126" s="538"/>
      <c r="Q126" s="558"/>
      <c r="R126" s="538"/>
      <c r="S126" s="558"/>
      <c r="T126" s="538"/>
      <c r="U126" s="558"/>
      <c r="V126" s="538"/>
      <c r="W126" s="558"/>
      <c r="X126" s="528"/>
      <c r="Y126" s="528"/>
      <c r="Z126" s="528"/>
      <c r="AA126" s="528"/>
      <c r="AB126" s="528"/>
      <c r="AC126" s="528"/>
      <c r="AD126" s="528"/>
      <c r="AE126" s="528"/>
      <c r="AF126" s="528"/>
      <c r="AG126" s="528"/>
      <c r="AH126" s="528"/>
      <c r="AI126" s="528"/>
      <c r="AJ126" s="528"/>
      <c r="AK126" s="528"/>
      <c r="AL126" s="528"/>
      <c r="AM126" s="528"/>
      <c r="AN126" s="528"/>
      <c r="AO126" s="528"/>
      <c r="AP126" s="528"/>
      <c r="AQ126" s="528"/>
      <c r="AR126" s="528"/>
      <c r="AS126" s="528"/>
      <c r="AT126" s="528"/>
      <c r="AU126" s="528"/>
      <c r="AV126" s="528"/>
      <c r="AW126" s="528"/>
      <c r="AX126" s="528"/>
      <c r="AY126" s="528"/>
      <c r="AZ126" s="528"/>
      <c r="BA126" s="528"/>
      <c r="BB126" s="528"/>
      <c r="BC126" s="528"/>
      <c r="BD126" s="528"/>
      <c r="BE126" s="528"/>
      <c r="BF126" s="528"/>
      <c r="BG126" s="528"/>
      <c r="BH126" s="528"/>
      <c r="BI126" s="528"/>
      <c r="BJ126" s="528"/>
      <c r="BK126" s="528"/>
      <c r="BL126" s="528"/>
      <c r="BM126" s="528"/>
      <c r="BN126" s="528"/>
      <c r="BO126" s="528"/>
      <c r="BP126" s="528"/>
      <c r="BQ126" s="528"/>
      <c r="BR126" s="528"/>
      <c r="BS126" s="528"/>
      <c r="BT126" s="528"/>
      <c r="BU126" s="528"/>
      <c r="BV126" s="528"/>
      <c r="BW126" s="528"/>
      <c r="BX126" s="528"/>
      <c r="BY126" s="528"/>
      <c r="BZ126" s="528"/>
      <c r="CA126" s="528"/>
      <c r="CB126" s="528"/>
      <c r="CC126" s="528"/>
      <c r="CD126" s="528"/>
      <c r="CE126" s="528"/>
      <c r="CF126" s="528"/>
      <c r="CG126" s="528"/>
      <c r="CH126" s="528"/>
      <c r="CI126" s="528"/>
      <c r="CJ126" s="528"/>
      <c r="CK126" s="528"/>
      <c r="CL126" s="528"/>
      <c r="CM126" s="528"/>
      <c r="CN126" s="528"/>
      <c r="CO126" s="528"/>
      <c r="CP126" s="528"/>
      <c r="CQ126" s="528"/>
      <c r="CR126" s="528"/>
      <c r="CS126" s="528"/>
      <c r="CT126" s="528"/>
      <c r="CU126" s="528"/>
      <c r="CV126" s="528"/>
      <c r="CW126" s="528"/>
      <c r="CX126" s="528"/>
      <c r="CY126" s="528"/>
      <c r="CZ126" s="528"/>
      <c r="DA126" s="528"/>
      <c r="DB126" s="528"/>
      <c r="DC126" s="528"/>
      <c r="DD126" s="528"/>
      <c r="DE126" s="528"/>
      <c r="DF126" s="528"/>
      <c r="DG126" s="528"/>
      <c r="DH126" s="528"/>
      <c r="DI126" s="528"/>
      <c r="DJ126" s="528"/>
      <c r="DK126" s="528"/>
      <c r="DL126" s="528"/>
      <c r="DM126" s="528"/>
      <c r="DN126" s="528"/>
      <c r="DO126" s="528"/>
      <c r="DP126" s="528"/>
      <c r="DQ126" s="528"/>
      <c r="DR126" s="528"/>
      <c r="DS126" s="528"/>
      <c r="DT126" s="528"/>
      <c r="DU126" s="528"/>
      <c r="DV126" s="528"/>
      <c r="DW126" s="528"/>
      <c r="DX126" s="528"/>
      <c r="DY126" s="528"/>
      <c r="DZ126" s="528"/>
      <c r="EA126" s="528"/>
      <c r="EB126" s="528"/>
      <c r="EC126" s="528"/>
      <c r="ED126" s="528"/>
      <c r="EE126" s="528"/>
      <c r="EF126" s="528"/>
      <c r="EG126" s="528"/>
      <c r="EH126" s="528"/>
      <c r="EI126" s="528"/>
      <c r="EJ126" s="528"/>
      <c r="EK126" s="528"/>
      <c r="EL126" s="528"/>
      <c r="EM126" s="528"/>
      <c r="EN126" s="528"/>
      <c r="EO126" s="528"/>
      <c r="EP126" s="528"/>
      <c r="EQ126" s="528"/>
      <c r="ER126" s="528"/>
      <c r="ES126" s="528"/>
      <c r="ET126" s="528"/>
      <c r="EU126" s="528"/>
      <c r="EV126" s="528"/>
      <c r="EW126" s="528"/>
      <c r="EX126" s="528"/>
      <c r="EY126" s="528"/>
      <c r="EZ126" s="528"/>
      <c r="FA126" s="528"/>
      <c r="FB126" s="528"/>
      <c r="FC126" s="528"/>
      <c r="FD126" s="528"/>
      <c r="FE126" s="528"/>
      <c r="FF126" s="528"/>
      <c r="FG126" s="528"/>
    </row>
    <row r="127" spans="1:163" ht="12" customHeight="1" x14ac:dyDescent="0.2">
      <c r="A127" s="134"/>
      <c r="B127" s="134"/>
      <c r="C127" s="134" t="s">
        <v>893</v>
      </c>
      <c r="D127" s="134" t="s">
        <v>894</v>
      </c>
      <c r="E127" s="134" t="s">
        <v>895</v>
      </c>
      <c r="F127" s="134"/>
      <c r="G127" s="134"/>
      <c r="H127" s="134"/>
      <c r="I127" s="558">
        <v>5057</v>
      </c>
      <c r="J127" s="270"/>
      <c r="K127" s="589" t="s">
        <v>896</v>
      </c>
      <c r="L127" s="270"/>
      <c r="M127" s="558">
        <v>381</v>
      </c>
      <c r="N127" s="538"/>
      <c r="O127" s="558">
        <v>572</v>
      </c>
      <c r="P127" s="538"/>
      <c r="Q127" s="558">
        <v>1568</v>
      </c>
      <c r="R127" s="538"/>
      <c r="S127" s="558">
        <v>1115</v>
      </c>
      <c r="T127" s="538"/>
      <c r="U127" s="558">
        <v>776</v>
      </c>
      <c r="V127" s="538"/>
      <c r="W127" s="558">
        <v>645</v>
      </c>
      <c r="X127" s="528"/>
      <c r="Y127" s="528"/>
      <c r="Z127" s="528"/>
      <c r="AA127" s="528"/>
      <c r="AB127" s="528"/>
      <c r="AC127" s="528"/>
      <c r="AD127" s="528"/>
      <c r="AE127" s="528"/>
      <c r="AF127" s="528"/>
      <c r="AG127" s="528"/>
      <c r="AH127" s="528"/>
      <c r="AI127" s="528"/>
      <c r="AJ127" s="528"/>
      <c r="AK127" s="528"/>
      <c r="AL127" s="528"/>
      <c r="AM127" s="528"/>
      <c r="AN127" s="528"/>
      <c r="AO127" s="528"/>
      <c r="AP127" s="528"/>
      <c r="AQ127" s="528"/>
      <c r="AR127" s="528"/>
      <c r="AS127" s="528"/>
      <c r="AT127" s="528"/>
      <c r="AU127" s="528"/>
      <c r="AV127" s="528"/>
      <c r="AW127" s="528"/>
      <c r="AX127" s="528"/>
      <c r="AY127" s="528"/>
      <c r="AZ127" s="528"/>
      <c r="BA127" s="528"/>
      <c r="BB127" s="528"/>
      <c r="BC127" s="528"/>
      <c r="BD127" s="528"/>
      <c r="BE127" s="528"/>
      <c r="BF127" s="528"/>
      <c r="BG127" s="528"/>
      <c r="BH127" s="528"/>
      <c r="BI127" s="528"/>
      <c r="BJ127" s="528"/>
      <c r="BK127" s="528"/>
      <c r="BL127" s="528"/>
      <c r="BM127" s="528"/>
      <c r="BN127" s="528"/>
      <c r="BO127" s="528"/>
      <c r="BP127" s="528"/>
      <c r="BQ127" s="528"/>
      <c r="BR127" s="528"/>
      <c r="BS127" s="528"/>
      <c r="BT127" s="528"/>
      <c r="BU127" s="528"/>
      <c r="BV127" s="528"/>
      <c r="BW127" s="528"/>
      <c r="BX127" s="528"/>
      <c r="BY127" s="528"/>
      <c r="BZ127" s="528"/>
      <c r="CA127" s="528"/>
      <c r="CB127" s="528"/>
      <c r="CC127" s="528"/>
      <c r="CD127" s="528"/>
      <c r="CE127" s="528"/>
      <c r="CF127" s="528"/>
      <c r="CG127" s="528"/>
      <c r="CH127" s="528"/>
      <c r="CI127" s="528"/>
      <c r="CJ127" s="528"/>
      <c r="CK127" s="528"/>
      <c r="CL127" s="528"/>
      <c r="CM127" s="528"/>
      <c r="CN127" s="528"/>
      <c r="CO127" s="528"/>
      <c r="CP127" s="528"/>
      <c r="CQ127" s="528"/>
      <c r="CR127" s="528"/>
      <c r="CS127" s="528"/>
      <c r="CT127" s="528"/>
      <c r="CU127" s="528"/>
      <c r="CV127" s="528"/>
      <c r="CW127" s="528"/>
      <c r="CX127" s="528"/>
      <c r="CY127" s="528"/>
      <c r="CZ127" s="528"/>
      <c r="DA127" s="528"/>
      <c r="DB127" s="528"/>
      <c r="DC127" s="528"/>
      <c r="DD127" s="528"/>
      <c r="DE127" s="528"/>
      <c r="DF127" s="528"/>
      <c r="DG127" s="528"/>
      <c r="DH127" s="528"/>
      <c r="DI127" s="528"/>
      <c r="DJ127" s="528"/>
      <c r="DK127" s="528"/>
      <c r="DL127" s="528"/>
      <c r="DM127" s="528"/>
      <c r="DN127" s="528"/>
      <c r="DO127" s="528"/>
      <c r="DP127" s="528"/>
      <c r="DQ127" s="528"/>
      <c r="DR127" s="528"/>
      <c r="DS127" s="528"/>
      <c r="DT127" s="528"/>
      <c r="DU127" s="528"/>
      <c r="DV127" s="528"/>
      <c r="DW127" s="528"/>
      <c r="DX127" s="528"/>
      <c r="DY127" s="528"/>
      <c r="DZ127" s="528"/>
      <c r="EA127" s="528"/>
      <c r="EB127" s="528"/>
      <c r="EC127" s="528"/>
      <c r="ED127" s="528"/>
      <c r="EE127" s="528"/>
      <c r="EF127" s="528"/>
      <c r="EG127" s="528"/>
      <c r="EH127" s="528"/>
      <c r="EI127" s="528"/>
      <c r="EJ127" s="528"/>
      <c r="EK127" s="528"/>
      <c r="EL127" s="528"/>
      <c r="EM127" s="528"/>
      <c r="EN127" s="528"/>
      <c r="EO127" s="528"/>
      <c r="EP127" s="528"/>
      <c r="EQ127" s="528"/>
      <c r="ER127" s="528"/>
      <c r="ES127" s="528"/>
      <c r="ET127" s="528"/>
      <c r="EU127" s="528"/>
      <c r="EV127" s="528"/>
      <c r="EW127" s="528"/>
      <c r="EX127" s="528"/>
      <c r="EY127" s="528"/>
      <c r="EZ127" s="528"/>
      <c r="FA127" s="528"/>
      <c r="FB127" s="528"/>
      <c r="FC127" s="528"/>
      <c r="FD127" s="528"/>
      <c r="FE127" s="528"/>
      <c r="FF127" s="528"/>
      <c r="FG127" s="528"/>
    </row>
    <row r="128" spans="1:163" ht="16.5" customHeight="1" x14ac:dyDescent="0.2">
      <c r="A128" s="134"/>
      <c r="B128" s="134"/>
      <c r="C128" s="134" t="s">
        <v>897</v>
      </c>
      <c r="D128" s="134" t="s">
        <v>898</v>
      </c>
      <c r="E128" s="134"/>
      <c r="F128" s="134" t="s">
        <v>899</v>
      </c>
      <c r="G128" s="134"/>
      <c r="H128" s="134"/>
      <c r="I128" s="558">
        <v>213</v>
      </c>
      <c r="J128" s="270"/>
      <c r="K128" s="589" t="s">
        <v>900</v>
      </c>
      <c r="L128" s="270"/>
      <c r="M128" s="558" t="s">
        <v>2406</v>
      </c>
      <c r="N128" s="538"/>
      <c r="O128" s="558" t="s">
        <v>2406</v>
      </c>
      <c r="P128" s="538"/>
      <c r="Q128" s="558">
        <v>62</v>
      </c>
      <c r="R128" s="538"/>
      <c r="S128" s="558">
        <v>56</v>
      </c>
      <c r="T128" s="538"/>
      <c r="U128" s="558">
        <v>22</v>
      </c>
      <c r="V128" s="538"/>
      <c r="W128" s="558">
        <v>31</v>
      </c>
      <c r="X128" s="528"/>
      <c r="Y128" s="528"/>
      <c r="Z128" s="528"/>
      <c r="AA128" s="528"/>
      <c r="AB128" s="528"/>
      <c r="AC128" s="528"/>
      <c r="AD128" s="528"/>
      <c r="AE128" s="528"/>
      <c r="AF128" s="528"/>
      <c r="AG128" s="528"/>
      <c r="AH128" s="528"/>
      <c r="AI128" s="528"/>
      <c r="AJ128" s="528"/>
      <c r="AK128" s="528"/>
      <c r="AL128" s="528"/>
      <c r="AM128" s="528"/>
      <c r="AN128" s="528"/>
      <c r="AO128" s="528"/>
      <c r="AP128" s="528"/>
      <c r="AQ128" s="528"/>
      <c r="AR128" s="528"/>
      <c r="AS128" s="528"/>
      <c r="AT128" s="528"/>
      <c r="AU128" s="528"/>
      <c r="AV128" s="528"/>
      <c r="AW128" s="528"/>
      <c r="AX128" s="528"/>
      <c r="AY128" s="528"/>
      <c r="AZ128" s="528"/>
      <c r="BA128" s="528"/>
      <c r="BB128" s="528"/>
      <c r="BC128" s="528"/>
      <c r="BD128" s="528"/>
      <c r="BE128" s="528"/>
      <c r="BF128" s="528"/>
      <c r="BG128" s="528"/>
      <c r="BH128" s="528"/>
      <c r="BI128" s="528"/>
      <c r="BJ128" s="528"/>
      <c r="BK128" s="528"/>
      <c r="BL128" s="528"/>
      <c r="BM128" s="528"/>
      <c r="BN128" s="528"/>
      <c r="BO128" s="528"/>
      <c r="BP128" s="528"/>
      <c r="BQ128" s="528"/>
      <c r="BR128" s="528"/>
      <c r="BS128" s="528"/>
      <c r="BT128" s="528"/>
      <c r="BU128" s="528"/>
      <c r="BV128" s="528"/>
      <c r="BW128" s="528"/>
      <c r="BX128" s="528"/>
      <c r="BY128" s="528"/>
      <c r="BZ128" s="528"/>
      <c r="CA128" s="528"/>
      <c r="CB128" s="528"/>
      <c r="CC128" s="528"/>
      <c r="CD128" s="528"/>
      <c r="CE128" s="528"/>
      <c r="CF128" s="528"/>
      <c r="CG128" s="528"/>
      <c r="CH128" s="528"/>
      <c r="CI128" s="528"/>
      <c r="CJ128" s="528"/>
      <c r="CK128" s="528"/>
      <c r="CL128" s="528"/>
      <c r="CM128" s="528"/>
      <c r="CN128" s="528"/>
      <c r="CO128" s="528"/>
      <c r="CP128" s="528"/>
      <c r="CQ128" s="528"/>
      <c r="CR128" s="528"/>
      <c r="CS128" s="528"/>
      <c r="CT128" s="528"/>
      <c r="CU128" s="528"/>
      <c r="CV128" s="528"/>
      <c r="CW128" s="528"/>
      <c r="CX128" s="528"/>
      <c r="CY128" s="528"/>
      <c r="CZ128" s="528"/>
      <c r="DA128" s="528"/>
      <c r="DB128" s="528"/>
      <c r="DC128" s="528"/>
      <c r="DD128" s="528"/>
      <c r="DE128" s="528"/>
      <c r="DF128" s="528"/>
      <c r="DG128" s="528"/>
      <c r="DH128" s="528"/>
      <c r="DI128" s="528"/>
      <c r="DJ128" s="528"/>
      <c r="DK128" s="528"/>
      <c r="DL128" s="528"/>
      <c r="DM128" s="528"/>
      <c r="DN128" s="528"/>
      <c r="DO128" s="528"/>
      <c r="DP128" s="528"/>
      <c r="DQ128" s="528"/>
      <c r="DR128" s="528"/>
      <c r="DS128" s="528"/>
      <c r="DT128" s="528"/>
      <c r="DU128" s="528"/>
      <c r="DV128" s="528"/>
      <c r="DW128" s="528"/>
      <c r="DX128" s="528"/>
      <c r="DY128" s="528"/>
      <c r="DZ128" s="528"/>
      <c r="EA128" s="528"/>
      <c r="EB128" s="528"/>
      <c r="EC128" s="528"/>
      <c r="ED128" s="528"/>
      <c r="EE128" s="528"/>
      <c r="EF128" s="528"/>
      <c r="EG128" s="528"/>
      <c r="EH128" s="528"/>
      <c r="EI128" s="528"/>
      <c r="EJ128" s="528"/>
      <c r="EK128" s="528"/>
      <c r="EL128" s="528"/>
      <c r="EM128" s="528"/>
      <c r="EN128" s="528"/>
      <c r="EO128" s="528"/>
      <c r="EP128" s="528"/>
      <c r="EQ128" s="528"/>
      <c r="ER128" s="528"/>
      <c r="ES128" s="528"/>
      <c r="ET128" s="528"/>
      <c r="EU128" s="528"/>
      <c r="EV128" s="528"/>
      <c r="EW128" s="528"/>
      <c r="EX128" s="528"/>
      <c r="EY128" s="528"/>
      <c r="EZ128" s="528"/>
      <c r="FA128" s="528"/>
      <c r="FB128" s="528"/>
      <c r="FC128" s="528"/>
      <c r="FD128" s="528"/>
      <c r="FE128" s="528"/>
      <c r="FF128" s="528"/>
      <c r="FG128" s="528"/>
    </row>
    <row r="129" spans="1:163" ht="12" customHeight="1" x14ac:dyDescent="0.2">
      <c r="A129" s="134"/>
      <c r="B129" s="134"/>
      <c r="C129" s="134" t="s">
        <v>901</v>
      </c>
      <c r="D129" s="134" t="s">
        <v>902</v>
      </c>
      <c r="E129" s="134"/>
      <c r="F129" s="134" t="s">
        <v>903</v>
      </c>
      <c r="G129" s="134"/>
      <c r="H129" s="134"/>
      <c r="I129" s="558">
        <v>196</v>
      </c>
      <c r="J129" s="270"/>
      <c r="K129" s="589" t="s">
        <v>904</v>
      </c>
      <c r="L129" s="270"/>
      <c r="M129" s="558" t="s">
        <v>2406</v>
      </c>
      <c r="N129" s="538"/>
      <c r="O129" s="558" t="s">
        <v>2406</v>
      </c>
      <c r="P129" s="538"/>
      <c r="Q129" s="558">
        <v>61</v>
      </c>
      <c r="R129" s="538"/>
      <c r="S129" s="558">
        <v>35</v>
      </c>
      <c r="T129" s="538"/>
      <c r="U129" s="558">
        <v>26</v>
      </c>
      <c r="V129" s="538"/>
      <c r="W129" s="558">
        <v>27</v>
      </c>
      <c r="X129" s="528"/>
      <c r="Y129" s="528"/>
      <c r="Z129" s="528"/>
      <c r="AA129" s="528"/>
      <c r="AB129" s="528"/>
      <c r="AC129" s="528"/>
      <c r="AD129" s="528"/>
      <c r="AE129" s="528"/>
      <c r="AF129" s="528"/>
      <c r="AG129" s="528"/>
      <c r="AH129" s="528"/>
      <c r="AI129" s="528"/>
      <c r="AJ129" s="528"/>
      <c r="AK129" s="528"/>
      <c r="AL129" s="528"/>
      <c r="AM129" s="528"/>
      <c r="AN129" s="528"/>
      <c r="AO129" s="528"/>
      <c r="AP129" s="528"/>
      <c r="AQ129" s="528"/>
      <c r="AR129" s="528"/>
      <c r="AS129" s="528"/>
      <c r="AT129" s="528"/>
      <c r="AU129" s="528"/>
      <c r="AV129" s="528"/>
      <c r="AW129" s="528"/>
      <c r="AX129" s="528"/>
      <c r="AY129" s="528"/>
      <c r="AZ129" s="528"/>
      <c r="BA129" s="528"/>
      <c r="BB129" s="528"/>
      <c r="BC129" s="528"/>
      <c r="BD129" s="528"/>
      <c r="BE129" s="528"/>
      <c r="BF129" s="528"/>
      <c r="BG129" s="528"/>
      <c r="BH129" s="528"/>
      <c r="BI129" s="528"/>
      <c r="BJ129" s="528"/>
      <c r="BK129" s="528"/>
      <c r="BL129" s="528"/>
      <c r="BM129" s="528"/>
      <c r="BN129" s="528"/>
      <c r="BO129" s="528"/>
      <c r="BP129" s="528"/>
      <c r="BQ129" s="528"/>
      <c r="BR129" s="528"/>
      <c r="BS129" s="528"/>
      <c r="BT129" s="528"/>
      <c r="BU129" s="528"/>
      <c r="BV129" s="528"/>
      <c r="BW129" s="528"/>
      <c r="BX129" s="528"/>
      <c r="BY129" s="528"/>
      <c r="BZ129" s="528"/>
      <c r="CA129" s="528"/>
      <c r="CB129" s="528"/>
      <c r="CC129" s="528"/>
      <c r="CD129" s="528"/>
      <c r="CE129" s="528"/>
      <c r="CF129" s="528"/>
      <c r="CG129" s="528"/>
      <c r="CH129" s="528"/>
      <c r="CI129" s="528"/>
      <c r="CJ129" s="528"/>
      <c r="CK129" s="528"/>
      <c r="CL129" s="528"/>
      <c r="CM129" s="528"/>
      <c r="CN129" s="528"/>
      <c r="CO129" s="528"/>
      <c r="CP129" s="528"/>
      <c r="CQ129" s="528"/>
      <c r="CR129" s="528"/>
      <c r="CS129" s="528"/>
      <c r="CT129" s="528"/>
      <c r="CU129" s="528"/>
      <c r="CV129" s="528"/>
      <c r="CW129" s="528"/>
      <c r="CX129" s="528"/>
      <c r="CY129" s="528"/>
      <c r="CZ129" s="528"/>
      <c r="DA129" s="528"/>
      <c r="DB129" s="528"/>
      <c r="DC129" s="528"/>
      <c r="DD129" s="528"/>
      <c r="DE129" s="528"/>
      <c r="DF129" s="528"/>
      <c r="DG129" s="528"/>
      <c r="DH129" s="528"/>
      <c r="DI129" s="528"/>
      <c r="DJ129" s="528"/>
      <c r="DK129" s="528"/>
      <c r="DL129" s="528"/>
      <c r="DM129" s="528"/>
      <c r="DN129" s="528"/>
      <c r="DO129" s="528"/>
      <c r="DP129" s="528"/>
      <c r="DQ129" s="528"/>
      <c r="DR129" s="528"/>
      <c r="DS129" s="528"/>
      <c r="DT129" s="528"/>
      <c r="DU129" s="528"/>
      <c r="DV129" s="528"/>
      <c r="DW129" s="528"/>
      <c r="DX129" s="528"/>
      <c r="DY129" s="528"/>
      <c r="DZ129" s="528"/>
      <c r="EA129" s="528"/>
      <c r="EB129" s="528"/>
      <c r="EC129" s="528"/>
      <c r="ED129" s="528"/>
      <c r="EE129" s="528"/>
      <c r="EF129" s="528"/>
      <c r="EG129" s="528"/>
      <c r="EH129" s="528"/>
      <c r="EI129" s="528"/>
      <c r="EJ129" s="528"/>
      <c r="EK129" s="528"/>
      <c r="EL129" s="528"/>
      <c r="EM129" s="528"/>
      <c r="EN129" s="528"/>
      <c r="EO129" s="528"/>
      <c r="EP129" s="528"/>
      <c r="EQ129" s="528"/>
      <c r="ER129" s="528"/>
      <c r="ES129" s="528"/>
      <c r="ET129" s="528"/>
      <c r="EU129" s="528"/>
      <c r="EV129" s="528"/>
      <c r="EW129" s="528"/>
      <c r="EX129" s="528"/>
      <c r="EY129" s="528"/>
      <c r="EZ129" s="528"/>
      <c r="FA129" s="528"/>
      <c r="FB129" s="528"/>
      <c r="FC129" s="528"/>
      <c r="FD129" s="528"/>
      <c r="FE129" s="528"/>
      <c r="FF129" s="528"/>
      <c r="FG129" s="528"/>
    </row>
    <row r="130" spans="1:163" ht="12" customHeight="1" x14ac:dyDescent="0.2">
      <c r="A130" s="134"/>
      <c r="B130" s="134"/>
      <c r="C130" s="134" t="s">
        <v>905</v>
      </c>
      <c r="D130" s="134" t="s">
        <v>906</v>
      </c>
      <c r="E130" s="134"/>
      <c r="F130" s="134" t="s">
        <v>907</v>
      </c>
      <c r="G130" s="134"/>
      <c r="H130" s="134"/>
      <c r="I130" s="558">
        <v>494</v>
      </c>
      <c r="J130" s="270"/>
      <c r="K130" s="589" t="s">
        <v>566</v>
      </c>
      <c r="L130" s="270"/>
      <c r="M130" s="558">
        <v>40</v>
      </c>
      <c r="N130" s="538"/>
      <c r="O130" s="558">
        <v>67</v>
      </c>
      <c r="P130" s="538"/>
      <c r="Q130" s="558">
        <v>147</v>
      </c>
      <c r="R130" s="538"/>
      <c r="S130" s="558">
        <v>121</v>
      </c>
      <c r="T130" s="538"/>
      <c r="U130" s="558">
        <v>73</v>
      </c>
      <c r="V130" s="538"/>
      <c r="W130" s="558">
        <v>46</v>
      </c>
      <c r="X130" s="528"/>
      <c r="Y130" s="528"/>
      <c r="Z130" s="528"/>
      <c r="AA130" s="528"/>
      <c r="AB130" s="528"/>
      <c r="AC130" s="528"/>
      <c r="AD130" s="528"/>
      <c r="AE130" s="528"/>
      <c r="AF130" s="528"/>
      <c r="AG130" s="528"/>
      <c r="AH130" s="528"/>
      <c r="AI130" s="528"/>
      <c r="AJ130" s="528"/>
      <c r="AK130" s="528"/>
      <c r="AL130" s="528"/>
      <c r="AM130" s="528"/>
      <c r="AN130" s="528"/>
      <c r="AO130" s="528"/>
      <c r="AP130" s="528"/>
      <c r="AQ130" s="528"/>
      <c r="AR130" s="528"/>
      <c r="AS130" s="528"/>
      <c r="AT130" s="528"/>
      <c r="AU130" s="528"/>
      <c r="AV130" s="528"/>
      <c r="AW130" s="528"/>
      <c r="AX130" s="528"/>
      <c r="AY130" s="528"/>
      <c r="AZ130" s="528"/>
      <c r="BA130" s="528"/>
      <c r="BB130" s="528"/>
      <c r="BC130" s="528"/>
      <c r="BD130" s="528"/>
      <c r="BE130" s="528"/>
      <c r="BF130" s="528"/>
      <c r="BG130" s="528"/>
      <c r="BH130" s="528"/>
      <c r="BI130" s="528"/>
      <c r="BJ130" s="528"/>
      <c r="BK130" s="528"/>
      <c r="BL130" s="528"/>
      <c r="BM130" s="528"/>
      <c r="BN130" s="528"/>
      <c r="BO130" s="528"/>
      <c r="BP130" s="528"/>
      <c r="BQ130" s="528"/>
      <c r="BR130" s="528"/>
      <c r="BS130" s="528"/>
      <c r="BT130" s="528"/>
      <c r="BU130" s="528"/>
      <c r="BV130" s="528"/>
      <c r="BW130" s="528"/>
      <c r="BX130" s="528"/>
      <c r="BY130" s="528"/>
      <c r="BZ130" s="528"/>
      <c r="CA130" s="528"/>
      <c r="CB130" s="528"/>
      <c r="CC130" s="528"/>
      <c r="CD130" s="528"/>
      <c r="CE130" s="528"/>
      <c r="CF130" s="528"/>
      <c r="CG130" s="528"/>
      <c r="CH130" s="528"/>
      <c r="CI130" s="528"/>
      <c r="CJ130" s="528"/>
      <c r="CK130" s="528"/>
      <c r="CL130" s="528"/>
      <c r="CM130" s="528"/>
      <c r="CN130" s="528"/>
      <c r="CO130" s="528"/>
      <c r="CP130" s="528"/>
      <c r="CQ130" s="528"/>
      <c r="CR130" s="528"/>
      <c r="CS130" s="528"/>
      <c r="CT130" s="528"/>
      <c r="CU130" s="528"/>
      <c r="CV130" s="528"/>
      <c r="CW130" s="528"/>
      <c r="CX130" s="528"/>
      <c r="CY130" s="528"/>
      <c r="CZ130" s="528"/>
      <c r="DA130" s="528"/>
      <c r="DB130" s="528"/>
      <c r="DC130" s="528"/>
      <c r="DD130" s="528"/>
      <c r="DE130" s="528"/>
      <c r="DF130" s="528"/>
      <c r="DG130" s="528"/>
      <c r="DH130" s="528"/>
      <c r="DI130" s="528"/>
      <c r="DJ130" s="528"/>
      <c r="DK130" s="528"/>
      <c r="DL130" s="528"/>
      <c r="DM130" s="528"/>
      <c r="DN130" s="528"/>
      <c r="DO130" s="528"/>
      <c r="DP130" s="528"/>
      <c r="DQ130" s="528"/>
      <c r="DR130" s="528"/>
      <c r="DS130" s="528"/>
      <c r="DT130" s="528"/>
      <c r="DU130" s="528"/>
      <c r="DV130" s="528"/>
      <c r="DW130" s="528"/>
      <c r="DX130" s="528"/>
      <c r="DY130" s="528"/>
      <c r="DZ130" s="528"/>
      <c r="EA130" s="528"/>
      <c r="EB130" s="528"/>
      <c r="EC130" s="528"/>
      <c r="ED130" s="528"/>
      <c r="EE130" s="528"/>
      <c r="EF130" s="528"/>
      <c r="EG130" s="528"/>
      <c r="EH130" s="528"/>
      <c r="EI130" s="528"/>
      <c r="EJ130" s="528"/>
      <c r="EK130" s="528"/>
      <c r="EL130" s="528"/>
      <c r="EM130" s="528"/>
      <c r="EN130" s="528"/>
      <c r="EO130" s="528"/>
      <c r="EP130" s="528"/>
      <c r="EQ130" s="528"/>
      <c r="ER130" s="528"/>
      <c r="ES130" s="528"/>
      <c r="ET130" s="528"/>
      <c r="EU130" s="528"/>
      <c r="EV130" s="528"/>
      <c r="EW130" s="528"/>
      <c r="EX130" s="528"/>
      <c r="EY130" s="528"/>
      <c r="EZ130" s="528"/>
      <c r="FA130" s="528"/>
      <c r="FB130" s="528"/>
      <c r="FC130" s="528"/>
      <c r="FD130" s="528"/>
      <c r="FE130" s="528"/>
      <c r="FF130" s="528"/>
      <c r="FG130" s="528"/>
    </row>
    <row r="131" spans="1:163" ht="12" customHeight="1" x14ac:dyDescent="0.2">
      <c r="A131" s="134"/>
      <c r="B131" s="134"/>
      <c r="C131" s="134" t="s">
        <v>908</v>
      </c>
      <c r="D131" s="134" t="s">
        <v>909</v>
      </c>
      <c r="E131" s="134"/>
      <c r="F131" s="134" t="s">
        <v>910</v>
      </c>
      <c r="G131" s="134"/>
      <c r="H131" s="134"/>
      <c r="I131" s="558">
        <v>233</v>
      </c>
      <c r="J131" s="270"/>
      <c r="K131" s="589" t="s">
        <v>911</v>
      </c>
      <c r="L131" s="270"/>
      <c r="M131" s="558">
        <v>32</v>
      </c>
      <c r="N131" s="538"/>
      <c r="O131" s="558">
        <v>25</v>
      </c>
      <c r="P131" s="538"/>
      <c r="Q131" s="558">
        <v>65</v>
      </c>
      <c r="R131" s="538"/>
      <c r="S131" s="558">
        <v>47</v>
      </c>
      <c r="T131" s="538"/>
      <c r="U131" s="558">
        <v>29</v>
      </c>
      <c r="V131" s="538"/>
      <c r="W131" s="558">
        <v>35</v>
      </c>
      <c r="X131" s="528"/>
      <c r="Y131" s="528"/>
      <c r="Z131" s="528"/>
      <c r="AA131" s="528"/>
      <c r="AB131" s="528"/>
      <c r="AC131" s="528"/>
      <c r="AD131" s="528"/>
      <c r="AE131" s="528"/>
      <c r="AF131" s="528"/>
      <c r="AG131" s="528"/>
      <c r="AH131" s="528"/>
      <c r="AI131" s="528"/>
      <c r="AJ131" s="528"/>
      <c r="AK131" s="528"/>
      <c r="AL131" s="528"/>
      <c r="AM131" s="528"/>
      <c r="AN131" s="528"/>
      <c r="AO131" s="528"/>
      <c r="AP131" s="528"/>
      <c r="AQ131" s="528"/>
      <c r="AR131" s="528"/>
      <c r="AS131" s="528"/>
      <c r="AT131" s="528"/>
      <c r="AU131" s="528"/>
      <c r="AV131" s="528"/>
      <c r="AW131" s="528"/>
      <c r="AX131" s="528"/>
      <c r="AY131" s="528"/>
      <c r="AZ131" s="528"/>
      <c r="BA131" s="528"/>
      <c r="BB131" s="528"/>
      <c r="BC131" s="528"/>
      <c r="BD131" s="528"/>
      <c r="BE131" s="528"/>
      <c r="BF131" s="528"/>
      <c r="BG131" s="528"/>
      <c r="BH131" s="528"/>
      <c r="BI131" s="528"/>
      <c r="BJ131" s="528"/>
      <c r="BK131" s="528"/>
      <c r="BL131" s="528"/>
      <c r="BM131" s="528"/>
      <c r="BN131" s="528"/>
      <c r="BO131" s="528"/>
      <c r="BP131" s="528"/>
      <c r="BQ131" s="528"/>
      <c r="BR131" s="528"/>
      <c r="BS131" s="528"/>
      <c r="BT131" s="528"/>
      <c r="BU131" s="528"/>
      <c r="BV131" s="528"/>
      <c r="BW131" s="528"/>
      <c r="BX131" s="528"/>
      <c r="BY131" s="528"/>
      <c r="BZ131" s="528"/>
      <c r="CA131" s="528"/>
      <c r="CB131" s="528"/>
      <c r="CC131" s="528"/>
      <c r="CD131" s="528"/>
      <c r="CE131" s="528"/>
      <c r="CF131" s="528"/>
      <c r="CG131" s="528"/>
      <c r="CH131" s="528"/>
      <c r="CI131" s="528"/>
      <c r="CJ131" s="528"/>
      <c r="CK131" s="528"/>
      <c r="CL131" s="528"/>
      <c r="CM131" s="528"/>
      <c r="CN131" s="528"/>
      <c r="CO131" s="528"/>
      <c r="CP131" s="528"/>
      <c r="CQ131" s="528"/>
      <c r="CR131" s="528"/>
      <c r="CS131" s="528"/>
      <c r="CT131" s="528"/>
      <c r="CU131" s="528"/>
      <c r="CV131" s="528"/>
      <c r="CW131" s="528"/>
      <c r="CX131" s="528"/>
      <c r="CY131" s="528"/>
      <c r="CZ131" s="528"/>
      <c r="DA131" s="528"/>
      <c r="DB131" s="528"/>
      <c r="DC131" s="528"/>
      <c r="DD131" s="528"/>
      <c r="DE131" s="528"/>
      <c r="DF131" s="528"/>
      <c r="DG131" s="528"/>
      <c r="DH131" s="528"/>
      <c r="DI131" s="528"/>
      <c r="DJ131" s="528"/>
      <c r="DK131" s="528"/>
      <c r="DL131" s="528"/>
      <c r="DM131" s="528"/>
      <c r="DN131" s="528"/>
      <c r="DO131" s="528"/>
      <c r="DP131" s="528"/>
      <c r="DQ131" s="528"/>
      <c r="DR131" s="528"/>
      <c r="DS131" s="528"/>
      <c r="DT131" s="528"/>
      <c r="DU131" s="528"/>
      <c r="DV131" s="528"/>
      <c r="DW131" s="528"/>
      <c r="DX131" s="528"/>
      <c r="DY131" s="528"/>
      <c r="DZ131" s="528"/>
      <c r="EA131" s="528"/>
      <c r="EB131" s="528"/>
      <c r="EC131" s="528"/>
      <c r="ED131" s="528"/>
      <c r="EE131" s="528"/>
      <c r="EF131" s="528"/>
      <c r="EG131" s="528"/>
      <c r="EH131" s="528"/>
      <c r="EI131" s="528"/>
      <c r="EJ131" s="528"/>
      <c r="EK131" s="528"/>
      <c r="EL131" s="528"/>
      <c r="EM131" s="528"/>
      <c r="EN131" s="528"/>
      <c r="EO131" s="528"/>
      <c r="EP131" s="528"/>
      <c r="EQ131" s="528"/>
      <c r="ER131" s="528"/>
      <c r="ES131" s="528"/>
      <c r="ET131" s="528"/>
      <c r="EU131" s="528"/>
      <c r="EV131" s="528"/>
      <c r="EW131" s="528"/>
      <c r="EX131" s="528"/>
      <c r="EY131" s="528"/>
      <c r="EZ131" s="528"/>
      <c r="FA131" s="528"/>
      <c r="FB131" s="528"/>
      <c r="FC131" s="528"/>
      <c r="FD131" s="528"/>
      <c r="FE131" s="528"/>
      <c r="FF131" s="528"/>
      <c r="FG131" s="528"/>
    </row>
    <row r="132" spans="1:163" ht="12" customHeight="1" x14ac:dyDescent="0.2">
      <c r="A132" s="134"/>
      <c r="B132" s="134"/>
      <c r="C132" s="134" t="s">
        <v>912</v>
      </c>
      <c r="D132" s="134" t="s">
        <v>913</v>
      </c>
      <c r="E132" s="134"/>
      <c r="F132" s="134" t="s">
        <v>914</v>
      </c>
      <c r="G132" s="134"/>
      <c r="H132" s="134"/>
      <c r="I132" s="558">
        <v>479</v>
      </c>
      <c r="J132" s="270"/>
      <c r="K132" s="589" t="s">
        <v>915</v>
      </c>
      <c r="L132" s="270"/>
      <c r="M132" s="558">
        <v>49</v>
      </c>
      <c r="N132" s="538"/>
      <c r="O132" s="558">
        <v>54</v>
      </c>
      <c r="P132" s="538"/>
      <c r="Q132" s="558">
        <v>137</v>
      </c>
      <c r="R132" s="538"/>
      <c r="S132" s="558">
        <v>88</v>
      </c>
      <c r="T132" s="538"/>
      <c r="U132" s="558">
        <v>74</v>
      </c>
      <c r="V132" s="538"/>
      <c r="W132" s="558">
        <v>77</v>
      </c>
      <c r="X132" s="528"/>
      <c r="Y132" s="528"/>
      <c r="Z132" s="528"/>
      <c r="AA132" s="528"/>
      <c r="AB132" s="528"/>
      <c r="AC132" s="528"/>
      <c r="AD132" s="528"/>
      <c r="AE132" s="528"/>
      <c r="AF132" s="528"/>
      <c r="AG132" s="528"/>
      <c r="AH132" s="528"/>
      <c r="AI132" s="528"/>
      <c r="AJ132" s="528"/>
      <c r="AK132" s="528"/>
      <c r="AL132" s="528"/>
      <c r="AM132" s="528"/>
      <c r="AN132" s="528"/>
      <c r="AO132" s="528"/>
      <c r="AP132" s="528"/>
      <c r="AQ132" s="528"/>
      <c r="AR132" s="528"/>
      <c r="AS132" s="528"/>
      <c r="AT132" s="528"/>
      <c r="AU132" s="528"/>
      <c r="AV132" s="528"/>
      <c r="AW132" s="528"/>
      <c r="AX132" s="528"/>
      <c r="AY132" s="528"/>
      <c r="AZ132" s="528"/>
      <c r="BA132" s="528"/>
      <c r="BB132" s="528"/>
      <c r="BC132" s="528"/>
      <c r="BD132" s="528"/>
      <c r="BE132" s="528"/>
      <c r="BF132" s="528"/>
      <c r="BG132" s="528"/>
      <c r="BH132" s="528"/>
      <c r="BI132" s="528"/>
      <c r="BJ132" s="528"/>
      <c r="BK132" s="528"/>
      <c r="BL132" s="528"/>
      <c r="BM132" s="528"/>
      <c r="BN132" s="528"/>
      <c r="BO132" s="528"/>
      <c r="BP132" s="528"/>
      <c r="BQ132" s="528"/>
      <c r="BR132" s="528"/>
      <c r="BS132" s="528"/>
      <c r="BT132" s="528"/>
      <c r="BU132" s="528"/>
      <c r="BV132" s="528"/>
      <c r="BW132" s="528"/>
      <c r="BX132" s="528"/>
      <c r="BY132" s="528"/>
      <c r="BZ132" s="528"/>
      <c r="CA132" s="528"/>
      <c r="CB132" s="528"/>
      <c r="CC132" s="528"/>
      <c r="CD132" s="528"/>
      <c r="CE132" s="528"/>
      <c r="CF132" s="528"/>
      <c r="CG132" s="528"/>
      <c r="CH132" s="528"/>
      <c r="CI132" s="528"/>
      <c r="CJ132" s="528"/>
      <c r="CK132" s="528"/>
      <c r="CL132" s="528"/>
      <c r="CM132" s="528"/>
      <c r="CN132" s="528"/>
      <c r="CO132" s="528"/>
      <c r="CP132" s="528"/>
      <c r="CQ132" s="528"/>
      <c r="CR132" s="528"/>
      <c r="CS132" s="528"/>
      <c r="CT132" s="528"/>
      <c r="CU132" s="528"/>
      <c r="CV132" s="528"/>
      <c r="CW132" s="528"/>
      <c r="CX132" s="528"/>
      <c r="CY132" s="528"/>
      <c r="CZ132" s="528"/>
      <c r="DA132" s="528"/>
      <c r="DB132" s="528"/>
      <c r="DC132" s="528"/>
      <c r="DD132" s="528"/>
      <c r="DE132" s="528"/>
      <c r="DF132" s="528"/>
      <c r="DG132" s="528"/>
      <c r="DH132" s="528"/>
      <c r="DI132" s="528"/>
      <c r="DJ132" s="528"/>
      <c r="DK132" s="528"/>
      <c r="DL132" s="528"/>
      <c r="DM132" s="528"/>
      <c r="DN132" s="528"/>
      <c r="DO132" s="528"/>
      <c r="DP132" s="528"/>
      <c r="DQ132" s="528"/>
      <c r="DR132" s="528"/>
      <c r="DS132" s="528"/>
      <c r="DT132" s="528"/>
      <c r="DU132" s="528"/>
      <c r="DV132" s="528"/>
      <c r="DW132" s="528"/>
      <c r="DX132" s="528"/>
      <c r="DY132" s="528"/>
      <c r="DZ132" s="528"/>
      <c r="EA132" s="528"/>
      <c r="EB132" s="528"/>
      <c r="EC132" s="528"/>
      <c r="ED132" s="528"/>
      <c r="EE132" s="528"/>
      <c r="EF132" s="528"/>
      <c r="EG132" s="528"/>
      <c r="EH132" s="528"/>
      <c r="EI132" s="528"/>
      <c r="EJ132" s="528"/>
      <c r="EK132" s="528"/>
      <c r="EL132" s="528"/>
      <c r="EM132" s="528"/>
      <c r="EN132" s="528"/>
      <c r="EO132" s="528"/>
      <c r="EP132" s="528"/>
      <c r="EQ132" s="528"/>
      <c r="ER132" s="528"/>
      <c r="ES132" s="528"/>
      <c r="ET132" s="528"/>
      <c r="EU132" s="528"/>
      <c r="EV132" s="528"/>
      <c r="EW132" s="528"/>
      <c r="EX132" s="528"/>
      <c r="EY132" s="528"/>
      <c r="EZ132" s="528"/>
      <c r="FA132" s="528"/>
      <c r="FB132" s="528"/>
      <c r="FC132" s="528"/>
      <c r="FD132" s="528"/>
      <c r="FE132" s="528"/>
      <c r="FF132" s="528"/>
      <c r="FG132" s="528"/>
    </row>
    <row r="133" spans="1:163" ht="12" customHeight="1" x14ac:dyDescent="0.2">
      <c r="A133" s="134"/>
      <c r="B133" s="134"/>
      <c r="C133" s="134" t="s">
        <v>916</v>
      </c>
      <c r="D133" s="134" t="s">
        <v>917</v>
      </c>
      <c r="E133" s="134"/>
      <c r="F133" s="134" t="s">
        <v>918</v>
      </c>
      <c r="G133" s="134"/>
      <c r="H133" s="134"/>
      <c r="I133" s="558">
        <v>1275</v>
      </c>
      <c r="J133" s="270"/>
      <c r="K133" s="589" t="s">
        <v>919</v>
      </c>
      <c r="L133" s="270"/>
      <c r="M133" s="558">
        <v>50</v>
      </c>
      <c r="N133" s="538"/>
      <c r="O133" s="558">
        <v>146</v>
      </c>
      <c r="P133" s="538"/>
      <c r="Q133" s="558">
        <v>443</v>
      </c>
      <c r="R133" s="538"/>
      <c r="S133" s="558">
        <v>303</v>
      </c>
      <c r="T133" s="538"/>
      <c r="U133" s="558">
        <v>215</v>
      </c>
      <c r="V133" s="538"/>
      <c r="W133" s="558">
        <v>118</v>
      </c>
      <c r="X133" s="528"/>
      <c r="Y133" s="528"/>
      <c r="Z133" s="528"/>
      <c r="AA133" s="528"/>
      <c r="AB133" s="528"/>
      <c r="AC133" s="528"/>
      <c r="AD133" s="528"/>
      <c r="AE133" s="528"/>
      <c r="AF133" s="528"/>
      <c r="AG133" s="528"/>
      <c r="AH133" s="528"/>
      <c r="AI133" s="528"/>
      <c r="AJ133" s="528"/>
      <c r="AK133" s="528"/>
      <c r="AL133" s="528"/>
      <c r="AM133" s="528"/>
      <c r="AN133" s="528"/>
      <c r="AO133" s="528"/>
      <c r="AP133" s="528"/>
      <c r="AQ133" s="528"/>
      <c r="AR133" s="528"/>
      <c r="AS133" s="528"/>
      <c r="AT133" s="528"/>
      <c r="AU133" s="528"/>
      <c r="AV133" s="528"/>
      <c r="AW133" s="528"/>
      <c r="AX133" s="528"/>
      <c r="AY133" s="528"/>
      <c r="AZ133" s="528"/>
      <c r="BA133" s="528"/>
      <c r="BB133" s="528"/>
      <c r="BC133" s="528"/>
      <c r="BD133" s="528"/>
      <c r="BE133" s="528"/>
      <c r="BF133" s="528"/>
      <c r="BG133" s="528"/>
      <c r="BH133" s="528"/>
      <c r="BI133" s="528"/>
      <c r="BJ133" s="528"/>
      <c r="BK133" s="528"/>
      <c r="BL133" s="528"/>
      <c r="BM133" s="528"/>
      <c r="BN133" s="528"/>
      <c r="BO133" s="528"/>
      <c r="BP133" s="528"/>
      <c r="BQ133" s="528"/>
      <c r="BR133" s="528"/>
      <c r="BS133" s="528"/>
      <c r="BT133" s="528"/>
      <c r="BU133" s="528"/>
      <c r="BV133" s="528"/>
      <c r="BW133" s="528"/>
      <c r="BX133" s="528"/>
      <c r="BY133" s="528"/>
      <c r="BZ133" s="528"/>
      <c r="CA133" s="528"/>
      <c r="CB133" s="528"/>
      <c r="CC133" s="528"/>
      <c r="CD133" s="528"/>
      <c r="CE133" s="528"/>
      <c r="CF133" s="528"/>
      <c r="CG133" s="528"/>
      <c r="CH133" s="528"/>
      <c r="CI133" s="528"/>
      <c r="CJ133" s="528"/>
      <c r="CK133" s="528"/>
      <c r="CL133" s="528"/>
      <c r="CM133" s="528"/>
      <c r="CN133" s="528"/>
      <c r="CO133" s="528"/>
      <c r="CP133" s="528"/>
      <c r="CQ133" s="528"/>
      <c r="CR133" s="528"/>
      <c r="CS133" s="528"/>
      <c r="CT133" s="528"/>
      <c r="CU133" s="528"/>
      <c r="CV133" s="528"/>
      <c r="CW133" s="528"/>
      <c r="CX133" s="528"/>
      <c r="CY133" s="528"/>
      <c r="CZ133" s="528"/>
      <c r="DA133" s="528"/>
      <c r="DB133" s="528"/>
      <c r="DC133" s="528"/>
      <c r="DD133" s="528"/>
      <c r="DE133" s="528"/>
      <c r="DF133" s="528"/>
      <c r="DG133" s="528"/>
      <c r="DH133" s="528"/>
      <c r="DI133" s="528"/>
      <c r="DJ133" s="528"/>
      <c r="DK133" s="528"/>
      <c r="DL133" s="528"/>
      <c r="DM133" s="528"/>
      <c r="DN133" s="528"/>
      <c r="DO133" s="528"/>
      <c r="DP133" s="528"/>
      <c r="DQ133" s="528"/>
      <c r="DR133" s="528"/>
      <c r="DS133" s="528"/>
      <c r="DT133" s="528"/>
      <c r="DU133" s="528"/>
      <c r="DV133" s="528"/>
      <c r="DW133" s="528"/>
      <c r="DX133" s="528"/>
      <c r="DY133" s="528"/>
      <c r="DZ133" s="528"/>
      <c r="EA133" s="528"/>
      <c r="EB133" s="528"/>
      <c r="EC133" s="528"/>
      <c r="ED133" s="528"/>
      <c r="EE133" s="528"/>
      <c r="EF133" s="528"/>
      <c r="EG133" s="528"/>
      <c r="EH133" s="528"/>
      <c r="EI133" s="528"/>
      <c r="EJ133" s="528"/>
      <c r="EK133" s="528"/>
      <c r="EL133" s="528"/>
      <c r="EM133" s="528"/>
      <c r="EN133" s="528"/>
      <c r="EO133" s="528"/>
      <c r="EP133" s="528"/>
      <c r="EQ133" s="528"/>
      <c r="ER133" s="528"/>
      <c r="ES133" s="528"/>
      <c r="ET133" s="528"/>
      <c r="EU133" s="528"/>
      <c r="EV133" s="528"/>
      <c r="EW133" s="528"/>
      <c r="EX133" s="528"/>
      <c r="EY133" s="528"/>
      <c r="EZ133" s="528"/>
      <c r="FA133" s="528"/>
      <c r="FB133" s="528"/>
      <c r="FC133" s="528"/>
      <c r="FD133" s="528"/>
      <c r="FE133" s="528"/>
      <c r="FF133" s="528"/>
      <c r="FG133" s="528"/>
    </row>
    <row r="134" spans="1:163" ht="12" customHeight="1" x14ac:dyDescent="0.2">
      <c r="A134" s="134"/>
      <c r="B134" s="134"/>
      <c r="C134" s="134" t="s">
        <v>920</v>
      </c>
      <c r="D134" s="134" t="s">
        <v>921</v>
      </c>
      <c r="E134" s="134"/>
      <c r="F134" s="134" t="s">
        <v>922</v>
      </c>
      <c r="G134" s="134"/>
      <c r="H134" s="134"/>
      <c r="I134" s="558">
        <v>379</v>
      </c>
      <c r="J134" s="270"/>
      <c r="K134" s="589" t="s">
        <v>923</v>
      </c>
      <c r="L134" s="270"/>
      <c r="M134" s="558">
        <v>33</v>
      </c>
      <c r="N134" s="538"/>
      <c r="O134" s="558">
        <v>36</v>
      </c>
      <c r="P134" s="538"/>
      <c r="Q134" s="558">
        <v>120</v>
      </c>
      <c r="R134" s="538"/>
      <c r="S134" s="558">
        <v>91</v>
      </c>
      <c r="T134" s="538"/>
      <c r="U134" s="558">
        <v>53</v>
      </c>
      <c r="V134" s="538"/>
      <c r="W134" s="558">
        <v>46</v>
      </c>
      <c r="X134" s="528"/>
      <c r="Y134" s="528"/>
      <c r="Z134" s="528"/>
      <c r="AA134" s="528"/>
      <c r="AB134" s="528"/>
      <c r="AC134" s="528"/>
      <c r="AD134" s="528"/>
      <c r="AE134" s="528"/>
      <c r="AF134" s="528"/>
      <c r="AG134" s="528"/>
      <c r="AH134" s="528"/>
      <c r="AI134" s="528"/>
      <c r="AJ134" s="528"/>
      <c r="AK134" s="528"/>
      <c r="AL134" s="528"/>
      <c r="AM134" s="528"/>
      <c r="AN134" s="528"/>
      <c r="AO134" s="528"/>
      <c r="AP134" s="528"/>
      <c r="AQ134" s="528"/>
      <c r="AR134" s="528"/>
      <c r="AS134" s="528"/>
      <c r="AT134" s="528"/>
      <c r="AU134" s="528"/>
      <c r="AV134" s="528"/>
      <c r="AW134" s="528"/>
      <c r="AX134" s="528"/>
      <c r="AY134" s="528"/>
      <c r="AZ134" s="528"/>
      <c r="BA134" s="528"/>
      <c r="BB134" s="528"/>
      <c r="BC134" s="528"/>
      <c r="BD134" s="528"/>
      <c r="BE134" s="528"/>
      <c r="BF134" s="528"/>
      <c r="BG134" s="528"/>
      <c r="BH134" s="528"/>
      <c r="BI134" s="528"/>
      <c r="BJ134" s="528"/>
      <c r="BK134" s="528"/>
      <c r="BL134" s="528"/>
      <c r="BM134" s="528"/>
      <c r="BN134" s="528"/>
      <c r="BO134" s="528"/>
      <c r="BP134" s="528"/>
      <c r="BQ134" s="528"/>
      <c r="BR134" s="528"/>
      <c r="BS134" s="528"/>
      <c r="BT134" s="528"/>
      <c r="BU134" s="528"/>
      <c r="BV134" s="528"/>
      <c r="BW134" s="528"/>
      <c r="BX134" s="528"/>
      <c r="BY134" s="528"/>
      <c r="BZ134" s="528"/>
      <c r="CA134" s="528"/>
      <c r="CB134" s="528"/>
      <c r="CC134" s="528"/>
      <c r="CD134" s="528"/>
      <c r="CE134" s="528"/>
      <c r="CF134" s="528"/>
      <c r="CG134" s="528"/>
      <c r="CH134" s="528"/>
      <c r="CI134" s="528"/>
      <c r="CJ134" s="528"/>
      <c r="CK134" s="528"/>
      <c r="CL134" s="528"/>
      <c r="CM134" s="528"/>
      <c r="CN134" s="528"/>
      <c r="CO134" s="528"/>
      <c r="CP134" s="528"/>
      <c r="CQ134" s="528"/>
      <c r="CR134" s="528"/>
      <c r="CS134" s="528"/>
      <c r="CT134" s="528"/>
      <c r="CU134" s="528"/>
      <c r="CV134" s="528"/>
      <c r="CW134" s="528"/>
      <c r="CX134" s="528"/>
      <c r="CY134" s="528"/>
      <c r="CZ134" s="528"/>
      <c r="DA134" s="528"/>
      <c r="DB134" s="528"/>
      <c r="DC134" s="528"/>
      <c r="DD134" s="528"/>
      <c r="DE134" s="528"/>
      <c r="DF134" s="528"/>
      <c r="DG134" s="528"/>
      <c r="DH134" s="528"/>
      <c r="DI134" s="528"/>
      <c r="DJ134" s="528"/>
      <c r="DK134" s="528"/>
      <c r="DL134" s="528"/>
      <c r="DM134" s="528"/>
      <c r="DN134" s="528"/>
      <c r="DO134" s="528"/>
      <c r="DP134" s="528"/>
      <c r="DQ134" s="528"/>
      <c r="DR134" s="528"/>
      <c r="DS134" s="528"/>
      <c r="DT134" s="528"/>
      <c r="DU134" s="528"/>
      <c r="DV134" s="528"/>
      <c r="DW134" s="528"/>
      <c r="DX134" s="528"/>
      <c r="DY134" s="528"/>
      <c r="DZ134" s="528"/>
      <c r="EA134" s="528"/>
      <c r="EB134" s="528"/>
      <c r="EC134" s="528"/>
      <c r="ED134" s="528"/>
      <c r="EE134" s="528"/>
      <c r="EF134" s="528"/>
      <c r="EG134" s="528"/>
      <c r="EH134" s="528"/>
      <c r="EI134" s="528"/>
      <c r="EJ134" s="528"/>
      <c r="EK134" s="528"/>
      <c r="EL134" s="528"/>
      <c r="EM134" s="528"/>
      <c r="EN134" s="528"/>
      <c r="EO134" s="528"/>
      <c r="EP134" s="528"/>
      <c r="EQ134" s="528"/>
      <c r="ER134" s="528"/>
      <c r="ES134" s="528"/>
      <c r="ET134" s="528"/>
      <c r="EU134" s="528"/>
      <c r="EV134" s="528"/>
      <c r="EW134" s="528"/>
      <c r="EX134" s="528"/>
      <c r="EY134" s="528"/>
      <c r="EZ134" s="528"/>
      <c r="FA134" s="528"/>
      <c r="FB134" s="528"/>
      <c r="FC134" s="528"/>
      <c r="FD134" s="528"/>
      <c r="FE134" s="528"/>
      <c r="FF134" s="528"/>
      <c r="FG134" s="528"/>
    </row>
    <row r="135" spans="1:163" ht="12" customHeight="1" x14ac:dyDescent="0.2">
      <c r="A135" s="134"/>
      <c r="B135" s="134"/>
      <c r="C135" s="134" t="s">
        <v>924</v>
      </c>
      <c r="D135" s="134" t="s">
        <v>925</v>
      </c>
      <c r="E135" s="134"/>
      <c r="F135" s="134" t="s">
        <v>926</v>
      </c>
      <c r="G135" s="134"/>
      <c r="H135" s="134"/>
      <c r="I135" s="558">
        <v>242</v>
      </c>
      <c r="J135" s="270"/>
      <c r="K135" s="589" t="s">
        <v>927</v>
      </c>
      <c r="L135" s="270"/>
      <c r="M135" s="558">
        <v>16</v>
      </c>
      <c r="N135" s="538"/>
      <c r="O135" s="558">
        <v>26</v>
      </c>
      <c r="P135" s="538"/>
      <c r="Q135" s="558">
        <v>80</v>
      </c>
      <c r="R135" s="538"/>
      <c r="S135" s="558">
        <v>54</v>
      </c>
      <c r="T135" s="538"/>
      <c r="U135" s="558">
        <v>33</v>
      </c>
      <c r="V135" s="538"/>
      <c r="W135" s="558">
        <v>33</v>
      </c>
      <c r="X135" s="528"/>
      <c r="Y135" s="528"/>
      <c r="Z135" s="528"/>
      <c r="AA135" s="528"/>
      <c r="AB135" s="528"/>
      <c r="AC135" s="528"/>
      <c r="AD135" s="528"/>
      <c r="AE135" s="528"/>
      <c r="AF135" s="528"/>
      <c r="AG135" s="528"/>
      <c r="AH135" s="528"/>
      <c r="AI135" s="528"/>
      <c r="AJ135" s="528"/>
      <c r="AK135" s="528"/>
      <c r="AL135" s="528"/>
      <c r="AM135" s="528"/>
      <c r="AN135" s="528"/>
      <c r="AO135" s="528"/>
      <c r="AP135" s="528"/>
      <c r="AQ135" s="528"/>
      <c r="AR135" s="528"/>
      <c r="AS135" s="528"/>
      <c r="AT135" s="528"/>
      <c r="AU135" s="528"/>
      <c r="AV135" s="528"/>
      <c r="AW135" s="528"/>
      <c r="AX135" s="528"/>
      <c r="AY135" s="528"/>
      <c r="AZ135" s="528"/>
      <c r="BA135" s="528"/>
      <c r="BB135" s="528"/>
      <c r="BC135" s="528"/>
      <c r="BD135" s="528"/>
      <c r="BE135" s="528"/>
      <c r="BF135" s="528"/>
      <c r="BG135" s="528"/>
      <c r="BH135" s="528"/>
      <c r="BI135" s="528"/>
      <c r="BJ135" s="528"/>
      <c r="BK135" s="528"/>
      <c r="BL135" s="528"/>
      <c r="BM135" s="528"/>
      <c r="BN135" s="528"/>
      <c r="BO135" s="528"/>
      <c r="BP135" s="528"/>
      <c r="BQ135" s="528"/>
      <c r="BR135" s="528"/>
      <c r="BS135" s="528"/>
      <c r="BT135" s="528"/>
      <c r="BU135" s="528"/>
      <c r="BV135" s="528"/>
      <c r="BW135" s="528"/>
      <c r="BX135" s="528"/>
      <c r="BY135" s="528"/>
      <c r="BZ135" s="528"/>
      <c r="CA135" s="528"/>
      <c r="CB135" s="528"/>
      <c r="CC135" s="528"/>
      <c r="CD135" s="528"/>
      <c r="CE135" s="528"/>
      <c r="CF135" s="528"/>
      <c r="CG135" s="528"/>
      <c r="CH135" s="528"/>
      <c r="CI135" s="528"/>
      <c r="CJ135" s="528"/>
      <c r="CK135" s="528"/>
      <c r="CL135" s="528"/>
      <c r="CM135" s="528"/>
      <c r="CN135" s="528"/>
      <c r="CO135" s="528"/>
      <c r="CP135" s="528"/>
      <c r="CQ135" s="528"/>
      <c r="CR135" s="528"/>
      <c r="CS135" s="528"/>
      <c r="CT135" s="528"/>
      <c r="CU135" s="528"/>
      <c r="CV135" s="528"/>
      <c r="CW135" s="528"/>
      <c r="CX135" s="528"/>
      <c r="CY135" s="528"/>
      <c r="CZ135" s="528"/>
      <c r="DA135" s="528"/>
      <c r="DB135" s="528"/>
      <c r="DC135" s="528"/>
      <c r="DD135" s="528"/>
      <c r="DE135" s="528"/>
      <c r="DF135" s="528"/>
      <c r="DG135" s="528"/>
      <c r="DH135" s="528"/>
      <c r="DI135" s="528"/>
      <c r="DJ135" s="528"/>
      <c r="DK135" s="528"/>
      <c r="DL135" s="528"/>
      <c r="DM135" s="528"/>
      <c r="DN135" s="528"/>
      <c r="DO135" s="528"/>
      <c r="DP135" s="528"/>
      <c r="DQ135" s="528"/>
      <c r="DR135" s="528"/>
      <c r="DS135" s="528"/>
      <c r="DT135" s="528"/>
      <c r="DU135" s="528"/>
      <c r="DV135" s="528"/>
      <c r="DW135" s="528"/>
      <c r="DX135" s="528"/>
      <c r="DY135" s="528"/>
      <c r="DZ135" s="528"/>
      <c r="EA135" s="528"/>
      <c r="EB135" s="528"/>
      <c r="EC135" s="528"/>
      <c r="ED135" s="528"/>
      <c r="EE135" s="528"/>
      <c r="EF135" s="528"/>
      <c r="EG135" s="528"/>
      <c r="EH135" s="528"/>
      <c r="EI135" s="528"/>
      <c r="EJ135" s="528"/>
      <c r="EK135" s="528"/>
      <c r="EL135" s="528"/>
      <c r="EM135" s="528"/>
      <c r="EN135" s="528"/>
      <c r="EO135" s="528"/>
      <c r="EP135" s="528"/>
      <c r="EQ135" s="528"/>
      <c r="ER135" s="528"/>
      <c r="ES135" s="528"/>
      <c r="ET135" s="528"/>
      <c r="EU135" s="528"/>
      <c r="EV135" s="528"/>
      <c r="EW135" s="528"/>
      <c r="EX135" s="528"/>
      <c r="EY135" s="528"/>
      <c r="EZ135" s="528"/>
      <c r="FA135" s="528"/>
      <c r="FB135" s="528"/>
      <c r="FC135" s="528"/>
      <c r="FD135" s="528"/>
      <c r="FE135" s="528"/>
      <c r="FF135" s="528"/>
      <c r="FG135" s="528"/>
    </row>
    <row r="136" spans="1:163" ht="12" customHeight="1" x14ac:dyDescent="0.2">
      <c r="A136" s="134"/>
      <c r="B136" s="134"/>
      <c r="C136" s="134" t="s">
        <v>928</v>
      </c>
      <c r="D136" s="134" t="s">
        <v>929</v>
      </c>
      <c r="E136" s="134"/>
      <c r="F136" s="134" t="s">
        <v>930</v>
      </c>
      <c r="G136" s="134"/>
      <c r="H136" s="134"/>
      <c r="I136" s="558">
        <v>218</v>
      </c>
      <c r="J136" s="270"/>
      <c r="K136" s="589" t="s">
        <v>931</v>
      </c>
      <c r="L136" s="270"/>
      <c r="M136" s="558">
        <v>24</v>
      </c>
      <c r="N136" s="538"/>
      <c r="O136" s="558">
        <v>19</v>
      </c>
      <c r="P136" s="538"/>
      <c r="Q136" s="558">
        <v>63</v>
      </c>
      <c r="R136" s="538"/>
      <c r="S136" s="558">
        <v>27</v>
      </c>
      <c r="T136" s="538"/>
      <c r="U136" s="558">
        <v>49</v>
      </c>
      <c r="V136" s="538"/>
      <c r="W136" s="558">
        <v>36</v>
      </c>
      <c r="X136" s="528"/>
      <c r="Y136" s="528"/>
      <c r="Z136" s="528"/>
      <c r="AA136" s="528"/>
      <c r="AB136" s="528"/>
      <c r="AC136" s="528"/>
      <c r="AD136" s="528"/>
      <c r="AE136" s="528"/>
      <c r="AF136" s="528"/>
      <c r="AG136" s="528"/>
      <c r="AH136" s="528"/>
      <c r="AI136" s="528"/>
      <c r="AJ136" s="528"/>
      <c r="AK136" s="528"/>
      <c r="AL136" s="528"/>
      <c r="AM136" s="528"/>
      <c r="AN136" s="528"/>
      <c r="AO136" s="528"/>
      <c r="AP136" s="528"/>
      <c r="AQ136" s="528"/>
      <c r="AR136" s="528"/>
      <c r="AS136" s="528"/>
      <c r="AT136" s="528"/>
      <c r="AU136" s="528"/>
      <c r="AV136" s="528"/>
      <c r="AW136" s="528"/>
      <c r="AX136" s="528"/>
      <c r="AY136" s="528"/>
      <c r="AZ136" s="528"/>
      <c r="BA136" s="528"/>
      <c r="BB136" s="528"/>
      <c r="BC136" s="528"/>
      <c r="BD136" s="528"/>
      <c r="BE136" s="528"/>
      <c r="BF136" s="528"/>
      <c r="BG136" s="528"/>
      <c r="BH136" s="528"/>
      <c r="BI136" s="528"/>
      <c r="BJ136" s="528"/>
      <c r="BK136" s="528"/>
      <c r="BL136" s="528"/>
      <c r="BM136" s="528"/>
      <c r="BN136" s="528"/>
      <c r="BO136" s="528"/>
      <c r="BP136" s="528"/>
      <c r="BQ136" s="528"/>
      <c r="BR136" s="528"/>
      <c r="BS136" s="528"/>
      <c r="BT136" s="528"/>
      <c r="BU136" s="528"/>
      <c r="BV136" s="528"/>
      <c r="BW136" s="528"/>
      <c r="BX136" s="528"/>
      <c r="BY136" s="528"/>
      <c r="BZ136" s="528"/>
      <c r="CA136" s="528"/>
      <c r="CB136" s="528"/>
      <c r="CC136" s="528"/>
      <c r="CD136" s="528"/>
      <c r="CE136" s="528"/>
      <c r="CF136" s="528"/>
      <c r="CG136" s="528"/>
      <c r="CH136" s="528"/>
      <c r="CI136" s="528"/>
      <c r="CJ136" s="528"/>
      <c r="CK136" s="528"/>
      <c r="CL136" s="528"/>
      <c r="CM136" s="528"/>
      <c r="CN136" s="528"/>
      <c r="CO136" s="528"/>
      <c r="CP136" s="528"/>
      <c r="CQ136" s="528"/>
      <c r="CR136" s="528"/>
      <c r="CS136" s="528"/>
      <c r="CT136" s="528"/>
      <c r="CU136" s="528"/>
      <c r="CV136" s="528"/>
      <c r="CW136" s="528"/>
      <c r="CX136" s="528"/>
      <c r="CY136" s="528"/>
      <c r="CZ136" s="528"/>
      <c r="DA136" s="528"/>
      <c r="DB136" s="528"/>
      <c r="DC136" s="528"/>
      <c r="DD136" s="528"/>
      <c r="DE136" s="528"/>
      <c r="DF136" s="528"/>
      <c r="DG136" s="528"/>
      <c r="DH136" s="528"/>
      <c r="DI136" s="528"/>
      <c r="DJ136" s="528"/>
      <c r="DK136" s="528"/>
      <c r="DL136" s="528"/>
      <c r="DM136" s="528"/>
      <c r="DN136" s="528"/>
      <c r="DO136" s="528"/>
      <c r="DP136" s="528"/>
      <c r="DQ136" s="528"/>
      <c r="DR136" s="528"/>
      <c r="DS136" s="528"/>
      <c r="DT136" s="528"/>
      <c r="DU136" s="528"/>
      <c r="DV136" s="528"/>
      <c r="DW136" s="528"/>
      <c r="DX136" s="528"/>
      <c r="DY136" s="528"/>
      <c r="DZ136" s="528"/>
      <c r="EA136" s="528"/>
      <c r="EB136" s="528"/>
      <c r="EC136" s="528"/>
      <c r="ED136" s="528"/>
      <c r="EE136" s="528"/>
      <c r="EF136" s="528"/>
      <c r="EG136" s="528"/>
      <c r="EH136" s="528"/>
      <c r="EI136" s="528"/>
      <c r="EJ136" s="528"/>
      <c r="EK136" s="528"/>
      <c r="EL136" s="528"/>
      <c r="EM136" s="528"/>
      <c r="EN136" s="528"/>
      <c r="EO136" s="528"/>
      <c r="EP136" s="528"/>
      <c r="EQ136" s="528"/>
      <c r="ER136" s="528"/>
      <c r="ES136" s="528"/>
      <c r="ET136" s="528"/>
      <c r="EU136" s="528"/>
      <c r="EV136" s="528"/>
      <c r="EW136" s="528"/>
      <c r="EX136" s="528"/>
      <c r="EY136" s="528"/>
      <c r="EZ136" s="528"/>
      <c r="FA136" s="528"/>
      <c r="FB136" s="528"/>
      <c r="FC136" s="528"/>
      <c r="FD136" s="528"/>
      <c r="FE136" s="528"/>
      <c r="FF136" s="528"/>
      <c r="FG136" s="528"/>
    </row>
    <row r="137" spans="1:163" ht="12" customHeight="1" x14ac:dyDescent="0.2">
      <c r="A137" s="134"/>
      <c r="B137" s="134"/>
      <c r="C137" s="134" t="s">
        <v>932</v>
      </c>
      <c r="D137" s="134" t="s">
        <v>933</v>
      </c>
      <c r="E137" s="134"/>
      <c r="F137" s="134" t="s">
        <v>934</v>
      </c>
      <c r="G137" s="134"/>
      <c r="H137" s="134"/>
      <c r="I137" s="558">
        <v>1328</v>
      </c>
      <c r="J137" s="270"/>
      <c r="K137" s="589" t="s">
        <v>935</v>
      </c>
      <c r="L137" s="270"/>
      <c r="M137" s="558">
        <v>101</v>
      </c>
      <c r="N137" s="538"/>
      <c r="O137" s="558">
        <v>146</v>
      </c>
      <c r="P137" s="538"/>
      <c r="Q137" s="558">
        <v>390</v>
      </c>
      <c r="R137" s="538"/>
      <c r="S137" s="558">
        <v>293</v>
      </c>
      <c r="T137" s="538"/>
      <c r="U137" s="558">
        <v>202</v>
      </c>
      <c r="V137" s="538"/>
      <c r="W137" s="558">
        <v>196</v>
      </c>
      <c r="X137" s="528"/>
      <c r="Y137" s="528"/>
      <c r="Z137" s="528"/>
      <c r="AA137" s="528"/>
      <c r="AB137" s="528"/>
      <c r="AC137" s="528"/>
      <c r="AD137" s="528"/>
      <c r="AE137" s="528"/>
      <c r="AF137" s="528"/>
      <c r="AG137" s="528"/>
      <c r="AH137" s="528"/>
      <c r="AI137" s="528"/>
      <c r="AJ137" s="528"/>
      <c r="AK137" s="528"/>
      <c r="AL137" s="528"/>
      <c r="AM137" s="528"/>
      <c r="AN137" s="528"/>
      <c r="AO137" s="528"/>
      <c r="AP137" s="528"/>
      <c r="AQ137" s="528"/>
      <c r="AR137" s="528"/>
      <c r="AS137" s="528"/>
      <c r="AT137" s="528"/>
      <c r="AU137" s="528"/>
      <c r="AV137" s="528"/>
      <c r="AW137" s="528"/>
      <c r="AX137" s="528"/>
      <c r="AY137" s="528"/>
      <c r="AZ137" s="528"/>
      <c r="BA137" s="528"/>
      <c r="BB137" s="528"/>
      <c r="BC137" s="528"/>
      <c r="BD137" s="528"/>
      <c r="BE137" s="528"/>
      <c r="BF137" s="528"/>
      <c r="BG137" s="528"/>
      <c r="BH137" s="528"/>
      <c r="BI137" s="528"/>
      <c r="BJ137" s="528"/>
      <c r="BK137" s="528"/>
      <c r="BL137" s="528"/>
      <c r="BM137" s="528"/>
      <c r="BN137" s="528"/>
      <c r="BO137" s="528"/>
      <c r="BP137" s="528"/>
      <c r="BQ137" s="528"/>
      <c r="BR137" s="528"/>
      <c r="BS137" s="528"/>
      <c r="BT137" s="528"/>
      <c r="BU137" s="528"/>
      <c r="BV137" s="528"/>
      <c r="BW137" s="528"/>
      <c r="BX137" s="528"/>
      <c r="BY137" s="528"/>
      <c r="BZ137" s="528"/>
      <c r="CA137" s="528"/>
      <c r="CB137" s="528"/>
      <c r="CC137" s="528"/>
      <c r="CD137" s="528"/>
      <c r="CE137" s="528"/>
      <c r="CF137" s="528"/>
      <c r="CG137" s="528"/>
      <c r="CH137" s="528"/>
      <c r="CI137" s="528"/>
      <c r="CJ137" s="528"/>
      <c r="CK137" s="528"/>
      <c r="CL137" s="528"/>
      <c r="CM137" s="528"/>
      <c r="CN137" s="528"/>
      <c r="CO137" s="528"/>
      <c r="CP137" s="528"/>
      <c r="CQ137" s="528"/>
      <c r="CR137" s="528"/>
      <c r="CS137" s="528"/>
      <c r="CT137" s="528"/>
      <c r="CU137" s="528"/>
      <c r="CV137" s="528"/>
      <c r="CW137" s="528"/>
      <c r="CX137" s="528"/>
      <c r="CY137" s="528"/>
      <c r="CZ137" s="528"/>
      <c r="DA137" s="528"/>
      <c r="DB137" s="528"/>
      <c r="DC137" s="528"/>
      <c r="DD137" s="528"/>
      <c r="DE137" s="528"/>
      <c r="DF137" s="528"/>
      <c r="DG137" s="528"/>
      <c r="DH137" s="528"/>
      <c r="DI137" s="528"/>
      <c r="DJ137" s="528"/>
      <c r="DK137" s="528"/>
      <c r="DL137" s="528"/>
      <c r="DM137" s="528"/>
      <c r="DN137" s="528"/>
      <c r="DO137" s="528"/>
      <c r="DP137" s="528"/>
      <c r="DQ137" s="528"/>
      <c r="DR137" s="528"/>
      <c r="DS137" s="528"/>
      <c r="DT137" s="528"/>
      <c r="DU137" s="528"/>
      <c r="DV137" s="528"/>
      <c r="DW137" s="528"/>
      <c r="DX137" s="528"/>
      <c r="DY137" s="528"/>
      <c r="DZ137" s="528"/>
      <c r="EA137" s="528"/>
      <c r="EB137" s="528"/>
      <c r="EC137" s="528"/>
      <c r="ED137" s="528"/>
      <c r="EE137" s="528"/>
      <c r="EF137" s="528"/>
      <c r="EG137" s="528"/>
      <c r="EH137" s="528"/>
      <c r="EI137" s="528"/>
      <c r="EJ137" s="528"/>
      <c r="EK137" s="528"/>
      <c r="EL137" s="528"/>
      <c r="EM137" s="528"/>
      <c r="EN137" s="528"/>
      <c r="EO137" s="528"/>
      <c r="EP137" s="528"/>
      <c r="EQ137" s="528"/>
      <c r="ER137" s="528"/>
      <c r="ES137" s="528"/>
      <c r="ET137" s="528"/>
      <c r="EU137" s="528"/>
      <c r="EV137" s="528"/>
      <c r="EW137" s="528"/>
      <c r="EX137" s="528"/>
      <c r="EY137" s="528"/>
      <c r="EZ137" s="528"/>
      <c r="FA137" s="528"/>
      <c r="FB137" s="528"/>
      <c r="FC137" s="528"/>
      <c r="FD137" s="528"/>
      <c r="FE137" s="528"/>
      <c r="FF137" s="528"/>
      <c r="FG137" s="528"/>
    </row>
    <row r="138" spans="1:163" s="557" customFormat="1" ht="12" customHeight="1" x14ac:dyDescent="0.2">
      <c r="A138" s="134"/>
      <c r="B138" s="134"/>
      <c r="C138" s="134"/>
      <c r="D138" s="134"/>
      <c r="E138" s="134"/>
      <c r="F138" s="134"/>
      <c r="G138" s="134"/>
      <c r="H138" s="134"/>
      <c r="I138" s="558"/>
      <c r="J138" s="270"/>
      <c r="K138" s="589"/>
      <c r="L138" s="270"/>
      <c r="M138" s="558"/>
      <c r="N138" s="538"/>
      <c r="O138" s="558"/>
      <c r="P138" s="538"/>
      <c r="Q138" s="558"/>
      <c r="R138" s="538"/>
      <c r="S138" s="558"/>
      <c r="T138" s="538"/>
      <c r="U138" s="558"/>
      <c r="V138" s="538"/>
      <c r="W138" s="558"/>
      <c r="X138" s="528"/>
      <c r="Y138" s="528"/>
      <c r="Z138" s="528"/>
      <c r="AA138" s="528"/>
      <c r="AB138" s="528"/>
      <c r="AC138" s="528"/>
      <c r="AD138" s="528"/>
      <c r="AE138" s="528"/>
      <c r="AF138" s="528"/>
      <c r="AG138" s="528"/>
      <c r="AH138" s="528"/>
      <c r="AI138" s="528"/>
      <c r="AJ138" s="528"/>
      <c r="AK138" s="528"/>
      <c r="AL138" s="528"/>
      <c r="AM138" s="528"/>
      <c r="AN138" s="528"/>
      <c r="AO138" s="528"/>
      <c r="AP138" s="528"/>
      <c r="AQ138" s="528"/>
      <c r="AR138" s="528"/>
      <c r="AS138" s="528"/>
      <c r="AT138" s="528"/>
      <c r="AU138" s="528"/>
      <c r="AV138" s="528"/>
      <c r="AW138" s="528"/>
      <c r="AX138" s="528"/>
      <c r="AY138" s="528"/>
      <c r="AZ138" s="528"/>
      <c r="BA138" s="528"/>
      <c r="BB138" s="528"/>
      <c r="BC138" s="528"/>
      <c r="BD138" s="528"/>
      <c r="BE138" s="528"/>
      <c r="BF138" s="528"/>
      <c r="BG138" s="528"/>
      <c r="BH138" s="528"/>
      <c r="BI138" s="528"/>
      <c r="BJ138" s="528"/>
      <c r="BK138" s="528"/>
      <c r="BL138" s="528"/>
      <c r="BM138" s="528"/>
      <c r="BN138" s="528"/>
      <c r="BO138" s="528"/>
      <c r="BP138" s="528"/>
      <c r="BQ138" s="528"/>
      <c r="BR138" s="528"/>
      <c r="BS138" s="528"/>
      <c r="BT138" s="528"/>
      <c r="BU138" s="528"/>
      <c r="BV138" s="528"/>
      <c r="BW138" s="528"/>
      <c r="BX138" s="528"/>
      <c r="BY138" s="528"/>
      <c r="BZ138" s="528"/>
      <c r="CA138" s="528"/>
      <c r="CB138" s="528"/>
      <c r="CC138" s="528"/>
      <c r="CD138" s="528"/>
      <c r="CE138" s="528"/>
      <c r="CF138" s="528"/>
      <c r="CG138" s="528"/>
      <c r="CH138" s="528"/>
      <c r="CI138" s="528"/>
      <c r="CJ138" s="528"/>
      <c r="CK138" s="528"/>
      <c r="CL138" s="528"/>
      <c r="CM138" s="528"/>
      <c r="CN138" s="528"/>
      <c r="CO138" s="528"/>
      <c r="CP138" s="528"/>
      <c r="CQ138" s="528"/>
      <c r="CR138" s="528"/>
      <c r="CS138" s="528"/>
      <c r="CT138" s="528"/>
      <c r="CU138" s="528"/>
      <c r="CV138" s="528"/>
      <c r="CW138" s="528"/>
      <c r="CX138" s="528"/>
      <c r="CY138" s="528"/>
      <c r="CZ138" s="528"/>
      <c r="DA138" s="528"/>
      <c r="DB138" s="528"/>
      <c r="DC138" s="528"/>
      <c r="DD138" s="528"/>
      <c r="DE138" s="528"/>
      <c r="DF138" s="528"/>
      <c r="DG138" s="528"/>
      <c r="DH138" s="528"/>
      <c r="DI138" s="528"/>
      <c r="DJ138" s="528"/>
      <c r="DK138" s="528"/>
      <c r="DL138" s="528"/>
      <c r="DM138" s="528"/>
      <c r="DN138" s="528"/>
      <c r="DO138" s="528"/>
      <c r="DP138" s="528"/>
      <c r="DQ138" s="528"/>
      <c r="DR138" s="528"/>
      <c r="DS138" s="528"/>
      <c r="DT138" s="528"/>
      <c r="DU138" s="528"/>
      <c r="DV138" s="528"/>
      <c r="DW138" s="528"/>
      <c r="DX138" s="528"/>
      <c r="DY138" s="528"/>
      <c r="DZ138" s="528"/>
      <c r="EA138" s="528"/>
      <c r="EB138" s="528"/>
      <c r="EC138" s="528"/>
      <c r="ED138" s="528"/>
      <c r="EE138" s="528"/>
      <c r="EF138" s="528"/>
      <c r="EG138" s="528"/>
      <c r="EH138" s="528"/>
      <c r="EI138" s="528"/>
      <c r="EJ138" s="528"/>
      <c r="EK138" s="528"/>
      <c r="EL138" s="528"/>
      <c r="EM138" s="528"/>
      <c r="EN138" s="528"/>
      <c r="EO138" s="528"/>
      <c r="EP138" s="528"/>
      <c r="EQ138" s="528"/>
      <c r="ER138" s="528"/>
      <c r="ES138" s="528"/>
      <c r="ET138" s="528"/>
      <c r="EU138" s="528"/>
      <c r="EV138" s="528"/>
      <c r="EW138" s="528"/>
      <c r="EX138" s="528"/>
      <c r="EY138" s="528"/>
      <c r="EZ138" s="528"/>
      <c r="FA138" s="528"/>
      <c r="FB138" s="528"/>
      <c r="FC138" s="528"/>
      <c r="FD138" s="528"/>
      <c r="FE138" s="528"/>
      <c r="FF138" s="528"/>
      <c r="FG138" s="528"/>
    </row>
    <row r="139" spans="1:163" ht="12" customHeight="1" x14ac:dyDescent="0.2">
      <c r="A139" s="134"/>
      <c r="B139" s="134"/>
      <c r="C139" s="134" t="s">
        <v>936</v>
      </c>
      <c r="D139" s="134" t="s">
        <v>937</v>
      </c>
      <c r="E139" s="134" t="s">
        <v>938</v>
      </c>
      <c r="F139" s="134"/>
      <c r="G139" s="134"/>
      <c r="H139" s="134"/>
      <c r="I139" s="558">
        <v>5237</v>
      </c>
      <c r="J139" s="270"/>
      <c r="K139" s="589" t="s">
        <v>939</v>
      </c>
      <c r="L139" s="270"/>
      <c r="M139" s="558">
        <v>388</v>
      </c>
      <c r="N139" s="538"/>
      <c r="O139" s="558">
        <v>602</v>
      </c>
      <c r="P139" s="538"/>
      <c r="Q139" s="558">
        <v>1506</v>
      </c>
      <c r="R139" s="538"/>
      <c r="S139" s="558">
        <v>1102</v>
      </c>
      <c r="T139" s="538"/>
      <c r="U139" s="558">
        <v>822</v>
      </c>
      <c r="V139" s="538"/>
      <c r="W139" s="558">
        <v>817</v>
      </c>
      <c r="X139" s="528"/>
      <c r="Y139" s="528"/>
      <c r="Z139" s="528"/>
      <c r="AA139" s="528"/>
      <c r="AB139" s="528"/>
      <c r="AC139" s="528"/>
      <c r="AD139" s="528"/>
      <c r="AE139" s="528"/>
      <c r="AF139" s="528"/>
      <c r="AG139" s="528"/>
      <c r="AH139" s="528"/>
      <c r="AI139" s="528"/>
      <c r="AJ139" s="528"/>
      <c r="AK139" s="528"/>
      <c r="AL139" s="528"/>
      <c r="AM139" s="528"/>
      <c r="AN139" s="528"/>
      <c r="AO139" s="528"/>
      <c r="AP139" s="528"/>
      <c r="AQ139" s="528"/>
      <c r="AR139" s="528"/>
      <c r="AS139" s="528"/>
      <c r="AT139" s="528"/>
      <c r="AU139" s="528"/>
      <c r="AV139" s="528"/>
      <c r="AW139" s="528"/>
      <c r="AX139" s="528"/>
      <c r="AY139" s="528"/>
      <c r="AZ139" s="528"/>
      <c r="BA139" s="528"/>
      <c r="BB139" s="528"/>
      <c r="BC139" s="528"/>
      <c r="BD139" s="528"/>
      <c r="BE139" s="528"/>
      <c r="BF139" s="528"/>
      <c r="BG139" s="528"/>
      <c r="BH139" s="528"/>
      <c r="BI139" s="528"/>
      <c r="BJ139" s="528"/>
      <c r="BK139" s="528"/>
      <c r="BL139" s="528"/>
      <c r="BM139" s="528"/>
      <c r="BN139" s="528"/>
      <c r="BO139" s="528"/>
      <c r="BP139" s="528"/>
      <c r="BQ139" s="528"/>
      <c r="BR139" s="528"/>
      <c r="BS139" s="528"/>
      <c r="BT139" s="528"/>
      <c r="BU139" s="528"/>
      <c r="BV139" s="528"/>
      <c r="BW139" s="528"/>
      <c r="BX139" s="528"/>
      <c r="BY139" s="528"/>
      <c r="BZ139" s="528"/>
      <c r="CA139" s="528"/>
      <c r="CB139" s="528"/>
      <c r="CC139" s="528"/>
      <c r="CD139" s="528"/>
      <c r="CE139" s="528"/>
      <c r="CF139" s="528"/>
      <c r="CG139" s="528"/>
      <c r="CH139" s="528"/>
      <c r="CI139" s="528"/>
      <c r="CJ139" s="528"/>
      <c r="CK139" s="528"/>
      <c r="CL139" s="528"/>
      <c r="CM139" s="528"/>
      <c r="CN139" s="528"/>
      <c r="CO139" s="528"/>
      <c r="CP139" s="528"/>
      <c r="CQ139" s="528"/>
      <c r="CR139" s="528"/>
      <c r="CS139" s="528"/>
      <c r="CT139" s="528"/>
      <c r="CU139" s="528"/>
      <c r="CV139" s="528"/>
      <c r="CW139" s="528"/>
      <c r="CX139" s="528"/>
      <c r="CY139" s="528"/>
      <c r="CZ139" s="528"/>
      <c r="DA139" s="528"/>
      <c r="DB139" s="528"/>
      <c r="DC139" s="528"/>
      <c r="DD139" s="528"/>
      <c r="DE139" s="528"/>
      <c r="DF139" s="528"/>
      <c r="DG139" s="528"/>
      <c r="DH139" s="528"/>
      <c r="DI139" s="528"/>
      <c r="DJ139" s="528"/>
      <c r="DK139" s="528"/>
      <c r="DL139" s="528"/>
      <c r="DM139" s="528"/>
      <c r="DN139" s="528"/>
      <c r="DO139" s="528"/>
      <c r="DP139" s="528"/>
      <c r="DQ139" s="528"/>
      <c r="DR139" s="528"/>
      <c r="DS139" s="528"/>
      <c r="DT139" s="528"/>
      <c r="DU139" s="528"/>
      <c r="DV139" s="528"/>
      <c r="DW139" s="528"/>
      <c r="DX139" s="528"/>
      <c r="DY139" s="528"/>
      <c r="DZ139" s="528"/>
      <c r="EA139" s="528"/>
      <c r="EB139" s="528"/>
      <c r="EC139" s="528"/>
      <c r="ED139" s="528"/>
      <c r="EE139" s="528"/>
      <c r="EF139" s="528"/>
      <c r="EG139" s="528"/>
      <c r="EH139" s="528"/>
      <c r="EI139" s="528"/>
      <c r="EJ139" s="528"/>
      <c r="EK139" s="528"/>
      <c r="EL139" s="528"/>
      <c r="EM139" s="528"/>
      <c r="EN139" s="528"/>
      <c r="EO139" s="528"/>
      <c r="EP139" s="528"/>
      <c r="EQ139" s="528"/>
      <c r="ER139" s="528"/>
      <c r="ES139" s="528"/>
      <c r="ET139" s="528"/>
      <c r="EU139" s="528"/>
      <c r="EV139" s="528"/>
      <c r="EW139" s="528"/>
      <c r="EX139" s="528"/>
      <c r="EY139" s="528"/>
      <c r="EZ139" s="528"/>
      <c r="FA139" s="528"/>
      <c r="FB139" s="528"/>
      <c r="FC139" s="528"/>
      <c r="FD139" s="528"/>
      <c r="FE139" s="528"/>
      <c r="FF139" s="528"/>
      <c r="FG139" s="528"/>
    </row>
    <row r="140" spans="1:163" ht="16.5" customHeight="1" x14ac:dyDescent="0.2">
      <c r="A140" s="134"/>
      <c r="B140" s="134"/>
      <c r="C140" s="134" t="s">
        <v>940</v>
      </c>
      <c r="D140" s="134" t="s">
        <v>941</v>
      </c>
      <c r="E140" s="134"/>
      <c r="F140" s="134" t="s">
        <v>942</v>
      </c>
      <c r="G140" s="134"/>
      <c r="H140" s="134"/>
      <c r="I140" s="558">
        <v>1883</v>
      </c>
      <c r="J140" s="270"/>
      <c r="K140" s="589" t="s">
        <v>943</v>
      </c>
      <c r="L140" s="270"/>
      <c r="M140" s="558">
        <v>118</v>
      </c>
      <c r="N140" s="538"/>
      <c r="O140" s="558">
        <v>210</v>
      </c>
      <c r="P140" s="538"/>
      <c r="Q140" s="558">
        <v>504</v>
      </c>
      <c r="R140" s="538"/>
      <c r="S140" s="558">
        <v>423</v>
      </c>
      <c r="T140" s="538"/>
      <c r="U140" s="558">
        <v>310</v>
      </c>
      <c r="V140" s="538"/>
      <c r="W140" s="558">
        <v>318</v>
      </c>
      <c r="X140" s="528"/>
      <c r="Y140" s="528"/>
      <c r="Z140" s="528"/>
      <c r="AA140" s="528"/>
      <c r="AB140" s="528"/>
      <c r="AC140" s="528"/>
      <c r="AD140" s="528"/>
      <c r="AE140" s="528"/>
      <c r="AF140" s="528"/>
      <c r="AG140" s="528"/>
      <c r="AH140" s="528"/>
      <c r="AI140" s="528"/>
      <c r="AJ140" s="528"/>
      <c r="AK140" s="528"/>
      <c r="AL140" s="528"/>
      <c r="AM140" s="528"/>
      <c r="AN140" s="528"/>
      <c r="AO140" s="528"/>
      <c r="AP140" s="528"/>
      <c r="AQ140" s="528"/>
      <c r="AR140" s="528"/>
      <c r="AS140" s="528"/>
      <c r="AT140" s="528"/>
      <c r="AU140" s="528"/>
      <c r="AV140" s="528"/>
      <c r="AW140" s="528"/>
      <c r="AX140" s="528"/>
      <c r="AY140" s="528"/>
      <c r="AZ140" s="528"/>
      <c r="BA140" s="528"/>
      <c r="BB140" s="528"/>
      <c r="BC140" s="528"/>
      <c r="BD140" s="528"/>
      <c r="BE140" s="528"/>
      <c r="BF140" s="528"/>
      <c r="BG140" s="528"/>
      <c r="BH140" s="528"/>
      <c r="BI140" s="528"/>
      <c r="BJ140" s="528"/>
      <c r="BK140" s="528"/>
      <c r="BL140" s="528"/>
      <c r="BM140" s="528"/>
      <c r="BN140" s="528"/>
      <c r="BO140" s="528"/>
      <c r="BP140" s="528"/>
      <c r="BQ140" s="528"/>
      <c r="BR140" s="528"/>
      <c r="BS140" s="528"/>
      <c r="BT140" s="528"/>
      <c r="BU140" s="528"/>
      <c r="BV140" s="528"/>
      <c r="BW140" s="528"/>
      <c r="BX140" s="528"/>
      <c r="BY140" s="528"/>
      <c r="BZ140" s="528"/>
      <c r="CA140" s="528"/>
      <c r="CB140" s="528"/>
      <c r="CC140" s="528"/>
      <c r="CD140" s="528"/>
      <c r="CE140" s="528"/>
      <c r="CF140" s="528"/>
      <c r="CG140" s="528"/>
      <c r="CH140" s="528"/>
      <c r="CI140" s="528"/>
      <c r="CJ140" s="528"/>
      <c r="CK140" s="528"/>
      <c r="CL140" s="528"/>
      <c r="CM140" s="528"/>
      <c r="CN140" s="528"/>
      <c r="CO140" s="528"/>
      <c r="CP140" s="528"/>
      <c r="CQ140" s="528"/>
      <c r="CR140" s="528"/>
      <c r="CS140" s="528"/>
      <c r="CT140" s="528"/>
      <c r="CU140" s="528"/>
      <c r="CV140" s="528"/>
      <c r="CW140" s="528"/>
      <c r="CX140" s="528"/>
      <c r="CY140" s="528"/>
      <c r="CZ140" s="528"/>
      <c r="DA140" s="528"/>
      <c r="DB140" s="528"/>
      <c r="DC140" s="528"/>
      <c r="DD140" s="528"/>
      <c r="DE140" s="528"/>
      <c r="DF140" s="528"/>
      <c r="DG140" s="528"/>
      <c r="DH140" s="528"/>
      <c r="DI140" s="528"/>
      <c r="DJ140" s="528"/>
      <c r="DK140" s="528"/>
      <c r="DL140" s="528"/>
      <c r="DM140" s="528"/>
      <c r="DN140" s="528"/>
      <c r="DO140" s="528"/>
      <c r="DP140" s="528"/>
      <c r="DQ140" s="528"/>
      <c r="DR140" s="528"/>
      <c r="DS140" s="528"/>
      <c r="DT140" s="528"/>
      <c r="DU140" s="528"/>
      <c r="DV140" s="528"/>
      <c r="DW140" s="528"/>
      <c r="DX140" s="528"/>
      <c r="DY140" s="528"/>
      <c r="DZ140" s="528"/>
      <c r="EA140" s="528"/>
      <c r="EB140" s="528"/>
      <c r="EC140" s="528"/>
      <c r="ED140" s="528"/>
      <c r="EE140" s="528"/>
      <c r="EF140" s="528"/>
      <c r="EG140" s="528"/>
      <c r="EH140" s="528"/>
      <c r="EI140" s="528"/>
      <c r="EJ140" s="528"/>
      <c r="EK140" s="528"/>
      <c r="EL140" s="528"/>
      <c r="EM140" s="528"/>
      <c r="EN140" s="528"/>
      <c r="EO140" s="528"/>
      <c r="EP140" s="528"/>
      <c r="EQ140" s="528"/>
      <c r="ER140" s="528"/>
      <c r="ES140" s="528"/>
      <c r="ET140" s="528"/>
      <c r="EU140" s="528"/>
      <c r="EV140" s="528"/>
      <c r="EW140" s="528"/>
      <c r="EX140" s="528"/>
      <c r="EY140" s="528"/>
      <c r="EZ140" s="528"/>
      <c r="FA140" s="528"/>
      <c r="FB140" s="528"/>
      <c r="FC140" s="528"/>
      <c r="FD140" s="528"/>
      <c r="FE140" s="528"/>
      <c r="FF140" s="528"/>
      <c r="FG140" s="528"/>
    </row>
    <row r="141" spans="1:163" ht="12" customHeight="1" x14ac:dyDescent="0.2">
      <c r="A141" s="134"/>
      <c r="B141" s="134"/>
      <c r="C141" s="134" t="s">
        <v>944</v>
      </c>
      <c r="D141" s="134" t="s">
        <v>945</v>
      </c>
      <c r="E141" s="134"/>
      <c r="F141" s="134" t="s">
        <v>946</v>
      </c>
      <c r="G141" s="134"/>
      <c r="H141" s="134"/>
      <c r="I141" s="558">
        <v>556</v>
      </c>
      <c r="J141" s="270"/>
      <c r="K141" s="589" t="s">
        <v>947</v>
      </c>
      <c r="L141" s="270"/>
      <c r="M141" s="558">
        <v>48</v>
      </c>
      <c r="N141" s="538"/>
      <c r="O141" s="558">
        <v>68</v>
      </c>
      <c r="P141" s="538"/>
      <c r="Q141" s="558">
        <v>170</v>
      </c>
      <c r="R141" s="538"/>
      <c r="S141" s="558">
        <v>100</v>
      </c>
      <c r="T141" s="538"/>
      <c r="U141" s="558">
        <v>81</v>
      </c>
      <c r="V141" s="538"/>
      <c r="W141" s="558">
        <v>89</v>
      </c>
      <c r="X141" s="528"/>
      <c r="Y141" s="528"/>
      <c r="Z141" s="528"/>
      <c r="AA141" s="528"/>
      <c r="AB141" s="528"/>
      <c r="AC141" s="528"/>
      <c r="AD141" s="528"/>
      <c r="AE141" s="528"/>
      <c r="AF141" s="528"/>
      <c r="AG141" s="528"/>
      <c r="AH141" s="528"/>
      <c r="AI141" s="528"/>
      <c r="AJ141" s="528"/>
      <c r="AK141" s="528"/>
      <c r="AL141" s="528"/>
      <c r="AM141" s="528"/>
      <c r="AN141" s="528"/>
      <c r="AO141" s="528"/>
      <c r="AP141" s="528"/>
      <c r="AQ141" s="528"/>
      <c r="AR141" s="528"/>
      <c r="AS141" s="528"/>
      <c r="AT141" s="528"/>
      <c r="AU141" s="528"/>
      <c r="AV141" s="528"/>
      <c r="AW141" s="528"/>
      <c r="AX141" s="528"/>
      <c r="AY141" s="528"/>
      <c r="AZ141" s="528"/>
      <c r="BA141" s="528"/>
      <c r="BB141" s="528"/>
      <c r="BC141" s="528"/>
      <c r="BD141" s="528"/>
      <c r="BE141" s="528"/>
      <c r="BF141" s="528"/>
      <c r="BG141" s="528"/>
      <c r="BH141" s="528"/>
      <c r="BI141" s="528"/>
      <c r="BJ141" s="528"/>
      <c r="BK141" s="528"/>
      <c r="BL141" s="528"/>
      <c r="BM141" s="528"/>
      <c r="BN141" s="528"/>
      <c r="BO141" s="528"/>
      <c r="BP141" s="528"/>
      <c r="BQ141" s="528"/>
      <c r="BR141" s="528"/>
      <c r="BS141" s="528"/>
      <c r="BT141" s="528"/>
      <c r="BU141" s="528"/>
      <c r="BV141" s="528"/>
      <c r="BW141" s="528"/>
      <c r="BX141" s="528"/>
      <c r="BY141" s="528"/>
      <c r="BZ141" s="528"/>
      <c r="CA141" s="528"/>
      <c r="CB141" s="528"/>
      <c r="CC141" s="528"/>
      <c r="CD141" s="528"/>
      <c r="CE141" s="528"/>
      <c r="CF141" s="528"/>
      <c r="CG141" s="528"/>
      <c r="CH141" s="528"/>
      <c r="CI141" s="528"/>
      <c r="CJ141" s="528"/>
      <c r="CK141" s="528"/>
      <c r="CL141" s="528"/>
      <c r="CM141" s="528"/>
      <c r="CN141" s="528"/>
      <c r="CO141" s="528"/>
      <c r="CP141" s="528"/>
      <c r="CQ141" s="528"/>
      <c r="CR141" s="528"/>
      <c r="CS141" s="528"/>
      <c r="CT141" s="528"/>
      <c r="CU141" s="528"/>
      <c r="CV141" s="528"/>
      <c r="CW141" s="528"/>
      <c r="CX141" s="528"/>
      <c r="CY141" s="528"/>
      <c r="CZ141" s="528"/>
      <c r="DA141" s="528"/>
      <c r="DB141" s="528"/>
      <c r="DC141" s="528"/>
      <c r="DD141" s="528"/>
      <c r="DE141" s="528"/>
      <c r="DF141" s="528"/>
      <c r="DG141" s="528"/>
      <c r="DH141" s="528"/>
      <c r="DI141" s="528"/>
      <c r="DJ141" s="528"/>
      <c r="DK141" s="528"/>
      <c r="DL141" s="528"/>
      <c r="DM141" s="528"/>
      <c r="DN141" s="528"/>
      <c r="DO141" s="528"/>
      <c r="DP141" s="528"/>
      <c r="DQ141" s="528"/>
      <c r="DR141" s="528"/>
      <c r="DS141" s="528"/>
      <c r="DT141" s="528"/>
      <c r="DU141" s="528"/>
      <c r="DV141" s="528"/>
      <c r="DW141" s="528"/>
      <c r="DX141" s="528"/>
      <c r="DY141" s="528"/>
      <c r="DZ141" s="528"/>
      <c r="EA141" s="528"/>
      <c r="EB141" s="528"/>
      <c r="EC141" s="528"/>
      <c r="ED141" s="528"/>
      <c r="EE141" s="528"/>
      <c r="EF141" s="528"/>
      <c r="EG141" s="528"/>
      <c r="EH141" s="528"/>
      <c r="EI141" s="528"/>
      <c r="EJ141" s="528"/>
      <c r="EK141" s="528"/>
      <c r="EL141" s="528"/>
      <c r="EM141" s="528"/>
      <c r="EN141" s="528"/>
      <c r="EO141" s="528"/>
      <c r="EP141" s="528"/>
      <c r="EQ141" s="528"/>
      <c r="ER141" s="528"/>
      <c r="ES141" s="528"/>
      <c r="ET141" s="528"/>
      <c r="EU141" s="528"/>
      <c r="EV141" s="528"/>
      <c r="EW141" s="528"/>
      <c r="EX141" s="528"/>
      <c r="EY141" s="528"/>
      <c r="EZ141" s="528"/>
      <c r="FA141" s="528"/>
      <c r="FB141" s="528"/>
      <c r="FC141" s="528"/>
      <c r="FD141" s="528"/>
      <c r="FE141" s="528"/>
      <c r="FF141" s="528"/>
      <c r="FG141" s="528"/>
    </row>
    <row r="142" spans="1:163" ht="12" customHeight="1" x14ac:dyDescent="0.2">
      <c r="A142" s="134"/>
      <c r="B142" s="134"/>
      <c r="C142" s="134" t="s">
        <v>948</v>
      </c>
      <c r="D142" s="134" t="s">
        <v>949</v>
      </c>
      <c r="E142" s="134"/>
      <c r="F142" s="134" t="s">
        <v>950</v>
      </c>
      <c r="G142" s="134"/>
      <c r="H142" s="134"/>
      <c r="I142" s="558">
        <v>868</v>
      </c>
      <c r="J142" s="270"/>
      <c r="K142" s="589" t="s">
        <v>610</v>
      </c>
      <c r="L142" s="270"/>
      <c r="M142" s="558">
        <v>73</v>
      </c>
      <c r="N142" s="538"/>
      <c r="O142" s="558">
        <v>88</v>
      </c>
      <c r="P142" s="538"/>
      <c r="Q142" s="558">
        <v>253</v>
      </c>
      <c r="R142" s="538"/>
      <c r="S142" s="558">
        <v>197</v>
      </c>
      <c r="T142" s="538"/>
      <c r="U142" s="558">
        <v>129</v>
      </c>
      <c r="V142" s="538"/>
      <c r="W142" s="558">
        <v>128</v>
      </c>
      <c r="X142" s="528"/>
      <c r="Y142" s="528"/>
      <c r="Z142" s="528"/>
      <c r="AA142" s="528"/>
      <c r="AB142" s="528"/>
      <c r="AC142" s="528"/>
      <c r="AD142" s="528"/>
      <c r="AE142" s="528"/>
      <c r="AF142" s="528"/>
      <c r="AG142" s="528"/>
      <c r="AH142" s="528"/>
      <c r="AI142" s="528"/>
      <c r="AJ142" s="528"/>
      <c r="AK142" s="528"/>
      <c r="AL142" s="528"/>
      <c r="AM142" s="528"/>
      <c r="AN142" s="528"/>
      <c r="AO142" s="528"/>
      <c r="AP142" s="528"/>
      <c r="AQ142" s="528"/>
      <c r="AR142" s="528"/>
      <c r="AS142" s="528"/>
      <c r="AT142" s="528"/>
      <c r="AU142" s="528"/>
      <c r="AV142" s="528"/>
      <c r="AW142" s="528"/>
      <c r="AX142" s="528"/>
      <c r="AY142" s="528"/>
      <c r="AZ142" s="528"/>
      <c r="BA142" s="528"/>
      <c r="BB142" s="528"/>
      <c r="BC142" s="528"/>
      <c r="BD142" s="528"/>
      <c r="BE142" s="528"/>
      <c r="BF142" s="528"/>
      <c r="BG142" s="528"/>
      <c r="BH142" s="528"/>
      <c r="BI142" s="528"/>
      <c r="BJ142" s="528"/>
      <c r="BK142" s="528"/>
      <c r="BL142" s="528"/>
      <c r="BM142" s="528"/>
      <c r="BN142" s="528"/>
      <c r="BO142" s="528"/>
      <c r="BP142" s="528"/>
      <c r="BQ142" s="528"/>
      <c r="BR142" s="528"/>
      <c r="BS142" s="528"/>
      <c r="BT142" s="528"/>
      <c r="BU142" s="528"/>
      <c r="BV142" s="528"/>
      <c r="BW142" s="528"/>
      <c r="BX142" s="528"/>
      <c r="BY142" s="528"/>
      <c r="BZ142" s="528"/>
      <c r="CA142" s="528"/>
      <c r="CB142" s="528"/>
      <c r="CC142" s="528"/>
      <c r="CD142" s="528"/>
      <c r="CE142" s="528"/>
      <c r="CF142" s="528"/>
      <c r="CG142" s="528"/>
      <c r="CH142" s="528"/>
      <c r="CI142" s="528"/>
      <c r="CJ142" s="528"/>
      <c r="CK142" s="528"/>
      <c r="CL142" s="528"/>
      <c r="CM142" s="528"/>
      <c r="CN142" s="528"/>
      <c r="CO142" s="528"/>
      <c r="CP142" s="528"/>
      <c r="CQ142" s="528"/>
      <c r="CR142" s="528"/>
      <c r="CS142" s="528"/>
      <c r="CT142" s="528"/>
      <c r="CU142" s="528"/>
      <c r="CV142" s="528"/>
      <c r="CW142" s="528"/>
      <c r="CX142" s="528"/>
      <c r="CY142" s="528"/>
      <c r="CZ142" s="528"/>
      <c r="DA142" s="528"/>
      <c r="DB142" s="528"/>
      <c r="DC142" s="528"/>
      <c r="DD142" s="528"/>
      <c r="DE142" s="528"/>
      <c r="DF142" s="528"/>
      <c r="DG142" s="528"/>
      <c r="DH142" s="528"/>
      <c r="DI142" s="528"/>
      <c r="DJ142" s="528"/>
      <c r="DK142" s="528"/>
      <c r="DL142" s="528"/>
      <c r="DM142" s="528"/>
      <c r="DN142" s="528"/>
      <c r="DO142" s="528"/>
      <c r="DP142" s="528"/>
      <c r="DQ142" s="528"/>
      <c r="DR142" s="528"/>
      <c r="DS142" s="528"/>
      <c r="DT142" s="528"/>
      <c r="DU142" s="528"/>
      <c r="DV142" s="528"/>
      <c r="DW142" s="528"/>
      <c r="DX142" s="528"/>
      <c r="DY142" s="528"/>
      <c r="DZ142" s="528"/>
      <c r="EA142" s="528"/>
      <c r="EB142" s="528"/>
      <c r="EC142" s="528"/>
      <c r="ED142" s="528"/>
      <c r="EE142" s="528"/>
      <c r="EF142" s="528"/>
      <c r="EG142" s="528"/>
      <c r="EH142" s="528"/>
      <c r="EI142" s="528"/>
      <c r="EJ142" s="528"/>
      <c r="EK142" s="528"/>
      <c r="EL142" s="528"/>
      <c r="EM142" s="528"/>
      <c r="EN142" s="528"/>
      <c r="EO142" s="528"/>
      <c r="EP142" s="528"/>
      <c r="EQ142" s="528"/>
      <c r="ER142" s="528"/>
      <c r="ES142" s="528"/>
      <c r="ET142" s="528"/>
      <c r="EU142" s="528"/>
      <c r="EV142" s="528"/>
      <c r="EW142" s="528"/>
      <c r="EX142" s="528"/>
      <c r="EY142" s="528"/>
      <c r="EZ142" s="528"/>
      <c r="FA142" s="528"/>
      <c r="FB142" s="528"/>
      <c r="FC142" s="528"/>
      <c r="FD142" s="528"/>
      <c r="FE142" s="528"/>
      <c r="FF142" s="528"/>
      <c r="FG142" s="528"/>
    </row>
    <row r="143" spans="1:163" ht="12" customHeight="1" x14ac:dyDescent="0.2">
      <c r="A143" s="134"/>
      <c r="B143" s="134"/>
      <c r="C143" s="134" t="s">
        <v>951</v>
      </c>
      <c r="D143" s="134" t="s">
        <v>952</v>
      </c>
      <c r="E143" s="134"/>
      <c r="F143" s="134" t="s">
        <v>953</v>
      </c>
      <c r="G143" s="134"/>
      <c r="H143" s="134"/>
      <c r="I143" s="558">
        <v>244</v>
      </c>
      <c r="J143" s="270"/>
      <c r="K143" s="589" t="s">
        <v>954</v>
      </c>
      <c r="L143" s="270"/>
      <c r="M143" s="558">
        <v>15</v>
      </c>
      <c r="N143" s="538"/>
      <c r="O143" s="558">
        <v>39</v>
      </c>
      <c r="P143" s="538"/>
      <c r="Q143" s="558">
        <v>68</v>
      </c>
      <c r="R143" s="538"/>
      <c r="S143" s="558">
        <v>38</v>
      </c>
      <c r="T143" s="538"/>
      <c r="U143" s="558">
        <v>34</v>
      </c>
      <c r="V143" s="538"/>
      <c r="W143" s="558">
        <v>50</v>
      </c>
      <c r="X143" s="528"/>
      <c r="Y143" s="528"/>
      <c r="Z143" s="528"/>
      <c r="AA143" s="528"/>
      <c r="AB143" s="528"/>
      <c r="AC143" s="528"/>
      <c r="AD143" s="528"/>
      <c r="AE143" s="528"/>
      <c r="AF143" s="528"/>
      <c r="AG143" s="528"/>
      <c r="AH143" s="528"/>
      <c r="AI143" s="528"/>
      <c r="AJ143" s="528"/>
      <c r="AK143" s="528"/>
      <c r="AL143" s="528"/>
      <c r="AM143" s="528"/>
      <c r="AN143" s="528"/>
      <c r="AO143" s="528"/>
      <c r="AP143" s="528"/>
      <c r="AQ143" s="528"/>
      <c r="AR143" s="528"/>
      <c r="AS143" s="528"/>
      <c r="AT143" s="528"/>
      <c r="AU143" s="528"/>
      <c r="AV143" s="528"/>
      <c r="AW143" s="528"/>
      <c r="AX143" s="528"/>
      <c r="AY143" s="528"/>
      <c r="AZ143" s="528"/>
      <c r="BA143" s="528"/>
      <c r="BB143" s="528"/>
      <c r="BC143" s="528"/>
      <c r="BD143" s="528"/>
      <c r="BE143" s="528"/>
      <c r="BF143" s="528"/>
      <c r="BG143" s="528"/>
      <c r="BH143" s="528"/>
      <c r="BI143" s="528"/>
      <c r="BJ143" s="528"/>
      <c r="BK143" s="528"/>
      <c r="BL143" s="528"/>
      <c r="BM143" s="528"/>
      <c r="BN143" s="528"/>
      <c r="BO143" s="528"/>
      <c r="BP143" s="528"/>
      <c r="BQ143" s="528"/>
      <c r="BR143" s="528"/>
      <c r="BS143" s="528"/>
      <c r="BT143" s="528"/>
      <c r="BU143" s="528"/>
      <c r="BV143" s="528"/>
      <c r="BW143" s="528"/>
      <c r="BX143" s="528"/>
      <c r="BY143" s="528"/>
      <c r="BZ143" s="528"/>
      <c r="CA143" s="528"/>
      <c r="CB143" s="528"/>
      <c r="CC143" s="528"/>
      <c r="CD143" s="528"/>
      <c r="CE143" s="528"/>
      <c r="CF143" s="528"/>
      <c r="CG143" s="528"/>
      <c r="CH143" s="528"/>
      <c r="CI143" s="528"/>
      <c r="CJ143" s="528"/>
      <c r="CK143" s="528"/>
      <c r="CL143" s="528"/>
      <c r="CM143" s="528"/>
      <c r="CN143" s="528"/>
      <c r="CO143" s="528"/>
      <c r="CP143" s="528"/>
      <c r="CQ143" s="528"/>
      <c r="CR143" s="528"/>
      <c r="CS143" s="528"/>
      <c r="CT143" s="528"/>
      <c r="CU143" s="528"/>
      <c r="CV143" s="528"/>
      <c r="CW143" s="528"/>
      <c r="CX143" s="528"/>
      <c r="CY143" s="528"/>
      <c r="CZ143" s="528"/>
      <c r="DA143" s="528"/>
      <c r="DB143" s="528"/>
      <c r="DC143" s="528"/>
      <c r="DD143" s="528"/>
      <c r="DE143" s="528"/>
      <c r="DF143" s="528"/>
      <c r="DG143" s="528"/>
      <c r="DH143" s="528"/>
      <c r="DI143" s="528"/>
      <c r="DJ143" s="528"/>
      <c r="DK143" s="528"/>
      <c r="DL143" s="528"/>
      <c r="DM143" s="528"/>
      <c r="DN143" s="528"/>
      <c r="DO143" s="528"/>
      <c r="DP143" s="528"/>
      <c r="DQ143" s="528"/>
      <c r="DR143" s="528"/>
      <c r="DS143" s="528"/>
      <c r="DT143" s="528"/>
      <c r="DU143" s="528"/>
      <c r="DV143" s="528"/>
      <c r="DW143" s="528"/>
      <c r="DX143" s="528"/>
      <c r="DY143" s="528"/>
      <c r="DZ143" s="528"/>
      <c r="EA143" s="528"/>
      <c r="EB143" s="528"/>
      <c r="EC143" s="528"/>
      <c r="ED143" s="528"/>
      <c r="EE143" s="528"/>
      <c r="EF143" s="528"/>
      <c r="EG143" s="528"/>
      <c r="EH143" s="528"/>
      <c r="EI143" s="528"/>
      <c r="EJ143" s="528"/>
      <c r="EK143" s="528"/>
      <c r="EL143" s="528"/>
      <c r="EM143" s="528"/>
      <c r="EN143" s="528"/>
      <c r="EO143" s="528"/>
      <c r="EP143" s="528"/>
      <c r="EQ143" s="528"/>
      <c r="ER143" s="528"/>
      <c r="ES143" s="528"/>
      <c r="ET143" s="528"/>
      <c r="EU143" s="528"/>
      <c r="EV143" s="528"/>
      <c r="EW143" s="528"/>
      <c r="EX143" s="528"/>
      <c r="EY143" s="528"/>
      <c r="EZ143" s="528"/>
      <c r="FA143" s="528"/>
      <c r="FB143" s="528"/>
      <c r="FC143" s="528"/>
      <c r="FD143" s="528"/>
      <c r="FE143" s="528"/>
      <c r="FF143" s="528"/>
      <c r="FG143" s="528"/>
    </row>
    <row r="144" spans="1:163" ht="12" customHeight="1" x14ac:dyDescent="0.2">
      <c r="A144" s="134"/>
      <c r="B144" s="134"/>
      <c r="C144" s="134" t="s">
        <v>955</v>
      </c>
      <c r="D144" s="134" t="s">
        <v>956</v>
      </c>
      <c r="E144" s="134"/>
      <c r="F144" s="134" t="s">
        <v>957</v>
      </c>
      <c r="G144" s="134"/>
      <c r="H144" s="134"/>
      <c r="I144" s="558">
        <v>524</v>
      </c>
      <c r="J144" s="270"/>
      <c r="K144" s="589" t="s">
        <v>821</v>
      </c>
      <c r="L144" s="270"/>
      <c r="M144" s="558">
        <v>33</v>
      </c>
      <c r="N144" s="538"/>
      <c r="O144" s="558">
        <v>60</v>
      </c>
      <c r="P144" s="538"/>
      <c r="Q144" s="558">
        <v>168</v>
      </c>
      <c r="R144" s="538"/>
      <c r="S144" s="558">
        <v>111</v>
      </c>
      <c r="T144" s="538"/>
      <c r="U144" s="558">
        <v>90</v>
      </c>
      <c r="V144" s="538"/>
      <c r="W144" s="558">
        <v>62</v>
      </c>
      <c r="X144" s="528"/>
      <c r="Y144" s="528"/>
      <c r="Z144" s="528"/>
      <c r="AA144" s="528"/>
      <c r="AB144" s="528"/>
      <c r="AC144" s="528"/>
      <c r="AD144" s="528"/>
      <c r="AE144" s="528"/>
      <c r="AF144" s="528"/>
      <c r="AG144" s="528"/>
      <c r="AH144" s="528"/>
      <c r="AI144" s="528"/>
      <c r="AJ144" s="528"/>
      <c r="AK144" s="528"/>
      <c r="AL144" s="528"/>
      <c r="AM144" s="528"/>
      <c r="AN144" s="528"/>
      <c r="AO144" s="528"/>
      <c r="AP144" s="528"/>
      <c r="AQ144" s="528"/>
      <c r="AR144" s="528"/>
      <c r="AS144" s="528"/>
      <c r="AT144" s="528"/>
      <c r="AU144" s="528"/>
      <c r="AV144" s="528"/>
      <c r="AW144" s="528"/>
      <c r="AX144" s="528"/>
      <c r="AY144" s="528"/>
      <c r="AZ144" s="528"/>
      <c r="BA144" s="528"/>
      <c r="BB144" s="528"/>
      <c r="BC144" s="528"/>
      <c r="BD144" s="528"/>
      <c r="BE144" s="528"/>
      <c r="BF144" s="528"/>
      <c r="BG144" s="528"/>
      <c r="BH144" s="528"/>
      <c r="BI144" s="528"/>
      <c r="BJ144" s="528"/>
      <c r="BK144" s="528"/>
      <c r="BL144" s="528"/>
      <c r="BM144" s="528"/>
      <c r="BN144" s="528"/>
      <c r="BO144" s="528"/>
      <c r="BP144" s="528"/>
      <c r="BQ144" s="528"/>
      <c r="BR144" s="528"/>
      <c r="BS144" s="528"/>
      <c r="BT144" s="528"/>
      <c r="BU144" s="528"/>
      <c r="BV144" s="528"/>
      <c r="BW144" s="528"/>
      <c r="BX144" s="528"/>
      <c r="BY144" s="528"/>
      <c r="BZ144" s="528"/>
      <c r="CA144" s="528"/>
      <c r="CB144" s="528"/>
      <c r="CC144" s="528"/>
      <c r="CD144" s="528"/>
      <c r="CE144" s="528"/>
      <c r="CF144" s="528"/>
      <c r="CG144" s="528"/>
      <c r="CH144" s="528"/>
      <c r="CI144" s="528"/>
      <c r="CJ144" s="528"/>
      <c r="CK144" s="528"/>
      <c r="CL144" s="528"/>
      <c r="CM144" s="528"/>
      <c r="CN144" s="528"/>
      <c r="CO144" s="528"/>
      <c r="CP144" s="528"/>
      <c r="CQ144" s="528"/>
      <c r="CR144" s="528"/>
      <c r="CS144" s="528"/>
      <c r="CT144" s="528"/>
      <c r="CU144" s="528"/>
      <c r="CV144" s="528"/>
      <c r="CW144" s="528"/>
      <c r="CX144" s="528"/>
      <c r="CY144" s="528"/>
      <c r="CZ144" s="528"/>
      <c r="DA144" s="528"/>
      <c r="DB144" s="528"/>
      <c r="DC144" s="528"/>
      <c r="DD144" s="528"/>
      <c r="DE144" s="528"/>
      <c r="DF144" s="528"/>
      <c r="DG144" s="528"/>
      <c r="DH144" s="528"/>
      <c r="DI144" s="528"/>
      <c r="DJ144" s="528"/>
      <c r="DK144" s="528"/>
      <c r="DL144" s="528"/>
      <c r="DM144" s="528"/>
      <c r="DN144" s="528"/>
      <c r="DO144" s="528"/>
      <c r="DP144" s="528"/>
      <c r="DQ144" s="528"/>
      <c r="DR144" s="528"/>
      <c r="DS144" s="528"/>
      <c r="DT144" s="528"/>
      <c r="DU144" s="528"/>
      <c r="DV144" s="528"/>
      <c r="DW144" s="528"/>
      <c r="DX144" s="528"/>
      <c r="DY144" s="528"/>
      <c r="DZ144" s="528"/>
      <c r="EA144" s="528"/>
      <c r="EB144" s="528"/>
      <c r="EC144" s="528"/>
      <c r="ED144" s="528"/>
      <c r="EE144" s="528"/>
      <c r="EF144" s="528"/>
      <c r="EG144" s="528"/>
      <c r="EH144" s="528"/>
      <c r="EI144" s="528"/>
      <c r="EJ144" s="528"/>
      <c r="EK144" s="528"/>
      <c r="EL144" s="528"/>
      <c r="EM144" s="528"/>
      <c r="EN144" s="528"/>
      <c r="EO144" s="528"/>
      <c r="EP144" s="528"/>
      <c r="EQ144" s="528"/>
      <c r="ER144" s="528"/>
      <c r="ES144" s="528"/>
      <c r="ET144" s="528"/>
      <c r="EU144" s="528"/>
      <c r="EV144" s="528"/>
      <c r="EW144" s="528"/>
      <c r="EX144" s="528"/>
      <c r="EY144" s="528"/>
      <c r="EZ144" s="528"/>
      <c r="FA144" s="528"/>
      <c r="FB144" s="528"/>
      <c r="FC144" s="528"/>
      <c r="FD144" s="528"/>
      <c r="FE144" s="528"/>
      <c r="FF144" s="528"/>
      <c r="FG144" s="528"/>
    </row>
    <row r="145" spans="1:163" ht="12" customHeight="1" x14ac:dyDescent="0.2">
      <c r="A145" s="134"/>
      <c r="B145" s="134"/>
      <c r="C145" s="134" t="s">
        <v>958</v>
      </c>
      <c r="D145" s="134" t="s">
        <v>959</v>
      </c>
      <c r="E145" s="134"/>
      <c r="F145" s="134" t="s">
        <v>960</v>
      </c>
      <c r="G145" s="134"/>
      <c r="H145" s="134"/>
      <c r="I145" s="558">
        <v>405</v>
      </c>
      <c r="J145" s="270"/>
      <c r="K145" s="589" t="s">
        <v>961</v>
      </c>
      <c r="L145" s="270"/>
      <c r="M145" s="558">
        <v>29</v>
      </c>
      <c r="N145" s="538"/>
      <c r="O145" s="558">
        <v>56</v>
      </c>
      <c r="P145" s="538"/>
      <c r="Q145" s="558">
        <v>111</v>
      </c>
      <c r="R145" s="538"/>
      <c r="S145" s="558">
        <v>77</v>
      </c>
      <c r="T145" s="538"/>
      <c r="U145" s="558">
        <v>67</v>
      </c>
      <c r="V145" s="538"/>
      <c r="W145" s="558">
        <v>65</v>
      </c>
      <c r="X145" s="528"/>
      <c r="Y145" s="528"/>
      <c r="Z145" s="528"/>
      <c r="AA145" s="528"/>
      <c r="AB145" s="528"/>
      <c r="AC145" s="528"/>
      <c r="AD145" s="528"/>
      <c r="AE145" s="528"/>
      <c r="AF145" s="528"/>
      <c r="AG145" s="528"/>
      <c r="AH145" s="528"/>
      <c r="AI145" s="528"/>
      <c r="AJ145" s="528"/>
      <c r="AK145" s="528"/>
      <c r="AL145" s="528"/>
      <c r="AM145" s="528"/>
      <c r="AN145" s="528"/>
      <c r="AO145" s="528"/>
      <c r="AP145" s="528"/>
      <c r="AQ145" s="528"/>
      <c r="AR145" s="528"/>
      <c r="AS145" s="528"/>
      <c r="AT145" s="528"/>
      <c r="AU145" s="528"/>
      <c r="AV145" s="528"/>
      <c r="AW145" s="528"/>
      <c r="AX145" s="528"/>
      <c r="AY145" s="528"/>
      <c r="AZ145" s="528"/>
      <c r="BA145" s="528"/>
      <c r="BB145" s="528"/>
      <c r="BC145" s="528"/>
      <c r="BD145" s="528"/>
      <c r="BE145" s="528"/>
      <c r="BF145" s="528"/>
      <c r="BG145" s="528"/>
      <c r="BH145" s="528"/>
      <c r="BI145" s="528"/>
      <c r="BJ145" s="528"/>
      <c r="BK145" s="528"/>
      <c r="BL145" s="528"/>
      <c r="BM145" s="528"/>
      <c r="BN145" s="528"/>
      <c r="BO145" s="528"/>
      <c r="BP145" s="528"/>
      <c r="BQ145" s="528"/>
      <c r="BR145" s="528"/>
      <c r="BS145" s="528"/>
      <c r="BT145" s="528"/>
      <c r="BU145" s="528"/>
      <c r="BV145" s="528"/>
      <c r="BW145" s="528"/>
      <c r="BX145" s="528"/>
      <c r="BY145" s="528"/>
      <c r="BZ145" s="528"/>
      <c r="CA145" s="528"/>
      <c r="CB145" s="528"/>
      <c r="CC145" s="528"/>
      <c r="CD145" s="528"/>
      <c r="CE145" s="528"/>
      <c r="CF145" s="528"/>
      <c r="CG145" s="528"/>
      <c r="CH145" s="528"/>
      <c r="CI145" s="528"/>
      <c r="CJ145" s="528"/>
      <c r="CK145" s="528"/>
      <c r="CL145" s="528"/>
      <c r="CM145" s="528"/>
      <c r="CN145" s="528"/>
      <c r="CO145" s="528"/>
      <c r="CP145" s="528"/>
      <c r="CQ145" s="528"/>
      <c r="CR145" s="528"/>
      <c r="CS145" s="528"/>
      <c r="CT145" s="528"/>
      <c r="CU145" s="528"/>
      <c r="CV145" s="528"/>
      <c r="CW145" s="528"/>
      <c r="CX145" s="528"/>
      <c r="CY145" s="528"/>
      <c r="CZ145" s="528"/>
      <c r="DA145" s="528"/>
      <c r="DB145" s="528"/>
      <c r="DC145" s="528"/>
      <c r="DD145" s="528"/>
      <c r="DE145" s="528"/>
      <c r="DF145" s="528"/>
      <c r="DG145" s="528"/>
      <c r="DH145" s="528"/>
      <c r="DI145" s="528"/>
      <c r="DJ145" s="528"/>
      <c r="DK145" s="528"/>
      <c r="DL145" s="528"/>
      <c r="DM145" s="528"/>
      <c r="DN145" s="528"/>
      <c r="DO145" s="528"/>
      <c r="DP145" s="528"/>
      <c r="DQ145" s="528"/>
      <c r="DR145" s="528"/>
      <c r="DS145" s="528"/>
      <c r="DT145" s="528"/>
      <c r="DU145" s="528"/>
      <c r="DV145" s="528"/>
      <c r="DW145" s="528"/>
      <c r="DX145" s="528"/>
      <c r="DY145" s="528"/>
      <c r="DZ145" s="528"/>
      <c r="EA145" s="528"/>
      <c r="EB145" s="528"/>
      <c r="EC145" s="528"/>
      <c r="ED145" s="528"/>
      <c r="EE145" s="528"/>
      <c r="EF145" s="528"/>
      <c r="EG145" s="528"/>
      <c r="EH145" s="528"/>
      <c r="EI145" s="528"/>
      <c r="EJ145" s="528"/>
      <c r="EK145" s="528"/>
      <c r="EL145" s="528"/>
      <c r="EM145" s="528"/>
      <c r="EN145" s="528"/>
      <c r="EO145" s="528"/>
      <c r="EP145" s="528"/>
      <c r="EQ145" s="528"/>
      <c r="ER145" s="528"/>
      <c r="ES145" s="528"/>
      <c r="ET145" s="528"/>
      <c r="EU145" s="528"/>
      <c r="EV145" s="528"/>
      <c r="EW145" s="528"/>
      <c r="EX145" s="528"/>
      <c r="EY145" s="528"/>
      <c r="EZ145" s="528"/>
      <c r="FA145" s="528"/>
      <c r="FB145" s="528"/>
      <c r="FC145" s="528"/>
      <c r="FD145" s="528"/>
      <c r="FE145" s="528"/>
      <c r="FF145" s="528"/>
      <c r="FG145" s="528"/>
    </row>
    <row r="146" spans="1:163" ht="12" customHeight="1" x14ac:dyDescent="0.2">
      <c r="A146" s="134"/>
      <c r="B146" s="134"/>
      <c r="C146" s="134" t="s">
        <v>962</v>
      </c>
      <c r="D146" s="134" t="s">
        <v>963</v>
      </c>
      <c r="E146" s="134"/>
      <c r="F146" s="134" t="s">
        <v>964</v>
      </c>
      <c r="G146" s="134"/>
      <c r="H146" s="134"/>
      <c r="I146" s="558">
        <v>331</v>
      </c>
      <c r="J146" s="270"/>
      <c r="K146" s="589" t="s">
        <v>965</v>
      </c>
      <c r="L146" s="270"/>
      <c r="M146" s="558">
        <v>27</v>
      </c>
      <c r="N146" s="538"/>
      <c r="O146" s="558">
        <v>40</v>
      </c>
      <c r="P146" s="538"/>
      <c r="Q146" s="558">
        <v>111</v>
      </c>
      <c r="R146" s="538"/>
      <c r="S146" s="558">
        <v>62</v>
      </c>
      <c r="T146" s="538"/>
      <c r="U146" s="558">
        <v>42</v>
      </c>
      <c r="V146" s="538"/>
      <c r="W146" s="558">
        <v>49</v>
      </c>
      <c r="X146" s="528"/>
      <c r="Y146" s="528"/>
      <c r="Z146" s="528"/>
      <c r="AA146" s="528"/>
      <c r="AB146" s="528"/>
      <c r="AC146" s="528"/>
      <c r="AD146" s="528"/>
      <c r="AE146" s="528"/>
      <c r="AF146" s="528"/>
      <c r="AG146" s="528"/>
      <c r="AH146" s="528"/>
      <c r="AI146" s="528"/>
      <c r="AJ146" s="528"/>
      <c r="AK146" s="528"/>
      <c r="AL146" s="528"/>
      <c r="AM146" s="528"/>
      <c r="AN146" s="528"/>
      <c r="AO146" s="528"/>
      <c r="AP146" s="528"/>
      <c r="AQ146" s="528"/>
      <c r="AR146" s="528"/>
      <c r="AS146" s="528"/>
      <c r="AT146" s="528"/>
      <c r="AU146" s="528"/>
      <c r="AV146" s="528"/>
      <c r="AW146" s="528"/>
      <c r="AX146" s="528"/>
      <c r="AY146" s="528"/>
      <c r="AZ146" s="528"/>
      <c r="BA146" s="528"/>
      <c r="BB146" s="528"/>
      <c r="BC146" s="528"/>
      <c r="BD146" s="528"/>
      <c r="BE146" s="528"/>
      <c r="BF146" s="528"/>
      <c r="BG146" s="528"/>
      <c r="BH146" s="528"/>
      <c r="BI146" s="528"/>
      <c r="BJ146" s="528"/>
      <c r="BK146" s="528"/>
      <c r="BL146" s="528"/>
      <c r="BM146" s="528"/>
      <c r="BN146" s="528"/>
      <c r="BO146" s="528"/>
      <c r="BP146" s="528"/>
      <c r="BQ146" s="528"/>
      <c r="BR146" s="528"/>
      <c r="BS146" s="528"/>
      <c r="BT146" s="528"/>
      <c r="BU146" s="528"/>
      <c r="BV146" s="528"/>
      <c r="BW146" s="528"/>
      <c r="BX146" s="528"/>
      <c r="BY146" s="528"/>
      <c r="BZ146" s="528"/>
      <c r="CA146" s="528"/>
      <c r="CB146" s="528"/>
      <c r="CC146" s="528"/>
      <c r="CD146" s="528"/>
      <c r="CE146" s="528"/>
      <c r="CF146" s="528"/>
      <c r="CG146" s="528"/>
      <c r="CH146" s="528"/>
      <c r="CI146" s="528"/>
      <c r="CJ146" s="528"/>
      <c r="CK146" s="528"/>
      <c r="CL146" s="528"/>
      <c r="CM146" s="528"/>
      <c r="CN146" s="528"/>
      <c r="CO146" s="528"/>
      <c r="CP146" s="528"/>
      <c r="CQ146" s="528"/>
      <c r="CR146" s="528"/>
      <c r="CS146" s="528"/>
      <c r="CT146" s="528"/>
      <c r="CU146" s="528"/>
      <c r="CV146" s="528"/>
      <c r="CW146" s="528"/>
      <c r="CX146" s="528"/>
      <c r="CY146" s="528"/>
      <c r="CZ146" s="528"/>
      <c r="DA146" s="528"/>
      <c r="DB146" s="528"/>
      <c r="DC146" s="528"/>
      <c r="DD146" s="528"/>
      <c r="DE146" s="528"/>
      <c r="DF146" s="528"/>
      <c r="DG146" s="528"/>
      <c r="DH146" s="528"/>
      <c r="DI146" s="528"/>
      <c r="DJ146" s="528"/>
      <c r="DK146" s="528"/>
      <c r="DL146" s="528"/>
      <c r="DM146" s="528"/>
      <c r="DN146" s="528"/>
      <c r="DO146" s="528"/>
      <c r="DP146" s="528"/>
      <c r="DQ146" s="528"/>
      <c r="DR146" s="528"/>
      <c r="DS146" s="528"/>
      <c r="DT146" s="528"/>
      <c r="DU146" s="528"/>
      <c r="DV146" s="528"/>
      <c r="DW146" s="528"/>
      <c r="DX146" s="528"/>
      <c r="DY146" s="528"/>
      <c r="DZ146" s="528"/>
      <c r="EA146" s="528"/>
      <c r="EB146" s="528"/>
      <c r="EC146" s="528"/>
      <c r="ED146" s="528"/>
      <c r="EE146" s="528"/>
      <c r="EF146" s="528"/>
      <c r="EG146" s="528"/>
      <c r="EH146" s="528"/>
      <c r="EI146" s="528"/>
      <c r="EJ146" s="528"/>
      <c r="EK146" s="528"/>
      <c r="EL146" s="528"/>
      <c r="EM146" s="528"/>
      <c r="EN146" s="528"/>
      <c r="EO146" s="528"/>
      <c r="EP146" s="528"/>
      <c r="EQ146" s="528"/>
      <c r="ER146" s="528"/>
      <c r="ES146" s="528"/>
      <c r="ET146" s="528"/>
      <c r="EU146" s="528"/>
      <c r="EV146" s="528"/>
      <c r="EW146" s="528"/>
      <c r="EX146" s="528"/>
      <c r="EY146" s="528"/>
      <c r="EZ146" s="528"/>
      <c r="FA146" s="528"/>
      <c r="FB146" s="528"/>
      <c r="FC146" s="528"/>
      <c r="FD146" s="528"/>
      <c r="FE146" s="528"/>
      <c r="FF146" s="528"/>
      <c r="FG146" s="528"/>
    </row>
    <row r="147" spans="1:163" ht="12" customHeight="1" x14ac:dyDescent="0.2">
      <c r="A147" s="134"/>
      <c r="B147" s="134"/>
      <c r="C147" s="134" t="s">
        <v>966</v>
      </c>
      <c r="D147" s="134" t="s">
        <v>967</v>
      </c>
      <c r="E147" s="134"/>
      <c r="F147" s="134" t="s">
        <v>968</v>
      </c>
      <c r="G147" s="134"/>
      <c r="H147" s="134"/>
      <c r="I147" s="558">
        <v>426</v>
      </c>
      <c r="J147" s="270"/>
      <c r="K147" s="589" t="s">
        <v>969</v>
      </c>
      <c r="L147" s="270"/>
      <c r="M147" s="558">
        <v>45</v>
      </c>
      <c r="N147" s="538"/>
      <c r="O147" s="558">
        <v>41</v>
      </c>
      <c r="P147" s="538"/>
      <c r="Q147" s="558">
        <v>121</v>
      </c>
      <c r="R147" s="538"/>
      <c r="S147" s="558">
        <v>94</v>
      </c>
      <c r="T147" s="538"/>
      <c r="U147" s="558">
        <v>69</v>
      </c>
      <c r="V147" s="538"/>
      <c r="W147" s="558">
        <v>56</v>
      </c>
      <c r="X147" s="528"/>
      <c r="Y147" s="528"/>
      <c r="Z147" s="528"/>
      <c r="AA147" s="528"/>
      <c r="AB147" s="528"/>
      <c r="AC147" s="528"/>
      <c r="AD147" s="528"/>
      <c r="AE147" s="528"/>
      <c r="AF147" s="528"/>
      <c r="AG147" s="528"/>
      <c r="AH147" s="528"/>
      <c r="AI147" s="528"/>
      <c r="AJ147" s="528"/>
      <c r="AK147" s="528"/>
      <c r="AL147" s="528"/>
      <c r="AM147" s="528"/>
      <c r="AN147" s="528"/>
      <c r="AO147" s="528"/>
      <c r="AP147" s="528"/>
      <c r="AQ147" s="528"/>
      <c r="AR147" s="528"/>
      <c r="AS147" s="528"/>
      <c r="AT147" s="528"/>
      <c r="AU147" s="528"/>
      <c r="AV147" s="528"/>
      <c r="AW147" s="528"/>
      <c r="AX147" s="528"/>
      <c r="AY147" s="528"/>
      <c r="AZ147" s="528"/>
      <c r="BA147" s="528"/>
      <c r="BB147" s="528"/>
      <c r="BC147" s="528"/>
      <c r="BD147" s="528"/>
      <c r="BE147" s="528"/>
      <c r="BF147" s="528"/>
      <c r="BG147" s="528"/>
      <c r="BH147" s="528"/>
      <c r="BI147" s="528"/>
      <c r="BJ147" s="528"/>
      <c r="BK147" s="528"/>
      <c r="BL147" s="528"/>
      <c r="BM147" s="528"/>
      <c r="BN147" s="528"/>
      <c r="BO147" s="528"/>
      <c r="BP147" s="528"/>
      <c r="BQ147" s="528"/>
      <c r="BR147" s="528"/>
      <c r="BS147" s="528"/>
      <c r="BT147" s="528"/>
      <c r="BU147" s="528"/>
      <c r="BV147" s="528"/>
      <c r="BW147" s="528"/>
      <c r="BX147" s="528"/>
      <c r="BY147" s="528"/>
      <c r="BZ147" s="528"/>
      <c r="CA147" s="528"/>
      <c r="CB147" s="528"/>
      <c r="CC147" s="528"/>
      <c r="CD147" s="528"/>
      <c r="CE147" s="528"/>
      <c r="CF147" s="528"/>
      <c r="CG147" s="528"/>
      <c r="CH147" s="528"/>
      <c r="CI147" s="528"/>
      <c r="CJ147" s="528"/>
      <c r="CK147" s="528"/>
      <c r="CL147" s="528"/>
      <c r="CM147" s="528"/>
      <c r="CN147" s="528"/>
      <c r="CO147" s="528"/>
      <c r="CP147" s="528"/>
      <c r="CQ147" s="528"/>
      <c r="CR147" s="528"/>
      <c r="CS147" s="528"/>
      <c r="CT147" s="528"/>
      <c r="CU147" s="528"/>
      <c r="CV147" s="528"/>
      <c r="CW147" s="528"/>
      <c r="CX147" s="528"/>
      <c r="CY147" s="528"/>
      <c r="CZ147" s="528"/>
      <c r="DA147" s="528"/>
      <c r="DB147" s="528"/>
      <c r="DC147" s="528"/>
      <c r="DD147" s="528"/>
      <c r="DE147" s="528"/>
      <c r="DF147" s="528"/>
      <c r="DG147" s="528"/>
      <c r="DH147" s="528"/>
      <c r="DI147" s="528"/>
      <c r="DJ147" s="528"/>
      <c r="DK147" s="528"/>
      <c r="DL147" s="528"/>
      <c r="DM147" s="528"/>
      <c r="DN147" s="528"/>
      <c r="DO147" s="528"/>
      <c r="DP147" s="528"/>
      <c r="DQ147" s="528"/>
      <c r="DR147" s="528"/>
      <c r="DS147" s="528"/>
      <c r="DT147" s="528"/>
      <c r="DU147" s="528"/>
      <c r="DV147" s="528"/>
      <c r="DW147" s="528"/>
      <c r="DX147" s="528"/>
      <c r="DY147" s="528"/>
      <c r="DZ147" s="528"/>
      <c r="EA147" s="528"/>
      <c r="EB147" s="528"/>
      <c r="EC147" s="528"/>
      <c r="ED147" s="528"/>
      <c r="EE147" s="528"/>
      <c r="EF147" s="528"/>
      <c r="EG147" s="528"/>
      <c r="EH147" s="528"/>
      <c r="EI147" s="528"/>
      <c r="EJ147" s="528"/>
      <c r="EK147" s="528"/>
      <c r="EL147" s="528"/>
      <c r="EM147" s="528"/>
      <c r="EN147" s="528"/>
      <c r="EO147" s="528"/>
      <c r="EP147" s="528"/>
      <c r="EQ147" s="528"/>
      <c r="ER147" s="528"/>
      <c r="ES147" s="528"/>
      <c r="ET147" s="528"/>
      <c r="EU147" s="528"/>
      <c r="EV147" s="528"/>
      <c r="EW147" s="528"/>
      <c r="EX147" s="528"/>
      <c r="EY147" s="528"/>
      <c r="EZ147" s="528"/>
      <c r="FA147" s="528"/>
      <c r="FB147" s="528"/>
      <c r="FC147" s="528"/>
      <c r="FD147" s="528"/>
      <c r="FE147" s="528"/>
      <c r="FF147" s="528"/>
      <c r="FG147" s="528"/>
    </row>
    <row r="148" spans="1:163" ht="12" customHeight="1" x14ac:dyDescent="0.2">
      <c r="A148" s="134"/>
      <c r="B148" s="134"/>
      <c r="C148" s="134"/>
      <c r="D148" s="134"/>
      <c r="E148" s="134"/>
      <c r="F148" s="134"/>
      <c r="G148" s="134"/>
      <c r="H148" s="134"/>
      <c r="I148" s="558"/>
      <c r="J148" s="270"/>
      <c r="K148" s="589"/>
      <c r="L148" s="270"/>
      <c r="M148" s="558"/>
      <c r="N148" s="538"/>
      <c r="O148" s="558"/>
      <c r="P148" s="538"/>
      <c r="Q148" s="558"/>
      <c r="R148" s="538"/>
      <c r="S148" s="558"/>
      <c r="T148" s="538"/>
      <c r="U148" s="558"/>
      <c r="V148" s="538"/>
      <c r="W148" s="558"/>
      <c r="X148" s="528"/>
      <c r="Y148" s="528"/>
      <c r="Z148" s="528"/>
      <c r="AA148" s="528"/>
      <c r="AB148" s="528"/>
      <c r="AC148" s="528"/>
      <c r="AD148" s="528"/>
      <c r="AE148" s="528"/>
      <c r="AF148" s="528"/>
      <c r="AG148" s="528"/>
      <c r="AH148" s="528"/>
      <c r="AI148" s="528"/>
      <c r="AJ148" s="528"/>
      <c r="AK148" s="528"/>
      <c r="AL148" s="528"/>
      <c r="AM148" s="528"/>
      <c r="AN148" s="528"/>
      <c r="AO148" s="528"/>
      <c r="AP148" s="528"/>
      <c r="AQ148" s="528"/>
      <c r="AR148" s="528"/>
      <c r="AS148" s="528"/>
      <c r="AT148" s="528"/>
      <c r="AU148" s="528"/>
      <c r="AV148" s="528"/>
      <c r="AW148" s="528"/>
      <c r="AX148" s="528"/>
      <c r="AY148" s="528"/>
      <c r="AZ148" s="528"/>
      <c r="BA148" s="528"/>
      <c r="BB148" s="528"/>
      <c r="BC148" s="528"/>
      <c r="BD148" s="528"/>
      <c r="BE148" s="528"/>
      <c r="BF148" s="528"/>
      <c r="BG148" s="528"/>
      <c r="BH148" s="528"/>
      <c r="BI148" s="528"/>
      <c r="BJ148" s="528"/>
      <c r="BK148" s="528"/>
      <c r="BL148" s="528"/>
      <c r="BM148" s="528"/>
      <c r="BN148" s="528"/>
      <c r="BO148" s="528"/>
      <c r="BP148" s="528"/>
      <c r="BQ148" s="528"/>
      <c r="BR148" s="528"/>
      <c r="BS148" s="528"/>
      <c r="BT148" s="528"/>
      <c r="BU148" s="528"/>
      <c r="BV148" s="528"/>
      <c r="BW148" s="528"/>
      <c r="BX148" s="528"/>
      <c r="BY148" s="528"/>
      <c r="BZ148" s="528"/>
      <c r="CA148" s="528"/>
      <c r="CB148" s="528"/>
      <c r="CC148" s="528"/>
      <c r="CD148" s="528"/>
      <c r="CE148" s="528"/>
      <c r="CF148" s="528"/>
      <c r="CG148" s="528"/>
      <c r="CH148" s="528"/>
      <c r="CI148" s="528"/>
      <c r="CJ148" s="528"/>
      <c r="CK148" s="528"/>
      <c r="CL148" s="528"/>
      <c r="CM148" s="528"/>
      <c r="CN148" s="528"/>
      <c r="CO148" s="528"/>
      <c r="CP148" s="528"/>
      <c r="CQ148" s="528"/>
      <c r="CR148" s="528"/>
      <c r="CS148" s="528"/>
      <c r="CT148" s="528"/>
      <c r="CU148" s="528"/>
      <c r="CV148" s="528"/>
      <c r="CW148" s="528"/>
      <c r="CX148" s="528"/>
      <c r="CY148" s="528"/>
      <c r="CZ148" s="528"/>
      <c r="DA148" s="528"/>
      <c r="DB148" s="528"/>
      <c r="DC148" s="528"/>
      <c r="DD148" s="528"/>
      <c r="DE148" s="528"/>
      <c r="DF148" s="528"/>
      <c r="DG148" s="528"/>
      <c r="DH148" s="528"/>
      <c r="DI148" s="528"/>
      <c r="DJ148" s="528"/>
      <c r="DK148" s="528"/>
      <c r="DL148" s="528"/>
      <c r="DM148" s="528"/>
      <c r="DN148" s="528"/>
      <c r="DO148" s="528"/>
      <c r="DP148" s="528"/>
      <c r="DQ148" s="528"/>
      <c r="DR148" s="528"/>
      <c r="DS148" s="528"/>
      <c r="DT148" s="528"/>
      <c r="DU148" s="528"/>
      <c r="DV148" s="528"/>
      <c r="DW148" s="528"/>
      <c r="DX148" s="528"/>
      <c r="DY148" s="528"/>
      <c r="DZ148" s="528"/>
      <c r="EA148" s="528"/>
      <c r="EB148" s="528"/>
      <c r="EC148" s="528"/>
      <c r="ED148" s="528"/>
      <c r="EE148" s="528"/>
      <c r="EF148" s="528"/>
      <c r="EG148" s="528"/>
      <c r="EH148" s="528"/>
      <c r="EI148" s="528"/>
      <c r="EJ148" s="528"/>
      <c r="EK148" s="528"/>
      <c r="EL148" s="528"/>
      <c r="EM148" s="528"/>
      <c r="EN148" s="528"/>
      <c r="EO148" s="528"/>
      <c r="EP148" s="528"/>
      <c r="EQ148" s="528"/>
      <c r="ER148" s="528"/>
      <c r="ES148" s="528"/>
      <c r="ET148" s="528"/>
      <c r="EU148" s="528"/>
      <c r="EV148" s="528"/>
      <c r="EW148" s="528"/>
      <c r="EX148" s="528"/>
      <c r="EY148" s="528"/>
      <c r="EZ148" s="528"/>
      <c r="FA148" s="528"/>
      <c r="FB148" s="528"/>
      <c r="FC148" s="528"/>
      <c r="FD148" s="528"/>
      <c r="FE148" s="528"/>
      <c r="FF148" s="528"/>
      <c r="FG148" s="528"/>
    </row>
    <row r="149" spans="1:163" ht="12" customHeight="1" x14ac:dyDescent="0.2">
      <c r="A149" s="134"/>
      <c r="B149" s="134"/>
      <c r="C149" s="134" t="s">
        <v>970</v>
      </c>
      <c r="D149" s="134" t="s">
        <v>971</v>
      </c>
      <c r="E149" s="134" t="s">
        <v>972</v>
      </c>
      <c r="F149" s="134"/>
      <c r="G149" s="134"/>
      <c r="H149" s="134"/>
      <c r="I149" s="558">
        <v>5039</v>
      </c>
      <c r="J149" s="270"/>
      <c r="K149" s="589" t="s">
        <v>973</v>
      </c>
      <c r="L149" s="270"/>
      <c r="M149" s="558">
        <v>375</v>
      </c>
      <c r="N149" s="538"/>
      <c r="O149" s="558">
        <v>562</v>
      </c>
      <c r="P149" s="538"/>
      <c r="Q149" s="558">
        <v>1448</v>
      </c>
      <c r="R149" s="538"/>
      <c r="S149" s="558">
        <v>1052</v>
      </c>
      <c r="T149" s="538"/>
      <c r="U149" s="558">
        <v>823</v>
      </c>
      <c r="V149" s="538"/>
      <c r="W149" s="558">
        <v>779</v>
      </c>
      <c r="X149" s="528"/>
      <c r="Y149" s="528"/>
      <c r="Z149" s="528"/>
      <c r="AA149" s="528"/>
      <c r="AB149" s="528"/>
      <c r="AC149" s="528"/>
      <c r="AD149" s="528"/>
      <c r="AE149" s="528"/>
      <c r="AF149" s="528"/>
      <c r="AG149" s="528"/>
      <c r="AH149" s="528"/>
      <c r="AI149" s="528"/>
      <c r="AJ149" s="528"/>
      <c r="AK149" s="528"/>
      <c r="AL149" s="528"/>
      <c r="AM149" s="528"/>
      <c r="AN149" s="528"/>
      <c r="AO149" s="528"/>
      <c r="AP149" s="528"/>
      <c r="AQ149" s="528"/>
      <c r="AR149" s="528"/>
      <c r="AS149" s="528"/>
      <c r="AT149" s="528"/>
      <c r="AU149" s="528"/>
      <c r="AV149" s="528"/>
      <c r="AW149" s="528"/>
      <c r="AX149" s="528"/>
      <c r="AY149" s="528"/>
      <c r="AZ149" s="528"/>
      <c r="BA149" s="528"/>
      <c r="BB149" s="528"/>
      <c r="BC149" s="528"/>
      <c r="BD149" s="528"/>
      <c r="BE149" s="528"/>
      <c r="BF149" s="528"/>
      <c r="BG149" s="528"/>
      <c r="BH149" s="528"/>
      <c r="BI149" s="528"/>
      <c r="BJ149" s="528"/>
      <c r="BK149" s="528"/>
      <c r="BL149" s="528"/>
      <c r="BM149" s="528"/>
      <c r="BN149" s="528"/>
      <c r="BO149" s="528"/>
      <c r="BP149" s="528"/>
      <c r="BQ149" s="528"/>
      <c r="BR149" s="528"/>
      <c r="BS149" s="528"/>
      <c r="BT149" s="528"/>
      <c r="BU149" s="528"/>
      <c r="BV149" s="528"/>
      <c r="BW149" s="528"/>
      <c r="BX149" s="528"/>
      <c r="BY149" s="528"/>
      <c r="BZ149" s="528"/>
      <c r="CA149" s="528"/>
      <c r="CB149" s="528"/>
      <c r="CC149" s="528"/>
      <c r="CD149" s="528"/>
      <c r="CE149" s="528"/>
      <c r="CF149" s="528"/>
      <c r="CG149" s="528"/>
      <c r="CH149" s="528"/>
      <c r="CI149" s="528"/>
      <c r="CJ149" s="528"/>
      <c r="CK149" s="528"/>
      <c r="CL149" s="528"/>
      <c r="CM149" s="528"/>
      <c r="CN149" s="528"/>
      <c r="CO149" s="528"/>
      <c r="CP149" s="528"/>
      <c r="CQ149" s="528"/>
      <c r="CR149" s="528"/>
      <c r="CS149" s="528"/>
      <c r="CT149" s="528"/>
      <c r="CU149" s="528"/>
      <c r="CV149" s="528"/>
      <c r="CW149" s="528"/>
      <c r="CX149" s="528"/>
      <c r="CY149" s="528"/>
      <c r="CZ149" s="528"/>
      <c r="DA149" s="528"/>
      <c r="DB149" s="528"/>
      <c r="DC149" s="528"/>
      <c r="DD149" s="528"/>
      <c r="DE149" s="528"/>
      <c r="DF149" s="528"/>
      <c r="DG149" s="528"/>
      <c r="DH149" s="528"/>
      <c r="DI149" s="528"/>
      <c r="DJ149" s="528"/>
      <c r="DK149" s="528"/>
      <c r="DL149" s="528"/>
      <c r="DM149" s="528"/>
      <c r="DN149" s="528"/>
      <c r="DO149" s="528"/>
      <c r="DP149" s="528"/>
      <c r="DQ149" s="528"/>
      <c r="DR149" s="528"/>
      <c r="DS149" s="528"/>
      <c r="DT149" s="528"/>
      <c r="DU149" s="528"/>
      <c r="DV149" s="528"/>
      <c r="DW149" s="528"/>
      <c r="DX149" s="528"/>
      <c r="DY149" s="528"/>
      <c r="DZ149" s="528"/>
      <c r="EA149" s="528"/>
      <c r="EB149" s="528"/>
      <c r="EC149" s="528"/>
      <c r="ED149" s="528"/>
      <c r="EE149" s="528"/>
      <c r="EF149" s="528"/>
      <c r="EG149" s="528"/>
      <c r="EH149" s="528"/>
      <c r="EI149" s="528"/>
      <c r="EJ149" s="528"/>
      <c r="EK149" s="528"/>
      <c r="EL149" s="528"/>
      <c r="EM149" s="528"/>
      <c r="EN149" s="528"/>
      <c r="EO149" s="528"/>
      <c r="EP149" s="528"/>
      <c r="EQ149" s="528"/>
      <c r="ER149" s="528"/>
      <c r="ES149" s="528"/>
      <c r="ET149" s="528"/>
      <c r="EU149" s="528"/>
      <c r="EV149" s="528"/>
      <c r="EW149" s="528"/>
      <c r="EX149" s="528"/>
      <c r="EY149" s="528"/>
      <c r="EZ149" s="528"/>
      <c r="FA149" s="528"/>
      <c r="FB149" s="528"/>
      <c r="FC149" s="528"/>
      <c r="FD149" s="528"/>
      <c r="FE149" s="528"/>
      <c r="FF149" s="528"/>
      <c r="FG149" s="528"/>
    </row>
    <row r="150" spans="1:163" ht="16.5" customHeight="1" x14ac:dyDescent="0.2">
      <c r="A150" s="134"/>
      <c r="B150" s="134"/>
      <c r="C150" s="134" t="s">
        <v>974</v>
      </c>
      <c r="D150" s="134" t="s">
        <v>975</v>
      </c>
      <c r="E150" s="134"/>
      <c r="F150" s="134" t="s">
        <v>976</v>
      </c>
      <c r="G150" s="134"/>
      <c r="H150" s="134"/>
      <c r="I150" s="558">
        <v>803</v>
      </c>
      <c r="J150" s="270"/>
      <c r="K150" s="589" t="s">
        <v>977</v>
      </c>
      <c r="L150" s="270"/>
      <c r="M150" s="558">
        <v>62</v>
      </c>
      <c r="N150" s="538"/>
      <c r="O150" s="558">
        <v>91</v>
      </c>
      <c r="P150" s="538"/>
      <c r="Q150" s="558">
        <v>210</v>
      </c>
      <c r="R150" s="538"/>
      <c r="S150" s="558">
        <v>173</v>
      </c>
      <c r="T150" s="538"/>
      <c r="U150" s="558">
        <v>142</v>
      </c>
      <c r="V150" s="538"/>
      <c r="W150" s="558">
        <v>125</v>
      </c>
      <c r="X150" s="528"/>
      <c r="Y150" s="528"/>
      <c r="Z150" s="528"/>
      <c r="AA150" s="528"/>
      <c r="AB150" s="528"/>
      <c r="AC150" s="528"/>
      <c r="AD150" s="528"/>
      <c r="AE150" s="528"/>
      <c r="AF150" s="528"/>
      <c r="AG150" s="528"/>
      <c r="AH150" s="528"/>
      <c r="AI150" s="528"/>
      <c r="AJ150" s="528"/>
      <c r="AK150" s="528"/>
      <c r="AL150" s="528"/>
      <c r="AM150" s="528"/>
      <c r="AN150" s="528"/>
      <c r="AO150" s="528"/>
      <c r="AP150" s="528"/>
      <c r="AQ150" s="528"/>
      <c r="AR150" s="528"/>
      <c r="AS150" s="528"/>
      <c r="AT150" s="528"/>
      <c r="AU150" s="528"/>
      <c r="AV150" s="528"/>
      <c r="AW150" s="528"/>
      <c r="AX150" s="528"/>
      <c r="AY150" s="528"/>
      <c r="AZ150" s="528"/>
      <c r="BA150" s="528"/>
      <c r="BB150" s="528"/>
      <c r="BC150" s="528"/>
      <c r="BD150" s="528"/>
      <c r="BE150" s="528"/>
      <c r="BF150" s="528"/>
      <c r="BG150" s="528"/>
      <c r="BH150" s="528"/>
      <c r="BI150" s="528"/>
      <c r="BJ150" s="528"/>
      <c r="BK150" s="528"/>
      <c r="BL150" s="528"/>
      <c r="BM150" s="528"/>
      <c r="BN150" s="528"/>
      <c r="BO150" s="528"/>
      <c r="BP150" s="528"/>
      <c r="BQ150" s="528"/>
      <c r="BR150" s="528"/>
      <c r="BS150" s="528"/>
      <c r="BT150" s="528"/>
      <c r="BU150" s="528"/>
      <c r="BV150" s="528"/>
      <c r="BW150" s="528"/>
      <c r="BX150" s="528"/>
      <c r="BY150" s="528"/>
      <c r="BZ150" s="528"/>
      <c r="CA150" s="528"/>
      <c r="CB150" s="528"/>
      <c r="CC150" s="528"/>
      <c r="CD150" s="528"/>
      <c r="CE150" s="528"/>
      <c r="CF150" s="528"/>
      <c r="CG150" s="528"/>
      <c r="CH150" s="528"/>
      <c r="CI150" s="528"/>
      <c r="CJ150" s="528"/>
      <c r="CK150" s="528"/>
      <c r="CL150" s="528"/>
      <c r="CM150" s="528"/>
      <c r="CN150" s="528"/>
      <c r="CO150" s="528"/>
      <c r="CP150" s="528"/>
      <c r="CQ150" s="528"/>
      <c r="CR150" s="528"/>
      <c r="CS150" s="528"/>
      <c r="CT150" s="528"/>
      <c r="CU150" s="528"/>
      <c r="CV150" s="528"/>
      <c r="CW150" s="528"/>
      <c r="CX150" s="528"/>
      <c r="CY150" s="528"/>
      <c r="CZ150" s="528"/>
      <c r="DA150" s="528"/>
      <c r="DB150" s="528"/>
      <c r="DC150" s="528"/>
      <c r="DD150" s="528"/>
      <c r="DE150" s="528"/>
      <c r="DF150" s="528"/>
      <c r="DG150" s="528"/>
      <c r="DH150" s="528"/>
      <c r="DI150" s="528"/>
      <c r="DJ150" s="528"/>
      <c r="DK150" s="528"/>
      <c r="DL150" s="528"/>
      <c r="DM150" s="528"/>
      <c r="DN150" s="528"/>
      <c r="DO150" s="528"/>
      <c r="DP150" s="528"/>
      <c r="DQ150" s="528"/>
      <c r="DR150" s="528"/>
      <c r="DS150" s="528"/>
      <c r="DT150" s="528"/>
      <c r="DU150" s="528"/>
      <c r="DV150" s="528"/>
      <c r="DW150" s="528"/>
      <c r="DX150" s="528"/>
      <c r="DY150" s="528"/>
      <c r="DZ150" s="528"/>
      <c r="EA150" s="528"/>
      <c r="EB150" s="528"/>
      <c r="EC150" s="528"/>
      <c r="ED150" s="528"/>
      <c r="EE150" s="528"/>
      <c r="EF150" s="528"/>
      <c r="EG150" s="528"/>
      <c r="EH150" s="528"/>
      <c r="EI150" s="528"/>
      <c r="EJ150" s="528"/>
      <c r="EK150" s="528"/>
      <c r="EL150" s="528"/>
      <c r="EM150" s="528"/>
      <c r="EN150" s="528"/>
      <c r="EO150" s="528"/>
      <c r="EP150" s="528"/>
      <c r="EQ150" s="528"/>
      <c r="ER150" s="528"/>
      <c r="ES150" s="528"/>
      <c r="ET150" s="528"/>
      <c r="EU150" s="528"/>
      <c r="EV150" s="528"/>
      <c r="EW150" s="528"/>
      <c r="EX150" s="528"/>
      <c r="EY150" s="528"/>
      <c r="EZ150" s="528"/>
      <c r="FA150" s="528"/>
      <c r="FB150" s="528"/>
      <c r="FC150" s="528"/>
      <c r="FD150" s="528"/>
      <c r="FE150" s="528"/>
      <c r="FF150" s="528"/>
      <c r="FG150" s="528"/>
    </row>
    <row r="151" spans="1:163" ht="12" customHeight="1" x14ac:dyDescent="0.2">
      <c r="A151" s="134"/>
      <c r="B151" s="134"/>
      <c r="C151" s="134" t="s">
        <v>978</v>
      </c>
      <c r="D151" s="134" t="s">
        <v>979</v>
      </c>
      <c r="E151" s="134"/>
      <c r="F151" s="134" t="s">
        <v>980</v>
      </c>
      <c r="G151" s="134"/>
      <c r="H151" s="134"/>
      <c r="I151" s="558">
        <v>412</v>
      </c>
      <c r="J151" s="270"/>
      <c r="K151" s="589" t="s">
        <v>530</v>
      </c>
      <c r="L151" s="270"/>
      <c r="M151" s="558">
        <v>33</v>
      </c>
      <c r="N151" s="538"/>
      <c r="O151" s="558">
        <v>57</v>
      </c>
      <c r="P151" s="538"/>
      <c r="Q151" s="558">
        <v>130</v>
      </c>
      <c r="R151" s="538"/>
      <c r="S151" s="558">
        <v>69</v>
      </c>
      <c r="T151" s="538"/>
      <c r="U151" s="558">
        <v>56</v>
      </c>
      <c r="V151" s="538"/>
      <c r="W151" s="558">
        <v>67</v>
      </c>
      <c r="X151" s="528"/>
      <c r="Y151" s="528"/>
      <c r="Z151" s="528"/>
      <c r="AA151" s="528"/>
      <c r="AB151" s="528"/>
      <c r="AC151" s="528"/>
      <c r="AD151" s="528"/>
      <c r="AE151" s="528"/>
      <c r="AF151" s="528"/>
      <c r="AG151" s="528"/>
      <c r="AH151" s="528"/>
      <c r="AI151" s="528"/>
      <c r="AJ151" s="528"/>
      <c r="AK151" s="528"/>
      <c r="AL151" s="528"/>
      <c r="AM151" s="528"/>
      <c r="AN151" s="528"/>
      <c r="AO151" s="528"/>
      <c r="AP151" s="528"/>
      <c r="AQ151" s="528"/>
      <c r="AR151" s="528"/>
      <c r="AS151" s="528"/>
      <c r="AT151" s="528"/>
      <c r="AU151" s="528"/>
      <c r="AV151" s="528"/>
      <c r="AW151" s="528"/>
      <c r="AX151" s="528"/>
      <c r="AY151" s="528"/>
      <c r="AZ151" s="528"/>
      <c r="BA151" s="528"/>
      <c r="BB151" s="528"/>
      <c r="BC151" s="528"/>
      <c r="BD151" s="528"/>
      <c r="BE151" s="528"/>
      <c r="BF151" s="528"/>
      <c r="BG151" s="528"/>
      <c r="BH151" s="528"/>
      <c r="BI151" s="528"/>
      <c r="BJ151" s="528"/>
      <c r="BK151" s="528"/>
      <c r="BL151" s="528"/>
      <c r="BM151" s="528"/>
      <c r="BN151" s="528"/>
      <c r="BO151" s="528"/>
      <c r="BP151" s="528"/>
      <c r="BQ151" s="528"/>
      <c r="BR151" s="528"/>
      <c r="BS151" s="528"/>
      <c r="BT151" s="528"/>
      <c r="BU151" s="528"/>
      <c r="BV151" s="528"/>
      <c r="BW151" s="528"/>
      <c r="BX151" s="528"/>
      <c r="BY151" s="528"/>
      <c r="BZ151" s="528"/>
      <c r="CA151" s="528"/>
      <c r="CB151" s="528"/>
      <c r="CC151" s="528"/>
      <c r="CD151" s="528"/>
      <c r="CE151" s="528"/>
      <c r="CF151" s="528"/>
      <c r="CG151" s="528"/>
      <c r="CH151" s="528"/>
      <c r="CI151" s="528"/>
      <c r="CJ151" s="528"/>
      <c r="CK151" s="528"/>
      <c r="CL151" s="528"/>
      <c r="CM151" s="528"/>
      <c r="CN151" s="528"/>
      <c r="CO151" s="528"/>
      <c r="CP151" s="528"/>
      <c r="CQ151" s="528"/>
      <c r="CR151" s="528"/>
      <c r="CS151" s="528"/>
      <c r="CT151" s="528"/>
      <c r="CU151" s="528"/>
      <c r="CV151" s="528"/>
      <c r="CW151" s="528"/>
      <c r="CX151" s="528"/>
      <c r="CY151" s="528"/>
      <c r="CZ151" s="528"/>
      <c r="DA151" s="528"/>
      <c r="DB151" s="528"/>
      <c r="DC151" s="528"/>
      <c r="DD151" s="528"/>
      <c r="DE151" s="528"/>
      <c r="DF151" s="528"/>
      <c r="DG151" s="528"/>
      <c r="DH151" s="528"/>
      <c r="DI151" s="528"/>
      <c r="DJ151" s="528"/>
      <c r="DK151" s="528"/>
      <c r="DL151" s="528"/>
      <c r="DM151" s="528"/>
      <c r="DN151" s="528"/>
      <c r="DO151" s="528"/>
      <c r="DP151" s="528"/>
      <c r="DQ151" s="528"/>
      <c r="DR151" s="528"/>
      <c r="DS151" s="528"/>
      <c r="DT151" s="528"/>
      <c r="DU151" s="528"/>
      <c r="DV151" s="528"/>
      <c r="DW151" s="528"/>
      <c r="DX151" s="528"/>
      <c r="DY151" s="528"/>
      <c r="DZ151" s="528"/>
      <c r="EA151" s="528"/>
      <c r="EB151" s="528"/>
      <c r="EC151" s="528"/>
      <c r="ED151" s="528"/>
      <c r="EE151" s="528"/>
      <c r="EF151" s="528"/>
      <c r="EG151" s="528"/>
      <c r="EH151" s="528"/>
      <c r="EI151" s="528"/>
      <c r="EJ151" s="528"/>
      <c r="EK151" s="528"/>
      <c r="EL151" s="528"/>
      <c r="EM151" s="528"/>
      <c r="EN151" s="528"/>
      <c r="EO151" s="528"/>
      <c r="EP151" s="528"/>
      <c r="EQ151" s="528"/>
      <c r="ER151" s="528"/>
      <c r="ES151" s="528"/>
      <c r="ET151" s="528"/>
      <c r="EU151" s="528"/>
      <c r="EV151" s="528"/>
      <c r="EW151" s="528"/>
      <c r="EX151" s="528"/>
      <c r="EY151" s="528"/>
      <c r="EZ151" s="528"/>
      <c r="FA151" s="528"/>
      <c r="FB151" s="528"/>
      <c r="FC151" s="528"/>
      <c r="FD151" s="528"/>
      <c r="FE151" s="528"/>
      <c r="FF151" s="528"/>
      <c r="FG151" s="528"/>
    </row>
    <row r="152" spans="1:163" ht="12" customHeight="1" x14ac:dyDescent="0.2">
      <c r="A152" s="134"/>
      <c r="B152" s="134"/>
      <c r="C152" s="134" t="s">
        <v>981</v>
      </c>
      <c r="D152" s="134" t="s">
        <v>982</v>
      </c>
      <c r="E152" s="134"/>
      <c r="F152" s="134" t="s">
        <v>983</v>
      </c>
      <c r="G152" s="134"/>
      <c r="H152" s="134"/>
      <c r="I152" s="558">
        <v>896</v>
      </c>
      <c r="J152" s="270"/>
      <c r="K152" s="589" t="s">
        <v>984</v>
      </c>
      <c r="L152" s="270"/>
      <c r="M152" s="558">
        <v>75</v>
      </c>
      <c r="N152" s="538"/>
      <c r="O152" s="558">
        <v>122</v>
      </c>
      <c r="P152" s="538"/>
      <c r="Q152" s="558">
        <v>228</v>
      </c>
      <c r="R152" s="538"/>
      <c r="S152" s="558">
        <v>180</v>
      </c>
      <c r="T152" s="538"/>
      <c r="U152" s="558">
        <v>153</v>
      </c>
      <c r="V152" s="538"/>
      <c r="W152" s="558">
        <v>138</v>
      </c>
      <c r="X152" s="528"/>
      <c r="Y152" s="528"/>
      <c r="Z152" s="528"/>
      <c r="AA152" s="528"/>
      <c r="AB152" s="528"/>
      <c r="AC152" s="528"/>
      <c r="AD152" s="528"/>
      <c r="AE152" s="528"/>
      <c r="AF152" s="528"/>
      <c r="AG152" s="528"/>
      <c r="AH152" s="528"/>
      <c r="AI152" s="528"/>
      <c r="AJ152" s="528"/>
      <c r="AK152" s="528"/>
      <c r="AL152" s="528"/>
      <c r="AM152" s="528"/>
      <c r="AN152" s="528"/>
      <c r="AO152" s="528"/>
      <c r="AP152" s="528"/>
      <c r="AQ152" s="528"/>
      <c r="AR152" s="528"/>
      <c r="AS152" s="528"/>
      <c r="AT152" s="528"/>
      <c r="AU152" s="528"/>
      <c r="AV152" s="528"/>
      <c r="AW152" s="528"/>
      <c r="AX152" s="528"/>
      <c r="AY152" s="528"/>
      <c r="AZ152" s="528"/>
      <c r="BA152" s="528"/>
      <c r="BB152" s="528"/>
      <c r="BC152" s="528"/>
      <c r="BD152" s="528"/>
      <c r="BE152" s="528"/>
      <c r="BF152" s="528"/>
      <c r="BG152" s="528"/>
      <c r="BH152" s="528"/>
      <c r="BI152" s="528"/>
      <c r="BJ152" s="528"/>
      <c r="BK152" s="528"/>
      <c r="BL152" s="528"/>
      <c r="BM152" s="528"/>
      <c r="BN152" s="528"/>
      <c r="BO152" s="528"/>
      <c r="BP152" s="528"/>
      <c r="BQ152" s="528"/>
      <c r="BR152" s="528"/>
      <c r="BS152" s="528"/>
      <c r="BT152" s="528"/>
      <c r="BU152" s="528"/>
      <c r="BV152" s="528"/>
      <c r="BW152" s="528"/>
      <c r="BX152" s="528"/>
      <c r="BY152" s="528"/>
      <c r="BZ152" s="528"/>
      <c r="CA152" s="528"/>
      <c r="CB152" s="528"/>
      <c r="CC152" s="528"/>
      <c r="CD152" s="528"/>
      <c r="CE152" s="528"/>
      <c r="CF152" s="528"/>
      <c r="CG152" s="528"/>
      <c r="CH152" s="528"/>
      <c r="CI152" s="528"/>
      <c r="CJ152" s="528"/>
      <c r="CK152" s="528"/>
      <c r="CL152" s="528"/>
      <c r="CM152" s="528"/>
      <c r="CN152" s="528"/>
      <c r="CO152" s="528"/>
      <c r="CP152" s="528"/>
      <c r="CQ152" s="528"/>
      <c r="CR152" s="528"/>
      <c r="CS152" s="528"/>
      <c r="CT152" s="528"/>
      <c r="CU152" s="528"/>
      <c r="CV152" s="528"/>
      <c r="CW152" s="528"/>
      <c r="CX152" s="528"/>
      <c r="CY152" s="528"/>
      <c r="CZ152" s="528"/>
      <c r="DA152" s="528"/>
      <c r="DB152" s="528"/>
      <c r="DC152" s="528"/>
      <c r="DD152" s="528"/>
      <c r="DE152" s="528"/>
      <c r="DF152" s="528"/>
      <c r="DG152" s="528"/>
      <c r="DH152" s="528"/>
      <c r="DI152" s="528"/>
      <c r="DJ152" s="528"/>
      <c r="DK152" s="528"/>
      <c r="DL152" s="528"/>
      <c r="DM152" s="528"/>
      <c r="DN152" s="528"/>
      <c r="DO152" s="528"/>
      <c r="DP152" s="528"/>
      <c r="DQ152" s="528"/>
      <c r="DR152" s="528"/>
      <c r="DS152" s="528"/>
      <c r="DT152" s="528"/>
      <c r="DU152" s="528"/>
      <c r="DV152" s="528"/>
      <c r="DW152" s="528"/>
      <c r="DX152" s="528"/>
      <c r="DY152" s="528"/>
      <c r="DZ152" s="528"/>
      <c r="EA152" s="528"/>
      <c r="EB152" s="528"/>
      <c r="EC152" s="528"/>
      <c r="ED152" s="528"/>
      <c r="EE152" s="528"/>
      <c r="EF152" s="528"/>
      <c r="EG152" s="528"/>
      <c r="EH152" s="528"/>
      <c r="EI152" s="528"/>
      <c r="EJ152" s="528"/>
      <c r="EK152" s="528"/>
      <c r="EL152" s="528"/>
      <c r="EM152" s="528"/>
      <c r="EN152" s="528"/>
      <c r="EO152" s="528"/>
      <c r="EP152" s="528"/>
      <c r="EQ152" s="528"/>
      <c r="ER152" s="528"/>
      <c r="ES152" s="528"/>
      <c r="ET152" s="528"/>
      <c r="EU152" s="528"/>
      <c r="EV152" s="528"/>
      <c r="EW152" s="528"/>
      <c r="EX152" s="528"/>
      <c r="EY152" s="528"/>
      <c r="EZ152" s="528"/>
      <c r="FA152" s="528"/>
      <c r="FB152" s="528"/>
      <c r="FC152" s="528"/>
      <c r="FD152" s="528"/>
      <c r="FE152" s="528"/>
      <c r="FF152" s="528"/>
      <c r="FG152" s="528"/>
    </row>
    <row r="153" spans="1:163" ht="12" customHeight="1" x14ac:dyDescent="0.2">
      <c r="A153" s="134"/>
      <c r="B153" s="134"/>
      <c r="C153" s="134" t="s">
        <v>985</v>
      </c>
      <c r="D153" s="134" t="s">
        <v>986</v>
      </c>
      <c r="E153" s="134"/>
      <c r="F153" s="134" t="s">
        <v>987</v>
      </c>
      <c r="G153" s="134"/>
      <c r="H153" s="134"/>
      <c r="I153" s="558">
        <v>715</v>
      </c>
      <c r="J153" s="270"/>
      <c r="K153" s="589" t="s">
        <v>988</v>
      </c>
      <c r="L153" s="270"/>
      <c r="M153" s="558">
        <v>57</v>
      </c>
      <c r="N153" s="538"/>
      <c r="O153" s="558">
        <v>93</v>
      </c>
      <c r="P153" s="538"/>
      <c r="Q153" s="558">
        <v>233</v>
      </c>
      <c r="R153" s="538"/>
      <c r="S153" s="558">
        <v>160</v>
      </c>
      <c r="T153" s="538"/>
      <c r="U153" s="558">
        <v>88</v>
      </c>
      <c r="V153" s="538"/>
      <c r="W153" s="558">
        <v>84</v>
      </c>
      <c r="X153" s="528"/>
      <c r="Y153" s="528"/>
      <c r="Z153" s="528"/>
      <c r="AA153" s="528"/>
      <c r="AB153" s="528"/>
      <c r="AC153" s="528"/>
      <c r="AD153" s="528"/>
      <c r="AE153" s="528"/>
      <c r="AF153" s="528"/>
      <c r="AG153" s="528"/>
      <c r="AH153" s="528"/>
      <c r="AI153" s="528"/>
      <c r="AJ153" s="528"/>
      <c r="AK153" s="528"/>
      <c r="AL153" s="528"/>
      <c r="AM153" s="528"/>
      <c r="AN153" s="528"/>
      <c r="AO153" s="528"/>
      <c r="AP153" s="528"/>
      <c r="AQ153" s="528"/>
      <c r="AR153" s="528"/>
      <c r="AS153" s="528"/>
      <c r="AT153" s="528"/>
      <c r="AU153" s="528"/>
      <c r="AV153" s="528"/>
      <c r="AW153" s="528"/>
      <c r="AX153" s="528"/>
      <c r="AY153" s="528"/>
      <c r="AZ153" s="528"/>
      <c r="BA153" s="528"/>
      <c r="BB153" s="528"/>
      <c r="BC153" s="528"/>
      <c r="BD153" s="528"/>
      <c r="BE153" s="528"/>
      <c r="BF153" s="528"/>
      <c r="BG153" s="528"/>
      <c r="BH153" s="528"/>
      <c r="BI153" s="528"/>
      <c r="BJ153" s="528"/>
      <c r="BK153" s="528"/>
      <c r="BL153" s="528"/>
      <c r="BM153" s="528"/>
      <c r="BN153" s="528"/>
      <c r="BO153" s="528"/>
      <c r="BP153" s="528"/>
      <c r="BQ153" s="528"/>
      <c r="BR153" s="528"/>
      <c r="BS153" s="528"/>
      <c r="BT153" s="528"/>
      <c r="BU153" s="528"/>
      <c r="BV153" s="528"/>
      <c r="BW153" s="528"/>
      <c r="BX153" s="528"/>
      <c r="BY153" s="528"/>
      <c r="BZ153" s="528"/>
      <c r="CA153" s="528"/>
      <c r="CB153" s="528"/>
      <c r="CC153" s="528"/>
      <c r="CD153" s="528"/>
      <c r="CE153" s="528"/>
      <c r="CF153" s="528"/>
      <c r="CG153" s="528"/>
      <c r="CH153" s="528"/>
      <c r="CI153" s="528"/>
      <c r="CJ153" s="528"/>
      <c r="CK153" s="528"/>
      <c r="CL153" s="528"/>
      <c r="CM153" s="528"/>
      <c r="CN153" s="528"/>
      <c r="CO153" s="528"/>
      <c r="CP153" s="528"/>
      <c r="CQ153" s="528"/>
      <c r="CR153" s="528"/>
      <c r="CS153" s="528"/>
      <c r="CT153" s="528"/>
      <c r="CU153" s="528"/>
      <c r="CV153" s="528"/>
      <c r="CW153" s="528"/>
      <c r="CX153" s="528"/>
      <c r="CY153" s="528"/>
      <c r="CZ153" s="528"/>
      <c r="DA153" s="528"/>
      <c r="DB153" s="528"/>
      <c r="DC153" s="528"/>
      <c r="DD153" s="528"/>
      <c r="DE153" s="528"/>
      <c r="DF153" s="528"/>
      <c r="DG153" s="528"/>
      <c r="DH153" s="528"/>
      <c r="DI153" s="528"/>
      <c r="DJ153" s="528"/>
      <c r="DK153" s="528"/>
      <c r="DL153" s="528"/>
      <c r="DM153" s="528"/>
      <c r="DN153" s="528"/>
      <c r="DO153" s="528"/>
      <c r="DP153" s="528"/>
      <c r="DQ153" s="528"/>
      <c r="DR153" s="528"/>
      <c r="DS153" s="528"/>
      <c r="DT153" s="528"/>
      <c r="DU153" s="528"/>
      <c r="DV153" s="528"/>
      <c r="DW153" s="528"/>
      <c r="DX153" s="528"/>
      <c r="DY153" s="528"/>
      <c r="DZ153" s="528"/>
      <c r="EA153" s="528"/>
      <c r="EB153" s="528"/>
      <c r="EC153" s="528"/>
      <c r="ED153" s="528"/>
      <c r="EE153" s="528"/>
      <c r="EF153" s="528"/>
      <c r="EG153" s="528"/>
      <c r="EH153" s="528"/>
      <c r="EI153" s="528"/>
      <c r="EJ153" s="528"/>
      <c r="EK153" s="528"/>
      <c r="EL153" s="528"/>
      <c r="EM153" s="528"/>
      <c r="EN153" s="528"/>
      <c r="EO153" s="528"/>
      <c r="EP153" s="528"/>
      <c r="EQ153" s="528"/>
      <c r="ER153" s="528"/>
      <c r="ES153" s="528"/>
      <c r="ET153" s="528"/>
      <c r="EU153" s="528"/>
      <c r="EV153" s="528"/>
      <c r="EW153" s="528"/>
      <c r="EX153" s="528"/>
      <c r="EY153" s="528"/>
      <c r="EZ153" s="528"/>
      <c r="FA153" s="528"/>
      <c r="FB153" s="528"/>
      <c r="FC153" s="528"/>
      <c r="FD153" s="528"/>
      <c r="FE153" s="528"/>
      <c r="FF153" s="528"/>
      <c r="FG153" s="528"/>
    </row>
    <row r="154" spans="1:163" ht="12" customHeight="1" x14ac:dyDescent="0.2">
      <c r="A154" s="134"/>
      <c r="B154" s="134"/>
      <c r="C154" s="134" t="s">
        <v>989</v>
      </c>
      <c r="D154" s="134" t="s">
        <v>990</v>
      </c>
      <c r="E154" s="134"/>
      <c r="F154" s="134" t="s">
        <v>991</v>
      </c>
      <c r="G154" s="134"/>
      <c r="H154" s="134"/>
      <c r="I154" s="558">
        <v>514</v>
      </c>
      <c r="J154" s="270"/>
      <c r="K154" s="589" t="s">
        <v>992</v>
      </c>
      <c r="L154" s="270"/>
      <c r="M154" s="558">
        <v>43</v>
      </c>
      <c r="N154" s="538"/>
      <c r="O154" s="558">
        <v>55</v>
      </c>
      <c r="P154" s="538"/>
      <c r="Q154" s="558">
        <v>147</v>
      </c>
      <c r="R154" s="538"/>
      <c r="S154" s="558">
        <v>115</v>
      </c>
      <c r="T154" s="538"/>
      <c r="U154" s="558">
        <v>88</v>
      </c>
      <c r="V154" s="538"/>
      <c r="W154" s="558">
        <v>66</v>
      </c>
      <c r="X154" s="528"/>
      <c r="Y154" s="528"/>
      <c r="Z154" s="528"/>
      <c r="AA154" s="528"/>
      <c r="AB154" s="528"/>
      <c r="AC154" s="528"/>
      <c r="AD154" s="528"/>
      <c r="AE154" s="528"/>
      <c r="AF154" s="528"/>
      <c r="AG154" s="528"/>
      <c r="AH154" s="528"/>
      <c r="AI154" s="528"/>
      <c r="AJ154" s="528"/>
      <c r="AK154" s="528"/>
      <c r="AL154" s="528"/>
      <c r="AM154" s="528"/>
      <c r="AN154" s="528"/>
      <c r="AO154" s="528"/>
      <c r="AP154" s="528"/>
      <c r="AQ154" s="528"/>
      <c r="AR154" s="528"/>
      <c r="AS154" s="528"/>
      <c r="AT154" s="528"/>
      <c r="AU154" s="528"/>
      <c r="AV154" s="528"/>
      <c r="AW154" s="528"/>
      <c r="AX154" s="528"/>
      <c r="AY154" s="528"/>
      <c r="AZ154" s="528"/>
      <c r="BA154" s="528"/>
      <c r="BB154" s="528"/>
      <c r="BC154" s="528"/>
      <c r="BD154" s="528"/>
      <c r="BE154" s="528"/>
      <c r="BF154" s="528"/>
      <c r="BG154" s="528"/>
      <c r="BH154" s="528"/>
      <c r="BI154" s="528"/>
      <c r="BJ154" s="528"/>
      <c r="BK154" s="528"/>
      <c r="BL154" s="528"/>
      <c r="BM154" s="528"/>
      <c r="BN154" s="528"/>
      <c r="BO154" s="528"/>
      <c r="BP154" s="528"/>
      <c r="BQ154" s="528"/>
      <c r="BR154" s="528"/>
      <c r="BS154" s="528"/>
      <c r="BT154" s="528"/>
      <c r="BU154" s="528"/>
      <c r="BV154" s="528"/>
      <c r="BW154" s="528"/>
      <c r="BX154" s="528"/>
      <c r="BY154" s="528"/>
      <c r="BZ154" s="528"/>
      <c r="CA154" s="528"/>
      <c r="CB154" s="528"/>
      <c r="CC154" s="528"/>
      <c r="CD154" s="528"/>
      <c r="CE154" s="528"/>
      <c r="CF154" s="528"/>
      <c r="CG154" s="528"/>
      <c r="CH154" s="528"/>
      <c r="CI154" s="528"/>
      <c r="CJ154" s="528"/>
      <c r="CK154" s="528"/>
      <c r="CL154" s="528"/>
      <c r="CM154" s="528"/>
      <c r="CN154" s="528"/>
      <c r="CO154" s="528"/>
      <c r="CP154" s="528"/>
      <c r="CQ154" s="528"/>
      <c r="CR154" s="528"/>
      <c r="CS154" s="528"/>
      <c r="CT154" s="528"/>
      <c r="CU154" s="528"/>
      <c r="CV154" s="528"/>
      <c r="CW154" s="528"/>
      <c r="CX154" s="528"/>
      <c r="CY154" s="528"/>
      <c r="CZ154" s="528"/>
      <c r="DA154" s="528"/>
      <c r="DB154" s="528"/>
      <c r="DC154" s="528"/>
      <c r="DD154" s="528"/>
      <c r="DE154" s="528"/>
      <c r="DF154" s="528"/>
      <c r="DG154" s="528"/>
      <c r="DH154" s="528"/>
      <c r="DI154" s="528"/>
      <c r="DJ154" s="528"/>
      <c r="DK154" s="528"/>
      <c r="DL154" s="528"/>
      <c r="DM154" s="528"/>
      <c r="DN154" s="528"/>
      <c r="DO154" s="528"/>
      <c r="DP154" s="528"/>
      <c r="DQ154" s="528"/>
      <c r="DR154" s="528"/>
      <c r="DS154" s="528"/>
      <c r="DT154" s="528"/>
      <c r="DU154" s="528"/>
      <c r="DV154" s="528"/>
      <c r="DW154" s="528"/>
      <c r="DX154" s="528"/>
      <c r="DY154" s="528"/>
      <c r="DZ154" s="528"/>
      <c r="EA154" s="528"/>
      <c r="EB154" s="528"/>
      <c r="EC154" s="528"/>
      <c r="ED154" s="528"/>
      <c r="EE154" s="528"/>
      <c r="EF154" s="528"/>
      <c r="EG154" s="528"/>
      <c r="EH154" s="528"/>
      <c r="EI154" s="528"/>
      <c r="EJ154" s="528"/>
      <c r="EK154" s="528"/>
      <c r="EL154" s="528"/>
      <c r="EM154" s="528"/>
      <c r="EN154" s="528"/>
      <c r="EO154" s="528"/>
      <c r="EP154" s="528"/>
      <c r="EQ154" s="528"/>
      <c r="ER154" s="528"/>
      <c r="ES154" s="528"/>
      <c r="ET154" s="528"/>
      <c r="EU154" s="528"/>
      <c r="EV154" s="528"/>
      <c r="EW154" s="528"/>
      <c r="EX154" s="528"/>
      <c r="EY154" s="528"/>
      <c r="EZ154" s="528"/>
      <c r="FA154" s="528"/>
      <c r="FB154" s="528"/>
      <c r="FC154" s="528"/>
      <c r="FD154" s="528"/>
      <c r="FE154" s="528"/>
      <c r="FF154" s="528"/>
      <c r="FG154" s="528"/>
    </row>
    <row r="155" spans="1:163" ht="12" customHeight="1" x14ac:dyDescent="0.2">
      <c r="A155" s="134"/>
      <c r="B155" s="134"/>
      <c r="C155" s="134" t="s">
        <v>993</v>
      </c>
      <c r="D155" s="134" t="s">
        <v>994</v>
      </c>
      <c r="E155" s="134"/>
      <c r="F155" s="134" t="s">
        <v>995</v>
      </c>
      <c r="G155" s="134"/>
      <c r="H155" s="134"/>
      <c r="I155" s="558">
        <v>665</v>
      </c>
      <c r="J155" s="270"/>
      <c r="K155" s="589" t="s">
        <v>996</v>
      </c>
      <c r="L155" s="270"/>
      <c r="M155" s="558">
        <v>37</v>
      </c>
      <c r="N155" s="538"/>
      <c r="O155" s="558">
        <v>55</v>
      </c>
      <c r="P155" s="538"/>
      <c r="Q155" s="558">
        <v>220</v>
      </c>
      <c r="R155" s="538"/>
      <c r="S155" s="558">
        <v>139</v>
      </c>
      <c r="T155" s="538"/>
      <c r="U155" s="558">
        <v>103</v>
      </c>
      <c r="V155" s="538"/>
      <c r="W155" s="558">
        <v>111</v>
      </c>
      <c r="X155" s="528"/>
      <c r="Y155" s="528"/>
      <c r="Z155" s="528"/>
      <c r="AA155" s="528"/>
      <c r="AB155" s="528"/>
      <c r="AC155" s="528"/>
      <c r="AD155" s="528"/>
      <c r="AE155" s="528"/>
      <c r="AF155" s="528"/>
      <c r="AG155" s="528"/>
      <c r="AH155" s="528"/>
      <c r="AI155" s="528"/>
      <c r="AJ155" s="528"/>
      <c r="AK155" s="528"/>
      <c r="AL155" s="528"/>
      <c r="AM155" s="528"/>
      <c r="AN155" s="528"/>
      <c r="AO155" s="528"/>
      <c r="AP155" s="528"/>
      <c r="AQ155" s="528"/>
      <c r="AR155" s="528"/>
      <c r="AS155" s="528"/>
      <c r="AT155" s="528"/>
      <c r="AU155" s="528"/>
      <c r="AV155" s="528"/>
      <c r="AW155" s="528"/>
      <c r="AX155" s="528"/>
      <c r="AY155" s="528"/>
      <c r="AZ155" s="528"/>
      <c r="BA155" s="528"/>
      <c r="BB155" s="528"/>
      <c r="BC155" s="528"/>
      <c r="BD155" s="528"/>
      <c r="BE155" s="528"/>
      <c r="BF155" s="528"/>
      <c r="BG155" s="528"/>
      <c r="BH155" s="528"/>
      <c r="BI155" s="528"/>
      <c r="BJ155" s="528"/>
      <c r="BK155" s="528"/>
      <c r="BL155" s="528"/>
      <c r="BM155" s="528"/>
      <c r="BN155" s="528"/>
      <c r="BO155" s="528"/>
      <c r="BP155" s="528"/>
      <c r="BQ155" s="528"/>
      <c r="BR155" s="528"/>
      <c r="BS155" s="528"/>
      <c r="BT155" s="528"/>
      <c r="BU155" s="528"/>
      <c r="BV155" s="528"/>
      <c r="BW155" s="528"/>
      <c r="BX155" s="528"/>
      <c r="BY155" s="528"/>
      <c r="BZ155" s="528"/>
      <c r="CA155" s="528"/>
      <c r="CB155" s="528"/>
      <c r="CC155" s="528"/>
      <c r="CD155" s="528"/>
      <c r="CE155" s="528"/>
      <c r="CF155" s="528"/>
      <c r="CG155" s="528"/>
      <c r="CH155" s="528"/>
      <c r="CI155" s="528"/>
      <c r="CJ155" s="528"/>
      <c r="CK155" s="528"/>
      <c r="CL155" s="528"/>
      <c r="CM155" s="528"/>
      <c r="CN155" s="528"/>
      <c r="CO155" s="528"/>
      <c r="CP155" s="528"/>
      <c r="CQ155" s="528"/>
      <c r="CR155" s="528"/>
      <c r="CS155" s="528"/>
      <c r="CT155" s="528"/>
      <c r="CU155" s="528"/>
      <c r="CV155" s="528"/>
      <c r="CW155" s="528"/>
      <c r="CX155" s="528"/>
      <c r="CY155" s="528"/>
      <c r="CZ155" s="528"/>
      <c r="DA155" s="528"/>
      <c r="DB155" s="528"/>
      <c r="DC155" s="528"/>
      <c r="DD155" s="528"/>
      <c r="DE155" s="528"/>
      <c r="DF155" s="528"/>
      <c r="DG155" s="528"/>
      <c r="DH155" s="528"/>
      <c r="DI155" s="528"/>
      <c r="DJ155" s="528"/>
      <c r="DK155" s="528"/>
      <c r="DL155" s="528"/>
      <c r="DM155" s="528"/>
      <c r="DN155" s="528"/>
      <c r="DO155" s="528"/>
      <c r="DP155" s="528"/>
      <c r="DQ155" s="528"/>
      <c r="DR155" s="528"/>
      <c r="DS155" s="528"/>
      <c r="DT155" s="528"/>
      <c r="DU155" s="528"/>
      <c r="DV155" s="528"/>
      <c r="DW155" s="528"/>
      <c r="DX155" s="528"/>
      <c r="DY155" s="528"/>
      <c r="DZ155" s="528"/>
      <c r="EA155" s="528"/>
      <c r="EB155" s="528"/>
      <c r="EC155" s="528"/>
      <c r="ED155" s="528"/>
      <c r="EE155" s="528"/>
      <c r="EF155" s="528"/>
      <c r="EG155" s="528"/>
      <c r="EH155" s="528"/>
      <c r="EI155" s="528"/>
      <c r="EJ155" s="528"/>
      <c r="EK155" s="528"/>
      <c r="EL155" s="528"/>
      <c r="EM155" s="528"/>
      <c r="EN155" s="528"/>
      <c r="EO155" s="528"/>
      <c r="EP155" s="528"/>
      <c r="EQ155" s="528"/>
      <c r="ER155" s="528"/>
      <c r="ES155" s="528"/>
      <c r="ET155" s="528"/>
      <c r="EU155" s="528"/>
      <c r="EV155" s="528"/>
      <c r="EW155" s="528"/>
      <c r="EX155" s="528"/>
      <c r="EY155" s="528"/>
      <c r="EZ155" s="528"/>
      <c r="FA155" s="528"/>
      <c r="FB155" s="528"/>
      <c r="FC155" s="528"/>
      <c r="FD155" s="528"/>
      <c r="FE155" s="528"/>
      <c r="FF155" s="528"/>
      <c r="FG155" s="528"/>
    </row>
    <row r="156" spans="1:163" ht="12" customHeight="1" x14ac:dyDescent="0.2">
      <c r="A156" s="134"/>
      <c r="B156" s="134"/>
      <c r="C156" s="134" t="s">
        <v>997</v>
      </c>
      <c r="D156" s="134" t="s">
        <v>998</v>
      </c>
      <c r="E156" s="134"/>
      <c r="F156" s="134" t="s">
        <v>999</v>
      </c>
      <c r="G156" s="134"/>
      <c r="H156" s="134"/>
      <c r="I156" s="558">
        <v>1034</v>
      </c>
      <c r="J156" s="270"/>
      <c r="K156" s="589" t="s">
        <v>1000</v>
      </c>
      <c r="L156" s="270"/>
      <c r="M156" s="558">
        <v>68</v>
      </c>
      <c r="N156" s="538"/>
      <c r="O156" s="558">
        <v>89</v>
      </c>
      <c r="P156" s="538"/>
      <c r="Q156" s="558">
        <v>280</v>
      </c>
      <c r="R156" s="538"/>
      <c r="S156" s="558">
        <v>216</v>
      </c>
      <c r="T156" s="538"/>
      <c r="U156" s="558">
        <v>193</v>
      </c>
      <c r="V156" s="538"/>
      <c r="W156" s="558">
        <v>188</v>
      </c>
      <c r="X156" s="528"/>
      <c r="Y156" s="528"/>
      <c r="Z156" s="528"/>
      <c r="AA156" s="528"/>
      <c r="AB156" s="528"/>
      <c r="AC156" s="528"/>
      <c r="AD156" s="528"/>
      <c r="AE156" s="528"/>
      <c r="AF156" s="528"/>
      <c r="AG156" s="528"/>
      <c r="AH156" s="528"/>
      <c r="AI156" s="528"/>
      <c r="AJ156" s="528"/>
      <c r="AK156" s="528"/>
      <c r="AL156" s="528"/>
      <c r="AM156" s="528"/>
      <c r="AN156" s="528"/>
      <c r="AO156" s="528"/>
      <c r="AP156" s="528"/>
      <c r="AQ156" s="528"/>
      <c r="AR156" s="528"/>
      <c r="AS156" s="528"/>
      <c r="AT156" s="528"/>
      <c r="AU156" s="528"/>
      <c r="AV156" s="528"/>
      <c r="AW156" s="528"/>
      <c r="AX156" s="528"/>
      <c r="AY156" s="528"/>
      <c r="AZ156" s="528"/>
      <c r="BA156" s="528"/>
      <c r="BB156" s="528"/>
      <c r="BC156" s="528"/>
      <c r="BD156" s="528"/>
      <c r="BE156" s="528"/>
      <c r="BF156" s="528"/>
      <c r="BG156" s="528"/>
      <c r="BH156" s="528"/>
      <c r="BI156" s="528"/>
      <c r="BJ156" s="528"/>
      <c r="BK156" s="528"/>
      <c r="BL156" s="528"/>
      <c r="BM156" s="528"/>
      <c r="BN156" s="528"/>
      <c r="BO156" s="528"/>
      <c r="BP156" s="528"/>
      <c r="BQ156" s="528"/>
      <c r="BR156" s="528"/>
      <c r="BS156" s="528"/>
      <c r="BT156" s="528"/>
      <c r="BU156" s="528"/>
      <c r="BV156" s="528"/>
      <c r="BW156" s="528"/>
      <c r="BX156" s="528"/>
      <c r="BY156" s="528"/>
      <c r="BZ156" s="528"/>
      <c r="CA156" s="528"/>
      <c r="CB156" s="528"/>
      <c r="CC156" s="528"/>
      <c r="CD156" s="528"/>
      <c r="CE156" s="528"/>
      <c r="CF156" s="528"/>
      <c r="CG156" s="528"/>
      <c r="CH156" s="528"/>
      <c r="CI156" s="528"/>
      <c r="CJ156" s="528"/>
      <c r="CK156" s="528"/>
      <c r="CL156" s="528"/>
      <c r="CM156" s="528"/>
      <c r="CN156" s="528"/>
      <c r="CO156" s="528"/>
      <c r="CP156" s="528"/>
      <c r="CQ156" s="528"/>
      <c r="CR156" s="528"/>
      <c r="CS156" s="528"/>
      <c r="CT156" s="528"/>
      <c r="CU156" s="528"/>
      <c r="CV156" s="528"/>
      <c r="CW156" s="528"/>
      <c r="CX156" s="528"/>
      <c r="CY156" s="528"/>
      <c r="CZ156" s="528"/>
      <c r="DA156" s="528"/>
      <c r="DB156" s="528"/>
      <c r="DC156" s="528"/>
      <c r="DD156" s="528"/>
      <c r="DE156" s="528"/>
      <c r="DF156" s="528"/>
      <c r="DG156" s="528"/>
      <c r="DH156" s="528"/>
      <c r="DI156" s="528"/>
      <c r="DJ156" s="528"/>
      <c r="DK156" s="528"/>
      <c r="DL156" s="528"/>
      <c r="DM156" s="528"/>
      <c r="DN156" s="528"/>
      <c r="DO156" s="528"/>
      <c r="DP156" s="528"/>
      <c r="DQ156" s="528"/>
      <c r="DR156" s="528"/>
      <c r="DS156" s="528"/>
      <c r="DT156" s="528"/>
      <c r="DU156" s="528"/>
      <c r="DV156" s="528"/>
      <c r="DW156" s="528"/>
      <c r="DX156" s="528"/>
      <c r="DY156" s="528"/>
      <c r="DZ156" s="528"/>
      <c r="EA156" s="528"/>
      <c r="EB156" s="528"/>
      <c r="EC156" s="528"/>
      <c r="ED156" s="528"/>
      <c r="EE156" s="528"/>
      <c r="EF156" s="528"/>
      <c r="EG156" s="528"/>
      <c r="EH156" s="528"/>
      <c r="EI156" s="528"/>
      <c r="EJ156" s="528"/>
      <c r="EK156" s="528"/>
      <c r="EL156" s="528"/>
      <c r="EM156" s="528"/>
      <c r="EN156" s="528"/>
      <c r="EO156" s="528"/>
      <c r="EP156" s="528"/>
      <c r="EQ156" s="528"/>
      <c r="ER156" s="528"/>
      <c r="ES156" s="528"/>
      <c r="ET156" s="528"/>
      <c r="EU156" s="528"/>
      <c r="EV156" s="528"/>
      <c r="EW156" s="528"/>
      <c r="EX156" s="528"/>
      <c r="EY156" s="528"/>
      <c r="EZ156" s="528"/>
      <c r="FA156" s="528"/>
      <c r="FB156" s="528"/>
      <c r="FC156" s="528"/>
      <c r="FD156" s="528"/>
      <c r="FE156" s="528"/>
      <c r="FF156" s="528"/>
      <c r="FG156" s="528"/>
    </row>
    <row r="157" spans="1:163" ht="12" customHeight="1" x14ac:dyDescent="0.2">
      <c r="A157" s="134"/>
      <c r="B157" s="134"/>
      <c r="C157" s="134"/>
      <c r="D157" s="134"/>
      <c r="E157" s="134"/>
      <c r="F157" s="134"/>
      <c r="G157" s="134"/>
      <c r="H157" s="134"/>
      <c r="I157" s="558"/>
      <c r="J157" s="270"/>
      <c r="K157" s="589"/>
      <c r="L157" s="270"/>
      <c r="M157" s="558"/>
      <c r="N157" s="538"/>
      <c r="O157" s="558"/>
      <c r="P157" s="538"/>
      <c r="Q157" s="558"/>
      <c r="R157" s="538"/>
      <c r="S157" s="558"/>
      <c r="T157" s="538"/>
      <c r="U157" s="558"/>
      <c r="V157" s="538"/>
      <c r="W157" s="558"/>
      <c r="X157" s="528"/>
      <c r="Y157" s="528"/>
      <c r="Z157" s="528"/>
      <c r="AA157" s="528"/>
      <c r="AB157" s="528"/>
      <c r="AC157" s="528"/>
      <c r="AD157" s="528"/>
      <c r="AE157" s="528"/>
      <c r="AF157" s="528"/>
      <c r="AG157" s="528"/>
      <c r="AH157" s="528"/>
      <c r="AI157" s="528"/>
      <c r="AJ157" s="528"/>
      <c r="AK157" s="528"/>
      <c r="AL157" s="528"/>
      <c r="AM157" s="528"/>
      <c r="AN157" s="528"/>
      <c r="AO157" s="528"/>
      <c r="AP157" s="528"/>
      <c r="AQ157" s="528"/>
      <c r="AR157" s="528"/>
      <c r="AS157" s="528"/>
      <c r="AT157" s="528"/>
      <c r="AU157" s="528"/>
      <c r="AV157" s="528"/>
      <c r="AW157" s="528"/>
      <c r="AX157" s="528"/>
      <c r="AY157" s="528"/>
      <c r="AZ157" s="528"/>
      <c r="BA157" s="528"/>
      <c r="BB157" s="528"/>
      <c r="BC157" s="528"/>
      <c r="BD157" s="528"/>
      <c r="BE157" s="528"/>
      <c r="BF157" s="528"/>
      <c r="BG157" s="528"/>
      <c r="BH157" s="528"/>
      <c r="BI157" s="528"/>
      <c r="BJ157" s="528"/>
      <c r="BK157" s="528"/>
      <c r="BL157" s="528"/>
      <c r="BM157" s="528"/>
      <c r="BN157" s="528"/>
      <c r="BO157" s="528"/>
      <c r="BP157" s="528"/>
      <c r="BQ157" s="528"/>
      <c r="BR157" s="528"/>
      <c r="BS157" s="528"/>
      <c r="BT157" s="528"/>
      <c r="BU157" s="528"/>
      <c r="BV157" s="528"/>
      <c r="BW157" s="528"/>
      <c r="BX157" s="528"/>
      <c r="BY157" s="528"/>
      <c r="BZ157" s="528"/>
      <c r="CA157" s="528"/>
      <c r="CB157" s="528"/>
      <c r="CC157" s="528"/>
      <c r="CD157" s="528"/>
      <c r="CE157" s="528"/>
      <c r="CF157" s="528"/>
      <c r="CG157" s="528"/>
      <c r="CH157" s="528"/>
      <c r="CI157" s="528"/>
      <c r="CJ157" s="528"/>
      <c r="CK157" s="528"/>
      <c r="CL157" s="528"/>
      <c r="CM157" s="528"/>
      <c r="CN157" s="528"/>
      <c r="CO157" s="528"/>
      <c r="CP157" s="528"/>
      <c r="CQ157" s="528"/>
      <c r="CR157" s="528"/>
      <c r="CS157" s="528"/>
      <c r="CT157" s="528"/>
      <c r="CU157" s="528"/>
      <c r="CV157" s="528"/>
      <c r="CW157" s="528"/>
      <c r="CX157" s="528"/>
      <c r="CY157" s="528"/>
      <c r="CZ157" s="528"/>
      <c r="DA157" s="528"/>
      <c r="DB157" s="528"/>
      <c r="DC157" s="528"/>
      <c r="DD157" s="528"/>
      <c r="DE157" s="528"/>
      <c r="DF157" s="528"/>
      <c r="DG157" s="528"/>
      <c r="DH157" s="528"/>
      <c r="DI157" s="528"/>
      <c r="DJ157" s="528"/>
      <c r="DK157" s="528"/>
      <c r="DL157" s="528"/>
      <c r="DM157" s="528"/>
      <c r="DN157" s="528"/>
      <c r="DO157" s="528"/>
      <c r="DP157" s="528"/>
      <c r="DQ157" s="528"/>
      <c r="DR157" s="528"/>
      <c r="DS157" s="528"/>
      <c r="DT157" s="528"/>
      <c r="DU157" s="528"/>
      <c r="DV157" s="528"/>
      <c r="DW157" s="528"/>
      <c r="DX157" s="528"/>
      <c r="DY157" s="528"/>
      <c r="DZ157" s="528"/>
      <c r="EA157" s="528"/>
      <c r="EB157" s="528"/>
      <c r="EC157" s="528"/>
      <c r="ED157" s="528"/>
      <c r="EE157" s="528"/>
      <c r="EF157" s="528"/>
      <c r="EG157" s="528"/>
      <c r="EH157" s="528"/>
      <c r="EI157" s="528"/>
      <c r="EJ157" s="528"/>
      <c r="EK157" s="528"/>
      <c r="EL157" s="528"/>
      <c r="EM157" s="528"/>
      <c r="EN157" s="528"/>
      <c r="EO157" s="528"/>
      <c r="EP157" s="528"/>
      <c r="EQ157" s="528"/>
      <c r="ER157" s="528"/>
      <c r="ES157" s="528"/>
      <c r="ET157" s="528"/>
      <c r="EU157" s="528"/>
      <c r="EV157" s="528"/>
      <c r="EW157" s="528"/>
      <c r="EX157" s="528"/>
      <c r="EY157" s="528"/>
      <c r="EZ157" s="528"/>
      <c r="FA157" s="528"/>
      <c r="FB157" s="528"/>
      <c r="FC157" s="528"/>
      <c r="FD157" s="528"/>
      <c r="FE157" s="528"/>
      <c r="FF157" s="528"/>
      <c r="FG157" s="528"/>
    </row>
    <row r="158" spans="1:163" ht="12" customHeight="1" x14ac:dyDescent="0.2">
      <c r="A158" s="134"/>
      <c r="B158" s="134"/>
      <c r="C158" s="134" t="s">
        <v>1001</v>
      </c>
      <c r="D158" s="134" t="s">
        <v>1002</v>
      </c>
      <c r="E158" s="134" t="s">
        <v>1003</v>
      </c>
      <c r="F158" s="134"/>
      <c r="G158" s="134"/>
      <c r="H158" s="134"/>
      <c r="I158" s="558">
        <v>8857</v>
      </c>
      <c r="J158" s="270"/>
      <c r="K158" s="589" t="s">
        <v>1004</v>
      </c>
      <c r="L158" s="270"/>
      <c r="M158" s="558">
        <v>583</v>
      </c>
      <c r="N158" s="538"/>
      <c r="O158" s="558">
        <v>868</v>
      </c>
      <c r="P158" s="538"/>
      <c r="Q158" s="558">
        <v>2535</v>
      </c>
      <c r="R158" s="538"/>
      <c r="S158" s="558">
        <v>1935</v>
      </c>
      <c r="T158" s="538"/>
      <c r="U158" s="558">
        <v>1506</v>
      </c>
      <c r="V158" s="538"/>
      <c r="W158" s="558">
        <v>1430</v>
      </c>
      <c r="X158" s="528"/>
      <c r="Y158" s="528"/>
      <c r="Z158" s="528"/>
      <c r="AA158" s="528"/>
      <c r="AB158" s="528"/>
      <c r="AC158" s="528"/>
      <c r="AD158" s="528"/>
      <c r="AE158" s="528"/>
      <c r="AF158" s="528"/>
      <c r="AG158" s="528"/>
      <c r="AH158" s="528"/>
      <c r="AI158" s="528"/>
      <c r="AJ158" s="528"/>
      <c r="AK158" s="528"/>
      <c r="AL158" s="528"/>
      <c r="AM158" s="528"/>
      <c r="AN158" s="528"/>
      <c r="AO158" s="528"/>
      <c r="AP158" s="528"/>
      <c r="AQ158" s="528"/>
      <c r="AR158" s="528"/>
      <c r="AS158" s="528"/>
      <c r="AT158" s="528"/>
      <c r="AU158" s="528"/>
      <c r="AV158" s="528"/>
      <c r="AW158" s="528"/>
      <c r="AX158" s="528"/>
      <c r="AY158" s="528"/>
      <c r="AZ158" s="528"/>
      <c r="BA158" s="528"/>
      <c r="BB158" s="528"/>
      <c r="BC158" s="528"/>
      <c r="BD158" s="528"/>
      <c r="BE158" s="528"/>
      <c r="BF158" s="528"/>
      <c r="BG158" s="528"/>
      <c r="BH158" s="528"/>
      <c r="BI158" s="528"/>
      <c r="BJ158" s="528"/>
      <c r="BK158" s="528"/>
      <c r="BL158" s="528"/>
      <c r="BM158" s="528"/>
      <c r="BN158" s="528"/>
      <c r="BO158" s="528"/>
      <c r="BP158" s="528"/>
      <c r="BQ158" s="528"/>
      <c r="BR158" s="528"/>
      <c r="BS158" s="528"/>
      <c r="BT158" s="528"/>
      <c r="BU158" s="528"/>
      <c r="BV158" s="528"/>
      <c r="BW158" s="528"/>
      <c r="BX158" s="528"/>
      <c r="BY158" s="528"/>
      <c r="BZ158" s="528"/>
      <c r="CA158" s="528"/>
      <c r="CB158" s="528"/>
      <c r="CC158" s="528"/>
      <c r="CD158" s="528"/>
      <c r="CE158" s="528"/>
      <c r="CF158" s="528"/>
      <c r="CG158" s="528"/>
      <c r="CH158" s="528"/>
      <c r="CI158" s="528"/>
      <c r="CJ158" s="528"/>
      <c r="CK158" s="528"/>
      <c r="CL158" s="528"/>
      <c r="CM158" s="528"/>
      <c r="CN158" s="528"/>
      <c r="CO158" s="528"/>
      <c r="CP158" s="528"/>
      <c r="CQ158" s="528"/>
      <c r="CR158" s="528"/>
      <c r="CS158" s="528"/>
      <c r="CT158" s="528"/>
      <c r="CU158" s="528"/>
      <c r="CV158" s="528"/>
      <c r="CW158" s="528"/>
      <c r="CX158" s="528"/>
      <c r="CY158" s="528"/>
      <c r="CZ158" s="528"/>
      <c r="DA158" s="528"/>
      <c r="DB158" s="528"/>
      <c r="DC158" s="528"/>
      <c r="DD158" s="528"/>
      <c r="DE158" s="528"/>
      <c r="DF158" s="528"/>
      <c r="DG158" s="528"/>
      <c r="DH158" s="528"/>
      <c r="DI158" s="528"/>
      <c r="DJ158" s="528"/>
      <c r="DK158" s="528"/>
      <c r="DL158" s="528"/>
      <c r="DM158" s="528"/>
      <c r="DN158" s="528"/>
      <c r="DO158" s="528"/>
      <c r="DP158" s="528"/>
      <c r="DQ158" s="528"/>
      <c r="DR158" s="528"/>
      <c r="DS158" s="528"/>
      <c r="DT158" s="528"/>
      <c r="DU158" s="528"/>
      <c r="DV158" s="528"/>
      <c r="DW158" s="528"/>
      <c r="DX158" s="528"/>
      <c r="DY158" s="528"/>
      <c r="DZ158" s="528"/>
      <c r="EA158" s="528"/>
      <c r="EB158" s="528"/>
      <c r="EC158" s="528"/>
      <c r="ED158" s="528"/>
      <c r="EE158" s="528"/>
      <c r="EF158" s="528"/>
      <c r="EG158" s="528"/>
      <c r="EH158" s="528"/>
      <c r="EI158" s="528"/>
      <c r="EJ158" s="528"/>
      <c r="EK158" s="528"/>
      <c r="EL158" s="528"/>
      <c r="EM158" s="528"/>
      <c r="EN158" s="528"/>
      <c r="EO158" s="528"/>
      <c r="EP158" s="528"/>
      <c r="EQ158" s="528"/>
      <c r="ER158" s="528"/>
      <c r="ES158" s="528"/>
      <c r="ET158" s="528"/>
      <c r="EU158" s="528"/>
      <c r="EV158" s="528"/>
      <c r="EW158" s="528"/>
      <c r="EX158" s="528"/>
      <c r="EY158" s="528"/>
      <c r="EZ158" s="528"/>
      <c r="FA158" s="528"/>
      <c r="FB158" s="528"/>
      <c r="FC158" s="528"/>
      <c r="FD158" s="528"/>
      <c r="FE158" s="528"/>
      <c r="FF158" s="528"/>
      <c r="FG158" s="528"/>
    </row>
    <row r="159" spans="1:163" ht="16.5" customHeight="1" x14ac:dyDescent="0.2">
      <c r="A159" s="134"/>
      <c r="B159" s="134"/>
      <c r="C159" s="134" t="s">
        <v>1005</v>
      </c>
      <c r="D159" s="134" t="s">
        <v>1006</v>
      </c>
      <c r="E159" s="134"/>
      <c r="F159" s="134" t="s">
        <v>1007</v>
      </c>
      <c r="G159" s="134"/>
      <c r="H159" s="134"/>
      <c r="I159" s="558">
        <v>1305</v>
      </c>
      <c r="J159" s="270"/>
      <c r="K159" s="589" t="s">
        <v>1008</v>
      </c>
      <c r="L159" s="270"/>
      <c r="M159" s="558">
        <v>95</v>
      </c>
      <c r="N159" s="538"/>
      <c r="O159" s="558">
        <v>152</v>
      </c>
      <c r="P159" s="538"/>
      <c r="Q159" s="558">
        <v>373</v>
      </c>
      <c r="R159" s="538"/>
      <c r="S159" s="558">
        <v>277</v>
      </c>
      <c r="T159" s="538"/>
      <c r="U159" s="558">
        <v>201</v>
      </c>
      <c r="V159" s="538"/>
      <c r="W159" s="558">
        <v>207</v>
      </c>
      <c r="X159" s="528"/>
      <c r="Y159" s="528"/>
      <c r="Z159" s="528"/>
      <c r="AA159" s="528"/>
      <c r="AB159" s="528"/>
      <c r="AC159" s="528"/>
      <c r="AD159" s="528"/>
      <c r="AE159" s="528"/>
      <c r="AF159" s="528"/>
      <c r="AG159" s="528"/>
      <c r="AH159" s="528"/>
      <c r="AI159" s="528"/>
      <c r="AJ159" s="528"/>
      <c r="AK159" s="528"/>
      <c r="AL159" s="528"/>
      <c r="AM159" s="528"/>
      <c r="AN159" s="528"/>
      <c r="AO159" s="528"/>
      <c r="AP159" s="528"/>
      <c r="AQ159" s="528"/>
      <c r="AR159" s="528"/>
      <c r="AS159" s="528"/>
      <c r="AT159" s="528"/>
      <c r="AU159" s="528"/>
      <c r="AV159" s="528"/>
      <c r="AW159" s="528"/>
      <c r="AX159" s="528"/>
      <c r="AY159" s="528"/>
      <c r="AZ159" s="528"/>
      <c r="BA159" s="528"/>
      <c r="BB159" s="528"/>
      <c r="BC159" s="528"/>
      <c r="BD159" s="528"/>
      <c r="BE159" s="528"/>
      <c r="BF159" s="528"/>
      <c r="BG159" s="528"/>
      <c r="BH159" s="528"/>
      <c r="BI159" s="528"/>
      <c r="BJ159" s="528"/>
      <c r="BK159" s="528"/>
      <c r="BL159" s="528"/>
      <c r="BM159" s="528"/>
      <c r="BN159" s="528"/>
      <c r="BO159" s="528"/>
      <c r="BP159" s="528"/>
      <c r="BQ159" s="528"/>
      <c r="BR159" s="528"/>
      <c r="BS159" s="528"/>
      <c r="BT159" s="528"/>
      <c r="BU159" s="528"/>
      <c r="BV159" s="528"/>
      <c r="BW159" s="528"/>
      <c r="BX159" s="528"/>
      <c r="BY159" s="528"/>
      <c r="BZ159" s="528"/>
      <c r="CA159" s="528"/>
      <c r="CB159" s="528"/>
      <c r="CC159" s="528"/>
      <c r="CD159" s="528"/>
      <c r="CE159" s="528"/>
      <c r="CF159" s="528"/>
      <c r="CG159" s="528"/>
      <c r="CH159" s="528"/>
      <c r="CI159" s="528"/>
      <c r="CJ159" s="528"/>
      <c r="CK159" s="528"/>
      <c r="CL159" s="528"/>
      <c r="CM159" s="528"/>
      <c r="CN159" s="528"/>
      <c r="CO159" s="528"/>
      <c r="CP159" s="528"/>
      <c r="CQ159" s="528"/>
      <c r="CR159" s="528"/>
      <c r="CS159" s="528"/>
      <c r="CT159" s="528"/>
      <c r="CU159" s="528"/>
      <c r="CV159" s="528"/>
      <c r="CW159" s="528"/>
      <c r="CX159" s="528"/>
      <c r="CY159" s="528"/>
      <c r="CZ159" s="528"/>
      <c r="DA159" s="528"/>
      <c r="DB159" s="528"/>
      <c r="DC159" s="528"/>
      <c r="DD159" s="528"/>
      <c r="DE159" s="528"/>
      <c r="DF159" s="528"/>
      <c r="DG159" s="528"/>
      <c r="DH159" s="528"/>
      <c r="DI159" s="528"/>
      <c r="DJ159" s="528"/>
      <c r="DK159" s="528"/>
      <c r="DL159" s="528"/>
      <c r="DM159" s="528"/>
      <c r="DN159" s="528"/>
      <c r="DO159" s="528"/>
      <c r="DP159" s="528"/>
      <c r="DQ159" s="528"/>
      <c r="DR159" s="528"/>
      <c r="DS159" s="528"/>
      <c r="DT159" s="528"/>
      <c r="DU159" s="528"/>
      <c r="DV159" s="528"/>
      <c r="DW159" s="528"/>
      <c r="DX159" s="528"/>
      <c r="DY159" s="528"/>
      <c r="DZ159" s="528"/>
      <c r="EA159" s="528"/>
      <c r="EB159" s="528"/>
      <c r="EC159" s="528"/>
      <c r="ED159" s="528"/>
      <c r="EE159" s="528"/>
      <c r="EF159" s="528"/>
      <c r="EG159" s="528"/>
      <c r="EH159" s="528"/>
      <c r="EI159" s="528"/>
      <c r="EJ159" s="528"/>
      <c r="EK159" s="528"/>
      <c r="EL159" s="528"/>
      <c r="EM159" s="528"/>
      <c r="EN159" s="528"/>
      <c r="EO159" s="528"/>
      <c r="EP159" s="528"/>
      <c r="EQ159" s="528"/>
      <c r="ER159" s="528"/>
      <c r="ES159" s="528"/>
      <c r="ET159" s="528"/>
      <c r="EU159" s="528"/>
      <c r="EV159" s="528"/>
      <c r="EW159" s="528"/>
      <c r="EX159" s="528"/>
      <c r="EY159" s="528"/>
      <c r="EZ159" s="528"/>
      <c r="FA159" s="528"/>
      <c r="FB159" s="528"/>
      <c r="FC159" s="528"/>
      <c r="FD159" s="528"/>
      <c r="FE159" s="528"/>
      <c r="FF159" s="528"/>
      <c r="FG159" s="528"/>
    </row>
    <row r="160" spans="1:163" ht="12" customHeight="1" x14ac:dyDescent="0.2">
      <c r="A160" s="134"/>
      <c r="B160" s="134"/>
      <c r="C160" s="134" t="s">
        <v>1009</v>
      </c>
      <c r="D160" s="134" t="s">
        <v>1010</v>
      </c>
      <c r="E160" s="134"/>
      <c r="F160" s="134" t="s">
        <v>1011</v>
      </c>
      <c r="G160" s="134"/>
      <c r="H160" s="134"/>
      <c r="I160" s="558">
        <v>238</v>
      </c>
      <c r="J160" s="270"/>
      <c r="K160" s="589" t="s">
        <v>1012</v>
      </c>
      <c r="L160" s="270"/>
      <c r="M160" s="558" t="s">
        <v>2406</v>
      </c>
      <c r="N160" s="538"/>
      <c r="O160" s="558" t="s">
        <v>2406</v>
      </c>
      <c r="P160" s="538"/>
      <c r="Q160" s="558">
        <v>71</v>
      </c>
      <c r="R160" s="538"/>
      <c r="S160" s="558">
        <v>51</v>
      </c>
      <c r="T160" s="538"/>
      <c r="U160" s="558">
        <v>37</v>
      </c>
      <c r="V160" s="538"/>
      <c r="W160" s="558">
        <v>32</v>
      </c>
      <c r="X160" s="528"/>
      <c r="Y160" s="528"/>
      <c r="Z160" s="528"/>
      <c r="AA160" s="528"/>
      <c r="AB160" s="528"/>
      <c r="AC160" s="528"/>
      <c r="AD160" s="528"/>
      <c r="AE160" s="528"/>
      <c r="AF160" s="528"/>
      <c r="AG160" s="528"/>
      <c r="AH160" s="528"/>
      <c r="AI160" s="528"/>
      <c r="AJ160" s="528"/>
      <c r="AK160" s="528"/>
      <c r="AL160" s="528"/>
      <c r="AM160" s="528"/>
      <c r="AN160" s="528"/>
      <c r="AO160" s="528"/>
      <c r="AP160" s="528"/>
      <c r="AQ160" s="528"/>
      <c r="AR160" s="528"/>
      <c r="AS160" s="528"/>
      <c r="AT160" s="528"/>
      <c r="AU160" s="528"/>
      <c r="AV160" s="528"/>
      <c r="AW160" s="528"/>
      <c r="AX160" s="528"/>
      <c r="AY160" s="528"/>
      <c r="AZ160" s="528"/>
      <c r="BA160" s="528"/>
      <c r="BB160" s="528"/>
      <c r="BC160" s="528"/>
      <c r="BD160" s="528"/>
      <c r="BE160" s="528"/>
      <c r="BF160" s="528"/>
      <c r="BG160" s="528"/>
      <c r="BH160" s="528"/>
      <c r="BI160" s="528"/>
      <c r="BJ160" s="528"/>
      <c r="BK160" s="528"/>
      <c r="BL160" s="528"/>
      <c r="BM160" s="528"/>
      <c r="BN160" s="528"/>
      <c r="BO160" s="528"/>
      <c r="BP160" s="528"/>
      <c r="BQ160" s="528"/>
      <c r="BR160" s="528"/>
      <c r="BS160" s="528"/>
      <c r="BT160" s="528"/>
      <c r="BU160" s="528"/>
      <c r="BV160" s="528"/>
      <c r="BW160" s="528"/>
      <c r="BX160" s="528"/>
      <c r="BY160" s="528"/>
      <c r="BZ160" s="528"/>
      <c r="CA160" s="528"/>
      <c r="CB160" s="528"/>
      <c r="CC160" s="528"/>
      <c r="CD160" s="528"/>
      <c r="CE160" s="528"/>
      <c r="CF160" s="528"/>
      <c r="CG160" s="528"/>
      <c r="CH160" s="528"/>
      <c r="CI160" s="528"/>
      <c r="CJ160" s="528"/>
      <c r="CK160" s="528"/>
      <c r="CL160" s="528"/>
      <c r="CM160" s="528"/>
      <c r="CN160" s="528"/>
      <c r="CO160" s="528"/>
      <c r="CP160" s="528"/>
      <c r="CQ160" s="528"/>
      <c r="CR160" s="528"/>
      <c r="CS160" s="528"/>
      <c r="CT160" s="528"/>
      <c r="CU160" s="528"/>
      <c r="CV160" s="528"/>
      <c r="CW160" s="528"/>
      <c r="CX160" s="528"/>
      <c r="CY160" s="528"/>
      <c r="CZ160" s="528"/>
      <c r="DA160" s="528"/>
      <c r="DB160" s="528"/>
      <c r="DC160" s="528"/>
      <c r="DD160" s="528"/>
      <c r="DE160" s="528"/>
      <c r="DF160" s="528"/>
      <c r="DG160" s="528"/>
      <c r="DH160" s="528"/>
      <c r="DI160" s="528"/>
      <c r="DJ160" s="528"/>
      <c r="DK160" s="528"/>
      <c r="DL160" s="528"/>
      <c r="DM160" s="528"/>
      <c r="DN160" s="528"/>
      <c r="DO160" s="528"/>
      <c r="DP160" s="528"/>
      <c r="DQ160" s="528"/>
      <c r="DR160" s="528"/>
      <c r="DS160" s="528"/>
      <c r="DT160" s="528"/>
      <c r="DU160" s="528"/>
      <c r="DV160" s="528"/>
      <c r="DW160" s="528"/>
      <c r="DX160" s="528"/>
      <c r="DY160" s="528"/>
      <c r="DZ160" s="528"/>
      <c r="EA160" s="528"/>
      <c r="EB160" s="528"/>
      <c r="EC160" s="528"/>
      <c r="ED160" s="528"/>
      <c r="EE160" s="528"/>
      <c r="EF160" s="528"/>
      <c r="EG160" s="528"/>
      <c r="EH160" s="528"/>
      <c r="EI160" s="528"/>
      <c r="EJ160" s="528"/>
      <c r="EK160" s="528"/>
      <c r="EL160" s="528"/>
      <c r="EM160" s="528"/>
      <c r="EN160" s="528"/>
      <c r="EO160" s="528"/>
      <c r="EP160" s="528"/>
      <c r="EQ160" s="528"/>
      <c r="ER160" s="528"/>
      <c r="ES160" s="528"/>
      <c r="ET160" s="528"/>
      <c r="EU160" s="528"/>
      <c r="EV160" s="528"/>
      <c r="EW160" s="528"/>
      <c r="EX160" s="528"/>
      <c r="EY160" s="528"/>
      <c r="EZ160" s="528"/>
      <c r="FA160" s="528"/>
      <c r="FB160" s="528"/>
      <c r="FC160" s="528"/>
      <c r="FD160" s="528"/>
      <c r="FE160" s="528"/>
      <c r="FF160" s="528"/>
      <c r="FG160" s="528"/>
    </row>
    <row r="161" spans="1:163" ht="12" customHeight="1" x14ac:dyDescent="0.2">
      <c r="A161" s="134"/>
      <c r="B161" s="134"/>
      <c r="C161" s="134" t="s">
        <v>1013</v>
      </c>
      <c r="D161" s="134" t="s">
        <v>1014</v>
      </c>
      <c r="E161" s="134"/>
      <c r="F161" s="134" t="s">
        <v>1015</v>
      </c>
      <c r="G161" s="134"/>
      <c r="H161" s="134"/>
      <c r="I161" s="558">
        <v>1719</v>
      </c>
      <c r="J161" s="270"/>
      <c r="K161" s="589" t="s">
        <v>1016</v>
      </c>
      <c r="L161" s="270"/>
      <c r="M161" s="558">
        <v>120</v>
      </c>
      <c r="N161" s="538"/>
      <c r="O161" s="558">
        <v>158</v>
      </c>
      <c r="P161" s="538"/>
      <c r="Q161" s="558">
        <v>526</v>
      </c>
      <c r="R161" s="538"/>
      <c r="S161" s="558">
        <v>343</v>
      </c>
      <c r="T161" s="538"/>
      <c r="U161" s="558">
        <v>287</v>
      </c>
      <c r="V161" s="538"/>
      <c r="W161" s="558">
        <v>285</v>
      </c>
      <c r="X161" s="528"/>
      <c r="Y161" s="528"/>
      <c r="Z161" s="528"/>
      <c r="AA161" s="528"/>
      <c r="AB161" s="528"/>
      <c r="AC161" s="528"/>
      <c r="AD161" s="528"/>
      <c r="AE161" s="528"/>
      <c r="AF161" s="528"/>
      <c r="AG161" s="528"/>
      <c r="AH161" s="528"/>
      <c r="AI161" s="528"/>
      <c r="AJ161" s="528"/>
      <c r="AK161" s="528"/>
      <c r="AL161" s="528"/>
      <c r="AM161" s="528"/>
      <c r="AN161" s="528"/>
      <c r="AO161" s="528"/>
      <c r="AP161" s="528"/>
      <c r="AQ161" s="528"/>
      <c r="AR161" s="528"/>
      <c r="AS161" s="528"/>
      <c r="AT161" s="528"/>
      <c r="AU161" s="528"/>
      <c r="AV161" s="528"/>
      <c r="AW161" s="528"/>
      <c r="AX161" s="528"/>
      <c r="AY161" s="528"/>
      <c r="AZ161" s="528"/>
      <c r="BA161" s="528"/>
      <c r="BB161" s="528"/>
      <c r="BC161" s="528"/>
      <c r="BD161" s="528"/>
      <c r="BE161" s="528"/>
      <c r="BF161" s="528"/>
      <c r="BG161" s="528"/>
      <c r="BH161" s="528"/>
      <c r="BI161" s="528"/>
      <c r="BJ161" s="528"/>
      <c r="BK161" s="528"/>
      <c r="BL161" s="528"/>
      <c r="BM161" s="528"/>
      <c r="BN161" s="528"/>
      <c r="BO161" s="528"/>
      <c r="BP161" s="528"/>
      <c r="BQ161" s="528"/>
      <c r="BR161" s="528"/>
      <c r="BS161" s="528"/>
      <c r="BT161" s="528"/>
      <c r="BU161" s="528"/>
      <c r="BV161" s="528"/>
      <c r="BW161" s="528"/>
      <c r="BX161" s="528"/>
      <c r="BY161" s="528"/>
      <c r="BZ161" s="528"/>
      <c r="CA161" s="528"/>
      <c r="CB161" s="528"/>
      <c r="CC161" s="528"/>
      <c r="CD161" s="528"/>
      <c r="CE161" s="528"/>
      <c r="CF161" s="528"/>
      <c r="CG161" s="528"/>
      <c r="CH161" s="528"/>
      <c r="CI161" s="528"/>
      <c r="CJ161" s="528"/>
      <c r="CK161" s="528"/>
      <c r="CL161" s="528"/>
      <c r="CM161" s="528"/>
      <c r="CN161" s="528"/>
      <c r="CO161" s="528"/>
      <c r="CP161" s="528"/>
      <c r="CQ161" s="528"/>
      <c r="CR161" s="528"/>
      <c r="CS161" s="528"/>
      <c r="CT161" s="528"/>
      <c r="CU161" s="528"/>
      <c r="CV161" s="528"/>
      <c r="CW161" s="528"/>
      <c r="CX161" s="528"/>
      <c r="CY161" s="528"/>
      <c r="CZ161" s="528"/>
      <c r="DA161" s="528"/>
      <c r="DB161" s="528"/>
      <c r="DC161" s="528"/>
      <c r="DD161" s="528"/>
      <c r="DE161" s="528"/>
      <c r="DF161" s="528"/>
      <c r="DG161" s="528"/>
      <c r="DH161" s="528"/>
      <c r="DI161" s="528"/>
      <c r="DJ161" s="528"/>
      <c r="DK161" s="528"/>
      <c r="DL161" s="528"/>
      <c r="DM161" s="528"/>
      <c r="DN161" s="528"/>
      <c r="DO161" s="528"/>
      <c r="DP161" s="528"/>
      <c r="DQ161" s="528"/>
      <c r="DR161" s="528"/>
      <c r="DS161" s="528"/>
      <c r="DT161" s="528"/>
      <c r="DU161" s="528"/>
      <c r="DV161" s="528"/>
      <c r="DW161" s="528"/>
      <c r="DX161" s="528"/>
      <c r="DY161" s="528"/>
      <c r="DZ161" s="528"/>
      <c r="EA161" s="528"/>
      <c r="EB161" s="528"/>
      <c r="EC161" s="528"/>
      <c r="ED161" s="528"/>
      <c r="EE161" s="528"/>
      <c r="EF161" s="528"/>
      <c r="EG161" s="528"/>
      <c r="EH161" s="528"/>
      <c r="EI161" s="528"/>
      <c r="EJ161" s="528"/>
      <c r="EK161" s="528"/>
      <c r="EL161" s="528"/>
      <c r="EM161" s="528"/>
      <c r="EN161" s="528"/>
      <c r="EO161" s="528"/>
      <c r="EP161" s="528"/>
      <c r="EQ161" s="528"/>
      <c r="ER161" s="528"/>
      <c r="ES161" s="528"/>
      <c r="ET161" s="528"/>
      <c r="EU161" s="528"/>
      <c r="EV161" s="528"/>
      <c r="EW161" s="528"/>
      <c r="EX161" s="528"/>
      <c r="EY161" s="528"/>
      <c r="EZ161" s="528"/>
      <c r="FA161" s="528"/>
      <c r="FB161" s="528"/>
      <c r="FC161" s="528"/>
      <c r="FD161" s="528"/>
      <c r="FE161" s="528"/>
      <c r="FF161" s="528"/>
      <c r="FG161" s="528"/>
    </row>
    <row r="162" spans="1:163" ht="12" customHeight="1" x14ac:dyDescent="0.2">
      <c r="A162" s="134"/>
      <c r="B162" s="134"/>
      <c r="C162" s="134" t="s">
        <v>1017</v>
      </c>
      <c r="D162" s="134" t="s">
        <v>1018</v>
      </c>
      <c r="E162" s="134"/>
      <c r="F162" s="134" t="s">
        <v>1019</v>
      </c>
      <c r="G162" s="134"/>
      <c r="H162" s="134"/>
      <c r="I162" s="558">
        <v>1757</v>
      </c>
      <c r="J162" s="270"/>
      <c r="K162" s="589" t="s">
        <v>1020</v>
      </c>
      <c r="L162" s="270"/>
      <c r="M162" s="558">
        <v>90</v>
      </c>
      <c r="N162" s="538"/>
      <c r="O162" s="558">
        <v>179</v>
      </c>
      <c r="P162" s="538"/>
      <c r="Q162" s="558">
        <v>446</v>
      </c>
      <c r="R162" s="538"/>
      <c r="S162" s="558">
        <v>377</v>
      </c>
      <c r="T162" s="538"/>
      <c r="U162" s="558">
        <v>318</v>
      </c>
      <c r="V162" s="538"/>
      <c r="W162" s="558">
        <v>347</v>
      </c>
      <c r="X162" s="528"/>
      <c r="Y162" s="528"/>
      <c r="Z162" s="528"/>
      <c r="AA162" s="528"/>
      <c r="AB162" s="528"/>
      <c r="AC162" s="528"/>
      <c r="AD162" s="528"/>
      <c r="AE162" s="528"/>
      <c r="AF162" s="528"/>
      <c r="AG162" s="528"/>
      <c r="AH162" s="528"/>
      <c r="AI162" s="528"/>
      <c r="AJ162" s="528"/>
      <c r="AK162" s="528"/>
      <c r="AL162" s="528"/>
      <c r="AM162" s="528"/>
      <c r="AN162" s="528"/>
      <c r="AO162" s="528"/>
      <c r="AP162" s="528"/>
      <c r="AQ162" s="528"/>
      <c r="AR162" s="528"/>
      <c r="AS162" s="528"/>
      <c r="AT162" s="528"/>
      <c r="AU162" s="528"/>
      <c r="AV162" s="528"/>
      <c r="AW162" s="528"/>
      <c r="AX162" s="528"/>
      <c r="AY162" s="528"/>
      <c r="AZ162" s="528"/>
      <c r="BA162" s="528"/>
      <c r="BB162" s="528"/>
      <c r="BC162" s="528"/>
      <c r="BD162" s="528"/>
      <c r="BE162" s="528"/>
      <c r="BF162" s="528"/>
      <c r="BG162" s="528"/>
      <c r="BH162" s="528"/>
      <c r="BI162" s="528"/>
      <c r="BJ162" s="528"/>
      <c r="BK162" s="528"/>
      <c r="BL162" s="528"/>
      <c r="BM162" s="528"/>
      <c r="BN162" s="528"/>
      <c r="BO162" s="528"/>
      <c r="BP162" s="528"/>
      <c r="BQ162" s="528"/>
      <c r="BR162" s="528"/>
      <c r="BS162" s="528"/>
      <c r="BT162" s="528"/>
      <c r="BU162" s="528"/>
      <c r="BV162" s="528"/>
      <c r="BW162" s="528"/>
      <c r="BX162" s="528"/>
      <c r="BY162" s="528"/>
      <c r="BZ162" s="528"/>
      <c r="CA162" s="528"/>
      <c r="CB162" s="528"/>
      <c r="CC162" s="528"/>
      <c r="CD162" s="528"/>
      <c r="CE162" s="528"/>
      <c r="CF162" s="528"/>
      <c r="CG162" s="528"/>
      <c r="CH162" s="528"/>
      <c r="CI162" s="528"/>
      <c r="CJ162" s="528"/>
      <c r="CK162" s="528"/>
      <c r="CL162" s="528"/>
      <c r="CM162" s="528"/>
      <c r="CN162" s="528"/>
      <c r="CO162" s="528"/>
      <c r="CP162" s="528"/>
      <c r="CQ162" s="528"/>
      <c r="CR162" s="528"/>
      <c r="CS162" s="528"/>
      <c r="CT162" s="528"/>
      <c r="CU162" s="528"/>
      <c r="CV162" s="528"/>
      <c r="CW162" s="528"/>
      <c r="CX162" s="528"/>
      <c r="CY162" s="528"/>
      <c r="CZ162" s="528"/>
      <c r="DA162" s="528"/>
      <c r="DB162" s="528"/>
      <c r="DC162" s="528"/>
      <c r="DD162" s="528"/>
      <c r="DE162" s="528"/>
      <c r="DF162" s="528"/>
      <c r="DG162" s="528"/>
      <c r="DH162" s="528"/>
      <c r="DI162" s="528"/>
      <c r="DJ162" s="528"/>
      <c r="DK162" s="528"/>
      <c r="DL162" s="528"/>
      <c r="DM162" s="528"/>
      <c r="DN162" s="528"/>
      <c r="DO162" s="528"/>
      <c r="DP162" s="528"/>
      <c r="DQ162" s="528"/>
      <c r="DR162" s="528"/>
      <c r="DS162" s="528"/>
      <c r="DT162" s="528"/>
      <c r="DU162" s="528"/>
      <c r="DV162" s="528"/>
      <c r="DW162" s="528"/>
      <c r="DX162" s="528"/>
      <c r="DY162" s="528"/>
      <c r="DZ162" s="528"/>
      <c r="EA162" s="528"/>
      <c r="EB162" s="528"/>
      <c r="EC162" s="528"/>
      <c r="ED162" s="528"/>
      <c r="EE162" s="528"/>
      <c r="EF162" s="528"/>
      <c r="EG162" s="528"/>
      <c r="EH162" s="528"/>
      <c r="EI162" s="528"/>
      <c r="EJ162" s="528"/>
      <c r="EK162" s="528"/>
      <c r="EL162" s="528"/>
      <c r="EM162" s="528"/>
      <c r="EN162" s="528"/>
      <c r="EO162" s="528"/>
      <c r="EP162" s="528"/>
      <c r="EQ162" s="528"/>
      <c r="ER162" s="528"/>
      <c r="ES162" s="528"/>
      <c r="ET162" s="528"/>
      <c r="EU162" s="528"/>
      <c r="EV162" s="528"/>
      <c r="EW162" s="528"/>
      <c r="EX162" s="528"/>
      <c r="EY162" s="528"/>
      <c r="EZ162" s="528"/>
      <c r="FA162" s="528"/>
      <c r="FB162" s="528"/>
      <c r="FC162" s="528"/>
      <c r="FD162" s="528"/>
      <c r="FE162" s="528"/>
      <c r="FF162" s="528"/>
      <c r="FG162" s="528"/>
    </row>
    <row r="163" spans="1:163" ht="12" customHeight="1" x14ac:dyDescent="0.2">
      <c r="A163" s="134"/>
      <c r="B163" s="134"/>
      <c r="C163" s="134" t="s">
        <v>1021</v>
      </c>
      <c r="D163" s="134" t="s">
        <v>1022</v>
      </c>
      <c r="E163" s="134"/>
      <c r="F163" s="134" t="s">
        <v>1023</v>
      </c>
      <c r="G163" s="134"/>
      <c r="H163" s="134"/>
      <c r="I163" s="558">
        <v>1013</v>
      </c>
      <c r="J163" s="270"/>
      <c r="K163" s="589" t="s">
        <v>1024</v>
      </c>
      <c r="L163" s="270"/>
      <c r="M163" s="558">
        <v>63</v>
      </c>
      <c r="N163" s="538"/>
      <c r="O163" s="558">
        <v>97</v>
      </c>
      <c r="P163" s="538"/>
      <c r="Q163" s="558">
        <v>283</v>
      </c>
      <c r="R163" s="538"/>
      <c r="S163" s="558">
        <v>253</v>
      </c>
      <c r="T163" s="538"/>
      <c r="U163" s="558">
        <v>178</v>
      </c>
      <c r="V163" s="538"/>
      <c r="W163" s="558">
        <v>139</v>
      </c>
      <c r="X163" s="528"/>
      <c r="Y163" s="528"/>
      <c r="Z163" s="528"/>
      <c r="AA163" s="528"/>
      <c r="AB163" s="528"/>
      <c r="AC163" s="528"/>
      <c r="AD163" s="528"/>
      <c r="AE163" s="528"/>
      <c r="AF163" s="528"/>
      <c r="AG163" s="528"/>
      <c r="AH163" s="528"/>
      <c r="AI163" s="528"/>
      <c r="AJ163" s="528"/>
      <c r="AK163" s="528"/>
      <c r="AL163" s="528"/>
      <c r="AM163" s="528"/>
      <c r="AN163" s="528"/>
      <c r="AO163" s="528"/>
      <c r="AP163" s="528"/>
      <c r="AQ163" s="528"/>
      <c r="AR163" s="528"/>
      <c r="AS163" s="528"/>
      <c r="AT163" s="528"/>
      <c r="AU163" s="528"/>
      <c r="AV163" s="528"/>
      <c r="AW163" s="528"/>
      <c r="AX163" s="528"/>
      <c r="AY163" s="528"/>
      <c r="AZ163" s="528"/>
      <c r="BA163" s="528"/>
      <c r="BB163" s="528"/>
      <c r="BC163" s="528"/>
      <c r="BD163" s="528"/>
      <c r="BE163" s="528"/>
      <c r="BF163" s="528"/>
      <c r="BG163" s="528"/>
      <c r="BH163" s="528"/>
      <c r="BI163" s="528"/>
      <c r="BJ163" s="528"/>
      <c r="BK163" s="528"/>
      <c r="BL163" s="528"/>
      <c r="BM163" s="528"/>
      <c r="BN163" s="528"/>
      <c r="BO163" s="528"/>
      <c r="BP163" s="528"/>
      <c r="BQ163" s="528"/>
      <c r="BR163" s="528"/>
      <c r="BS163" s="528"/>
      <c r="BT163" s="528"/>
      <c r="BU163" s="528"/>
      <c r="BV163" s="528"/>
      <c r="BW163" s="528"/>
      <c r="BX163" s="528"/>
      <c r="BY163" s="528"/>
      <c r="BZ163" s="528"/>
      <c r="CA163" s="528"/>
      <c r="CB163" s="528"/>
      <c r="CC163" s="528"/>
      <c r="CD163" s="528"/>
      <c r="CE163" s="528"/>
      <c r="CF163" s="528"/>
      <c r="CG163" s="528"/>
      <c r="CH163" s="528"/>
      <c r="CI163" s="528"/>
      <c r="CJ163" s="528"/>
      <c r="CK163" s="528"/>
      <c r="CL163" s="528"/>
      <c r="CM163" s="528"/>
      <c r="CN163" s="528"/>
      <c r="CO163" s="528"/>
      <c r="CP163" s="528"/>
      <c r="CQ163" s="528"/>
      <c r="CR163" s="528"/>
      <c r="CS163" s="528"/>
      <c r="CT163" s="528"/>
      <c r="CU163" s="528"/>
      <c r="CV163" s="528"/>
      <c r="CW163" s="528"/>
      <c r="CX163" s="528"/>
      <c r="CY163" s="528"/>
      <c r="CZ163" s="528"/>
      <c r="DA163" s="528"/>
      <c r="DB163" s="528"/>
      <c r="DC163" s="528"/>
      <c r="DD163" s="528"/>
      <c r="DE163" s="528"/>
      <c r="DF163" s="528"/>
      <c r="DG163" s="528"/>
      <c r="DH163" s="528"/>
      <c r="DI163" s="528"/>
      <c r="DJ163" s="528"/>
      <c r="DK163" s="528"/>
      <c r="DL163" s="528"/>
      <c r="DM163" s="528"/>
      <c r="DN163" s="528"/>
      <c r="DO163" s="528"/>
      <c r="DP163" s="528"/>
      <c r="DQ163" s="528"/>
      <c r="DR163" s="528"/>
      <c r="DS163" s="528"/>
      <c r="DT163" s="528"/>
      <c r="DU163" s="528"/>
      <c r="DV163" s="528"/>
      <c r="DW163" s="528"/>
      <c r="DX163" s="528"/>
      <c r="DY163" s="528"/>
      <c r="DZ163" s="528"/>
      <c r="EA163" s="528"/>
      <c r="EB163" s="528"/>
      <c r="EC163" s="528"/>
      <c r="ED163" s="528"/>
      <c r="EE163" s="528"/>
      <c r="EF163" s="528"/>
      <c r="EG163" s="528"/>
      <c r="EH163" s="528"/>
      <c r="EI163" s="528"/>
      <c r="EJ163" s="528"/>
      <c r="EK163" s="528"/>
      <c r="EL163" s="528"/>
      <c r="EM163" s="528"/>
      <c r="EN163" s="528"/>
      <c r="EO163" s="528"/>
      <c r="EP163" s="528"/>
      <c r="EQ163" s="528"/>
      <c r="ER163" s="528"/>
      <c r="ES163" s="528"/>
      <c r="ET163" s="528"/>
      <c r="EU163" s="528"/>
      <c r="EV163" s="528"/>
      <c r="EW163" s="528"/>
      <c r="EX163" s="528"/>
      <c r="EY163" s="528"/>
      <c r="EZ163" s="528"/>
      <c r="FA163" s="528"/>
      <c r="FB163" s="528"/>
      <c r="FC163" s="528"/>
      <c r="FD163" s="528"/>
      <c r="FE163" s="528"/>
      <c r="FF163" s="528"/>
      <c r="FG163" s="528"/>
    </row>
    <row r="164" spans="1:163" ht="12" customHeight="1" x14ac:dyDescent="0.2">
      <c r="A164" s="134"/>
      <c r="B164" s="134"/>
      <c r="C164" s="134" t="s">
        <v>1025</v>
      </c>
      <c r="D164" s="134" t="s">
        <v>1026</v>
      </c>
      <c r="E164" s="134"/>
      <c r="F164" s="134" t="s">
        <v>1027</v>
      </c>
      <c r="G164" s="134"/>
      <c r="H164" s="134"/>
      <c r="I164" s="558">
        <v>957</v>
      </c>
      <c r="J164" s="270"/>
      <c r="K164" s="589" t="s">
        <v>1028</v>
      </c>
      <c r="L164" s="270"/>
      <c r="M164" s="558" t="s">
        <v>2406</v>
      </c>
      <c r="N164" s="538"/>
      <c r="O164" s="558" t="s">
        <v>2406</v>
      </c>
      <c r="P164" s="538"/>
      <c r="Q164" s="558">
        <v>274</v>
      </c>
      <c r="R164" s="538"/>
      <c r="S164" s="558">
        <v>206</v>
      </c>
      <c r="T164" s="538"/>
      <c r="U164" s="558">
        <v>180</v>
      </c>
      <c r="V164" s="538"/>
      <c r="W164" s="558">
        <v>157</v>
      </c>
      <c r="X164" s="528"/>
      <c r="Y164" s="528"/>
      <c r="Z164" s="528"/>
      <c r="AA164" s="528"/>
      <c r="AB164" s="528"/>
      <c r="AC164" s="528"/>
      <c r="AD164" s="528"/>
      <c r="AE164" s="528"/>
      <c r="AF164" s="528"/>
      <c r="AG164" s="528"/>
      <c r="AH164" s="528"/>
      <c r="AI164" s="528"/>
      <c r="AJ164" s="528"/>
      <c r="AK164" s="528"/>
      <c r="AL164" s="528"/>
      <c r="AM164" s="528"/>
      <c r="AN164" s="528"/>
      <c r="AO164" s="528"/>
      <c r="AP164" s="528"/>
      <c r="AQ164" s="528"/>
      <c r="AR164" s="528"/>
      <c r="AS164" s="528"/>
      <c r="AT164" s="528"/>
      <c r="AU164" s="528"/>
      <c r="AV164" s="528"/>
      <c r="AW164" s="528"/>
      <c r="AX164" s="528"/>
      <c r="AY164" s="528"/>
      <c r="AZ164" s="528"/>
      <c r="BA164" s="528"/>
      <c r="BB164" s="528"/>
      <c r="BC164" s="528"/>
      <c r="BD164" s="528"/>
      <c r="BE164" s="528"/>
      <c r="BF164" s="528"/>
      <c r="BG164" s="528"/>
      <c r="BH164" s="528"/>
      <c r="BI164" s="528"/>
      <c r="BJ164" s="528"/>
      <c r="BK164" s="528"/>
      <c r="BL164" s="528"/>
      <c r="BM164" s="528"/>
      <c r="BN164" s="528"/>
      <c r="BO164" s="528"/>
      <c r="BP164" s="528"/>
      <c r="BQ164" s="528"/>
      <c r="BR164" s="528"/>
      <c r="BS164" s="528"/>
      <c r="BT164" s="528"/>
      <c r="BU164" s="528"/>
      <c r="BV164" s="528"/>
      <c r="BW164" s="528"/>
      <c r="BX164" s="528"/>
      <c r="BY164" s="528"/>
      <c r="BZ164" s="528"/>
      <c r="CA164" s="528"/>
      <c r="CB164" s="528"/>
      <c r="CC164" s="528"/>
      <c r="CD164" s="528"/>
      <c r="CE164" s="528"/>
      <c r="CF164" s="528"/>
      <c r="CG164" s="528"/>
      <c r="CH164" s="528"/>
      <c r="CI164" s="528"/>
      <c r="CJ164" s="528"/>
      <c r="CK164" s="528"/>
      <c r="CL164" s="528"/>
      <c r="CM164" s="528"/>
      <c r="CN164" s="528"/>
      <c r="CO164" s="528"/>
      <c r="CP164" s="528"/>
      <c r="CQ164" s="528"/>
      <c r="CR164" s="528"/>
      <c r="CS164" s="528"/>
      <c r="CT164" s="528"/>
      <c r="CU164" s="528"/>
      <c r="CV164" s="528"/>
      <c r="CW164" s="528"/>
      <c r="CX164" s="528"/>
      <c r="CY164" s="528"/>
      <c r="CZ164" s="528"/>
      <c r="DA164" s="528"/>
      <c r="DB164" s="528"/>
      <c r="DC164" s="528"/>
      <c r="DD164" s="528"/>
      <c r="DE164" s="528"/>
      <c r="DF164" s="528"/>
      <c r="DG164" s="528"/>
      <c r="DH164" s="528"/>
      <c r="DI164" s="528"/>
      <c r="DJ164" s="528"/>
      <c r="DK164" s="528"/>
      <c r="DL164" s="528"/>
      <c r="DM164" s="528"/>
      <c r="DN164" s="528"/>
      <c r="DO164" s="528"/>
      <c r="DP164" s="528"/>
      <c r="DQ164" s="528"/>
      <c r="DR164" s="528"/>
      <c r="DS164" s="528"/>
      <c r="DT164" s="528"/>
      <c r="DU164" s="528"/>
      <c r="DV164" s="528"/>
      <c r="DW164" s="528"/>
      <c r="DX164" s="528"/>
      <c r="DY164" s="528"/>
      <c r="DZ164" s="528"/>
      <c r="EA164" s="528"/>
      <c r="EB164" s="528"/>
      <c r="EC164" s="528"/>
      <c r="ED164" s="528"/>
      <c r="EE164" s="528"/>
      <c r="EF164" s="528"/>
      <c r="EG164" s="528"/>
      <c r="EH164" s="528"/>
      <c r="EI164" s="528"/>
      <c r="EJ164" s="528"/>
      <c r="EK164" s="528"/>
      <c r="EL164" s="528"/>
      <c r="EM164" s="528"/>
      <c r="EN164" s="528"/>
      <c r="EO164" s="528"/>
      <c r="EP164" s="528"/>
      <c r="EQ164" s="528"/>
      <c r="ER164" s="528"/>
      <c r="ES164" s="528"/>
      <c r="ET164" s="528"/>
      <c r="EU164" s="528"/>
      <c r="EV164" s="528"/>
      <c r="EW164" s="528"/>
      <c r="EX164" s="528"/>
      <c r="EY164" s="528"/>
      <c r="EZ164" s="528"/>
      <c r="FA164" s="528"/>
      <c r="FB164" s="528"/>
      <c r="FC164" s="528"/>
      <c r="FD164" s="528"/>
      <c r="FE164" s="528"/>
      <c r="FF164" s="528"/>
      <c r="FG164" s="528"/>
    </row>
    <row r="165" spans="1:163" ht="12" customHeight="1" x14ac:dyDescent="0.2">
      <c r="A165" s="134"/>
      <c r="B165" s="134"/>
      <c r="C165" s="134" t="s">
        <v>1029</v>
      </c>
      <c r="D165" s="134" t="s">
        <v>1030</v>
      </c>
      <c r="E165" s="134"/>
      <c r="F165" s="134" t="s">
        <v>1031</v>
      </c>
      <c r="G165" s="134"/>
      <c r="H165" s="134"/>
      <c r="I165" s="558">
        <v>1868</v>
      </c>
      <c r="J165" s="270"/>
      <c r="K165" s="589" t="s">
        <v>1032</v>
      </c>
      <c r="L165" s="270"/>
      <c r="M165" s="558">
        <v>136</v>
      </c>
      <c r="N165" s="538"/>
      <c r="O165" s="558">
        <v>174</v>
      </c>
      <c r="P165" s="538"/>
      <c r="Q165" s="558">
        <v>562</v>
      </c>
      <c r="R165" s="538"/>
      <c r="S165" s="558">
        <v>428</v>
      </c>
      <c r="T165" s="538"/>
      <c r="U165" s="558">
        <v>305</v>
      </c>
      <c r="V165" s="538"/>
      <c r="W165" s="558">
        <v>263</v>
      </c>
      <c r="X165" s="528"/>
      <c r="Y165" s="528"/>
      <c r="Z165" s="528"/>
      <c r="AA165" s="528"/>
      <c r="AB165" s="528"/>
      <c r="AC165" s="528"/>
      <c r="AD165" s="528"/>
      <c r="AE165" s="528"/>
      <c r="AF165" s="528"/>
      <c r="AG165" s="528"/>
      <c r="AH165" s="528"/>
      <c r="AI165" s="528"/>
      <c r="AJ165" s="528"/>
      <c r="AK165" s="528"/>
      <c r="AL165" s="528"/>
      <c r="AM165" s="528"/>
      <c r="AN165" s="528"/>
      <c r="AO165" s="528"/>
      <c r="AP165" s="528"/>
      <c r="AQ165" s="528"/>
      <c r="AR165" s="528"/>
      <c r="AS165" s="528"/>
      <c r="AT165" s="528"/>
      <c r="AU165" s="528"/>
      <c r="AV165" s="528"/>
      <c r="AW165" s="528"/>
      <c r="AX165" s="528"/>
      <c r="AY165" s="528"/>
      <c r="AZ165" s="528"/>
      <c r="BA165" s="528"/>
      <c r="BB165" s="528"/>
      <c r="BC165" s="528"/>
      <c r="BD165" s="528"/>
      <c r="BE165" s="528"/>
      <c r="BF165" s="528"/>
      <c r="BG165" s="528"/>
      <c r="BH165" s="528"/>
      <c r="BI165" s="528"/>
      <c r="BJ165" s="528"/>
      <c r="BK165" s="528"/>
      <c r="BL165" s="528"/>
      <c r="BM165" s="528"/>
      <c r="BN165" s="528"/>
      <c r="BO165" s="528"/>
      <c r="BP165" s="528"/>
      <c r="BQ165" s="528"/>
      <c r="BR165" s="528"/>
      <c r="BS165" s="528"/>
      <c r="BT165" s="528"/>
      <c r="BU165" s="528"/>
      <c r="BV165" s="528"/>
      <c r="BW165" s="528"/>
      <c r="BX165" s="528"/>
      <c r="BY165" s="528"/>
      <c r="BZ165" s="528"/>
      <c r="CA165" s="528"/>
      <c r="CB165" s="528"/>
      <c r="CC165" s="528"/>
      <c r="CD165" s="528"/>
      <c r="CE165" s="528"/>
      <c r="CF165" s="528"/>
      <c r="CG165" s="528"/>
      <c r="CH165" s="528"/>
      <c r="CI165" s="528"/>
      <c r="CJ165" s="528"/>
      <c r="CK165" s="528"/>
      <c r="CL165" s="528"/>
      <c r="CM165" s="528"/>
      <c r="CN165" s="528"/>
      <c r="CO165" s="528"/>
      <c r="CP165" s="528"/>
      <c r="CQ165" s="528"/>
      <c r="CR165" s="528"/>
      <c r="CS165" s="528"/>
      <c r="CT165" s="528"/>
      <c r="CU165" s="528"/>
      <c r="CV165" s="528"/>
      <c r="CW165" s="528"/>
      <c r="CX165" s="528"/>
      <c r="CY165" s="528"/>
      <c r="CZ165" s="528"/>
      <c r="DA165" s="528"/>
      <c r="DB165" s="528"/>
      <c r="DC165" s="528"/>
      <c r="DD165" s="528"/>
      <c r="DE165" s="528"/>
      <c r="DF165" s="528"/>
      <c r="DG165" s="528"/>
      <c r="DH165" s="528"/>
      <c r="DI165" s="528"/>
      <c r="DJ165" s="528"/>
      <c r="DK165" s="528"/>
      <c r="DL165" s="528"/>
      <c r="DM165" s="528"/>
      <c r="DN165" s="528"/>
      <c r="DO165" s="528"/>
      <c r="DP165" s="528"/>
      <c r="DQ165" s="528"/>
      <c r="DR165" s="528"/>
      <c r="DS165" s="528"/>
      <c r="DT165" s="528"/>
      <c r="DU165" s="528"/>
      <c r="DV165" s="528"/>
      <c r="DW165" s="528"/>
      <c r="DX165" s="528"/>
      <c r="DY165" s="528"/>
      <c r="DZ165" s="528"/>
      <c r="EA165" s="528"/>
      <c r="EB165" s="528"/>
      <c r="EC165" s="528"/>
      <c r="ED165" s="528"/>
      <c r="EE165" s="528"/>
      <c r="EF165" s="528"/>
      <c r="EG165" s="528"/>
      <c r="EH165" s="528"/>
      <c r="EI165" s="528"/>
      <c r="EJ165" s="528"/>
      <c r="EK165" s="528"/>
      <c r="EL165" s="528"/>
      <c r="EM165" s="528"/>
      <c r="EN165" s="528"/>
      <c r="EO165" s="528"/>
      <c r="EP165" s="528"/>
      <c r="EQ165" s="528"/>
      <c r="ER165" s="528"/>
      <c r="ES165" s="528"/>
      <c r="ET165" s="528"/>
      <c r="EU165" s="528"/>
      <c r="EV165" s="528"/>
      <c r="EW165" s="528"/>
      <c r="EX165" s="528"/>
      <c r="EY165" s="528"/>
      <c r="EZ165" s="528"/>
      <c r="FA165" s="528"/>
      <c r="FB165" s="528"/>
      <c r="FC165" s="528"/>
      <c r="FD165" s="528"/>
      <c r="FE165" s="528"/>
      <c r="FF165" s="528"/>
      <c r="FG165" s="528"/>
    </row>
    <row r="166" spans="1:163" ht="12" customHeight="1" x14ac:dyDescent="0.2">
      <c r="A166" s="134"/>
      <c r="B166" s="134"/>
      <c r="C166" s="134"/>
      <c r="D166" s="134"/>
      <c r="E166" s="134"/>
      <c r="F166" s="134"/>
      <c r="G166" s="134"/>
      <c r="H166" s="134"/>
      <c r="I166" s="558"/>
      <c r="J166" s="270"/>
      <c r="K166" s="589"/>
      <c r="L166" s="270"/>
      <c r="M166" s="558"/>
      <c r="N166" s="538"/>
      <c r="O166" s="558"/>
      <c r="P166" s="538"/>
      <c r="Q166" s="558"/>
      <c r="R166" s="538"/>
      <c r="S166" s="558"/>
      <c r="T166" s="538"/>
      <c r="U166" s="558"/>
      <c r="V166" s="538"/>
      <c r="W166" s="558"/>
      <c r="X166" s="528"/>
      <c r="Y166" s="528"/>
      <c r="Z166" s="528"/>
      <c r="AA166" s="528"/>
      <c r="AB166" s="528"/>
      <c r="AC166" s="528"/>
      <c r="AD166" s="528"/>
      <c r="AE166" s="528"/>
      <c r="AF166" s="528"/>
      <c r="AG166" s="528"/>
      <c r="AH166" s="528"/>
      <c r="AI166" s="528"/>
      <c r="AJ166" s="528"/>
      <c r="AK166" s="528"/>
      <c r="AL166" s="528"/>
      <c r="AM166" s="528"/>
      <c r="AN166" s="528"/>
      <c r="AO166" s="528"/>
      <c r="AP166" s="528"/>
      <c r="AQ166" s="528"/>
      <c r="AR166" s="528"/>
      <c r="AS166" s="528"/>
      <c r="AT166" s="528"/>
      <c r="AU166" s="528"/>
      <c r="AV166" s="528"/>
      <c r="AW166" s="528"/>
      <c r="AX166" s="528"/>
      <c r="AY166" s="528"/>
      <c r="AZ166" s="528"/>
      <c r="BA166" s="528"/>
      <c r="BB166" s="528"/>
      <c r="BC166" s="528"/>
      <c r="BD166" s="528"/>
      <c r="BE166" s="528"/>
      <c r="BF166" s="528"/>
      <c r="BG166" s="528"/>
      <c r="BH166" s="528"/>
      <c r="BI166" s="528"/>
      <c r="BJ166" s="528"/>
      <c r="BK166" s="528"/>
      <c r="BL166" s="528"/>
      <c r="BM166" s="528"/>
      <c r="BN166" s="528"/>
      <c r="BO166" s="528"/>
      <c r="BP166" s="528"/>
      <c r="BQ166" s="528"/>
      <c r="BR166" s="528"/>
      <c r="BS166" s="528"/>
      <c r="BT166" s="528"/>
      <c r="BU166" s="528"/>
      <c r="BV166" s="528"/>
      <c r="BW166" s="528"/>
      <c r="BX166" s="528"/>
      <c r="BY166" s="528"/>
      <c r="BZ166" s="528"/>
      <c r="CA166" s="528"/>
      <c r="CB166" s="528"/>
      <c r="CC166" s="528"/>
      <c r="CD166" s="528"/>
      <c r="CE166" s="528"/>
      <c r="CF166" s="528"/>
      <c r="CG166" s="528"/>
      <c r="CH166" s="528"/>
      <c r="CI166" s="528"/>
      <c r="CJ166" s="528"/>
      <c r="CK166" s="528"/>
      <c r="CL166" s="528"/>
      <c r="CM166" s="528"/>
      <c r="CN166" s="528"/>
      <c r="CO166" s="528"/>
      <c r="CP166" s="528"/>
      <c r="CQ166" s="528"/>
      <c r="CR166" s="528"/>
      <c r="CS166" s="528"/>
      <c r="CT166" s="528"/>
      <c r="CU166" s="528"/>
      <c r="CV166" s="528"/>
      <c r="CW166" s="528"/>
      <c r="CX166" s="528"/>
      <c r="CY166" s="528"/>
      <c r="CZ166" s="528"/>
      <c r="DA166" s="528"/>
      <c r="DB166" s="528"/>
      <c r="DC166" s="528"/>
      <c r="DD166" s="528"/>
      <c r="DE166" s="528"/>
      <c r="DF166" s="528"/>
      <c r="DG166" s="528"/>
      <c r="DH166" s="528"/>
      <c r="DI166" s="528"/>
      <c r="DJ166" s="528"/>
      <c r="DK166" s="528"/>
      <c r="DL166" s="528"/>
      <c r="DM166" s="528"/>
      <c r="DN166" s="528"/>
      <c r="DO166" s="528"/>
      <c r="DP166" s="528"/>
      <c r="DQ166" s="528"/>
      <c r="DR166" s="528"/>
      <c r="DS166" s="528"/>
      <c r="DT166" s="528"/>
      <c r="DU166" s="528"/>
      <c r="DV166" s="528"/>
      <c r="DW166" s="528"/>
      <c r="DX166" s="528"/>
      <c r="DY166" s="528"/>
      <c r="DZ166" s="528"/>
      <c r="EA166" s="528"/>
      <c r="EB166" s="528"/>
      <c r="EC166" s="528"/>
      <c r="ED166" s="528"/>
      <c r="EE166" s="528"/>
      <c r="EF166" s="528"/>
      <c r="EG166" s="528"/>
      <c r="EH166" s="528"/>
      <c r="EI166" s="528"/>
      <c r="EJ166" s="528"/>
      <c r="EK166" s="528"/>
      <c r="EL166" s="528"/>
      <c r="EM166" s="528"/>
      <c r="EN166" s="528"/>
      <c r="EO166" s="528"/>
      <c r="EP166" s="528"/>
      <c r="EQ166" s="528"/>
      <c r="ER166" s="528"/>
      <c r="ES166" s="528"/>
      <c r="ET166" s="528"/>
      <c r="EU166" s="528"/>
      <c r="EV166" s="528"/>
      <c r="EW166" s="528"/>
      <c r="EX166" s="528"/>
      <c r="EY166" s="528"/>
      <c r="EZ166" s="528"/>
      <c r="FA166" s="528"/>
      <c r="FB166" s="528"/>
      <c r="FC166" s="528"/>
      <c r="FD166" s="528"/>
      <c r="FE166" s="528"/>
      <c r="FF166" s="528"/>
      <c r="FG166" s="528"/>
    </row>
    <row r="167" spans="1:163" ht="12" customHeight="1" x14ac:dyDescent="0.2">
      <c r="A167" s="134"/>
      <c r="B167" s="134"/>
      <c r="C167" s="134" t="s">
        <v>1033</v>
      </c>
      <c r="D167" s="134" t="s">
        <v>1034</v>
      </c>
      <c r="E167" s="134" t="s">
        <v>1035</v>
      </c>
      <c r="F167" s="134"/>
      <c r="G167" s="134"/>
      <c r="H167" s="134"/>
      <c r="I167" s="558">
        <v>4263</v>
      </c>
      <c r="J167" s="270"/>
      <c r="K167" s="589" t="s">
        <v>1036</v>
      </c>
      <c r="L167" s="270"/>
      <c r="M167" s="558">
        <v>357</v>
      </c>
      <c r="N167" s="538"/>
      <c r="O167" s="558">
        <v>456</v>
      </c>
      <c r="P167" s="538"/>
      <c r="Q167" s="558">
        <v>1283</v>
      </c>
      <c r="R167" s="538"/>
      <c r="S167" s="558">
        <v>892</v>
      </c>
      <c r="T167" s="538"/>
      <c r="U167" s="558">
        <v>656</v>
      </c>
      <c r="V167" s="538"/>
      <c r="W167" s="558">
        <v>619</v>
      </c>
      <c r="X167" s="528"/>
      <c r="Y167" s="528"/>
      <c r="Z167" s="528"/>
      <c r="AA167" s="528"/>
      <c r="AB167" s="528"/>
      <c r="AC167" s="528"/>
      <c r="AD167" s="528"/>
      <c r="AE167" s="528"/>
      <c r="AF167" s="528"/>
      <c r="AG167" s="528"/>
      <c r="AH167" s="528"/>
      <c r="AI167" s="528"/>
      <c r="AJ167" s="528"/>
      <c r="AK167" s="528"/>
      <c r="AL167" s="528"/>
      <c r="AM167" s="528"/>
      <c r="AN167" s="528"/>
      <c r="AO167" s="528"/>
      <c r="AP167" s="528"/>
      <c r="AQ167" s="528"/>
      <c r="AR167" s="528"/>
      <c r="AS167" s="528"/>
      <c r="AT167" s="528"/>
      <c r="AU167" s="528"/>
      <c r="AV167" s="528"/>
      <c r="AW167" s="528"/>
      <c r="AX167" s="528"/>
      <c r="AY167" s="528"/>
      <c r="AZ167" s="528"/>
      <c r="BA167" s="528"/>
      <c r="BB167" s="528"/>
      <c r="BC167" s="528"/>
      <c r="BD167" s="528"/>
      <c r="BE167" s="528"/>
      <c r="BF167" s="528"/>
      <c r="BG167" s="528"/>
      <c r="BH167" s="528"/>
      <c r="BI167" s="528"/>
      <c r="BJ167" s="528"/>
      <c r="BK167" s="528"/>
      <c r="BL167" s="528"/>
      <c r="BM167" s="528"/>
      <c r="BN167" s="528"/>
      <c r="BO167" s="528"/>
      <c r="BP167" s="528"/>
      <c r="BQ167" s="528"/>
      <c r="BR167" s="528"/>
      <c r="BS167" s="528"/>
      <c r="BT167" s="528"/>
      <c r="BU167" s="528"/>
      <c r="BV167" s="528"/>
      <c r="BW167" s="528"/>
      <c r="BX167" s="528"/>
      <c r="BY167" s="528"/>
      <c r="BZ167" s="528"/>
      <c r="CA167" s="528"/>
      <c r="CB167" s="528"/>
      <c r="CC167" s="528"/>
      <c r="CD167" s="528"/>
      <c r="CE167" s="528"/>
      <c r="CF167" s="528"/>
      <c r="CG167" s="528"/>
      <c r="CH167" s="528"/>
      <c r="CI167" s="528"/>
      <c r="CJ167" s="528"/>
      <c r="CK167" s="528"/>
      <c r="CL167" s="528"/>
      <c r="CM167" s="528"/>
      <c r="CN167" s="528"/>
      <c r="CO167" s="528"/>
      <c r="CP167" s="528"/>
      <c r="CQ167" s="528"/>
      <c r="CR167" s="528"/>
      <c r="CS167" s="528"/>
      <c r="CT167" s="528"/>
      <c r="CU167" s="528"/>
      <c r="CV167" s="528"/>
      <c r="CW167" s="528"/>
      <c r="CX167" s="528"/>
      <c r="CY167" s="528"/>
      <c r="CZ167" s="528"/>
      <c r="DA167" s="528"/>
      <c r="DB167" s="528"/>
      <c r="DC167" s="528"/>
      <c r="DD167" s="528"/>
      <c r="DE167" s="528"/>
      <c r="DF167" s="528"/>
      <c r="DG167" s="528"/>
      <c r="DH167" s="528"/>
      <c r="DI167" s="528"/>
      <c r="DJ167" s="528"/>
      <c r="DK167" s="528"/>
      <c r="DL167" s="528"/>
      <c r="DM167" s="528"/>
      <c r="DN167" s="528"/>
      <c r="DO167" s="528"/>
      <c r="DP167" s="528"/>
      <c r="DQ167" s="528"/>
      <c r="DR167" s="528"/>
      <c r="DS167" s="528"/>
      <c r="DT167" s="528"/>
      <c r="DU167" s="528"/>
      <c r="DV167" s="528"/>
      <c r="DW167" s="528"/>
      <c r="DX167" s="528"/>
      <c r="DY167" s="528"/>
      <c r="DZ167" s="528"/>
      <c r="EA167" s="528"/>
      <c r="EB167" s="528"/>
      <c r="EC167" s="528"/>
      <c r="ED167" s="528"/>
      <c r="EE167" s="528"/>
      <c r="EF167" s="528"/>
      <c r="EG167" s="528"/>
      <c r="EH167" s="528"/>
      <c r="EI167" s="528"/>
      <c r="EJ167" s="528"/>
      <c r="EK167" s="528"/>
      <c r="EL167" s="528"/>
      <c r="EM167" s="528"/>
      <c r="EN167" s="528"/>
      <c r="EO167" s="528"/>
      <c r="EP167" s="528"/>
      <c r="EQ167" s="528"/>
      <c r="ER167" s="528"/>
      <c r="ES167" s="528"/>
      <c r="ET167" s="528"/>
      <c r="EU167" s="528"/>
      <c r="EV167" s="528"/>
      <c r="EW167" s="528"/>
      <c r="EX167" s="528"/>
      <c r="EY167" s="528"/>
      <c r="EZ167" s="528"/>
      <c r="FA167" s="528"/>
      <c r="FB167" s="528"/>
      <c r="FC167" s="528"/>
      <c r="FD167" s="528"/>
      <c r="FE167" s="528"/>
      <c r="FF167" s="528"/>
      <c r="FG167" s="528"/>
    </row>
    <row r="168" spans="1:163" ht="16.5" customHeight="1" x14ac:dyDescent="0.2">
      <c r="A168" s="134"/>
      <c r="B168" s="134"/>
      <c r="C168" s="134" t="s">
        <v>1037</v>
      </c>
      <c r="D168" s="134" t="s">
        <v>1038</v>
      </c>
      <c r="E168" s="134"/>
      <c r="F168" s="134" t="s">
        <v>1039</v>
      </c>
      <c r="G168" s="134"/>
      <c r="H168" s="134"/>
      <c r="I168" s="558">
        <v>714</v>
      </c>
      <c r="J168" s="270"/>
      <c r="K168" s="589" t="s">
        <v>1040</v>
      </c>
      <c r="L168" s="270"/>
      <c r="M168" s="558">
        <v>65</v>
      </c>
      <c r="N168" s="538"/>
      <c r="O168" s="558">
        <v>89</v>
      </c>
      <c r="P168" s="538"/>
      <c r="Q168" s="558">
        <v>188</v>
      </c>
      <c r="R168" s="538"/>
      <c r="S168" s="558">
        <v>126</v>
      </c>
      <c r="T168" s="538"/>
      <c r="U168" s="558">
        <v>111</v>
      </c>
      <c r="V168" s="538"/>
      <c r="W168" s="558">
        <v>135</v>
      </c>
      <c r="X168" s="528"/>
      <c r="Y168" s="528"/>
      <c r="Z168" s="528"/>
      <c r="AA168" s="528"/>
      <c r="AB168" s="528"/>
      <c r="AC168" s="528"/>
      <c r="AD168" s="528"/>
      <c r="AE168" s="528"/>
      <c r="AF168" s="528"/>
      <c r="AG168" s="528"/>
      <c r="AH168" s="528"/>
      <c r="AI168" s="528"/>
      <c r="AJ168" s="528"/>
      <c r="AK168" s="528"/>
      <c r="AL168" s="528"/>
      <c r="AM168" s="528"/>
      <c r="AN168" s="528"/>
      <c r="AO168" s="528"/>
      <c r="AP168" s="528"/>
      <c r="AQ168" s="528"/>
      <c r="AR168" s="528"/>
      <c r="AS168" s="528"/>
      <c r="AT168" s="528"/>
      <c r="AU168" s="528"/>
      <c r="AV168" s="528"/>
      <c r="AW168" s="528"/>
      <c r="AX168" s="528"/>
      <c r="AY168" s="528"/>
      <c r="AZ168" s="528"/>
      <c r="BA168" s="528"/>
      <c r="BB168" s="528"/>
      <c r="BC168" s="528"/>
      <c r="BD168" s="528"/>
      <c r="BE168" s="528"/>
      <c r="BF168" s="528"/>
      <c r="BG168" s="528"/>
      <c r="BH168" s="528"/>
      <c r="BI168" s="528"/>
      <c r="BJ168" s="528"/>
      <c r="BK168" s="528"/>
      <c r="BL168" s="528"/>
      <c r="BM168" s="528"/>
      <c r="BN168" s="528"/>
      <c r="BO168" s="528"/>
      <c r="BP168" s="528"/>
      <c r="BQ168" s="528"/>
      <c r="BR168" s="528"/>
      <c r="BS168" s="528"/>
      <c r="BT168" s="528"/>
      <c r="BU168" s="528"/>
      <c r="BV168" s="528"/>
      <c r="BW168" s="528"/>
      <c r="BX168" s="528"/>
      <c r="BY168" s="528"/>
      <c r="BZ168" s="528"/>
      <c r="CA168" s="528"/>
      <c r="CB168" s="528"/>
      <c r="CC168" s="528"/>
      <c r="CD168" s="528"/>
      <c r="CE168" s="528"/>
      <c r="CF168" s="528"/>
      <c r="CG168" s="528"/>
      <c r="CH168" s="528"/>
      <c r="CI168" s="528"/>
      <c r="CJ168" s="528"/>
      <c r="CK168" s="528"/>
      <c r="CL168" s="528"/>
      <c r="CM168" s="528"/>
      <c r="CN168" s="528"/>
      <c r="CO168" s="528"/>
      <c r="CP168" s="528"/>
      <c r="CQ168" s="528"/>
      <c r="CR168" s="528"/>
      <c r="CS168" s="528"/>
      <c r="CT168" s="528"/>
      <c r="CU168" s="528"/>
      <c r="CV168" s="528"/>
      <c r="CW168" s="528"/>
      <c r="CX168" s="528"/>
      <c r="CY168" s="528"/>
      <c r="CZ168" s="528"/>
      <c r="DA168" s="528"/>
      <c r="DB168" s="528"/>
      <c r="DC168" s="528"/>
      <c r="DD168" s="528"/>
      <c r="DE168" s="528"/>
      <c r="DF168" s="528"/>
      <c r="DG168" s="528"/>
      <c r="DH168" s="528"/>
      <c r="DI168" s="528"/>
      <c r="DJ168" s="528"/>
      <c r="DK168" s="528"/>
      <c r="DL168" s="528"/>
      <c r="DM168" s="528"/>
      <c r="DN168" s="528"/>
      <c r="DO168" s="528"/>
      <c r="DP168" s="528"/>
      <c r="DQ168" s="528"/>
      <c r="DR168" s="528"/>
      <c r="DS168" s="528"/>
      <c r="DT168" s="528"/>
      <c r="DU168" s="528"/>
      <c r="DV168" s="528"/>
      <c r="DW168" s="528"/>
      <c r="DX168" s="528"/>
      <c r="DY168" s="528"/>
      <c r="DZ168" s="528"/>
      <c r="EA168" s="528"/>
      <c r="EB168" s="528"/>
      <c r="EC168" s="528"/>
      <c r="ED168" s="528"/>
      <c r="EE168" s="528"/>
      <c r="EF168" s="528"/>
      <c r="EG168" s="528"/>
      <c r="EH168" s="528"/>
      <c r="EI168" s="528"/>
      <c r="EJ168" s="528"/>
      <c r="EK168" s="528"/>
      <c r="EL168" s="528"/>
      <c r="EM168" s="528"/>
      <c r="EN168" s="528"/>
      <c r="EO168" s="528"/>
      <c r="EP168" s="528"/>
      <c r="EQ168" s="528"/>
      <c r="ER168" s="528"/>
      <c r="ES168" s="528"/>
      <c r="ET168" s="528"/>
      <c r="EU168" s="528"/>
      <c r="EV168" s="528"/>
      <c r="EW168" s="528"/>
      <c r="EX168" s="528"/>
      <c r="EY168" s="528"/>
      <c r="EZ168" s="528"/>
      <c r="FA168" s="528"/>
      <c r="FB168" s="528"/>
      <c r="FC168" s="528"/>
      <c r="FD168" s="528"/>
      <c r="FE168" s="528"/>
      <c r="FF168" s="528"/>
      <c r="FG168" s="528"/>
    </row>
    <row r="169" spans="1:163" ht="12" customHeight="1" x14ac:dyDescent="0.2">
      <c r="A169" s="134"/>
      <c r="B169" s="134"/>
      <c r="C169" s="134" t="s">
        <v>1041</v>
      </c>
      <c r="D169" s="134" t="s">
        <v>1042</v>
      </c>
      <c r="E169" s="134"/>
      <c r="F169" s="134" t="s">
        <v>1043</v>
      </c>
      <c r="G169" s="134"/>
      <c r="H169" s="134"/>
      <c r="I169" s="558">
        <v>1211</v>
      </c>
      <c r="J169" s="270"/>
      <c r="K169" s="589" t="s">
        <v>1044</v>
      </c>
      <c r="L169" s="270"/>
      <c r="M169" s="558">
        <v>71</v>
      </c>
      <c r="N169" s="538"/>
      <c r="O169" s="558">
        <v>118</v>
      </c>
      <c r="P169" s="538"/>
      <c r="Q169" s="558">
        <v>350</v>
      </c>
      <c r="R169" s="538"/>
      <c r="S169" s="558">
        <v>293</v>
      </c>
      <c r="T169" s="538"/>
      <c r="U169" s="558">
        <v>212</v>
      </c>
      <c r="V169" s="538"/>
      <c r="W169" s="558">
        <v>167</v>
      </c>
      <c r="X169" s="528"/>
      <c r="Y169" s="528"/>
      <c r="Z169" s="528"/>
      <c r="AA169" s="528"/>
      <c r="AB169" s="528"/>
      <c r="AC169" s="528"/>
      <c r="AD169" s="528"/>
      <c r="AE169" s="528"/>
      <c r="AF169" s="528"/>
      <c r="AG169" s="528"/>
      <c r="AH169" s="528"/>
      <c r="AI169" s="528"/>
      <c r="AJ169" s="528"/>
      <c r="AK169" s="528"/>
      <c r="AL169" s="528"/>
      <c r="AM169" s="528"/>
      <c r="AN169" s="528"/>
      <c r="AO169" s="528"/>
      <c r="AP169" s="528"/>
      <c r="AQ169" s="528"/>
      <c r="AR169" s="528"/>
      <c r="AS169" s="528"/>
      <c r="AT169" s="528"/>
      <c r="AU169" s="528"/>
      <c r="AV169" s="528"/>
      <c r="AW169" s="528"/>
      <c r="AX169" s="528"/>
      <c r="AY169" s="528"/>
      <c r="AZ169" s="528"/>
      <c r="BA169" s="528"/>
      <c r="BB169" s="528"/>
      <c r="BC169" s="528"/>
      <c r="BD169" s="528"/>
      <c r="BE169" s="528"/>
      <c r="BF169" s="528"/>
      <c r="BG169" s="528"/>
      <c r="BH169" s="528"/>
      <c r="BI169" s="528"/>
      <c r="BJ169" s="528"/>
      <c r="BK169" s="528"/>
      <c r="BL169" s="528"/>
      <c r="BM169" s="528"/>
      <c r="BN169" s="528"/>
      <c r="BO169" s="528"/>
      <c r="BP169" s="528"/>
      <c r="BQ169" s="528"/>
      <c r="BR169" s="528"/>
      <c r="BS169" s="528"/>
      <c r="BT169" s="528"/>
      <c r="BU169" s="528"/>
      <c r="BV169" s="528"/>
      <c r="BW169" s="528"/>
      <c r="BX169" s="528"/>
      <c r="BY169" s="528"/>
      <c r="BZ169" s="528"/>
      <c r="CA169" s="528"/>
      <c r="CB169" s="528"/>
      <c r="CC169" s="528"/>
      <c r="CD169" s="528"/>
      <c r="CE169" s="528"/>
      <c r="CF169" s="528"/>
      <c r="CG169" s="528"/>
      <c r="CH169" s="528"/>
      <c r="CI169" s="528"/>
      <c r="CJ169" s="528"/>
      <c r="CK169" s="528"/>
      <c r="CL169" s="528"/>
      <c r="CM169" s="528"/>
      <c r="CN169" s="528"/>
      <c r="CO169" s="528"/>
      <c r="CP169" s="528"/>
      <c r="CQ169" s="528"/>
      <c r="CR169" s="528"/>
      <c r="CS169" s="528"/>
      <c r="CT169" s="528"/>
      <c r="CU169" s="528"/>
      <c r="CV169" s="528"/>
      <c r="CW169" s="528"/>
      <c r="CX169" s="528"/>
      <c r="CY169" s="528"/>
      <c r="CZ169" s="528"/>
      <c r="DA169" s="528"/>
      <c r="DB169" s="528"/>
      <c r="DC169" s="528"/>
      <c r="DD169" s="528"/>
      <c r="DE169" s="528"/>
      <c r="DF169" s="528"/>
      <c r="DG169" s="528"/>
      <c r="DH169" s="528"/>
      <c r="DI169" s="528"/>
      <c r="DJ169" s="528"/>
      <c r="DK169" s="528"/>
      <c r="DL169" s="528"/>
      <c r="DM169" s="528"/>
      <c r="DN169" s="528"/>
      <c r="DO169" s="528"/>
      <c r="DP169" s="528"/>
      <c r="DQ169" s="528"/>
      <c r="DR169" s="528"/>
      <c r="DS169" s="528"/>
      <c r="DT169" s="528"/>
      <c r="DU169" s="528"/>
      <c r="DV169" s="528"/>
      <c r="DW169" s="528"/>
      <c r="DX169" s="528"/>
      <c r="DY169" s="528"/>
      <c r="DZ169" s="528"/>
      <c r="EA169" s="528"/>
      <c r="EB169" s="528"/>
      <c r="EC169" s="528"/>
      <c r="ED169" s="528"/>
      <c r="EE169" s="528"/>
      <c r="EF169" s="528"/>
      <c r="EG169" s="528"/>
      <c r="EH169" s="528"/>
      <c r="EI169" s="528"/>
      <c r="EJ169" s="528"/>
      <c r="EK169" s="528"/>
      <c r="EL169" s="528"/>
      <c r="EM169" s="528"/>
      <c r="EN169" s="528"/>
      <c r="EO169" s="528"/>
      <c r="EP169" s="528"/>
      <c r="EQ169" s="528"/>
      <c r="ER169" s="528"/>
      <c r="ES169" s="528"/>
      <c r="ET169" s="528"/>
      <c r="EU169" s="528"/>
      <c r="EV169" s="528"/>
      <c r="EW169" s="528"/>
      <c r="EX169" s="528"/>
      <c r="EY169" s="528"/>
      <c r="EZ169" s="528"/>
      <c r="FA169" s="528"/>
      <c r="FB169" s="528"/>
      <c r="FC169" s="528"/>
      <c r="FD169" s="528"/>
      <c r="FE169" s="528"/>
      <c r="FF169" s="528"/>
      <c r="FG169" s="528"/>
    </row>
    <row r="170" spans="1:163" ht="12" customHeight="1" x14ac:dyDescent="0.2">
      <c r="A170" s="134"/>
      <c r="B170" s="134"/>
      <c r="C170" s="134" t="s">
        <v>1045</v>
      </c>
      <c r="D170" s="134" t="s">
        <v>1046</v>
      </c>
      <c r="E170" s="134"/>
      <c r="F170" s="134" t="s">
        <v>1047</v>
      </c>
      <c r="G170" s="134"/>
      <c r="H170" s="134"/>
      <c r="I170" s="558">
        <v>450</v>
      </c>
      <c r="J170" s="270"/>
      <c r="K170" s="589" t="s">
        <v>702</v>
      </c>
      <c r="L170" s="270"/>
      <c r="M170" s="558">
        <v>50</v>
      </c>
      <c r="N170" s="538"/>
      <c r="O170" s="558">
        <v>44</v>
      </c>
      <c r="P170" s="538"/>
      <c r="Q170" s="558">
        <v>143</v>
      </c>
      <c r="R170" s="538"/>
      <c r="S170" s="558">
        <v>85</v>
      </c>
      <c r="T170" s="538"/>
      <c r="U170" s="558">
        <v>76</v>
      </c>
      <c r="V170" s="538"/>
      <c r="W170" s="558">
        <v>52</v>
      </c>
      <c r="X170" s="528"/>
      <c r="Y170" s="528"/>
      <c r="Z170" s="528"/>
      <c r="AA170" s="528"/>
      <c r="AB170" s="528"/>
      <c r="AC170" s="528"/>
      <c r="AD170" s="528"/>
      <c r="AE170" s="528"/>
      <c r="AF170" s="528"/>
      <c r="AG170" s="528"/>
      <c r="AH170" s="528"/>
      <c r="AI170" s="528"/>
      <c r="AJ170" s="528"/>
      <c r="AK170" s="528"/>
      <c r="AL170" s="528"/>
      <c r="AM170" s="528"/>
      <c r="AN170" s="528"/>
      <c r="AO170" s="528"/>
      <c r="AP170" s="528"/>
      <c r="AQ170" s="528"/>
      <c r="AR170" s="528"/>
      <c r="AS170" s="528"/>
      <c r="AT170" s="528"/>
      <c r="AU170" s="528"/>
      <c r="AV170" s="528"/>
      <c r="AW170" s="528"/>
      <c r="AX170" s="528"/>
      <c r="AY170" s="528"/>
      <c r="AZ170" s="528"/>
      <c r="BA170" s="528"/>
      <c r="BB170" s="528"/>
      <c r="BC170" s="528"/>
      <c r="BD170" s="528"/>
      <c r="BE170" s="528"/>
      <c r="BF170" s="528"/>
      <c r="BG170" s="528"/>
      <c r="BH170" s="528"/>
      <c r="BI170" s="528"/>
      <c r="BJ170" s="528"/>
      <c r="BK170" s="528"/>
      <c r="BL170" s="528"/>
      <c r="BM170" s="528"/>
      <c r="BN170" s="528"/>
      <c r="BO170" s="528"/>
      <c r="BP170" s="528"/>
      <c r="BQ170" s="528"/>
      <c r="BR170" s="528"/>
      <c r="BS170" s="528"/>
      <c r="BT170" s="528"/>
      <c r="BU170" s="528"/>
      <c r="BV170" s="528"/>
      <c r="BW170" s="528"/>
      <c r="BX170" s="528"/>
      <c r="BY170" s="528"/>
      <c r="BZ170" s="528"/>
      <c r="CA170" s="528"/>
      <c r="CB170" s="528"/>
      <c r="CC170" s="528"/>
      <c r="CD170" s="528"/>
      <c r="CE170" s="528"/>
      <c r="CF170" s="528"/>
      <c r="CG170" s="528"/>
      <c r="CH170" s="528"/>
      <c r="CI170" s="528"/>
      <c r="CJ170" s="528"/>
      <c r="CK170" s="528"/>
      <c r="CL170" s="528"/>
      <c r="CM170" s="528"/>
      <c r="CN170" s="528"/>
      <c r="CO170" s="528"/>
      <c r="CP170" s="528"/>
      <c r="CQ170" s="528"/>
      <c r="CR170" s="528"/>
      <c r="CS170" s="528"/>
      <c r="CT170" s="528"/>
      <c r="CU170" s="528"/>
      <c r="CV170" s="528"/>
      <c r="CW170" s="528"/>
      <c r="CX170" s="528"/>
      <c r="CY170" s="528"/>
      <c r="CZ170" s="528"/>
      <c r="DA170" s="528"/>
      <c r="DB170" s="528"/>
      <c r="DC170" s="528"/>
      <c r="DD170" s="528"/>
      <c r="DE170" s="528"/>
      <c r="DF170" s="528"/>
      <c r="DG170" s="528"/>
      <c r="DH170" s="528"/>
      <c r="DI170" s="528"/>
      <c r="DJ170" s="528"/>
      <c r="DK170" s="528"/>
      <c r="DL170" s="528"/>
      <c r="DM170" s="528"/>
      <c r="DN170" s="528"/>
      <c r="DO170" s="528"/>
      <c r="DP170" s="528"/>
      <c r="DQ170" s="528"/>
      <c r="DR170" s="528"/>
      <c r="DS170" s="528"/>
      <c r="DT170" s="528"/>
      <c r="DU170" s="528"/>
      <c r="DV170" s="528"/>
      <c r="DW170" s="528"/>
      <c r="DX170" s="528"/>
      <c r="DY170" s="528"/>
      <c r="DZ170" s="528"/>
      <c r="EA170" s="528"/>
      <c r="EB170" s="528"/>
      <c r="EC170" s="528"/>
      <c r="ED170" s="528"/>
      <c r="EE170" s="528"/>
      <c r="EF170" s="528"/>
      <c r="EG170" s="528"/>
      <c r="EH170" s="528"/>
      <c r="EI170" s="528"/>
      <c r="EJ170" s="528"/>
      <c r="EK170" s="528"/>
      <c r="EL170" s="528"/>
      <c r="EM170" s="528"/>
      <c r="EN170" s="528"/>
      <c r="EO170" s="528"/>
      <c r="EP170" s="528"/>
      <c r="EQ170" s="528"/>
      <c r="ER170" s="528"/>
      <c r="ES170" s="528"/>
      <c r="ET170" s="528"/>
      <c r="EU170" s="528"/>
      <c r="EV170" s="528"/>
      <c r="EW170" s="528"/>
      <c r="EX170" s="528"/>
      <c r="EY170" s="528"/>
      <c r="EZ170" s="528"/>
      <c r="FA170" s="528"/>
      <c r="FB170" s="528"/>
      <c r="FC170" s="528"/>
      <c r="FD170" s="528"/>
      <c r="FE170" s="528"/>
      <c r="FF170" s="528"/>
      <c r="FG170" s="528"/>
    </row>
    <row r="171" spans="1:163" ht="12" customHeight="1" x14ac:dyDescent="0.2">
      <c r="A171" s="134"/>
      <c r="B171" s="134"/>
      <c r="C171" s="134" t="s">
        <v>1048</v>
      </c>
      <c r="D171" s="134" t="s">
        <v>1049</v>
      </c>
      <c r="E171" s="134"/>
      <c r="F171" s="134" t="s">
        <v>1050</v>
      </c>
      <c r="G171" s="134"/>
      <c r="H171" s="134"/>
      <c r="I171" s="558">
        <v>559</v>
      </c>
      <c r="J171" s="270"/>
      <c r="K171" s="589" t="s">
        <v>1051</v>
      </c>
      <c r="L171" s="270"/>
      <c r="M171" s="558">
        <v>49</v>
      </c>
      <c r="N171" s="538"/>
      <c r="O171" s="558">
        <v>74</v>
      </c>
      <c r="P171" s="538"/>
      <c r="Q171" s="558">
        <v>177</v>
      </c>
      <c r="R171" s="538"/>
      <c r="S171" s="558">
        <v>117</v>
      </c>
      <c r="T171" s="538"/>
      <c r="U171" s="558">
        <v>79</v>
      </c>
      <c r="V171" s="538"/>
      <c r="W171" s="558">
        <v>63</v>
      </c>
      <c r="X171" s="528"/>
      <c r="Y171" s="528"/>
      <c r="Z171" s="528"/>
      <c r="AA171" s="528"/>
      <c r="AB171" s="528"/>
      <c r="AC171" s="528"/>
      <c r="AD171" s="528"/>
      <c r="AE171" s="528"/>
      <c r="AF171" s="528"/>
      <c r="AG171" s="528"/>
      <c r="AH171" s="528"/>
      <c r="AI171" s="528"/>
      <c r="AJ171" s="528"/>
      <c r="AK171" s="528"/>
      <c r="AL171" s="528"/>
      <c r="AM171" s="528"/>
      <c r="AN171" s="528"/>
      <c r="AO171" s="528"/>
      <c r="AP171" s="528"/>
      <c r="AQ171" s="528"/>
      <c r="AR171" s="528"/>
      <c r="AS171" s="528"/>
      <c r="AT171" s="528"/>
      <c r="AU171" s="528"/>
      <c r="AV171" s="528"/>
      <c r="AW171" s="528"/>
      <c r="AX171" s="528"/>
      <c r="AY171" s="528"/>
      <c r="AZ171" s="528"/>
      <c r="BA171" s="528"/>
      <c r="BB171" s="528"/>
      <c r="BC171" s="528"/>
      <c r="BD171" s="528"/>
      <c r="BE171" s="528"/>
      <c r="BF171" s="528"/>
      <c r="BG171" s="528"/>
      <c r="BH171" s="528"/>
      <c r="BI171" s="528"/>
      <c r="BJ171" s="528"/>
      <c r="BK171" s="528"/>
      <c r="BL171" s="528"/>
      <c r="BM171" s="528"/>
      <c r="BN171" s="528"/>
      <c r="BO171" s="528"/>
      <c r="BP171" s="528"/>
      <c r="BQ171" s="528"/>
      <c r="BR171" s="528"/>
      <c r="BS171" s="528"/>
      <c r="BT171" s="528"/>
      <c r="BU171" s="528"/>
      <c r="BV171" s="528"/>
      <c r="BW171" s="528"/>
      <c r="BX171" s="528"/>
      <c r="BY171" s="528"/>
      <c r="BZ171" s="528"/>
      <c r="CA171" s="528"/>
      <c r="CB171" s="528"/>
      <c r="CC171" s="528"/>
      <c r="CD171" s="528"/>
      <c r="CE171" s="528"/>
      <c r="CF171" s="528"/>
      <c r="CG171" s="528"/>
      <c r="CH171" s="528"/>
      <c r="CI171" s="528"/>
      <c r="CJ171" s="528"/>
      <c r="CK171" s="528"/>
      <c r="CL171" s="528"/>
      <c r="CM171" s="528"/>
      <c r="CN171" s="528"/>
      <c r="CO171" s="528"/>
      <c r="CP171" s="528"/>
      <c r="CQ171" s="528"/>
      <c r="CR171" s="528"/>
      <c r="CS171" s="528"/>
      <c r="CT171" s="528"/>
      <c r="CU171" s="528"/>
      <c r="CV171" s="528"/>
      <c r="CW171" s="528"/>
      <c r="CX171" s="528"/>
      <c r="CY171" s="528"/>
      <c r="CZ171" s="528"/>
      <c r="DA171" s="528"/>
      <c r="DB171" s="528"/>
      <c r="DC171" s="528"/>
      <c r="DD171" s="528"/>
      <c r="DE171" s="528"/>
      <c r="DF171" s="528"/>
      <c r="DG171" s="528"/>
      <c r="DH171" s="528"/>
      <c r="DI171" s="528"/>
      <c r="DJ171" s="528"/>
      <c r="DK171" s="528"/>
      <c r="DL171" s="528"/>
      <c r="DM171" s="528"/>
      <c r="DN171" s="528"/>
      <c r="DO171" s="528"/>
      <c r="DP171" s="528"/>
      <c r="DQ171" s="528"/>
      <c r="DR171" s="528"/>
      <c r="DS171" s="528"/>
      <c r="DT171" s="528"/>
      <c r="DU171" s="528"/>
      <c r="DV171" s="528"/>
      <c r="DW171" s="528"/>
      <c r="DX171" s="528"/>
      <c r="DY171" s="528"/>
      <c r="DZ171" s="528"/>
      <c r="EA171" s="528"/>
      <c r="EB171" s="528"/>
      <c r="EC171" s="528"/>
      <c r="ED171" s="528"/>
      <c r="EE171" s="528"/>
      <c r="EF171" s="528"/>
      <c r="EG171" s="528"/>
      <c r="EH171" s="528"/>
      <c r="EI171" s="528"/>
      <c r="EJ171" s="528"/>
      <c r="EK171" s="528"/>
      <c r="EL171" s="528"/>
      <c r="EM171" s="528"/>
      <c r="EN171" s="528"/>
      <c r="EO171" s="528"/>
      <c r="EP171" s="528"/>
      <c r="EQ171" s="528"/>
      <c r="ER171" s="528"/>
      <c r="ES171" s="528"/>
      <c r="ET171" s="528"/>
      <c r="EU171" s="528"/>
      <c r="EV171" s="528"/>
      <c r="EW171" s="528"/>
      <c r="EX171" s="528"/>
      <c r="EY171" s="528"/>
      <c r="EZ171" s="528"/>
      <c r="FA171" s="528"/>
      <c r="FB171" s="528"/>
      <c r="FC171" s="528"/>
      <c r="FD171" s="528"/>
      <c r="FE171" s="528"/>
      <c r="FF171" s="528"/>
      <c r="FG171" s="528"/>
    </row>
    <row r="172" spans="1:163" ht="12" customHeight="1" x14ac:dyDescent="0.2">
      <c r="A172" s="134"/>
      <c r="B172" s="134"/>
      <c r="C172" s="134" t="s">
        <v>1052</v>
      </c>
      <c r="D172" s="134" t="s">
        <v>1053</v>
      </c>
      <c r="E172" s="134"/>
      <c r="F172" s="134" t="s">
        <v>1054</v>
      </c>
      <c r="G172" s="134"/>
      <c r="H172" s="134"/>
      <c r="I172" s="558">
        <v>286</v>
      </c>
      <c r="J172" s="270"/>
      <c r="K172" s="589" t="s">
        <v>1055</v>
      </c>
      <c r="L172" s="270"/>
      <c r="M172" s="558">
        <v>24</v>
      </c>
      <c r="N172" s="538"/>
      <c r="O172" s="558">
        <v>26</v>
      </c>
      <c r="P172" s="538"/>
      <c r="Q172" s="558">
        <v>94</v>
      </c>
      <c r="R172" s="538"/>
      <c r="S172" s="558">
        <v>64</v>
      </c>
      <c r="T172" s="538"/>
      <c r="U172" s="558">
        <v>36</v>
      </c>
      <c r="V172" s="538"/>
      <c r="W172" s="558">
        <v>42</v>
      </c>
      <c r="X172" s="528"/>
      <c r="Y172" s="528"/>
      <c r="Z172" s="528"/>
      <c r="AA172" s="528"/>
      <c r="AB172" s="528"/>
      <c r="AC172" s="528"/>
      <c r="AD172" s="528"/>
      <c r="AE172" s="528"/>
      <c r="AF172" s="528"/>
      <c r="AG172" s="528"/>
      <c r="AH172" s="528"/>
      <c r="AI172" s="528"/>
      <c r="AJ172" s="528"/>
      <c r="AK172" s="528"/>
      <c r="AL172" s="528"/>
      <c r="AM172" s="528"/>
      <c r="AN172" s="528"/>
      <c r="AO172" s="528"/>
      <c r="AP172" s="528"/>
      <c r="AQ172" s="528"/>
      <c r="AR172" s="528"/>
      <c r="AS172" s="528"/>
      <c r="AT172" s="528"/>
      <c r="AU172" s="528"/>
      <c r="AV172" s="528"/>
      <c r="AW172" s="528"/>
      <c r="AX172" s="528"/>
      <c r="AY172" s="528"/>
      <c r="AZ172" s="528"/>
      <c r="BA172" s="528"/>
      <c r="BB172" s="528"/>
      <c r="BC172" s="528"/>
      <c r="BD172" s="528"/>
      <c r="BE172" s="528"/>
      <c r="BF172" s="528"/>
      <c r="BG172" s="528"/>
      <c r="BH172" s="528"/>
      <c r="BI172" s="528"/>
      <c r="BJ172" s="528"/>
      <c r="BK172" s="528"/>
      <c r="BL172" s="528"/>
      <c r="BM172" s="528"/>
      <c r="BN172" s="528"/>
      <c r="BO172" s="528"/>
      <c r="BP172" s="528"/>
      <c r="BQ172" s="528"/>
      <c r="BR172" s="528"/>
      <c r="BS172" s="528"/>
      <c r="BT172" s="528"/>
      <c r="BU172" s="528"/>
      <c r="BV172" s="528"/>
      <c r="BW172" s="528"/>
      <c r="BX172" s="528"/>
      <c r="BY172" s="528"/>
      <c r="BZ172" s="528"/>
      <c r="CA172" s="528"/>
      <c r="CB172" s="528"/>
      <c r="CC172" s="528"/>
      <c r="CD172" s="528"/>
      <c r="CE172" s="528"/>
      <c r="CF172" s="528"/>
      <c r="CG172" s="528"/>
      <c r="CH172" s="528"/>
      <c r="CI172" s="528"/>
      <c r="CJ172" s="528"/>
      <c r="CK172" s="528"/>
      <c r="CL172" s="528"/>
      <c r="CM172" s="528"/>
      <c r="CN172" s="528"/>
      <c r="CO172" s="528"/>
      <c r="CP172" s="528"/>
      <c r="CQ172" s="528"/>
      <c r="CR172" s="528"/>
      <c r="CS172" s="528"/>
      <c r="CT172" s="528"/>
      <c r="CU172" s="528"/>
      <c r="CV172" s="528"/>
      <c r="CW172" s="528"/>
      <c r="CX172" s="528"/>
      <c r="CY172" s="528"/>
      <c r="CZ172" s="528"/>
      <c r="DA172" s="528"/>
      <c r="DB172" s="528"/>
      <c r="DC172" s="528"/>
      <c r="DD172" s="528"/>
      <c r="DE172" s="528"/>
      <c r="DF172" s="528"/>
      <c r="DG172" s="528"/>
      <c r="DH172" s="528"/>
      <c r="DI172" s="528"/>
      <c r="DJ172" s="528"/>
      <c r="DK172" s="528"/>
      <c r="DL172" s="528"/>
      <c r="DM172" s="528"/>
      <c r="DN172" s="528"/>
      <c r="DO172" s="528"/>
      <c r="DP172" s="528"/>
      <c r="DQ172" s="528"/>
      <c r="DR172" s="528"/>
      <c r="DS172" s="528"/>
      <c r="DT172" s="528"/>
      <c r="DU172" s="528"/>
      <c r="DV172" s="528"/>
      <c r="DW172" s="528"/>
      <c r="DX172" s="528"/>
      <c r="DY172" s="528"/>
      <c r="DZ172" s="528"/>
      <c r="EA172" s="528"/>
      <c r="EB172" s="528"/>
      <c r="EC172" s="528"/>
      <c r="ED172" s="528"/>
      <c r="EE172" s="528"/>
      <c r="EF172" s="528"/>
      <c r="EG172" s="528"/>
      <c r="EH172" s="528"/>
      <c r="EI172" s="528"/>
      <c r="EJ172" s="528"/>
      <c r="EK172" s="528"/>
      <c r="EL172" s="528"/>
      <c r="EM172" s="528"/>
      <c r="EN172" s="528"/>
      <c r="EO172" s="528"/>
      <c r="EP172" s="528"/>
      <c r="EQ172" s="528"/>
      <c r="ER172" s="528"/>
      <c r="ES172" s="528"/>
      <c r="ET172" s="528"/>
      <c r="EU172" s="528"/>
      <c r="EV172" s="528"/>
      <c r="EW172" s="528"/>
      <c r="EX172" s="528"/>
      <c r="EY172" s="528"/>
      <c r="EZ172" s="528"/>
      <c r="FA172" s="528"/>
      <c r="FB172" s="528"/>
      <c r="FC172" s="528"/>
      <c r="FD172" s="528"/>
      <c r="FE172" s="528"/>
      <c r="FF172" s="528"/>
      <c r="FG172" s="528"/>
    </row>
    <row r="173" spans="1:163" ht="12" customHeight="1" x14ac:dyDescent="0.2">
      <c r="A173" s="134"/>
      <c r="B173" s="134"/>
      <c r="C173" s="134" t="s">
        <v>1056</v>
      </c>
      <c r="D173" s="134" t="s">
        <v>1057</v>
      </c>
      <c r="E173" s="134"/>
      <c r="F173" s="134" t="s">
        <v>1058</v>
      </c>
      <c r="G173" s="134"/>
      <c r="H173" s="134"/>
      <c r="I173" s="558">
        <v>240</v>
      </c>
      <c r="J173" s="270"/>
      <c r="K173" s="589" t="s">
        <v>1059</v>
      </c>
      <c r="L173" s="270"/>
      <c r="M173" s="558">
        <v>32</v>
      </c>
      <c r="N173" s="538"/>
      <c r="O173" s="558">
        <v>20</v>
      </c>
      <c r="P173" s="538"/>
      <c r="Q173" s="558">
        <v>78</v>
      </c>
      <c r="R173" s="538"/>
      <c r="S173" s="558">
        <v>52</v>
      </c>
      <c r="T173" s="538"/>
      <c r="U173" s="558">
        <v>26</v>
      </c>
      <c r="V173" s="538"/>
      <c r="W173" s="558">
        <v>32</v>
      </c>
      <c r="X173" s="528"/>
      <c r="Y173" s="528"/>
      <c r="Z173" s="528"/>
      <c r="AA173" s="528"/>
      <c r="AB173" s="528"/>
      <c r="AC173" s="528"/>
      <c r="AD173" s="528"/>
      <c r="AE173" s="528"/>
      <c r="AF173" s="528"/>
      <c r="AG173" s="528"/>
      <c r="AH173" s="528"/>
      <c r="AI173" s="528"/>
      <c r="AJ173" s="528"/>
      <c r="AK173" s="528"/>
      <c r="AL173" s="528"/>
      <c r="AM173" s="528"/>
      <c r="AN173" s="528"/>
      <c r="AO173" s="528"/>
      <c r="AP173" s="528"/>
      <c r="AQ173" s="528"/>
      <c r="AR173" s="528"/>
      <c r="AS173" s="528"/>
      <c r="AT173" s="528"/>
      <c r="AU173" s="528"/>
      <c r="AV173" s="528"/>
      <c r="AW173" s="528"/>
      <c r="AX173" s="528"/>
      <c r="AY173" s="528"/>
      <c r="AZ173" s="528"/>
      <c r="BA173" s="528"/>
      <c r="BB173" s="528"/>
      <c r="BC173" s="528"/>
      <c r="BD173" s="528"/>
      <c r="BE173" s="528"/>
      <c r="BF173" s="528"/>
      <c r="BG173" s="528"/>
      <c r="BH173" s="528"/>
      <c r="BI173" s="528"/>
      <c r="BJ173" s="528"/>
      <c r="BK173" s="528"/>
      <c r="BL173" s="528"/>
      <c r="BM173" s="528"/>
      <c r="BN173" s="528"/>
      <c r="BO173" s="528"/>
      <c r="BP173" s="528"/>
      <c r="BQ173" s="528"/>
      <c r="BR173" s="528"/>
      <c r="BS173" s="528"/>
      <c r="BT173" s="528"/>
      <c r="BU173" s="528"/>
      <c r="BV173" s="528"/>
      <c r="BW173" s="528"/>
      <c r="BX173" s="528"/>
      <c r="BY173" s="528"/>
      <c r="BZ173" s="528"/>
      <c r="CA173" s="528"/>
      <c r="CB173" s="528"/>
      <c r="CC173" s="528"/>
      <c r="CD173" s="528"/>
      <c r="CE173" s="528"/>
      <c r="CF173" s="528"/>
      <c r="CG173" s="528"/>
      <c r="CH173" s="528"/>
      <c r="CI173" s="528"/>
      <c r="CJ173" s="528"/>
      <c r="CK173" s="528"/>
      <c r="CL173" s="528"/>
      <c r="CM173" s="528"/>
      <c r="CN173" s="528"/>
      <c r="CO173" s="528"/>
      <c r="CP173" s="528"/>
      <c r="CQ173" s="528"/>
      <c r="CR173" s="528"/>
      <c r="CS173" s="528"/>
      <c r="CT173" s="528"/>
      <c r="CU173" s="528"/>
      <c r="CV173" s="528"/>
      <c r="CW173" s="528"/>
      <c r="CX173" s="528"/>
      <c r="CY173" s="528"/>
      <c r="CZ173" s="528"/>
      <c r="DA173" s="528"/>
      <c r="DB173" s="528"/>
      <c r="DC173" s="528"/>
      <c r="DD173" s="528"/>
      <c r="DE173" s="528"/>
      <c r="DF173" s="528"/>
      <c r="DG173" s="528"/>
      <c r="DH173" s="528"/>
      <c r="DI173" s="528"/>
      <c r="DJ173" s="528"/>
      <c r="DK173" s="528"/>
      <c r="DL173" s="528"/>
      <c r="DM173" s="528"/>
      <c r="DN173" s="528"/>
      <c r="DO173" s="528"/>
      <c r="DP173" s="528"/>
      <c r="DQ173" s="528"/>
      <c r="DR173" s="528"/>
      <c r="DS173" s="528"/>
      <c r="DT173" s="528"/>
      <c r="DU173" s="528"/>
      <c r="DV173" s="528"/>
      <c r="DW173" s="528"/>
      <c r="DX173" s="528"/>
      <c r="DY173" s="528"/>
      <c r="DZ173" s="528"/>
      <c r="EA173" s="528"/>
      <c r="EB173" s="528"/>
      <c r="EC173" s="528"/>
      <c r="ED173" s="528"/>
      <c r="EE173" s="528"/>
      <c r="EF173" s="528"/>
      <c r="EG173" s="528"/>
      <c r="EH173" s="528"/>
      <c r="EI173" s="528"/>
      <c r="EJ173" s="528"/>
      <c r="EK173" s="528"/>
      <c r="EL173" s="528"/>
      <c r="EM173" s="528"/>
      <c r="EN173" s="528"/>
      <c r="EO173" s="528"/>
      <c r="EP173" s="528"/>
      <c r="EQ173" s="528"/>
      <c r="ER173" s="528"/>
      <c r="ES173" s="528"/>
      <c r="ET173" s="528"/>
      <c r="EU173" s="528"/>
      <c r="EV173" s="528"/>
      <c r="EW173" s="528"/>
      <c r="EX173" s="528"/>
      <c r="EY173" s="528"/>
      <c r="EZ173" s="528"/>
      <c r="FA173" s="528"/>
      <c r="FB173" s="528"/>
      <c r="FC173" s="528"/>
      <c r="FD173" s="528"/>
      <c r="FE173" s="528"/>
      <c r="FF173" s="528"/>
      <c r="FG173" s="528"/>
    </row>
    <row r="174" spans="1:163" s="557" customFormat="1" ht="12" customHeight="1" x14ac:dyDescent="0.2">
      <c r="A174" s="134"/>
      <c r="B174" s="134"/>
      <c r="C174" s="134" t="s">
        <v>1060</v>
      </c>
      <c r="D174" s="134" t="s">
        <v>1061</v>
      </c>
      <c r="E174" s="134"/>
      <c r="F174" s="134" t="s">
        <v>1062</v>
      </c>
      <c r="G174" s="134"/>
      <c r="H174" s="134"/>
      <c r="I174" s="558">
        <v>803</v>
      </c>
      <c r="J174" s="270"/>
      <c r="K174" s="589" t="s">
        <v>977</v>
      </c>
      <c r="L174" s="270"/>
      <c r="M174" s="558">
        <v>66</v>
      </c>
      <c r="N174" s="538"/>
      <c r="O174" s="558">
        <v>85</v>
      </c>
      <c r="P174" s="538"/>
      <c r="Q174" s="558">
        <v>253</v>
      </c>
      <c r="R174" s="538"/>
      <c r="S174" s="558">
        <v>155</v>
      </c>
      <c r="T174" s="538"/>
      <c r="U174" s="558">
        <v>116</v>
      </c>
      <c r="V174" s="538"/>
      <c r="W174" s="558">
        <v>128</v>
      </c>
      <c r="X174" s="528"/>
      <c r="Y174" s="528"/>
      <c r="Z174" s="528"/>
      <c r="AA174" s="528"/>
      <c r="AB174" s="528"/>
      <c r="AC174" s="528"/>
      <c r="AD174" s="528"/>
      <c r="AE174" s="528"/>
      <c r="AF174" s="528"/>
      <c r="AG174" s="528"/>
      <c r="AH174" s="528"/>
      <c r="AI174" s="528"/>
      <c r="AJ174" s="528"/>
      <c r="AK174" s="528"/>
      <c r="AL174" s="528"/>
      <c r="AM174" s="528"/>
      <c r="AN174" s="528"/>
      <c r="AO174" s="528"/>
      <c r="AP174" s="528"/>
      <c r="AQ174" s="528"/>
      <c r="AR174" s="528"/>
      <c r="AS174" s="528"/>
      <c r="AT174" s="528"/>
      <c r="AU174" s="528"/>
      <c r="AV174" s="528"/>
      <c r="AW174" s="528"/>
      <c r="AX174" s="528"/>
      <c r="AY174" s="528"/>
      <c r="AZ174" s="528"/>
      <c r="BA174" s="528"/>
      <c r="BB174" s="528"/>
      <c r="BC174" s="528"/>
      <c r="BD174" s="528"/>
      <c r="BE174" s="528"/>
      <c r="BF174" s="528"/>
      <c r="BG174" s="528"/>
      <c r="BH174" s="528"/>
      <c r="BI174" s="528"/>
      <c r="BJ174" s="528"/>
      <c r="BK174" s="528"/>
      <c r="BL174" s="528"/>
      <c r="BM174" s="528"/>
      <c r="BN174" s="528"/>
      <c r="BO174" s="528"/>
      <c r="BP174" s="528"/>
      <c r="BQ174" s="528"/>
      <c r="BR174" s="528"/>
      <c r="BS174" s="528"/>
      <c r="BT174" s="528"/>
      <c r="BU174" s="528"/>
      <c r="BV174" s="528"/>
      <c r="BW174" s="528"/>
      <c r="BX174" s="528"/>
      <c r="BY174" s="528"/>
      <c r="BZ174" s="528"/>
      <c r="CA174" s="528"/>
      <c r="CB174" s="528"/>
      <c r="CC174" s="528"/>
      <c r="CD174" s="528"/>
      <c r="CE174" s="528"/>
      <c r="CF174" s="528"/>
      <c r="CG174" s="528"/>
      <c r="CH174" s="528"/>
      <c r="CI174" s="528"/>
      <c r="CJ174" s="528"/>
      <c r="CK174" s="528"/>
      <c r="CL174" s="528"/>
      <c r="CM174" s="528"/>
      <c r="CN174" s="528"/>
      <c r="CO174" s="528"/>
      <c r="CP174" s="528"/>
      <c r="CQ174" s="528"/>
      <c r="CR174" s="528"/>
      <c r="CS174" s="528"/>
      <c r="CT174" s="528"/>
      <c r="CU174" s="528"/>
      <c r="CV174" s="528"/>
      <c r="CW174" s="528"/>
      <c r="CX174" s="528"/>
      <c r="CY174" s="528"/>
      <c r="CZ174" s="528"/>
      <c r="DA174" s="528"/>
      <c r="DB174" s="528"/>
      <c r="DC174" s="528"/>
      <c r="DD174" s="528"/>
      <c r="DE174" s="528"/>
      <c r="DF174" s="528"/>
      <c r="DG174" s="528"/>
      <c r="DH174" s="528"/>
      <c r="DI174" s="528"/>
      <c r="DJ174" s="528"/>
      <c r="DK174" s="528"/>
      <c r="DL174" s="528"/>
      <c r="DM174" s="528"/>
      <c r="DN174" s="528"/>
      <c r="DO174" s="528"/>
      <c r="DP174" s="528"/>
      <c r="DQ174" s="528"/>
      <c r="DR174" s="528"/>
      <c r="DS174" s="528"/>
      <c r="DT174" s="528"/>
      <c r="DU174" s="528"/>
      <c r="DV174" s="528"/>
      <c r="DW174" s="528"/>
      <c r="DX174" s="528"/>
      <c r="DY174" s="528"/>
      <c r="DZ174" s="528"/>
      <c r="EA174" s="528"/>
      <c r="EB174" s="528"/>
      <c r="EC174" s="528"/>
      <c r="ED174" s="528"/>
      <c r="EE174" s="528"/>
      <c r="EF174" s="528"/>
      <c r="EG174" s="528"/>
      <c r="EH174" s="528"/>
      <c r="EI174" s="528"/>
      <c r="EJ174" s="528"/>
      <c r="EK174" s="528"/>
      <c r="EL174" s="528"/>
      <c r="EM174" s="528"/>
      <c r="EN174" s="528"/>
      <c r="EO174" s="528"/>
      <c r="EP174" s="528"/>
      <c r="EQ174" s="528"/>
      <c r="ER174" s="528"/>
      <c r="ES174" s="528"/>
      <c r="ET174" s="528"/>
      <c r="EU174" s="528"/>
      <c r="EV174" s="528"/>
      <c r="EW174" s="528"/>
      <c r="EX174" s="528"/>
      <c r="EY174" s="528"/>
      <c r="EZ174" s="528"/>
      <c r="FA174" s="528"/>
      <c r="FB174" s="528"/>
      <c r="FC174" s="528"/>
      <c r="FD174" s="528"/>
      <c r="FE174" s="528"/>
      <c r="FF174" s="528"/>
      <c r="FG174" s="528"/>
    </row>
    <row r="175" spans="1:163" ht="12" customHeight="1" x14ac:dyDescent="0.2">
      <c r="A175" s="134"/>
      <c r="B175" s="134"/>
      <c r="C175" s="134"/>
      <c r="D175" s="134"/>
      <c r="E175" s="134"/>
      <c r="F175" s="134"/>
      <c r="G175" s="134"/>
      <c r="H175" s="134"/>
      <c r="I175" s="558"/>
      <c r="J175" s="270"/>
      <c r="K175" s="589"/>
      <c r="L175" s="270"/>
      <c r="M175" s="558"/>
      <c r="N175" s="538"/>
      <c r="O175" s="558"/>
      <c r="P175" s="538"/>
      <c r="Q175" s="558"/>
      <c r="R175" s="538"/>
      <c r="S175" s="558"/>
      <c r="T175" s="538"/>
      <c r="U175" s="558"/>
      <c r="V175" s="538"/>
      <c r="W175" s="558"/>
      <c r="X175" s="528"/>
      <c r="Y175" s="528"/>
      <c r="Z175" s="528"/>
      <c r="AA175" s="528"/>
      <c r="AB175" s="528"/>
      <c r="AC175" s="528"/>
      <c r="AD175" s="528"/>
      <c r="AE175" s="528"/>
      <c r="AF175" s="528"/>
      <c r="AG175" s="528"/>
      <c r="AH175" s="528"/>
      <c r="AI175" s="528"/>
      <c r="AJ175" s="528"/>
      <c r="AK175" s="528"/>
      <c r="AL175" s="528"/>
      <c r="AM175" s="528"/>
      <c r="AN175" s="528"/>
      <c r="AO175" s="528"/>
      <c r="AP175" s="528"/>
      <c r="AQ175" s="528"/>
      <c r="AR175" s="528"/>
      <c r="AS175" s="528"/>
      <c r="AT175" s="528"/>
      <c r="AU175" s="528"/>
      <c r="AV175" s="528"/>
      <c r="AW175" s="528"/>
      <c r="AX175" s="528"/>
      <c r="AY175" s="528"/>
      <c r="AZ175" s="528"/>
      <c r="BA175" s="528"/>
      <c r="BB175" s="528"/>
      <c r="BC175" s="528"/>
      <c r="BD175" s="528"/>
      <c r="BE175" s="528"/>
      <c r="BF175" s="528"/>
      <c r="BG175" s="528"/>
      <c r="BH175" s="528"/>
      <c r="BI175" s="528"/>
      <c r="BJ175" s="528"/>
      <c r="BK175" s="528"/>
      <c r="BL175" s="528"/>
      <c r="BM175" s="528"/>
      <c r="BN175" s="528"/>
      <c r="BO175" s="528"/>
      <c r="BP175" s="528"/>
      <c r="BQ175" s="528"/>
      <c r="BR175" s="528"/>
      <c r="BS175" s="528"/>
      <c r="BT175" s="528"/>
      <c r="BU175" s="528"/>
      <c r="BV175" s="528"/>
      <c r="BW175" s="528"/>
      <c r="BX175" s="528"/>
      <c r="BY175" s="528"/>
      <c r="BZ175" s="528"/>
      <c r="CA175" s="528"/>
      <c r="CB175" s="528"/>
      <c r="CC175" s="528"/>
      <c r="CD175" s="528"/>
      <c r="CE175" s="528"/>
      <c r="CF175" s="528"/>
      <c r="CG175" s="528"/>
      <c r="CH175" s="528"/>
      <c r="CI175" s="528"/>
      <c r="CJ175" s="528"/>
      <c r="CK175" s="528"/>
      <c r="CL175" s="528"/>
      <c r="CM175" s="528"/>
      <c r="CN175" s="528"/>
      <c r="CO175" s="528"/>
      <c r="CP175" s="528"/>
      <c r="CQ175" s="528"/>
      <c r="CR175" s="528"/>
      <c r="CS175" s="528"/>
      <c r="CT175" s="528"/>
      <c r="CU175" s="528"/>
      <c r="CV175" s="528"/>
      <c r="CW175" s="528"/>
      <c r="CX175" s="528"/>
      <c r="CY175" s="528"/>
      <c r="CZ175" s="528"/>
      <c r="DA175" s="528"/>
      <c r="DB175" s="528"/>
      <c r="DC175" s="528"/>
      <c r="DD175" s="528"/>
      <c r="DE175" s="528"/>
      <c r="DF175" s="528"/>
      <c r="DG175" s="528"/>
      <c r="DH175" s="528"/>
      <c r="DI175" s="528"/>
      <c r="DJ175" s="528"/>
      <c r="DK175" s="528"/>
      <c r="DL175" s="528"/>
      <c r="DM175" s="528"/>
      <c r="DN175" s="528"/>
      <c r="DO175" s="528"/>
      <c r="DP175" s="528"/>
      <c r="DQ175" s="528"/>
      <c r="DR175" s="528"/>
      <c r="DS175" s="528"/>
      <c r="DT175" s="528"/>
      <c r="DU175" s="528"/>
      <c r="DV175" s="528"/>
      <c r="DW175" s="528"/>
      <c r="DX175" s="528"/>
      <c r="DY175" s="528"/>
      <c r="DZ175" s="528"/>
      <c r="EA175" s="528"/>
      <c r="EB175" s="528"/>
      <c r="EC175" s="528"/>
      <c r="ED175" s="528"/>
      <c r="EE175" s="528"/>
      <c r="EF175" s="528"/>
      <c r="EG175" s="528"/>
      <c r="EH175" s="528"/>
      <c r="EI175" s="528"/>
      <c r="EJ175" s="528"/>
      <c r="EK175" s="528"/>
      <c r="EL175" s="528"/>
      <c r="EM175" s="528"/>
      <c r="EN175" s="528"/>
      <c r="EO175" s="528"/>
      <c r="EP175" s="528"/>
      <c r="EQ175" s="528"/>
      <c r="ER175" s="528"/>
      <c r="ES175" s="528"/>
      <c r="ET175" s="528"/>
      <c r="EU175" s="528"/>
      <c r="EV175" s="528"/>
      <c r="EW175" s="528"/>
      <c r="EX175" s="528"/>
      <c r="EY175" s="528"/>
      <c r="EZ175" s="528"/>
      <c r="FA175" s="528"/>
      <c r="FB175" s="528"/>
      <c r="FC175" s="528"/>
      <c r="FD175" s="528"/>
      <c r="FE175" s="528"/>
      <c r="FF175" s="528"/>
      <c r="FG175" s="528"/>
    </row>
    <row r="176" spans="1:163" ht="12" customHeight="1" x14ac:dyDescent="0.2">
      <c r="A176" s="134"/>
      <c r="B176" s="134"/>
      <c r="C176" s="134" t="s">
        <v>1063</v>
      </c>
      <c r="D176" s="134" t="s">
        <v>1064</v>
      </c>
      <c r="E176" s="134" t="s">
        <v>1065</v>
      </c>
      <c r="F176" s="134"/>
      <c r="G176" s="134"/>
      <c r="H176" s="134"/>
      <c r="I176" s="558">
        <v>4498</v>
      </c>
      <c r="J176" s="270"/>
      <c r="K176" s="589" t="s">
        <v>1066</v>
      </c>
      <c r="L176" s="270"/>
      <c r="M176" s="558">
        <v>433</v>
      </c>
      <c r="N176" s="538"/>
      <c r="O176" s="558">
        <v>569</v>
      </c>
      <c r="P176" s="538"/>
      <c r="Q176" s="558">
        <v>1326</v>
      </c>
      <c r="R176" s="538"/>
      <c r="S176" s="558">
        <v>954</v>
      </c>
      <c r="T176" s="538"/>
      <c r="U176" s="558">
        <v>648</v>
      </c>
      <c r="V176" s="538"/>
      <c r="W176" s="558">
        <v>568</v>
      </c>
      <c r="X176" s="528"/>
      <c r="Y176" s="528"/>
      <c r="Z176" s="528"/>
      <c r="AA176" s="528"/>
      <c r="AB176" s="528"/>
      <c r="AC176" s="528"/>
      <c r="AD176" s="528"/>
      <c r="AE176" s="528"/>
      <c r="AF176" s="528"/>
      <c r="AG176" s="528"/>
      <c r="AH176" s="528"/>
      <c r="AI176" s="528"/>
      <c r="AJ176" s="528"/>
      <c r="AK176" s="528"/>
      <c r="AL176" s="528"/>
      <c r="AM176" s="528"/>
      <c r="AN176" s="528"/>
      <c r="AO176" s="528"/>
      <c r="AP176" s="528"/>
      <c r="AQ176" s="528"/>
      <c r="AR176" s="528"/>
      <c r="AS176" s="528"/>
      <c r="AT176" s="528"/>
      <c r="AU176" s="528"/>
      <c r="AV176" s="528"/>
      <c r="AW176" s="528"/>
      <c r="AX176" s="528"/>
      <c r="AY176" s="528"/>
      <c r="AZ176" s="528"/>
      <c r="BA176" s="528"/>
      <c r="BB176" s="528"/>
      <c r="BC176" s="528"/>
      <c r="BD176" s="528"/>
      <c r="BE176" s="528"/>
      <c r="BF176" s="528"/>
      <c r="BG176" s="528"/>
      <c r="BH176" s="528"/>
      <c r="BI176" s="528"/>
      <c r="BJ176" s="528"/>
      <c r="BK176" s="528"/>
      <c r="BL176" s="528"/>
      <c r="BM176" s="528"/>
      <c r="BN176" s="528"/>
      <c r="BO176" s="528"/>
      <c r="BP176" s="528"/>
      <c r="BQ176" s="528"/>
      <c r="BR176" s="528"/>
      <c r="BS176" s="528"/>
      <c r="BT176" s="528"/>
      <c r="BU176" s="528"/>
      <c r="BV176" s="528"/>
      <c r="BW176" s="528"/>
      <c r="BX176" s="528"/>
      <c r="BY176" s="528"/>
      <c r="BZ176" s="528"/>
      <c r="CA176" s="528"/>
      <c r="CB176" s="528"/>
      <c r="CC176" s="528"/>
      <c r="CD176" s="528"/>
      <c r="CE176" s="528"/>
      <c r="CF176" s="528"/>
      <c r="CG176" s="528"/>
      <c r="CH176" s="528"/>
      <c r="CI176" s="528"/>
      <c r="CJ176" s="528"/>
      <c r="CK176" s="528"/>
      <c r="CL176" s="528"/>
      <c r="CM176" s="528"/>
      <c r="CN176" s="528"/>
      <c r="CO176" s="528"/>
      <c r="CP176" s="528"/>
      <c r="CQ176" s="528"/>
      <c r="CR176" s="528"/>
      <c r="CS176" s="528"/>
      <c r="CT176" s="528"/>
      <c r="CU176" s="528"/>
      <c r="CV176" s="528"/>
      <c r="CW176" s="528"/>
      <c r="CX176" s="528"/>
      <c r="CY176" s="528"/>
      <c r="CZ176" s="528"/>
      <c r="DA176" s="528"/>
      <c r="DB176" s="528"/>
      <c r="DC176" s="528"/>
      <c r="DD176" s="528"/>
      <c r="DE176" s="528"/>
      <c r="DF176" s="528"/>
      <c r="DG176" s="528"/>
      <c r="DH176" s="528"/>
      <c r="DI176" s="528"/>
      <c r="DJ176" s="528"/>
      <c r="DK176" s="528"/>
      <c r="DL176" s="528"/>
      <c r="DM176" s="528"/>
      <c r="DN176" s="528"/>
      <c r="DO176" s="528"/>
      <c r="DP176" s="528"/>
      <c r="DQ176" s="528"/>
      <c r="DR176" s="528"/>
      <c r="DS176" s="528"/>
      <c r="DT176" s="528"/>
      <c r="DU176" s="528"/>
      <c r="DV176" s="528"/>
      <c r="DW176" s="528"/>
      <c r="DX176" s="528"/>
      <c r="DY176" s="528"/>
      <c r="DZ176" s="528"/>
      <c r="EA176" s="528"/>
      <c r="EB176" s="528"/>
      <c r="EC176" s="528"/>
      <c r="ED176" s="528"/>
      <c r="EE176" s="528"/>
      <c r="EF176" s="528"/>
      <c r="EG176" s="528"/>
      <c r="EH176" s="528"/>
      <c r="EI176" s="528"/>
      <c r="EJ176" s="528"/>
      <c r="EK176" s="528"/>
      <c r="EL176" s="528"/>
      <c r="EM176" s="528"/>
      <c r="EN176" s="528"/>
      <c r="EO176" s="528"/>
      <c r="EP176" s="528"/>
      <c r="EQ176" s="528"/>
      <c r="ER176" s="528"/>
      <c r="ES176" s="528"/>
      <c r="ET176" s="528"/>
      <c r="EU176" s="528"/>
      <c r="EV176" s="528"/>
      <c r="EW176" s="528"/>
      <c r="EX176" s="528"/>
      <c r="EY176" s="528"/>
      <c r="EZ176" s="528"/>
      <c r="FA176" s="528"/>
      <c r="FB176" s="528"/>
      <c r="FC176" s="528"/>
      <c r="FD176" s="528"/>
      <c r="FE176" s="528"/>
      <c r="FF176" s="528"/>
      <c r="FG176" s="528"/>
    </row>
    <row r="177" spans="1:163" ht="16.5" customHeight="1" x14ac:dyDescent="0.2">
      <c r="A177" s="134"/>
      <c r="B177" s="134"/>
      <c r="C177" s="134" t="s">
        <v>1067</v>
      </c>
      <c r="D177" s="134" t="s">
        <v>1068</v>
      </c>
      <c r="E177" s="134"/>
      <c r="F177" s="134" t="s">
        <v>1069</v>
      </c>
      <c r="G177" s="134"/>
      <c r="H177" s="134"/>
      <c r="I177" s="558">
        <v>440</v>
      </c>
      <c r="J177" s="270"/>
      <c r="K177" s="589" t="s">
        <v>845</v>
      </c>
      <c r="L177" s="270"/>
      <c r="M177" s="558">
        <v>43</v>
      </c>
      <c r="N177" s="538"/>
      <c r="O177" s="558">
        <v>65</v>
      </c>
      <c r="P177" s="538"/>
      <c r="Q177" s="558">
        <v>135</v>
      </c>
      <c r="R177" s="538"/>
      <c r="S177" s="558">
        <v>82</v>
      </c>
      <c r="T177" s="538"/>
      <c r="U177" s="558">
        <v>59</v>
      </c>
      <c r="V177" s="538"/>
      <c r="W177" s="558">
        <v>56</v>
      </c>
      <c r="X177" s="528"/>
      <c r="Y177" s="528"/>
      <c r="Z177" s="528"/>
      <c r="AA177" s="528"/>
      <c r="AB177" s="528"/>
      <c r="AC177" s="528"/>
      <c r="AD177" s="528"/>
      <c r="AE177" s="528"/>
      <c r="AF177" s="528"/>
      <c r="AG177" s="528"/>
      <c r="AH177" s="528"/>
      <c r="AI177" s="528"/>
      <c r="AJ177" s="528"/>
      <c r="AK177" s="528"/>
      <c r="AL177" s="528"/>
      <c r="AM177" s="528"/>
      <c r="AN177" s="528"/>
      <c r="AO177" s="528"/>
      <c r="AP177" s="528"/>
      <c r="AQ177" s="528"/>
      <c r="AR177" s="528"/>
      <c r="AS177" s="528"/>
      <c r="AT177" s="528"/>
      <c r="AU177" s="528"/>
      <c r="AV177" s="528"/>
      <c r="AW177" s="528"/>
      <c r="AX177" s="528"/>
      <c r="AY177" s="528"/>
      <c r="AZ177" s="528"/>
      <c r="BA177" s="528"/>
      <c r="BB177" s="528"/>
      <c r="BC177" s="528"/>
      <c r="BD177" s="528"/>
      <c r="BE177" s="528"/>
      <c r="BF177" s="528"/>
      <c r="BG177" s="528"/>
      <c r="BH177" s="528"/>
      <c r="BI177" s="528"/>
      <c r="BJ177" s="528"/>
      <c r="BK177" s="528"/>
      <c r="BL177" s="528"/>
      <c r="BM177" s="528"/>
      <c r="BN177" s="528"/>
      <c r="BO177" s="528"/>
      <c r="BP177" s="528"/>
      <c r="BQ177" s="528"/>
      <c r="BR177" s="528"/>
      <c r="BS177" s="528"/>
      <c r="BT177" s="528"/>
      <c r="BU177" s="528"/>
      <c r="BV177" s="528"/>
      <c r="BW177" s="528"/>
      <c r="BX177" s="528"/>
      <c r="BY177" s="528"/>
      <c r="BZ177" s="528"/>
      <c r="CA177" s="528"/>
      <c r="CB177" s="528"/>
      <c r="CC177" s="528"/>
      <c r="CD177" s="528"/>
      <c r="CE177" s="528"/>
      <c r="CF177" s="528"/>
      <c r="CG177" s="528"/>
      <c r="CH177" s="528"/>
      <c r="CI177" s="528"/>
      <c r="CJ177" s="528"/>
      <c r="CK177" s="528"/>
      <c r="CL177" s="528"/>
      <c r="CM177" s="528"/>
      <c r="CN177" s="528"/>
      <c r="CO177" s="528"/>
      <c r="CP177" s="528"/>
      <c r="CQ177" s="528"/>
      <c r="CR177" s="528"/>
      <c r="CS177" s="528"/>
      <c r="CT177" s="528"/>
      <c r="CU177" s="528"/>
      <c r="CV177" s="528"/>
      <c r="CW177" s="528"/>
      <c r="CX177" s="528"/>
      <c r="CY177" s="528"/>
      <c r="CZ177" s="528"/>
      <c r="DA177" s="528"/>
      <c r="DB177" s="528"/>
      <c r="DC177" s="528"/>
      <c r="DD177" s="528"/>
      <c r="DE177" s="528"/>
      <c r="DF177" s="528"/>
      <c r="DG177" s="528"/>
      <c r="DH177" s="528"/>
      <c r="DI177" s="528"/>
      <c r="DJ177" s="528"/>
      <c r="DK177" s="528"/>
      <c r="DL177" s="528"/>
      <c r="DM177" s="528"/>
      <c r="DN177" s="528"/>
      <c r="DO177" s="528"/>
      <c r="DP177" s="528"/>
      <c r="DQ177" s="528"/>
      <c r="DR177" s="528"/>
      <c r="DS177" s="528"/>
      <c r="DT177" s="528"/>
      <c r="DU177" s="528"/>
      <c r="DV177" s="528"/>
      <c r="DW177" s="528"/>
      <c r="DX177" s="528"/>
      <c r="DY177" s="528"/>
      <c r="DZ177" s="528"/>
      <c r="EA177" s="528"/>
      <c r="EB177" s="528"/>
      <c r="EC177" s="528"/>
      <c r="ED177" s="528"/>
      <c r="EE177" s="528"/>
      <c r="EF177" s="528"/>
      <c r="EG177" s="528"/>
      <c r="EH177" s="528"/>
      <c r="EI177" s="528"/>
      <c r="EJ177" s="528"/>
      <c r="EK177" s="528"/>
      <c r="EL177" s="528"/>
      <c r="EM177" s="528"/>
      <c r="EN177" s="528"/>
      <c r="EO177" s="528"/>
      <c r="EP177" s="528"/>
      <c r="EQ177" s="528"/>
      <c r="ER177" s="528"/>
      <c r="ES177" s="528"/>
      <c r="ET177" s="528"/>
      <c r="EU177" s="528"/>
      <c r="EV177" s="528"/>
      <c r="EW177" s="528"/>
      <c r="EX177" s="528"/>
      <c r="EY177" s="528"/>
      <c r="EZ177" s="528"/>
      <c r="FA177" s="528"/>
      <c r="FB177" s="528"/>
      <c r="FC177" s="528"/>
      <c r="FD177" s="528"/>
      <c r="FE177" s="528"/>
      <c r="FF177" s="528"/>
      <c r="FG177" s="528"/>
    </row>
    <row r="178" spans="1:163" ht="12" customHeight="1" x14ac:dyDescent="0.2">
      <c r="A178" s="134"/>
      <c r="B178" s="134"/>
      <c r="C178" s="134" t="s">
        <v>1070</v>
      </c>
      <c r="D178" s="134" t="s">
        <v>1071</v>
      </c>
      <c r="E178" s="134"/>
      <c r="F178" s="134" t="s">
        <v>1072</v>
      </c>
      <c r="G178" s="134"/>
      <c r="H178" s="134"/>
      <c r="I178" s="558">
        <v>326</v>
      </c>
      <c r="J178" s="270"/>
      <c r="K178" s="589" t="s">
        <v>1073</v>
      </c>
      <c r="L178" s="270"/>
      <c r="M178" s="558">
        <v>28</v>
      </c>
      <c r="N178" s="538"/>
      <c r="O178" s="558">
        <v>32</v>
      </c>
      <c r="P178" s="538"/>
      <c r="Q178" s="558">
        <v>94</v>
      </c>
      <c r="R178" s="538"/>
      <c r="S178" s="558">
        <v>75</v>
      </c>
      <c r="T178" s="538"/>
      <c r="U178" s="558">
        <v>52</v>
      </c>
      <c r="V178" s="538"/>
      <c r="W178" s="558">
        <v>45</v>
      </c>
      <c r="X178" s="528"/>
      <c r="Y178" s="528"/>
      <c r="Z178" s="528"/>
      <c r="AA178" s="528"/>
      <c r="AB178" s="528"/>
      <c r="AC178" s="528"/>
      <c r="AD178" s="528"/>
      <c r="AE178" s="528"/>
      <c r="AF178" s="528"/>
      <c r="AG178" s="528"/>
      <c r="AH178" s="528"/>
      <c r="AI178" s="528"/>
      <c r="AJ178" s="528"/>
      <c r="AK178" s="528"/>
      <c r="AL178" s="528"/>
      <c r="AM178" s="528"/>
      <c r="AN178" s="528"/>
      <c r="AO178" s="528"/>
      <c r="AP178" s="528"/>
      <c r="AQ178" s="528"/>
      <c r="AR178" s="528"/>
      <c r="AS178" s="528"/>
      <c r="AT178" s="528"/>
      <c r="AU178" s="528"/>
      <c r="AV178" s="528"/>
      <c r="AW178" s="528"/>
      <c r="AX178" s="528"/>
      <c r="AY178" s="528"/>
      <c r="AZ178" s="528"/>
      <c r="BA178" s="528"/>
      <c r="BB178" s="528"/>
      <c r="BC178" s="528"/>
      <c r="BD178" s="528"/>
      <c r="BE178" s="528"/>
      <c r="BF178" s="528"/>
      <c r="BG178" s="528"/>
      <c r="BH178" s="528"/>
      <c r="BI178" s="528"/>
      <c r="BJ178" s="528"/>
      <c r="BK178" s="528"/>
      <c r="BL178" s="528"/>
      <c r="BM178" s="528"/>
      <c r="BN178" s="528"/>
      <c r="BO178" s="528"/>
      <c r="BP178" s="528"/>
      <c r="BQ178" s="528"/>
      <c r="BR178" s="528"/>
      <c r="BS178" s="528"/>
      <c r="BT178" s="528"/>
      <c r="BU178" s="528"/>
      <c r="BV178" s="528"/>
      <c r="BW178" s="528"/>
      <c r="BX178" s="528"/>
      <c r="BY178" s="528"/>
      <c r="BZ178" s="528"/>
      <c r="CA178" s="528"/>
      <c r="CB178" s="528"/>
      <c r="CC178" s="528"/>
      <c r="CD178" s="528"/>
      <c r="CE178" s="528"/>
      <c r="CF178" s="528"/>
      <c r="CG178" s="528"/>
      <c r="CH178" s="528"/>
      <c r="CI178" s="528"/>
      <c r="CJ178" s="528"/>
      <c r="CK178" s="528"/>
      <c r="CL178" s="528"/>
      <c r="CM178" s="528"/>
      <c r="CN178" s="528"/>
      <c r="CO178" s="528"/>
      <c r="CP178" s="528"/>
      <c r="CQ178" s="528"/>
      <c r="CR178" s="528"/>
      <c r="CS178" s="528"/>
      <c r="CT178" s="528"/>
      <c r="CU178" s="528"/>
      <c r="CV178" s="528"/>
      <c r="CW178" s="528"/>
      <c r="CX178" s="528"/>
      <c r="CY178" s="528"/>
      <c r="CZ178" s="528"/>
      <c r="DA178" s="528"/>
      <c r="DB178" s="528"/>
      <c r="DC178" s="528"/>
      <c r="DD178" s="528"/>
      <c r="DE178" s="528"/>
      <c r="DF178" s="528"/>
      <c r="DG178" s="528"/>
      <c r="DH178" s="528"/>
      <c r="DI178" s="528"/>
      <c r="DJ178" s="528"/>
      <c r="DK178" s="528"/>
      <c r="DL178" s="528"/>
      <c r="DM178" s="528"/>
      <c r="DN178" s="528"/>
      <c r="DO178" s="528"/>
      <c r="DP178" s="528"/>
      <c r="DQ178" s="528"/>
      <c r="DR178" s="528"/>
      <c r="DS178" s="528"/>
      <c r="DT178" s="528"/>
      <c r="DU178" s="528"/>
      <c r="DV178" s="528"/>
      <c r="DW178" s="528"/>
      <c r="DX178" s="528"/>
      <c r="DY178" s="528"/>
      <c r="DZ178" s="528"/>
      <c r="EA178" s="528"/>
      <c r="EB178" s="528"/>
      <c r="EC178" s="528"/>
      <c r="ED178" s="528"/>
      <c r="EE178" s="528"/>
      <c r="EF178" s="528"/>
      <c r="EG178" s="528"/>
      <c r="EH178" s="528"/>
      <c r="EI178" s="528"/>
      <c r="EJ178" s="528"/>
      <c r="EK178" s="528"/>
      <c r="EL178" s="528"/>
      <c r="EM178" s="528"/>
      <c r="EN178" s="528"/>
      <c r="EO178" s="528"/>
      <c r="EP178" s="528"/>
      <c r="EQ178" s="528"/>
      <c r="ER178" s="528"/>
      <c r="ES178" s="528"/>
      <c r="ET178" s="528"/>
      <c r="EU178" s="528"/>
      <c r="EV178" s="528"/>
      <c r="EW178" s="528"/>
      <c r="EX178" s="528"/>
      <c r="EY178" s="528"/>
      <c r="EZ178" s="528"/>
      <c r="FA178" s="528"/>
      <c r="FB178" s="528"/>
      <c r="FC178" s="528"/>
      <c r="FD178" s="528"/>
      <c r="FE178" s="528"/>
      <c r="FF178" s="528"/>
      <c r="FG178" s="528"/>
    </row>
    <row r="179" spans="1:163" ht="12" customHeight="1" x14ac:dyDescent="0.2">
      <c r="A179" s="134"/>
      <c r="B179" s="134"/>
      <c r="C179" s="134" t="s">
        <v>1074</v>
      </c>
      <c r="D179" s="134" t="s">
        <v>1075</v>
      </c>
      <c r="E179" s="134"/>
      <c r="F179" s="134" t="s">
        <v>1076</v>
      </c>
      <c r="G179" s="134"/>
      <c r="H179" s="134"/>
      <c r="I179" s="558">
        <v>532</v>
      </c>
      <c r="J179" s="270"/>
      <c r="K179" s="589" t="s">
        <v>1077</v>
      </c>
      <c r="L179" s="270"/>
      <c r="M179" s="558">
        <v>53</v>
      </c>
      <c r="N179" s="538"/>
      <c r="O179" s="558">
        <v>79</v>
      </c>
      <c r="P179" s="538"/>
      <c r="Q179" s="558">
        <v>165</v>
      </c>
      <c r="R179" s="538"/>
      <c r="S179" s="558">
        <v>99</v>
      </c>
      <c r="T179" s="538"/>
      <c r="U179" s="558">
        <v>80</v>
      </c>
      <c r="V179" s="538"/>
      <c r="W179" s="558">
        <v>56</v>
      </c>
      <c r="X179" s="528"/>
      <c r="Y179" s="528"/>
      <c r="Z179" s="528"/>
      <c r="AA179" s="528"/>
      <c r="AB179" s="528"/>
      <c r="AC179" s="528"/>
      <c r="AD179" s="528"/>
      <c r="AE179" s="528"/>
      <c r="AF179" s="528"/>
      <c r="AG179" s="528"/>
      <c r="AH179" s="528"/>
      <c r="AI179" s="528"/>
      <c r="AJ179" s="528"/>
      <c r="AK179" s="528"/>
      <c r="AL179" s="528"/>
      <c r="AM179" s="528"/>
      <c r="AN179" s="528"/>
      <c r="AO179" s="528"/>
      <c r="AP179" s="528"/>
      <c r="AQ179" s="528"/>
      <c r="AR179" s="528"/>
      <c r="AS179" s="528"/>
      <c r="AT179" s="528"/>
      <c r="AU179" s="528"/>
      <c r="AV179" s="528"/>
      <c r="AW179" s="528"/>
      <c r="AX179" s="528"/>
      <c r="AY179" s="528"/>
      <c r="AZ179" s="528"/>
      <c r="BA179" s="528"/>
      <c r="BB179" s="528"/>
      <c r="BC179" s="528"/>
      <c r="BD179" s="528"/>
      <c r="BE179" s="528"/>
      <c r="BF179" s="528"/>
      <c r="BG179" s="528"/>
      <c r="BH179" s="528"/>
      <c r="BI179" s="528"/>
      <c r="BJ179" s="528"/>
      <c r="BK179" s="528"/>
      <c r="BL179" s="528"/>
      <c r="BM179" s="528"/>
      <c r="BN179" s="528"/>
      <c r="BO179" s="528"/>
      <c r="BP179" s="528"/>
      <c r="BQ179" s="528"/>
      <c r="BR179" s="528"/>
      <c r="BS179" s="528"/>
      <c r="BT179" s="528"/>
      <c r="BU179" s="528"/>
      <c r="BV179" s="528"/>
      <c r="BW179" s="528"/>
      <c r="BX179" s="528"/>
      <c r="BY179" s="528"/>
      <c r="BZ179" s="528"/>
      <c r="CA179" s="528"/>
      <c r="CB179" s="528"/>
      <c r="CC179" s="528"/>
      <c r="CD179" s="528"/>
      <c r="CE179" s="528"/>
      <c r="CF179" s="528"/>
      <c r="CG179" s="528"/>
      <c r="CH179" s="528"/>
      <c r="CI179" s="528"/>
      <c r="CJ179" s="528"/>
      <c r="CK179" s="528"/>
      <c r="CL179" s="528"/>
      <c r="CM179" s="528"/>
      <c r="CN179" s="528"/>
      <c r="CO179" s="528"/>
      <c r="CP179" s="528"/>
      <c r="CQ179" s="528"/>
      <c r="CR179" s="528"/>
      <c r="CS179" s="528"/>
      <c r="CT179" s="528"/>
      <c r="CU179" s="528"/>
      <c r="CV179" s="528"/>
      <c r="CW179" s="528"/>
      <c r="CX179" s="528"/>
      <c r="CY179" s="528"/>
      <c r="CZ179" s="528"/>
      <c r="DA179" s="528"/>
      <c r="DB179" s="528"/>
      <c r="DC179" s="528"/>
      <c r="DD179" s="528"/>
      <c r="DE179" s="528"/>
      <c r="DF179" s="528"/>
      <c r="DG179" s="528"/>
      <c r="DH179" s="528"/>
      <c r="DI179" s="528"/>
      <c r="DJ179" s="528"/>
      <c r="DK179" s="528"/>
      <c r="DL179" s="528"/>
      <c r="DM179" s="528"/>
      <c r="DN179" s="528"/>
      <c r="DO179" s="528"/>
      <c r="DP179" s="528"/>
      <c r="DQ179" s="528"/>
      <c r="DR179" s="528"/>
      <c r="DS179" s="528"/>
      <c r="DT179" s="528"/>
      <c r="DU179" s="528"/>
      <c r="DV179" s="528"/>
      <c r="DW179" s="528"/>
      <c r="DX179" s="528"/>
      <c r="DY179" s="528"/>
      <c r="DZ179" s="528"/>
      <c r="EA179" s="528"/>
      <c r="EB179" s="528"/>
      <c r="EC179" s="528"/>
      <c r="ED179" s="528"/>
      <c r="EE179" s="528"/>
      <c r="EF179" s="528"/>
      <c r="EG179" s="528"/>
      <c r="EH179" s="528"/>
      <c r="EI179" s="528"/>
      <c r="EJ179" s="528"/>
      <c r="EK179" s="528"/>
      <c r="EL179" s="528"/>
      <c r="EM179" s="528"/>
      <c r="EN179" s="528"/>
      <c r="EO179" s="528"/>
      <c r="EP179" s="528"/>
      <c r="EQ179" s="528"/>
      <c r="ER179" s="528"/>
      <c r="ES179" s="528"/>
      <c r="ET179" s="528"/>
      <c r="EU179" s="528"/>
      <c r="EV179" s="528"/>
      <c r="EW179" s="528"/>
      <c r="EX179" s="528"/>
      <c r="EY179" s="528"/>
      <c r="EZ179" s="528"/>
      <c r="FA179" s="528"/>
      <c r="FB179" s="528"/>
      <c r="FC179" s="528"/>
      <c r="FD179" s="528"/>
      <c r="FE179" s="528"/>
      <c r="FF179" s="528"/>
      <c r="FG179" s="528"/>
    </row>
    <row r="180" spans="1:163" ht="12" customHeight="1" x14ac:dyDescent="0.2">
      <c r="A180" s="134"/>
      <c r="B180" s="134"/>
      <c r="C180" s="134" t="s">
        <v>1078</v>
      </c>
      <c r="D180" s="134" t="s">
        <v>1079</v>
      </c>
      <c r="E180" s="134"/>
      <c r="F180" s="134" t="s">
        <v>1080</v>
      </c>
      <c r="G180" s="134"/>
      <c r="H180" s="134"/>
      <c r="I180" s="558">
        <v>648</v>
      </c>
      <c r="J180" s="270"/>
      <c r="K180" s="589" t="s">
        <v>1081</v>
      </c>
      <c r="L180" s="270"/>
      <c r="M180" s="558">
        <v>70</v>
      </c>
      <c r="N180" s="538"/>
      <c r="O180" s="558">
        <v>91</v>
      </c>
      <c r="P180" s="538"/>
      <c r="Q180" s="558">
        <v>185</v>
      </c>
      <c r="R180" s="538"/>
      <c r="S180" s="558">
        <v>118</v>
      </c>
      <c r="T180" s="538"/>
      <c r="U180" s="558">
        <v>85</v>
      </c>
      <c r="V180" s="538"/>
      <c r="W180" s="558">
        <v>99</v>
      </c>
      <c r="X180" s="528"/>
      <c r="Y180" s="528"/>
      <c r="Z180" s="528"/>
      <c r="AA180" s="528"/>
      <c r="AB180" s="528"/>
      <c r="AC180" s="528"/>
      <c r="AD180" s="528"/>
      <c r="AE180" s="528"/>
      <c r="AF180" s="528"/>
      <c r="AG180" s="528"/>
      <c r="AH180" s="528"/>
      <c r="AI180" s="528"/>
      <c r="AJ180" s="528"/>
      <c r="AK180" s="528"/>
      <c r="AL180" s="528"/>
      <c r="AM180" s="528"/>
      <c r="AN180" s="528"/>
      <c r="AO180" s="528"/>
      <c r="AP180" s="528"/>
      <c r="AQ180" s="528"/>
      <c r="AR180" s="528"/>
      <c r="AS180" s="528"/>
      <c r="AT180" s="528"/>
      <c r="AU180" s="528"/>
      <c r="AV180" s="528"/>
      <c r="AW180" s="528"/>
      <c r="AX180" s="528"/>
      <c r="AY180" s="528"/>
      <c r="AZ180" s="528"/>
      <c r="BA180" s="528"/>
      <c r="BB180" s="528"/>
      <c r="BC180" s="528"/>
      <c r="BD180" s="528"/>
      <c r="BE180" s="528"/>
      <c r="BF180" s="528"/>
      <c r="BG180" s="528"/>
      <c r="BH180" s="528"/>
      <c r="BI180" s="528"/>
      <c r="BJ180" s="528"/>
      <c r="BK180" s="528"/>
      <c r="BL180" s="528"/>
      <c r="BM180" s="528"/>
      <c r="BN180" s="528"/>
      <c r="BO180" s="528"/>
      <c r="BP180" s="528"/>
      <c r="BQ180" s="528"/>
      <c r="BR180" s="528"/>
      <c r="BS180" s="528"/>
      <c r="BT180" s="528"/>
      <c r="BU180" s="528"/>
      <c r="BV180" s="528"/>
      <c r="BW180" s="528"/>
      <c r="BX180" s="528"/>
      <c r="BY180" s="528"/>
      <c r="BZ180" s="528"/>
      <c r="CA180" s="528"/>
      <c r="CB180" s="528"/>
      <c r="CC180" s="528"/>
      <c r="CD180" s="528"/>
      <c r="CE180" s="528"/>
      <c r="CF180" s="528"/>
      <c r="CG180" s="528"/>
      <c r="CH180" s="528"/>
      <c r="CI180" s="528"/>
      <c r="CJ180" s="528"/>
      <c r="CK180" s="528"/>
      <c r="CL180" s="528"/>
      <c r="CM180" s="528"/>
      <c r="CN180" s="528"/>
      <c r="CO180" s="528"/>
      <c r="CP180" s="528"/>
      <c r="CQ180" s="528"/>
      <c r="CR180" s="528"/>
      <c r="CS180" s="528"/>
      <c r="CT180" s="528"/>
      <c r="CU180" s="528"/>
      <c r="CV180" s="528"/>
      <c r="CW180" s="528"/>
      <c r="CX180" s="528"/>
      <c r="CY180" s="528"/>
      <c r="CZ180" s="528"/>
      <c r="DA180" s="528"/>
      <c r="DB180" s="528"/>
      <c r="DC180" s="528"/>
      <c r="DD180" s="528"/>
      <c r="DE180" s="528"/>
      <c r="DF180" s="528"/>
      <c r="DG180" s="528"/>
      <c r="DH180" s="528"/>
      <c r="DI180" s="528"/>
      <c r="DJ180" s="528"/>
      <c r="DK180" s="528"/>
      <c r="DL180" s="528"/>
      <c r="DM180" s="528"/>
      <c r="DN180" s="528"/>
      <c r="DO180" s="528"/>
      <c r="DP180" s="528"/>
      <c r="DQ180" s="528"/>
      <c r="DR180" s="528"/>
      <c r="DS180" s="528"/>
      <c r="DT180" s="528"/>
      <c r="DU180" s="528"/>
      <c r="DV180" s="528"/>
      <c r="DW180" s="528"/>
      <c r="DX180" s="528"/>
      <c r="DY180" s="528"/>
      <c r="DZ180" s="528"/>
      <c r="EA180" s="528"/>
      <c r="EB180" s="528"/>
      <c r="EC180" s="528"/>
      <c r="ED180" s="528"/>
      <c r="EE180" s="528"/>
      <c r="EF180" s="528"/>
      <c r="EG180" s="528"/>
      <c r="EH180" s="528"/>
      <c r="EI180" s="528"/>
      <c r="EJ180" s="528"/>
      <c r="EK180" s="528"/>
      <c r="EL180" s="528"/>
      <c r="EM180" s="528"/>
      <c r="EN180" s="528"/>
      <c r="EO180" s="528"/>
      <c r="EP180" s="528"/>
      <c r="EQ180" s="528"/>
      <c r="ER180" s="528"/>
      <c r="ES180" s="528"/>
      <c r="ET180" s="528"/>
      <c r="EU180" s="528"/>
      <c r="EV180" s="528"/>
      <c r="EW180" s="528"/>
      <c r="EX180" s="528"/>
      <c r="EY180" s="528"/>
      <c r="EZ180" s="528"/>
      <c r="FA180" s="528"/>
      <c r="FB180" s="528"/>
      <c r="FC180" s="528"/>
      <c r="FD180" s="528"/>
      <c r="FE180" s="528"/>
      <c r="FF180" s="528"/>
      <c r="FG180" s="528"/>
    </row>
    <row r="181" spans="1:163" ht="12" customHeight="1" x14ac:dyDescent="0.2">
      <c r="A181" s="134"/>
      <c r="B181" s="134"/>
      <c r="C181" s="134" t="s">
        <v>1082</v>
      </c>
      <c r="D181" s="134" t="s">
        <v>1083</v>
      </c>
      <c r="E181" s="134"/>
      <c r="F181" s="134" t="s">
        <v>1084</v>
      </c>
      <c r="G181" s="134"/>
      <c r="H181" s="134"/>
      <c r="I181" s="558">
        <v>661</v>
      </c>
      <c r="J181" s="270"/>
      <c r="K181" s="589" t="s">
        <v>1085</v>
      </c>
      <c r="L181" s="270"/>
      <c r="M181" s="558">
        <v>70</v>
      </c>
      <c r="N181" s="538"/>
      <c r="O181" s="558">
        <v>94</v>
      </c>
      <c r="P181" s="538"/>
      <c r="Q181" s="558">
        <v>176</v>
      </c>
      <c r="R181" s="538"/>
      <c r="S181" s="558">
        <v>139</v>
      </c>
      <c r="T181" s="538"/>
      <c r="U181" s="558">
        <v>93</v>
      </c>
      <c r="V181" s="538"/>
      <c r="W181" s="558">
        <v>89</v>
      </c>
      <c r="X181" s="528"/>
      <c r="Y181" s="528"/>
      <c r="Z181" s="528"/>
      <c r="AA181" s="528"/>
      <c r="AB181" s="528"/>
      <c r="AC181" s="528"/>
      <c r="AD181" s="528"/>
      <c r="AE181" s="528"/>
      <c r="AF181" s="528"/>
      <c r="AG181" s="528"/>
      <c r="AH181" s="528"/>
      <c r="AI181" s="528"/>
      <c r="AJ181" s="528"/>
      <c r="AK181" s="528"/>
      <c r="AL181" s="528"/>
      <c r="AM181" s="528"/>
      <c r="AN181" s="528"/>
      <c r="AO181" s="528"/>
      <c r="AP181" s="528"/>
      <c r="AQ181" s="528"/>
      <c r="AR181" s="528"/>
      <c r="AS181" s="528"/>
      <c r="AT181" s="528"/>
      <c r="AU181" s="528"/>
      <c r="AV181" s="528"/>
      <c r="AW181" s="528"/>
      <c r="AX181" s="528"/>
      <c r="AY181" s="528"/>
      <c r="AZ181" s="528"/>
      <c r="BA181" s="528"/>
      <c r="BB181" s="528"/>
      <c r="BC181" s="528"/>
      <c r="BD181" s="528"/>
      <c r="BE181" s="528"/>
      <c r="BF181" s="528"/>
      <c r="BG181" s="528"/>
      <c r="BH181" s="528"/>
      <c r="BI181" s="528"/>
      <c r="BJ181" s="528"/>
      <c r="BK181" s="528"/>
      <c r="BL181" s="528"/>
      <c r="BM181" s="528"/>
      <c r="BN181" s="528"/>
      <c r="BO181" s="528"/>
      <c r="BP181" s="528"/>
      <c r="BQ181" s="528"/>
      <c r="BR181" s="528"/>
      <c r="BS181" s="528"/>
      <c r="BT181" s="528"/>
      <c r="BU181" s="528"/>
      <c r="BV181" s="528"/>
      <c r="BW181" s="528"/>
      <c r="BX181" s="528"/>
      <c r="BY181" s="528"/>
      <c r="BZ181" s="528"/>
      <c r="CA181" s="528"/>
      <c r="CB181" s="528"/>
      <c r="CC181" s="528"/>
      <c r="CD181" s="528"/>
      <c r="CE181" s="528"/>
      <c r="CF181" s="528"/>
      <c r="CG181" s="528"/>
      <c r="CH181" s="528"/>
      <c r="CI181" s="528"/>
      <c r="CJ181" s="528"/>
      <c r="CK181" s="528"/>
      <c r="CL181" s="528"/>
      <c r="CM181" s="528"/>
      <c r="CN181" s="528"/>
      <c r="CO181" s="528"/>
      <c r="CP181" s="528"/>
      <c r="CQ181" s="528"/>
      <c r="CR181" s="528"/>
      <c r="CS181" s="528"/>
      <c r="CT181" s="528"/>
      <c r="CU181" s="528"/>
      <c r="CV181" s="528"/>
      <c r="CW181" s="528"/>
      <c r="CX181" s="528"/>
      <c r="CY181" s="528"/>
      <c r="CZ181" s="528"/>
      <c r="DA181" s="528"/>
      <c r="DB181" s="528"/>
      <c r="DC181" s="528"/>
      <c r="DD181" s="528"/>
      <c r="DE181" s="528"/>
      <c r="DF181" s="528"/>
      <c r="DG181" s="528"/>
      <c r="DH181" s="528"/>
      <c r="DI181" s="528"/>
      <c r="DJ181" s="528"/>
      <c r="DK181" s="528"/>
      <c r="DL181" s="528"/>
      <c r="DM181" s="528"/>
      <c r="DN181" s="528"/>
      <c r="DO181" s="528"/>
      <c r="DP181" s="528"/>
      <c r="DQ181" s="528"/>
      <c r="DR181" s="528"/>
      <c r="DS181" s="528"/>
      <c r="DT181" s="528"/>
      <c r="DU181" s="528"/>
      <c r="DV181" s="528"/>
      <c r="DW181" s="528"/>
      <c r="DX181" s="528"/>
      <c r="DY181" s="528"/>
      <c r="DZ181" s="528"/>
      <c r="EA181" s="528"/>
      <c r="EB181" s="528"/>
      <c r="EC181" s="528"/>
      <c r="ED181" s="528"/>
      <c r="EE181" s="528"/>
      <c r="EF181" s="528"/>
      <c r="EG181" s="528"/>
      <c r="EH181" s="528"/>
      <c r="EI181" s="528"/>
      <c r="EJ181" s="528"/>
      <c r="EK181" s="528"/>
      <c r="EL181" s="528"/>
      <c r="EM181" s="528"/>
      <c r="EN181" s="528"/>
      <c r="EO181" s="528"/>
      <c r="EP181" s="528"/>
      <c r="EQ181" s="528"/>
      <c r="ER181" s="528"/>
      <c r="ES181" s="528"/>
      <c r="ET181" s="528"/>
      <c r="EU181" s="528"/>
      <c r="EV181" s="528"/>
      <c r="EW181" s="528"/>
      <c r="EX181" s="528"/>
      <c r="EY181" s="528"/>
      <c r="EZ181" s="528"/>
      <c r="FA181" s="528"/>
      <c r="FB181" s="528"/>
      <c r="FC181" s="528"/>
      <c r="FD181" s="528"/>
      <c r="FE181" s="528"/>
      <c r="FF181" s="528"/>
      <c r="FG181" s="528"/>
    </row>
    <row r="182" spans="1:163" ht="12" customHeight="1" x14ac:dyDescent="0.2">
      <c r="A182" s="134"/>
      <c r="B182" s="134"/>
      <c r="C182" s="134" t="s">
        <v>1086</v>
      </c>
      <c r="D182" s="134" t="s">
        <v>1087</v>
      </c>
      <c r="E182" s="134"/>
      <c r="F182" s="134" t="s">
        <v>1088</v>
      </c>
      <c r="G182" s="134"/>
      <c r="H182" s="134"/>
      <c r="I182" s="558">
        <v>414</v>
      </c>
      <c r="J182" s="270"/>
      <c r="K182" s="589" t="s">
        <v>1089</v>
      </c>
      <c r="L182" s="270"/>
      <c r="M182" s="558">
        <v>28</v>
      </c>
      <c r="N182" s="538"/>
      <c r="O182" s="558">
        <v>50</v>
      </c>
      <c r="P182" s="538"/>
      <c r="Q182" s="558">
        <v>111</v>
      </c>
      <c r="R182" s="538"/>
      <c r="S182" s="558">
        <v>96</v>
      </c>
      <c r="T182" s="538"/>
      <c r="U182" s="558">
        <v>65</v>
      </c>
      <c r="V182" s="538"/>
      <c r="W182" s="558">
        <v>64</v>
      </c>
      <c r="X182" s="528"/>
      <c r="Y182" s="528"/>
      <c r="Z182" s="528"/>
      <c r="AA182" s="528"/>
      <c r="AB182" s="528"/>
      <c r="AC182" s="528"/>
      <c r="AD182" s="528"/>
      <c r="AE182" s="528"/>
      <c r="AF182" s="528"/>
      <c r="AG182" s="528"/>
      <c r="AH182" s="528"/>
      <c r="AI182" s="528"/>
      <c r="AJ182" s="528"/>
      <c r="AK182" s="528"/>
      <c r="AL182" s="528"/>
      <c r="AM182" s="528"/>
      <c r="AN182" s="528"/>
      <c r="AO182" s="528"/>
      <c r="AP182" s="528"/>
      <c r="AQ182" s="528"/>
      <c r="AR182" s="528"/>
      <c r="AS182" s="528"/>
      <c r="AT182" s="528"/>
      <c r="AU182" s="528"/>
      <c r="AV182" s="528"/>
      <c r="AW182" s="528"/>
      <c r="AX182" s="528"/>
      <c r="AY182" s="528"/>
      <c r="AZ182" s="528"/>
      <c r="BA182" s="528"/>
      <c r="BB182" s="528"/>
      <c r="BC182" s="528"/>
      <c r="BD182" s="528"/>
      <c r="BE182" s="528"/>
      <c r="BF182" s="528"/>
      <c r="BG182" s="528"/>
      <c r="BH182" s="528"/>
      <c r="BI182" s="528"/>
      <c r="BJ182" s="528"/>
      <c r="BK182" s="528"/>
      <c r="BL182" s="528"/>
      <c r="BM182" s="528"/>
      <c r="BN182" s="528"/>
      <c r="BO182" s="528"/>
      <c r="BP182" s="528"/>
      <c r="BQ182" s="528"/>
      <c r="BR182" s="528"/>
      <c r="BS182" s="528"/>
      <c r="BT182" s="528"/>
      <c r="BU182" s="528"/>
      <c r="BV182" s="528"/>
      <c r="BW182" s="528"/>
      <c r="BX182" s="528"/>
      <c r="BY182" s="528"/>
      <c r="BZ182" s="528"/>
      <c r="CA182" s="528"/>
      <c r="CB182" s="528"/>
      <c r="CC182" s="528"/>
      <c r="CD182" s="528"/>
      <c r="CE182" s="528"/>
      <c r="CF182" s="528"/>
      <c r="CG182" s="528"/>
      <c r="CH182" s="528"/>
      <c r="CI182" s="528"/>
      <c r="CJ182" s="528"/>
      <c r="CK182" s="528"/>
      <c r="CL182" s="528"/>
      <c r="CM182" s="528"/>
      <c r="CN182" s="528"/>
      <c r="CO182" s="528"/>
      <c r="CP182" s="528"/>
      <c r="CQ182" s="528"/>
      <c r="CR182" s="528"/>
      <c r="CS182" s="528"/>
      <c r="CT182" s="528"/>
      <c r="CU182" s="528"/>
      <c r="CV182" s="528"/>
      <c r="CW182" s="528"/>
      <c r="CX182" s="528"/>
      <c r="CY182" s="528"/>
      <c r="CZ182" s="528"/>
      <c r="DA182" s="528"/>
      <c r="DB182" s="528"/>
      <c r="DC182" s="528"/>
      <c r="DD182" s="528"/>
      <c r="DE182" s="528"/>
      <c r="DF182" s="528"/>
      <c r="DG182" s="528"/>
      <c r="DH182" s="528"/>
      <c r="DI182" s="528"/>
      <c r="DJ182" s="528"/>
      <c r="DK182" s="528"/>
      <c r="DL182" s="528"/>
      <c r="DM182" s="528"/>
      <c r="DN182" s="528"/>
      <c r="DO182" s="528"/>
      <c r="DP182" s="528"/>
      <c r="DQ182" s="528"/>
      <c r="DR182" s="528"/>
      <c r="DS182" s="528"/>
      <c r="DT182" s="528"/>
      <c r="DU182" s="528"/>
      <c r="DV182" s="528"/>
      <c r="DW182" s="528"/>
      <c r="DX182" s="528"/>
      <c r="DY182" s="528"/>
      <c r="DZ182" s="528"/>
      <c r="EA182" s="528"/>
      <c r="EB182" s="528"/>
      <c r="EC182" s="528"/>
      <c r="ED182" s="528"/>
      <c r="EE182" s="528"/>
      <c r="EF182" s="528"/>
      <c r="EG182" s="528"/>
      <c r="EH182" s="528"/>
      <c r="EI182" s="528"/>
      <c r="EJ182" s="528"/>
      <c r="EK182" s="528"/>
      <c r="EL182" s="528"/>
      <c r="EM182" s="528"/>
      <c r="EN182" s="528"/>
      <c r="EO182" s="528"/>
      <c r="EP182" s="528"/>
      <c r="EQ182" s="528"/>
      <c r="ER182" s="528"/>
      <c r="ES182" s="528"/>
      <c r="ET182" s="528"/>
      <c r="EU182" s="528"/>
      <c r="EV182" s="528"/>
      <c r="EW182" s="528"/>
      <c r="EX182" s="528"/>
      <c r="EY182" s="528"/>
      <c r="EZ182" s="528"/>
      <c r="FA182" s="528"/>
      <c r="FB182" s="528"/>
      <c r="FC182" s="528"/>
      <c r="FD182" s="528"/>
      <c r="FE182" s="528"/>
      <c r="FF182" s="528"/>
      <c r="FG182" s="528"/>
    </row>
    <row r="183" spans="1:163" ht="12" customHeight="1" x14ac:dyDescent="0.2">
      <c r="A183" s="134"/>
      <c r="B183" s="134"/>
      <c r="C183" s="134" t="s">
        <v>1090</v>
      </c>
      <c r="D183" s="134" t="s">
        <v>1091</v>
      </c>
      <c r="E183" s="134"/>
      <c r="F183" s="134" t="s">
        <v>1092</v>
      </c>
      <c r="G183" s="134"/>
      <c r="H183" s="134"/>
      <c r="I183" s="558">
        <v>970</v>
      </c>
      <c r="J183" s="270"/>
      <c r="K183" s="589" t="s">
        <v>1093</v>
      </c>
      <c r="L183" s="270"/>
      <c r="M183" s="558">
        <v>98</v>
      </c>
      <c r="N183" s="538"/>
      <c r="O183" s="558">
        <v>106</v>
      </c>
      <c r="P183" s="538"/>
      <c r="Q183" s="558">
        <v>320</v>
      </c>
      <c r="R183" s="538"/>
      <c r="S183" s="558">
        <v>202</v>
      </c>
      <c r="T183" s="538"/>
      <c r="U183" s="558">
        <v>135</v>
      </c>
      <c r="V183" s="538"/>
      <c r="W183" s="558">
        <v>109</v>
      </c>
      <c r="X183" s="528"/>
      <c r="Y183" s="528"/>
      <c r="Z183" s="528"/>
      <c r="AA183" s="528"/>
      <c r="AB183" s="528"/>
      <c r="AC183" s="528"/>
      <c r="AD183" s="528"/>
      <c r="AE183" s="528"/>
      <c r="AF183" s="528"/>
      <c r="AG183" s="528"/>
      <c r="AH183" s="528"/>
      <c r="AI183" s="528"/>
      <c r="AJ183" s="528"/>
      <c r="AK183" s="528"/>
      <c r="AL183" s="528"/>
      <c r="AM183" s="528"/>
      <c r="AN183" s="528"/>
      <c r="AO183" s="528"/>
      <c r="AP183" s="528"/>
      <c r="AQ183" s="528"/>
      <c r="AR183" s="528"/>
      <c r="AS183" s="528"/>
      <c r="AT183" s="528"/>
      <c r="AU183" s="528"/>
      <c r="AV183" s="528"/>
      <c r="AW183" s="528"/>
      <c r="AX183" s="528"/>
      <c r="AY183" s="528"/>
      <c r="AZ183" s="528"/>
      <c r="BA183" s="528"/>
      <c r="BB183" s="528"/>
      <c r="BC183" s="528"/>
      <c r="BD183" s="528"/>
      <c r="BE183" s="528"/>
      <c r="BF183" s="528"/>
      <c r="BG183" s="528"/>
      <c r="BH183" s="528"/>
      <c r="BI183" s="528"/>
      <c r="BJ183" s="528"/>
      <c r="BK183" s="528"/>
      <c r="BL183" s="528"/>
      <c r="BM183" s="528"/>
      <c r="BN183" s="528"/>
      <c r="BO183" s="528"/>
      <c r="BP183" s="528"/>
      <c r="BQ183" s="528"/>
      <c r="BR183" s="528"/>
      <c r="BS183" s="528"/>
      <c r="BT183" s="528"/>
      <c r="BU183" s="528"/>
      <c r="BV183" s="528"/>
      <c r="BW183" s="528"/>
      <c r="BX183" s="528"/>
      <c r="BY183" s="528"/>
      <c r="BZ183" s="528"/>
      <c r="CA183" s="528"/>
      <c r="CB183" s="528"/>
      <c r="CC183" s="528"/>
      <c r="CD183" s="528"/>
      <c r="CE183" s="528"/>
      <c r="CF183" s="528"/>
      <c r="CG183" s="528"/>
      <c r="CH183" s="528"/>
      <c r="CI183" s="528"/>
      <c r="CJ183" s="528"/>
      <c r="CK183" s="528"/>
      <c r="CL183" s="528"/>
      <c r="CM183" s="528"/>
      <c r="CN183" s="528"/>
      <c r="CO183" s="528"/>
      <c r="CP183" s="528"/>
      <c r="CQ183" s="528"/>
      <c r="CR183" s="528"/>
      <c r="CS183" s="528"/>
      <c r="CT183" s="528"/>
      <c r="CU183" s="528"/>
      <c r="CV183" s="528"/>
      <c r="CW183" s="528"/>
      <c r="CX183" s="528"/>
      <c r="CY183" s="528"/>
      <c r="CZ183" s="528"/>
      <c r="DA183" s="528"/>
      <c r="DB183" s="528"/>
      <c r="DC183" s="528"/>
      <c r="DD183" s="528"/>
      <c r="DE183" s="528"/>
      <c r="DF183" s="528"/>
      <c r="DG183" s="528"/>
      <c r="DH183" s="528"/>
      <c r="DI183" s="528"/>
      <c r="DJ183" s="528"/>
      <c r="DK183" s="528"/>
      <c r="DL183" s="528"/>
      <c r="DM183" s="528"/>
      <c r="DN183" s="528"/>
      <c r="DO183" s="528"/>
      <c r="DP183" s="528"/>
      <c r="DQ183" s="528"/>
      <c r="DR183" s="528"/>
      <c r="DS183" s="528"/>
      <c r="DT183" s="528"/>
      <c r="DU183" s="528"/>
      <c r="DV183" s="528"/>
      <c r="DW183" s="528"/>
      <c r="DX183" s="528"/>
      <c r="DY183" s="528"/>
      <c r="DZ183" s="528"/>
      <c r="EA183" s="528"/>
      <c r="EB183" s="528"/>
      <c r="EC183" s="528"/>
      <c r="ED183" s="528"/>
      <c r="EE183" s="528"/>
      <c r="EF183" s="528"/>
      <c r="EG183" s="528"/>
      <c r="EH183" s="528"/>
      <c r="EI183" s="528"/>
      <c r="EJ183" s="528"/>
      <c r="EK183" s="528"/>
      <c r="EL183" s="528"/>
      <c r="EM183" s="528"/>
      <c r="EN183" s="528"/>
      <c r="EO183" s="528"/>
      <c r="EP183" s="528"/>
      <c r="EQ183" s="528"/>
      <c r="ER183" s="528"/>
      <c r="ES183" s="528"/>
      <c r="ET183" s="528"/>
      <c r="EU183" s="528"/>
      <c r="EV183" s="528"/>
      <c r="EW183" s="528"/>
      <c r="EX183" s="528"/>
      <c r="EY183" s="528"/>
      <c r="EZ183" s="528"/>
      <c r="FA183" s="528"/>
      <c r="FB183" s="528"/>
      <c r="FC183" s="528"/>
      <c r="FD183" s="528"/>
      <c r="FE183" s="528"/>
      <c r="FF183" s="528"/>
      <c r="FG183" s="528"/>
    </row>
    <row r="184" spans="1:163" ht="12" customHeight="1" x14ac:dyDescent="0.2">
      <c r="A184" s="134"/>
      <c r="B184" s="134"/>
      <c r="C184" s="134" t="s">
        <v>1094</v>
      </c>
      <c r="D184" s="134" t="s">
        <v>1095</v>
      </c>
      <c r="E184" s="134"/>
      <c r="F184" s="134" t="s">
        <v>1096</v>
      </c>
      <c r="G184" s="134"/>
      <c r="H184" s="134"/>
      <c r="I184" s="558">
        <v>507</v>
      </c>
      <c r="J184" s="270"/>
      <c r="K184" s="589" t="s">
        <v>706</v>
      </c>
      <c r="L184" s="270"/>
      <c r="M184" s="558">
        <v>43</v>
      </c>
      <c r="N184" s="538"/>
      <c r="O184" s="558">
        <v>52</v>
      </c>
      <c r="P184" s="538"/>
      <c r="Q184" s="558">
        <v>140</v>
      </c>
      <c r="R184" s="538"/>
      <c r="S184" s="558">
        <v>143</v>
      </c>
      <c r="T184" s="538"/>
      <c r="U184" s="558">
        <v>79</v>
      </c>
      <c r="V184" s="538"/>
      <c r="W184" s="558">
        <v>50</v>
      </c>
      <c r="X184" s="528"/>
      <c r="Y184" s="528"/>
      <c r="Z184" s="528"/>
      <c r="AA184" s="528"/>
      <c r="AB184" s="528"/>
      <c r="AC184" s="528"/>
      <c r="AD184" s="528"/>
      <c r="AE184" s="528"/>
      <c r="AF184" s="528"/>
      <c r="AG184" s="528"/>
      <c r="AH184" s="528"/>
      <c r="AI184" s="528"/>
      <c r="AJ184" s="528"/>
      <c r="AK184" s="528"/>
      <c r="AL184" s="528"/>
      <c r="AM184" s="528"/>
      <c r="AN184" s="528"/>
      <c r="AO184" s="528"/>
      <c r="AP184" s="528"/>
      <c r="AQ184" s="528"/>
      <c r="AR184" s="528"/>
      <c r="AS184" s="528"/>
      <c r="AT184" s="528"/>
      <c r="AU184" s="528"/>
      <c r="AV184" s="528"/>
      <c r="AW184" s="528"/>
      <c r="AX184" s="528"/>
      <c r="AY184" s="528"/>
      <c r="AZ184" s="528"/>
      <c r="BA184" s="528"/>
      <c r="BB184" s="528"/>
      <c r="BC184" s="528"/>
      <c r="BD184" s="528"/>
      <c r="BE184" s="528"/>
      <c r="BF184" s="528"/>
      <c r="BG184" s="528"/>
      <c r="BH184" s="528"/>
      <c r="BI184" s="528"/>
      <c r="BJ184" s="528"/>
      <c r="BK184" s="528"/>
      <c r="BL184" s="528"/>
      <c r="BM184" s="528"/>
      <c r="BN184" s="528"/>
      <c r="BO184" s="528"/>
      <c r="BP184" s="528"/>
      <c r="BQ184" s="528"/>
      <c r="BR184" s="528"/>
      <c r="BS184" s="528"/>
      <c r="BT184" s="528"/>
      <c r="BU184" s="528"/>
      <c r="BV184" s="528"/>
      <c r="BW184" s="528"/>
      <c r="BX184" s="528"/>
      <c r="BY184" s="528"/>
      <c r="BZ184" s="528"/>
      <c r="CA184" s="528"/>
      <c r="CB184" s="528"/>
      <c r="CC184" s="528"/>
      <c r="CD184" s="528"/>
      <c r="CE184" s="528"/>
      <c r="CF184" s="528"/>
      <c r="CG184" s="528"/>
      <c r="CH184" s="528"/>
      <c r="CI184" s="528"/>
      <c r="CJ184" s="528"/>
      <c r="CK184" s="528"/>
      <c r="CL184" s="528"/>
      <c r="CM184" s="528"/>
      <c r="CN184" s="528"/>
      <c r="CO184" s="528"/>
      <c r="CP184" s="528"/>
      <c r="CQ184" s="528"/>
      <c r="CR184" s="528"/>
      <c r="CS184" s="528"/>
      <c r="CT184" s="528"/>
      <c r="CU184" s="528"/>
      <c r="CV184" s="528"/>
      <c r="CW184" s="528"/>
      <c r="CX184" s="528"/>
      <c r="CY184" s="528"/>
      <c r="CZ184" s="528"/>
      <c r="DA184" s="528"/>
      <c r="DB184" s="528"/>
      <c r="DC184" s="528"/>
      <c r="DD184" s="528"/>
      <c r="DE184" s="528"/>
      <c r="DF184" s="528"/>
      <c r="DG184" s="528"/>
      <c r="DH184" s="528"/>
      <c r="DI184" s="528"/>
      <c r="DJ184" s="528"/>
      <c r="DK184" s="528"/>
      <c r="DL184" s="528"/>
      <c r="DM184" s="528"/>
      <c r="DN184" s="528"/>
      <c r="DO184" s="528"/>
      <c r="DP184" s="528"/>
      <c r="DQ184" s="528"/>
      <c r="DR184" s="528"/>
      <c r="DS184" s="528"/>
      <c r="DT184" s="528"/>
      <c r="DU184" s="528"/>
      <c r="DV184" s="528"/>
      <c r="DW184" s="528"/>
      <c r="DX184" s="528"/>
      <c r="DY184" s="528"/>
      <c r="DZ184" s="528"/>
      <c r="EA184" s="528"/>
      <c r="EB184" s="528"/>
      <c r="EC184" s="528"/>
      <c r="ED184" s="528"/>
      <c r="EE184" s="528"/>
      <c r="EF184" s="528"/>
      <c r="EG184" s="528"/>
      <c r="EH184" s="528"/>
      <c r="EI184" s="528"/>
      <c r="EJ184" s="528"/>
      <c r="EK184" s="528"/>
      <c r="EL184" s="528"/>
      <c r="EM184" s="528"/>
      <c r="EN184" s="528"/>
      <c r="EO184" s="528"/>
      <c r="EP184" s="528"/>
      <c r="EQ184" s="528"/>
      <c r="ER184" s="528"/>
      <c r="ES184" s="528"/>
      <c r="ET184" s="528"/>
      <c r="EU184" s="528"/>
      <c r="EV184" s="528"/>
      <c r="EW184" s="528"/>
      <c r="EX184" s="528"/>
      <c r="EY184" s="528"/>
      <c r="EZ184" s="528"/>
      <c r="FA184" s="528"/>
      <c r="FB184" s="528"/>
      <c r="FC184" s="528"/>
      <c r="FD184" s="528"/>
      <c r="FE184" s="528"/>
      <c r="FF184" s="528"/>
      <c r="FG184" s="528"/>
    </row>
    <row r="185" spans="1:163" ht="12" customHeight="1" x14ac:dyDescent="0.2">
      <c r="A185" s="134"/>
      <c r="B185" s="134"/>
      <c r="C185" s="134"/>
      <c r="D185" s="134"/>
      <c r="E185" s="134"/>
      <c r="F185" s="134"/>
      <c r="G185" s="134"/>
      <c r="H185" s="134"/>
      <c r="I185" s="558"/>
      <c r="J185" s="270"/>
      <c r="K185" s="589"/>
      <c r="L185" s="270"/>
      <c r="M185" s="558"/>
      <c r="N185" s="538"/>
      <c r="O185" s="558"/>
      <c r="P185" s="538"/>
      <c r="Q185" s="558"/>
      <c r="R185" s="538"/>
      <c r="S185" s="558"/>
      <c r="T185" s="538"/>
      <c r="U185" s="558"/>
      <c r="V185" s="538"/>
      <c r="W185" s="558"/>
      <c r="X185" s="528"/>
      <c r="Y185" s="528"/>
      <c r="Z185" s="528"/>
      <c r="AA185" s="528"/>
      <c r="AB185" s="528"/>
      <c r="AC185" s="528"/>
      <c r="AD185" s="528"/>
      <c r="AE185" s="528"/>
      <c r="AF185" s="528"/>
      <c r="AG185" s="528"/>
      <c r="AH185" s="528"/>
      <c r="AI185" s="528"/>
      <c r="AJ185" s="528"/>
      <c r="AK185" s="528"/>
      <c r="AL185" s="528"/>
      <c r="AM185" s="528"/>
      <c r="AN185" s="528"/>
      <c r="AO185" s="528"/>
      <c r="AP185" s="528"/>
      <c r="AQ185" s="528"/>
      <c r="AR185" s="528"/>
      <c r="AS185" s="528"/>
      <c r="AT185" s="528"/>
      <c r="AU185" s="528"/>
      <c r="AV185" s="528"/>
      <c r="AW185" s="528"/>
      <c r="AX185" s="528"/>
      <c r="AY185" s="528"/>
      <c r="AZ185" s="528"/>
      <c r="BA185" s="528"/>
      <c r="BB185" s="528"/>
      <c r="BC185" s="528"/>
      <c r="BD185" s="528"/>
      <c r="BE185" s="528"/>
      <c r="BF185" s="528"/>
      <c r="BG185" s="528"/>
      <c r="BH185" s="528"/>
      <c r="BI185" s="528"/>
      <c r="BJ185" s="528"/>
      <c r="BK185" s="528"/>
      <c r="BL185" s="528"/>
      <c r="BM185" s="528"/>
      <c r="BN185" s="528"/>
      <c r="BO185" s="528"/>
      <c r="BP185" s="528"/>
      <c r="BQ185" s="528"/>
      <c r="BR185" s="528"/>
      <c r="BS185" s="528"/>
      <c r="BT185" s="528"/>
      <c r="BU185" s="528"/>
      <c r="BV185" s="528"/>
      <c r="BW185" s="528"/>
      <c r="BX185" s="528"/>
      <c r="BY185" s="528"/>
      <c r="BZ185" s="528"/>
      <c r="CA185" s="528"/>
      <c r="CB185" s="528"/>
      <c r="CC185" s="528"/>
      <c r="CD185" s="528"/>
      <c r="CE185" s="528"/>
      <c r="CF185" s="528"/>
      <c r="CG185" s="528"/>
      <c r="CH185" s="528"/>
      <c r="CI185" s="528"/>
      <c r="CJ185" s="528"/>
      <c r="CK185" s="528"/>
      <c r="CL185" s="528"/>
      <c r="CM185" s="528"/>
      <c r="CN185" s="528"/>
      <c r="CO185" s="528"/>
      <c r="CP185" s="528"/>
      <c r="CQ185" s="528"/>
      <c r="CR185" s="528"/>
      <c r="CS185" s="528"/>
      <c r="CT185" s="528"/>
      <c r="CU185" s="528"/>
      <c r="CV185" s="528"/>
      <c r="CW185" s="528"/>
      <c r="CX185" s="528"/>
      <c r="CY185" s="528"/>
      <c r="CZ185" s="528"/>
      <c r="DA185" s="528"/>
      <c r="DB185" s="528"/>
      <c r="DC185" s="528"/>
      <c r="DD185" s="528"/>
      <c r="DE185" s="528"/>
      <c r="DF185" s="528"/>
      <c r="DG185" s="528"/>
      <c r="DH185" s="528"/>
      <c r="DI185" s="528"/>
      <c r="DJ185" s="528"/>
      <c r="DK185" s="528"/>
      <c r="DL185" s="528"/>
      <c r="DM185" s="528"/>
      <c r="DN185" s="528"/>
      <c r="DO185" s="528"/>
      <c r="DP185" s="528"/>
      <c r="DQ185" s="528"/>
      <c r="DR185" s="528"/>
      <c r="DS185" s="528"/>
      <c r="DT185" s="528"/>
      <c r="DU185" s="528"/>
      <c r="DV185" s="528"/>
      <c r="DW185" s="528"/>
      <c r="DX185" s="528"/>
      <c r="DY185" s="528"/>
      <c r="DZ185" s="528"/>
      <c r="EA185" s="528"/>
      <c r="EB185" s="528"/>
      <c r="EC185" s="528"/>
      <c r="ED185" s="528"/>
      <c r="EE185" s="528"/>
      <c r="EF185" s="528"/>
      <c r="EG185" s="528"/>
      <c r="EH185" s="528"/>
      <c r="EI185" s="528"/>
      <c r="EJ185" s="528"/>
      <c r="EK185" s="528"/>
      <c r="EL185" s="528"/>
      <c r="EM185" s="528"/>
      <c r="EN185" s="528"/>
      <c r="EO185" s="528"/>
      <c r="EP185" s="528"/>
      <c r="EQ185" s="528"/>
      <c r="ER185" s="528"/>
      <c r="ES185" s="528"/>
      <c r="ET185" s="528"/>
      <c r="EU185" s="528"/>
      <c r="EV185" s="528"/>
      <c r="EW185" s="528"/>
      <c r="EX185" s="528"/>
      <c r="EY185" s="528"/>
      <c r="EZ185" s="528"/>
      <c r="FA185" s="528"/>
      <c r="FB185" s="528"/>
      <c r="FC185" s="528"/>
      <c r="FD185" s="528"/>
      <c r="FE185" s="528"/>
      <c r="FF185" s="528"/>
      <c r="FG185" s="528"/>
    </row>
    <row r="186" spans="1:163" ht="12" customHeight="1" x14ac:dyDescent="0.25">
      <c r="A186" s="549"/>
      <c r="B186" s="549"/>
      <c r="C186" s="549" t="s">
        <v>1097</v>
      </c>
      <c r="D186" s="549" t="s">
        <v>1098</v>
      </c>
      <c r="E186" s="549" t="s">
        <v>1099</v>
      </c>
      <c r="F186" s="549"/>
      <c r="G186" s="549"/>
      <c r="H186" s="549"/>
      <c r="I186" s="550">
        <v>45311</v>
      </c>
      <c r="J186" s="555"/>
      <c r="K186" s="587" t="s">
        <v>1100</v>
      </c>
      <c r="L186" s="555"/>
      <c r="M186" s="550">
        <v>2008</v>
      </c>
      <c r="N186" s="588"/>
      <c r="O186" s="550">
        <v>3273</v>
      </c>
      <c r="P186" s="588"/>
      <c r="Q186" s="550">
        <v>12135</v>
      </c>
      <c r="R186" s="588"/>
      <c r="S186" s="550">
        <v>11749</v>
      </c>
      <c r="T186" s="588"/>
      <c r="U186" s="550">
        <v>8798</v>
      </c>
      <c r="V186" s="588"/>
      <c r="W186" s="550">
        <v>7348</v>
      </c>
      <c r="X186" s="528"/>
      <c r="Y186" s="528"/>
      <c r="Z186" s="528"/>
      <c r="AA186" s="528"/>
      <c r="AB186" s="528"/>
      <c r="AC186" s="528"/>
      <c r="AD186" s="528"/>
      <c r="AE186" s="528"/>
      <c r="AF186" s="528"/>
      <c r="AG186" s="528"/>
      <c r="AH186" s="528"/>
      <c r="AI186" s="528"/>
      <c r="AJ186" s="528"/>
      <c r="AK186" s="528"/>
      <c r="AL186" s="528"/>
      <c r="AM186" s="528"/>
      <c r="AN186" s="528"/>
      <c r="AO186" s="528"/>
      <c r="AP186" s="528"/>
      <c r="AQ186" s="528"/>
      <c r="AR186" s="528"/>
      <c r="AS186" s="528"/>
      <c r="AT186" s="528"/>
      <c r="AU186" s="528"/>
      <c r="AV186" s="528"/>
      <c r="AW186" s="528"/>
      <c r="AX186" s="528"/>
      <c r="AY186" s="528"/>
      <c r="AZ186" s="528"/>
      <c r="BA186" s="528"/>
      <c r="BB186" s="528"/>
      <c r="BC186" s="528"/>
      <c r="BD186" s="528"/>
      <c r="BE186" s="528"/>
      <c r="BF186" s="528"/>
      <c r="BG186" s="528"/>
      <c r="BH186" s="528"/>
      <c r="BI186" s="528"/>
      <c r="BJ186" s="528"/>
      <c r="BK186" s="528"/>
      <c r="BL186" s="528"/>
      <c r="BM186" s="528"/>
      <c r="BN186" s="528"/>
      <c r="BO186" s="528"/>
      <c r="BP186" s="528"/>
      <c r="BQ186" s="528"/>
      <c r="BR186" s="528"/>
      <c r="BS186" s="528"/>
      <c r="BT186" s="528"/>
      <c r="BU186" s="528"/>
      <c r="BV186" s="528"/>
      <c r="BW186" s="528"/>
      <c r="BX186" s="528"/>
      <c r="BY186" s="528"/>
      <c r="BZ186" s="528"/>
      <c r="CA186" s="528"/>
      <c r="CB186" s="528"/>
      <c r="CC186" s="528"/>
      <c r="CD186" s="528"/>
      <c r="CE186" s="528"/>
      <c r="CF186" s="528"/>
      <c r="CG186" s="528"/>
      <c r="CH186" s="528"/>
      <c r="CI186" s="528"/>
      <c r="CJ186" s="528"/>
      <c r="CK186" s="528"/>
      <c r="CL186" s="528"/>
      <c r="CM186" s="528"/>
      <c r="CN186" s="528"/>
      <c r="CO186" s="528"/>
      <c r="CP186" s="528"/>
      <c r="CQ186" s="528"/>
      <c r="CR186" s="528"/>
      <c r="CS186" s="528"/>
      <c r="CT186" s="528"/>
      <c r="CU186" s="528"/>
      <c r="CV186" s="528"/>
      <c r="CW186" s="528"/>
      <c r="CX186" s="528"/>
      <c r="CY186" s="528"/>
      <c r="CZ186" s="528"/>
      <c r="DA186" s="528"/>
      <c r="DB186" s="528"/>
      <c r="DC186" s="528"/>
      <c r="DD186" s="528"/>
      <c r="DE186" s="528"/>
      <c r="DF186" s="528"/>
      <c r="DG186" s="528"/>
      <c r="DH186" s="528"/>
      <c r="DI186" s="528"/>
      <c r="DJ186" s="528"/>
      <c r="DK186" s="528"/>
      <c r="DL186" s="528"/>
      <c r="DM186" s="528"/>
      <c r="DN186" s="528"/>
      <c r="DO186" s="528"/>
      <c r="DP186" s="528"/>
      <c r="DQ186" s="528"/>
      <c r="DR186" s="528"/>
      <c r="DS186" s="528"/>
      <c r="DT186" s="528"/>
      <c r="DU186" s="528"/>
      <c r="DV186" s="528"/>
      <c r="DW186" s="528"/>
      <c r="DX186" s="528"/>
      <c r="DY186" s="528"/>
      <c r="DZ186" s="528"/>
      <c r="EA186" s="528"/>
      <c r="EB186" s="528"/>
      <c r="EC186" s="528"/>
      <c r="ED186" s="528"/>
      <c r="EE186" s="528"/>
      <c r="EF186" s="528"/>
      <c r="EG186" s="528"/>
      <c r="EH186" s="528"/>
      <c r="EI186" s="528"/>
      <c r="EJ186" s="528"/>
      <c r="EK186" s="528"/>
      <c r="EL186" s="528"/>
      <c r="EM186" s="528"/>
      <c r="EN186" s="528"/>
      <c r="EO186" s="528"/>
      <c r="EP186" s="528"/>
      <c r="EQ186" s="528"/>
      <c r="ER186" s="528"/>
      <c r="ES186" s="528"/>
      <c r="ET186" s="528"/>
      <c r="EU186" s="528"/>
      <c r="EV186" s="528"/>
      <c r="EW186" s="528"/>
      <c r="EX186" s="528"/>
      <c r="EY186" s="528"/>
      <c r="EZ186" s="528"/>
      <c r="FA186" s="528"/>
      <c r="FB186" s="528"/>
      <c r="FC186" s="528"/>
      <c r="FD186" s="528"/>
      <c r="FE186" s="528"/>
      <c r="FF186" s="528"/>
      <c r="FG186" s="528"/>
    </row>
    <row r="187" spans="1:163" ht="12" customHeight="1" x14ac:dyDescent="0.2">
      <c r="A187" s="134"/>
      <c r="B187" s="134"/>
      <c r="C187" s="134"/>
      <c r="D187" s="134"/>
      <c r="E187" s="134"/>
      <c r="F187" s="134"/>
      <c r="G187" s="134"/>
      <c r="H187" s="134"/>
      <c r="I187" s="558"/>
      <c r="J187" s="270"/>
      <c r="K187" s="589"/>
      <c r="L187" s="270"/>
      <c r="M187" s="558"/>
      <c r="N187" s="538"/>
      <c r="O187" s="558"/>
      <c r="P187" s="538"/>
      <c r="Q187" s="558"/>
      <c r="R187" s="538"/>
      <c r="S187" s="558"/>
      <c r="T187" s="538"/>
      <c r="U187" s="558"/>
      <c r="V187" s="538"/>
      <c r="W187" s="558"/>
      <c r="X187" s="528"/>
      <c r="Y187" s="528"/>
      <c r="Z187" s="528"/>
      <c r="AA187" s="528"/>
      <c r="AB187" s="528"/>
      <c r="AC187" s="528"/>
      <c r="AD187" s="528"/>
      <c r="AE187" s="528"/>
      <c r="AF187" s="528"/>
      <c r="AG187" s="528"/>
      <c r="AH187" s="528"/>
      <c r="AI187" s="528"/>
      <c r="AJ187" s="528"/>
      <c r="AK187" s="528"/>
      <c r="AL187" s="528"/>
      <c r="AM187" s="528"/>
      <c r="AN187" s="528"/>
      <c r="AO187" s="528"/>
      <c r="AP187" s="528"/>
      <c r="AQ187" s="528"/>
      <c r="AR187" s="528"/>
      <c r="AS187" s="528"/>
      <c r="AT187" s="528"/>
      <c r="AU187" s="528"/>
      <c r="AV187" s="528"/>
      <c r="AW187" s="528"/>
      <c r="AX187" s="528"/>
      <c r="AY187" s="528"/>
      <c r="AZ187" s="528"/>
      <c r="BA187" s="528"/>
      <c r="BB187" s="528"/>
      <c r="BC187" s="528"/>
      <c r="BD187" s="528"/>
      <c r="BE187" s="528"/>
      <c r="BF187" s="528"/>
      <c r="BG187" s="528"/>
      <c r="BH187" s="528"/>
      <c r="BI187" s="528"/>
      <c r="BJ187" s="528"/>
      <c r="BK187" s="528"/>
      <c r="BL187" s="528"/>
      <c r="BM187" s="528"/>
      <c r="BN187" s="528"/>
      <c r="BO187" s="528"/>
      <c r="BP187" s="528"/>
      <c r="BQ187" s="528"/>
      <c r="BR187" s="528"/>
      <c r="BS187" s="528"/>
      <c r="BT187" s="528"/>
      <c r="BU187" s="528"/>
      <c r="BV187" s="528"/>
      <c r="BW187" s="528"/>
      <c r="BX187" s="528"/>
      <c r="BY187" s="528"/>
      <c r="BZ187" s="528"/>
      <c r="CA187" s="528"/>
      <c r="CB187" s="528"/>
      <c r="CC187" s="528"/>
      <c r="CD187" s="528"/>
      <c r="CE187" s="528"/>
      <c r="CF187" s="528"/>
      <c r="CG187" s="528"/>
      <c r="CH187" s="528"/>
      <c r="CI187" s="528"/>
      <c r="CJ187" s="528"/>
      <c r="CK187" s="528"/>
      <c r="CL187" s="528"/>
      <c r="CM187" s="528"/>
      <c r="CN187" s="528"/>
      <c r="CO187" s="528"/>
      <c r="CP187" s="528"/>
      <c r="CQ187" s="528"/>
      <c r="CR187" s="528"/>
      <c r="CS187" s="528"/>
      <c r="CT187" s="528"/>
      <c r="CU187" s="528"/>
      <c r="CV187" s="528"/>
      <c r="CW187" s="528"/>
      <c r="CX187" s="528"/>
      <c r="CY187" s="528"/>
      <c r="CZ187" s="528"/>
      <c r="DA187" s="528"/>
      <c r="DB187" s="528"/>
      <c r="DC187" s="528"/>
      <c r="DD187" s="528"/>
      <c r="DE187" s="528"/>
      <c r="DF187" s="528"/>
      <c r="DG187" s="528"/>
      <c r="DH187" s="528"/>
      <c r="DI187" s="528"/>
      <c r="DJ187" s="528"/>
      <c r="DK187" s="528"/>
      <c r="DL187" s="528"/>
      <c r="DM187" s="528"/>
      <c r="DN187" s="528"/>
      <c r="DO187" s="528"/>
      <c r="DP187" s="528"/>
      <c r="DQ187" s="528"/>
      <c r="DR187" s="528"/>
      <c r="DS187" s="528"/>
      <c r="DT187" s="528"/>
      <c r="DU187" s="528"/>
      <c r="DV187" s="528"/>
      <c r="DW187" s="528"/>
      <c r="DX187" s="528"/>
      <c r="DY187" s="528"/>
      <c r="DZ187" s="528"/>
      <c r="EA187" s="528"/>
      <c r="EB187" s="528"/>
      <c r="EC187" s="528"/>
      <c r="ED187" s="528"/>
      <c r="EE187" s="528"/>
      <c r="EF187" s="528"/>
      <c r="EG187" s="528"/>
      <c r="EH187" s="528"/>
      <c r="EI187" s="528"/>
      <c r="EJ187" s="528"/>
      <c r="EK187" s="528"/>
      <c r="EL187" s="528"/>
      <c r="EM187" s="528"/>
      <c r="EN187" s="528"/>
      <c r="EO187" s="528"/>
      <c r="EP187" s="528"/>
      <c r="EQ187" s="528"/>
      <c r="ER187" s="528"/>
      <c r="ES187" s="528"/>
      <c r="ET187" s="528"/>
      <c r="EU187" s="528"/>
      <c r="EV187" s="528"/>
      <c r="EW187" s="528"/>
      <c r="EX187" s="528"/>
      <c r="EY187" s="528"/>
      <c r="EZ187" s="528"/>
      <c r="FA187" s="528"/>
      <c r="FB187" s="528"/>
      <c r="FC187" s="528"/>
      <c r="FD187" s="528"/>
      <c r="FE187" s="528"/>
      <c r="FF187" s="528"/>
      <c r="FG187" s="528"/>
    </row>
    <row r="188" spans="1:163" ht="12" customHeight="1" x14ac:dyDescent="0.2">
      <c r="A188" s="134"/>
      <c r="B188" s="134"/>
      <c r="C188" s="134" t="s">
        <v>1101</v>
      </c>
      <c r="D188" s="134" t="s">
        <v>1102</v>
      </c>
      <c r="E188" s="134" t="s">
        <v>1099</v>
      </c>
      <c r="F188" s="134"/>
      <c r="G188" s="134"/>
      <c r="H188" s="134"/>
      <c r="I188" s="558">
        <v>45311</v>
      </c>
      <c r="J188" s="270"/>
      <c r="K188" s="589" t="s">
        <v>1100</v>
      </c>
      <c r="L188" s="270"/>
      <c r="M188" s="558">
        <v>2008</v>
      </c>
      <c r="N188" s="538"/>
      <c r="O188" s="558">
        <v>3273</v>
      </c>
      <c r="P188" s="538"/>
      <c r="Q188" s="558">
        <v>12135</v>
      </c>
      <c r="R188" s="538"/>
      <c r="S188" s="558">
        <v>11749</v>
      </c>
      <c r="T188" s="538"/>
      <c r="U188" s="558">
        <v>8798</v>
      </c>
      <c r="V188" s="538"/>
      <c r="W188" s="558">
        <v>7348</v>
      </c>
      <c r="X188" s="528"/>
      <c r="Y188" s="528"/>
      <c r="Z188" s="528"/>
      <c r="AA188" s="528"/>
      <c r="AB188" s="528"/>
      <c r="AC188" s="528"/>
      <c r="AD188" s="528"/>
      <c r="AE188" s="528"/>
      <c r="AF188" s="528"/>
      <c r="AG188" s="528"/>
      <c r="AH188" s="528"/>
      <c r="AI188" s="528"/>
      <c r="AJ188" s="528"/>
      <c r="AK188" s="528"/>
      <c r="AL188" s="528"/>
      <c r="AM188" s="528"/>
      <c r="AN188" s="528"/>
      <c r="AO188" s="528"/>
      <c r="AP188" s="528"/>
      <c r="AQ188" s="528"/>
      <c r="AR188" s="528"/>
      <c r="AS188" s="528"/>
      <c r="AT188" s="528"/>
      <c r="AU188" s="528"/>
      <c r="AV188" s="528"/>
      <c r="AW188" s="528"/>
      <c r="AX188" s="528"/>
      <c r="AY188" s="528"/>
      <c r="AZ188" s="528"/>
      <c r="BA188" s="528"/>
      <c r="BB188" s="528"/>
      <c r="BC188" s="528"/>
      <c r="BD188" s="528"/>
      <c r="BE188" s="528"/>
      <c r="BF188" s="528"/>
      <c r="BG188" s="528"/>
      <c r="BH188" s="528"/>
      <c r="BI188" s="528"/>
      <c r="BJ188" s="528"/>
      <c r="BK188" s="528"/>
      <c r="BL188" s="528"/>
      <c r="BM188" s="528"/>
      <c r="BN188" s="528"/>
      <c r="BO188" s="528"/>
      <c r="BP188" s="528"/>
      <c r="BQ188" s="528"/>
      <c r="BR188" s="528"/>
      <c r="BS188" s="528"/>
      <c r="BT188" s="528"/>
      <c r="BU188" s="528"/>
      <c r="BV188" s="528"/>
      <c r="BW188" s="528"/>
      <c r="BX188" s="528"/>
      <c r="BY188" s="528"/>
      <c r="BZ188" s="528"/>
      <c r="CA188" s="528"/>
      <c r="CB188" s="528"/>
      <c r="CC188" s="528"/>
      <c r="CD188" s="528"/>
      <c r="CE188" s="528"/>
      <c r="CF188" s="528"/>
      <c r="CG188" s="528"/>
      <c r="CH188" s="528"/>
      <c r="CI188" s="528"/>
      <c r="CJ188" s="528"/>
      <c r="CK188" s="528"/>
      <c r="CL188" s="528"/>
      <c r="CM188" s="528"/>
      <c r="CN188" s="528"/>
      <c r="CO188" s="528"/>
      <c r="CP188" s="528"/>
      <c r="CQ188" s="528"/>
      <c r="CR188" s="528"/>
      <c r="CS188" s="528"/>
      <c r="CT188" s="528"/>
      <c r="CU188" s="528"/>
      <c r="CV188" s="528"/>
      <c r="CW188" s="528"/>
      <c r="CX188" s="528"/>
      <c r="CY188" s="528"/>
      <c r="CZ188" s="528"/>
      <c r="DA188" s="528"/>
      <c r="DB188" s="528"/>
      <c r="DC188" s="528"/>
      <c r="DD188" s="528"/>
      <c r="DE188" s="528"/>
      <c r="DF188" s="528"/>
      <c r="DG188" s="528"/>
      <c r="DH188" s="528"/>
      <c r="DI188" s="528"/>
      <c r="DJ188" s="528"/>
      <c r="DK188" s="528"/>
      <c r="DL188" s="528"/>
      <c r="DM188" s="528"/>
      <c r="DN188" s="528"/>
      <c r="DO188" s="528"/>
      <c r="DP188" s="528"/>
      <c r="DQ188" s="528"/>
      <c r="DR188" s="528"/>
      <c r="DS188" s="528"/>
      <c r="DT188" s="528"/>
      <c r="DU188" s="528"/>
      <c r="DV188" s="528"/>
      <c r="DW188" s="528"/>
      <c r="DX188" s="528"/>
      <c r="DY188" s="528"/>
      <c r="DZ188" s="528"/>
      <c r="EA188" s="528"/>
      <c r="EB188" s="528"/>
      <c r="EC188" s="528"/>
      <c r="ED188" s="528"/>
      <c r="EE188" s="528"/>
      <c r="EF188" s="528"/>
      <c r="EG188" s="528"/>
      <c r="EH188" s="528"/>
      <c r="EI188" s="528"/>
      <c r="EJ188" s="528"/>
      <c r="EK188" s="528"/>
      <c r="EL188" s="528"/>
      <c r="EM188" s="528"/>
      <c r="EN188" s="528"/>
      <c r="EO188" s="528"/>
      <c r="EP188" s="528"/>
      <c r="EQ188" s="528"/>
      <c r="ER188" s="528"/>
      <c r="ES188" s="528"/>
      <c r="ET188" s="528"/>
      <c r="EU188" s="528"/>
      <c r="EV188" s="528"/>
      <c r="EW188" s="528"/>
      <c r="EX188" s="528"/>
      <c r="EY188" s="528"/>
      <c r="EZ188" s="528"/>
      <c r="FA188" s="528"/>
      <c r="FB188" s="528"/>
      <c r="FC188" s="528"/>
      <c r="FD188" s="528"/>
      <c r="FE188" s="528"/>
      <c r="FF188" s="528"/>
      <c r="FG188" s="528"/>
    </row>
    <row r="189" spans="1:163" ht="16.5" customHeight="1" x14ac:dyDescent="0.2">
      <c r="A189" s="134"/>
      <c r="B189" s="134"/>
      <c r="C189" s="134" t="s">
        <v>1103</v>
      </c>
      <c r="D189" s="134" t="s">
        <v>1104</v>
      </c>
      <c r="E189" s="134"/>
      <c r="F189" s="134" t="s">
        <v>1105</v>
      </c>
      <c r="G189" s="134"/>
      <c r="H189" s="134"/>
      <c r="I189" s="558">
        <v>1456</v>
      </c>
      <c r="J189" s="270"/>
      <c r="K189" s="589" t="s">
        <v>1106</v>
      </c>
      <c r="L189" s="270"/>
      <c r="M189" s="558">
        <v>89</v>
      </c>
      <c r="N189" s="538"/>
      <c r="O189" s="558">
        <v>106</v>
      </c>
      <c r="P189" s="538"/>
      <c r="Q189" s="558">
        <v>382</v>
      </c>
      <c r="R189" s="538"/>
      <c r="S189" s="558">
        <v>360</v>
      </c>
      <c r="T189" s="538"/>
      <c r="U189" s="558">
        <v>287</v>
      </c>
      <c r="V189" s="538"/>
      <c r="W189" s="558">
        <v>232</v>
      </c>
      <c r="X189" s="528"/>
      <c r="Y189" s="528"/>
      <c r="Z189" s="528"/>
      <c r="AA189" s="528"/>
      <c r="AB189" s="528"/>
      <c r="AC189" s="528"/>
      <c r="AD189" s="528"/>
      <c r="AE189" s="528"/>
      <c r="AF189" s="528"/>
      <c r="AG189" s="528"/>
      <c r="AH189" s="528"/>
      <c r="AI189" s="528"/>
      <c r="AJ189" s="528"/>
      <c r="AK189" s="528"/>
      <c r="AL189" s="528"/>
      <c r="AM189" s="528"/>
      <c r="AN189" s="528"/>
      <c r="AO189" s="528"/>
      <c r="AP189" s="528"/>
      <c r="AQ189" s="528"/>
      <c r="AR189" s="528"/>
      <c r="AS189" s="528"/>
      <c r="AT189" s="528"/>
      <c r="AU189" s="528"/>
      <c r="AV189" s="528"/>
      <c r="AW189" s="528"/>
      <c r="AX189" s="528"/>
      <c r="AY189" s="528"/>
      <c r="AZ189" s="528"/>
      <c r="BA189" s="528"/>
      <c r="BB189" s="528"/>
      <c r="BC189" s="528"/>
      <c r="BD189" s="528"/>
      <c r="BE189" s="528"/>
      <c r="BF189" s="528"/>
      <c r="BG189" s="528"/>
      <c r="BH189" s="528"/>
      <c r="BI189" s="528"/>
      <c r="BJ189" s="528"/>
      <c r="BK189" s="528"/>
      <c r="BL189" s="528"/>
      <c r="BM189" s="528"/>
      <c r="BN189" s="528"/>
      <c r="BO189" s="528"/>
      <c r="BP189" s="528"/>
      <c r="BQ189" s="528"/>
      <c r="BR189" s="528"/>
      <c r="BS189" s="528"/>
      <c r="BT189" s="528"/>
      <c r="BU189" s="528"/>
      <c r="BV189" s="528"/>
      <c r="BW189" s="528"/>
      <c r="BX189" s="528"/>
      <c r="BY189" s="528"/>
      <c r="BZ189" s="528"/>
      <c r="CA189" s="528"/>
      <c r="CB189" s="528"/>
      <c r="CC189" s="528"/>
      <c r="CD189" s="528"/>
      <c r="CE189" s="528"/>
      <c r="CF189" s="528"/>
      <c r="CG189" s="528"/>
      <c r="CH189" s="528"/>
      <c r="CI189" s="528"/>
      <c r="CJ189" s="528"/>
      <c r="CK189" s="528"/>
      <c r="CL189" s="528"/>
      <c r="CM189" s="528"/>
      <c r="CN189" s="528"/>
      <c r="CO189" s="528"/>
      <c r="CP189" s="528"/>
      <c r="CQ189" s="528"/>
      <c r="CR189" s="528"/>
      <c r="CS189" s="528"/>
      <c r="CT189" s="528"/>
      <c r="CU189" s="528"/>
      <c r="CV189" s="528"/>
      <c r="CW189" s="528"/>
      <c r="CX189" s="528"/>
      <c r="CY189" s="528"/>
      <c r="CZ189" s="528"/>
      <c r="DA189" s="528"/>
      <c r="DB189" s="528"/>
      <c r="DC189" s="528"/>
      <c r="DD189" s="528"/>
      <c r="DE189" s="528"/>
      <c r="DF189" s="528"/>
      <c r="DG189" s="528"/>
      <c r="DH189" s="528"/>
      <c r="DI189" s="528"/>
      <c r="DJ189" s="528"/>
      <c r="DK189" s="528"/>
      <c r="DL189" s="528"/>
      <c r="DM189" s="528"/>
      <c r="DN189" s="528"/>
      <c r="DO189" s="528"/>
      <c r="DP189" s="528"/>
      <c r="DQ189" s="528"/>
      <c r="DR189" s="528"/>
      <c r="DS189" s="528"/>
      <c r="DT189" s="528"/>
      <c r="DU189" s="528"/>
      <c r="DV189" s="528"/>
      <c r="DW189" s="528"/>
      <c r="DX189" s="528"/>
      <c r="DY189" s="528"/>
      <c r="DZ189" s="528"/>
      <c r="EA189" s="528"/>
      <c r="EB189" s="528"/>
      <c r="EC189" s="528"/>
      <c r="ED189" s="528"/>
      <c r="EE189" s="528"/>
      <c r="EF189" s="528"/>
      <c r="EG189" s="528"/>
      <c r="EH189" s="528"/>
      <c r="EI189" s="528"/>
      <c r="EJ189" s="528"/>
      <c r="EK189" s="528"/>
      <c r="EL189" s="528"/>
      <c r="EM189" s="528"/>
      <c r="EN189" s="528"/>
      <c r="EO189" s="528"/>
      <c r="EP189" s="528"/>
      <c r="EQ189" s="528"/>
      <c r="ER189" s="528"/>
      <c r="ES189" s="528"/>
      <c r="ET189" s="528"/>
      <c r="EU189" s="528"/>
      <c r="EV189" s="528"/>
      <c r="EW189" s="528"/>
      <c r="EX189" s="528"/>
      <c r="EY189" s="528"/>
      <c r="EZ189" s="528"/>
      <c r="FA189" s="528"/>
      <c r="FB189" s="528"/>
      <c r="FC189" s="528"/>
      <c r="FD189" s="528"/>
      <c r="FE189" s="528"/>
      <c r="FF189" s="528"/>
      <c r="FG189" s="528"/>
    </row>
    <row r="190" spans="1:163" ht="12" customHeight="1" x14ac:dyDescent="0.2">
      <c r="A190" s="134"/>
      <c r="B190" s="134"/>
      <c r="C190" s="134" t="s">
        <v>1107</v>
      </c>
      <c r="D190" s="134" t="s">
        <v>1108</v>
      </c>
      <c r="E190" s="134"/>
      <c r="F190" s="134" t="s">
        <v>1109</v>
      </c>
      <c r="G190" s="134"/>
      <c r="H190" s="134"/>
      <c r="I190" s="558">
        <v>1582</v>
      </c>
      <c r="J190" s="270"/>
      <c r="K190" s="589" t="s">
        <v>1110</v>
      </c>
      <c r="L190" s="270"/>
      <c r="M190" s="558">
        <v>53</v>
      </c>
      <c r="N190" s="538"/>
      <c r="O190" s="558">
        <v>109</v>
      </c>
      <c r="P190" s="538"/>
      <c r="Q190" s="558">
        <v>434</v>
      </c>
      <c r="R190" s="538"/>
      <c r="S190" s="558">
        <v>395</v>
      </c>
      <c r="T190" s="538"/>
      <c r="U190" s="558">
        <v>314</v>
      </c>
      <c r="V190" s="538"/>
      <c r="W190" s="558">
        <v>277</v>
      </c>
      <c r="X190" s="528"/>
      <c r="Y190" s="528"/>
      <c r="Z190" s="528"/>
      <c r="AA190" s="528"/>
      <c r="AB190" s="528"/>
      <c r="AC190" s="528"/>
      <c r="AD190" s="528"/>
      <c r="AE190" s="528"/>
      <c r="AF190" s="528"/>
      <c r="AG190" s="528"/>
      <c r="AH190" s="528"/>
      <c r="AI190" s="528"/>
      <c r="AJ190" s="528"/>
      <c r="AK190" s="528"/>
      <c r="AL190" s="528"/>
      <c r="AM190" s="528"/>
      <c r="AN190" s="528"/>
      <c r="AO190" s="528"/>
      <c r="AP190" s="528"/>
      <c r="AQ190" s="528"/>
      <c r="AR190" s="528"/>
      <c r="AS190" s="528"/>
      <c r="AT190" s="528"/>
      <c r="AU190" s="528"/>
      <c r="AV190" s="528"/>
      <c r="AW190" s="528"/>
      <c r="AX190" s="528"/>
      <c r="AY190" s="528"/>
      <c r="AZ190" s="528"/>
      <c r="BA190" s="528"/>
      <c r="BB190" s="528"/>
      <c r="BC190" s="528"/>
      <c r="BD190" s="528"/>
      <c r="BE190" s="528"/>
      <c r="BF190" s="528"/>
      <c r="BG190" s="528"/>
      <c r="BH190" s="528"/>
      <c r="BI190" s="528"/>
      <c r="BJ190" s="528"/>
      <c r="BK190" s="528"/>
      <c r="BL190" s="528"/>
      <c r="BM190" s="528"/>
      <c r="BN190" s="528"/>
      <c r="BO190" s="528"/>
      <c r="BP190" s="528"/>
      <c r="BQ190" s="528"/>
      <c r="BR190" s="528"/>
      <c r="BS190" s="528"/>
      <c r="BT190" s="528"/>
      <c r="BU190" s="528"/>
      <c r="BV190" s="528"/>
      <c r="BW190" s="528"/>
      <c r="BX190" s="528"/>
      <c r="BY190" s="528"/>
      <c r="BZ190" s="528"/>
      <c r="CA190" s="528"/>
      <c r="CB190" s="528"/>
      <c r="CC190" s="528"/>
      <c r="CD190" s="528"/>
      <c r="CE190" s="528"/>
      <c r="CF190" s="528"/>
      <c r="CG190" s="528"/>
      <c r="CH190" s="528"/>
      <c r="CI190" s="528"/>
      <c r="CJ190" s="528"/>
      <c r="CK190" s="528"/>
      <c r="CL190" s="528"/>
      <c r="CM190" s="528"/>
      <c r="CN190" s="528"/>
      <c r="CO190" s="528"/>
      <c r="CP190" s="528"/>
      <c r="CQ190" s="528"/>
      <c r="CR190" s="528"/>
      <c r="CS190" s="528"/>
      <c r="CT190" s="528"/>
      <c r="CU190" s="528"/>
      <c r="CV190" s="528"/>
      <c r="CW190" s="528"/>
      <c r="CX190" s="528"/>
      <c r="CY190" s="528"/>
      <c r="CZ190" s="528"/>
      <c r="DA190" s="528"/>
      <c r="DB190" s="528"/>
      <c r="DC190" s="528"/>
      <c r="DD190" s="528"/>
      <c r="DE190" s="528"/>
      <c r="DF190" s="528"/>
      <c r="DG190" s="528"/>
      <c r="DH190" s="528"/>
      <c r="DI190" s="528"/>
      <c r="DJ190" s="528"/>
      <c r="DK190" s="528"/>
      <c r="DL190" s="528"/>
      <c r="DM190" s="528"/>
      <c r="DN190" s="528"/>
      <c r="DO190" s="528"/>
      <c r="DP190" s="528"/>
      <c r="DQ190" s="528"/>
      <c r="DR190" s="528"/>
      <c r="DS190" s="528"/>
      <c r="DT190" s="528"/>
      <c r="DU190" s="528"/>
      <c r="DV190" s="528"/>
      <c r="DW190" s="528"/>
      <c r="DX190" s="528"/>
      <c r="DY190" s="528"/>
      <c r="DZ190" s="528"/>
      <c r="EA190" s="528"/>
      <c r="EB190" s="528"/>
      <c r="EC190" s="528"/>
      <c r="ED190" s="528"/>
      <c r="EE190" s="528"/>
      <c r="EF190" s="528"/>
      <c r="EG190" s="528"/>
      <c r="EH190" s="528"/>
      <c r="EI190" s="528"/>
      <c r="EJ190" s="528"/>
      <c r="EK190" s="528"/>
      <c r="EL190" s="528"/>
      <c r="EM190" s="528"/>
      <c r="EN190" s="528"/>
      <c r="EO190" s="528"/>
      <c r="EP190" s="528"/>
      <c r="EQ190" s="528"/>
      <c r="ER190" s="528"/>
      <c r="ES190" s="528"/>
      <c r="ET190" s="528"/>
      <c r="EU190" s="528"/>
      <c r="EV190" s="528"/>
      <c r="EW190" s="528"/>
      <c r="EX190" s="528"/>
      <c r="EY190" s="528"/>
      <c r="EZ190" s="528"/>
      <c r="FA190" s="528"/>
      <c r="FB190" s="528"/>
      <c r="FC190" s="528"/>
      <c r="FD190" s="528"/>
      <c r="FE190" s="528"/>
      <c r="FF190" s="528"/>
      <c r="FG190" s="528"/>
    </row>
    <row r="191" spans="1:163" ht="12" customHeight="1" x14ac:dyDescent="0.2">
      <c r="A191" s="134"/>
      <c r="B191" s="134"/>
      <c r="C191" s="134" t="s">
        <v>1111</v>
      </c>
      <c r="D191" s="134" t="s">
        <v>1112</v>
      </c>
      <c r="E191" s="134"/>
      <c r="F191" s="134" t="s">
        <v>1113</v>
      </c>
      <c r="G191" s="134"/>
      <c r="H191" s="134"/>
      <c r="I191" s="558">
        <v>1049</v>
      </c>
      <c r="J191" s="270"/>
      <c r="K191" s="589" t="s">
        <v>1114</v>
      </c>
      <c r="L191" s="270"/>
      <c r="M191" s="558">
        <v>34</v>
      </c>
      <c r="N191" s="538"/>
      <c r="O191" s="558">
        <v>61</v>
      </c>
      <c r="P191" s="538"/>
      <c r="Q191" s="558">
        <v>303</v>
      </c>
      <c r="R191" s="538"/>
      <c r="S191" s="558">
        <v>290</v>
      </c>
      <c r="T191" s="538"/>
      <c r="U191" s="558">
        <v>204</v>
      </c>
      <c r="V191" s="538"/>
      <c r="W191" s="558">
        <v>157</v>
      </c>
      <c r="X191" s="528"/>
      <c r="Y191" s="528"/>
      <c r="Z191" s="528"/>
      <c r="AA191" s="528"/>
      <c r="AB191" s="528"/>
      <c r="AC191" s="528"/>
      <c r="AD191" s="528"/>
      <c r="AE191" s="528"/>
      <c r="AF191" s="528"/>
      <c r="AG191" s="528"/>
      <c r="AH191" s="528"/>
      <c r="AI191" s="528"/>
      <c r="AJ191" s="528"/>
      <c r="AK191" s="528"/>
      <c r="AL191" s="528"/>
      <c r="AM191" s="528"/>
      <c r="AN191" s="528"/>
      <c r="AO191" s="528"/>
      <c r="AP191" s="528"/>
      <c r="AQ191" s="528"/>
      <c r="AR191" s="528"/>
      <c r="AS191" s="528"/>
      <c r="AT191" s="528"/>
      <c r="AU191" s="528"/>
      <c r="AV191" s="528"/>
      <c r="AW191" s="528"/>
      <c r="AX191" s="528"/>
      <c r="AY191" s="528"/>
      <c r="AZ191" s="528"/>
      <c r="BA191" s="528"/>
      <c r="BB191" s="528"/>
      <c r="BC191" s="528"/>
      <c r="BD191" s="528"/>
      <c r="BE191" s="528"/>
      <c r="BF191" s="528"/>
      <c r="BG191" s="528"/>
      <c r="BH191" s="528"/>
      <c r="BI191" s="528"/>
      <c r="BJ191" s="528"/>
      <c r="BK191" s="528"/>
      <c r="BL191" s="528"/>
      <c r="BM191" s="528"/>
      <c r="BN191" s="528"/>
      <c r="BO191" s="528"/>
      <c r="BP191" s="528"/>
      <c r="BQ191" s="528"/>
      <c r="BR191" s="528"/>
      <c r="BS191" s="528"/>
      <c r="BT191" s="528"/>
      <c r="BU191" s="528"/>
      <c r="BV191" s="528"/>
      <c r="BW191" s="528"/>
      <c r="BX191" s="528"/>
      <c r="BY191" s="528"/>
      <c r="BZ191" s="528"/>
      <c r="CA191" s="528"/>
      <c r="CB191" s="528"/>
      <c r="CC191" s="528"/>
      <c r="CD191" s="528"/>
      <c r="CE191" s="528"/>
      <c r="CF191" s="528"/>
      <c r="CG191" s="528"/>
      <c r="CH191" s="528"/>
      <c r="CI191" s="528"/>
      <c r="CJ191" s="528"/>
      <c r="CK191" s="528"/>
      <c r="CL191" s="528"/>
      <c r="CM191" s="528"/>
      <c r="CN191" s="528"/>
      <c r="CO191" s="528"/>
      <c r="CP191" s="528"/>
      <c r="CQ191" s="528"/>
      <c r="CR191" s="528"/>
      <c r="CS191" s="528"/>
      <c r="CT191" s="528"/>
      <c r="CU191" s="528"/>
      <c r="CV191" s="528"/>
      <c r="CW191" s="528"/>
      <c r="CX191" s="528"/>
      <c r="CY191" s="528"/>
      <c r="CZ191" s="528"/>
      <c r="DA191" s="528"/>
      <c r="DB191" s="528"/>
      <c r="DC191" s="528"/>
      <c r="DD191" s="528"/>
      <c r="DE191" s="528"/>
      <c r="DF191" s="528"/>
      <c r="DG191" s="528"/>
      <c r="DH191" s="528"/>
      <c r="DI191" s="528"/>
      <c r="DJ191" s="528"/>
      <c r="DK191" s="528"/>
      <c r="DL191" s="528"/>
      <c r="DM191" s="528"/>
      <c r="DN191" s="528"/>
      <c r="DO191" s="528"/>
      <c r="DP191" s="528"/>
      <c r="DQ191" s="528"/>
      <c r="DR191" s="528"/>
      <c r="DS191" s="528"/>
      <c r="DT191" s="528"/>
      <c r="DU191" s="528"/>
      <c r="DV191" s="528"/>
      <c r="DW191" s="528"/>
      <c r="DX191" s="528"/>
      <c r="DY191" s="528"/>
      <c r="DZ191" s="528"/>
      <c r="EA191" s="528"/>
      <c r="EB191" s="528"/>
      <c r="EC191" s="528"/>
      <c r="ED191" s="528"/>
      <c r="EE191" s="528"/>
      <c r="EF191" s="528"/>
      <c r="EG191" s="528"/>
      <c r="EH191" s="528"/>
      <c r="EI191" s="528"/>
      <c r="EJ191" s="528"/>
      <c r="EK191" s="528"/>
      <c r="EL191" s="528"/>
      <c r="EM191" s="528"/>
      <c r="EN191" s="528"/>
      <c r="EO191" s="528"/>
      <c r="EP191" s="528"/>
      <c r="EQ191" s="528"/>
      <c r="ER191" s="528"/>
      <c r="ES191" s="528"/>
      <c r="ET191" s="528"/>
      <c r="EU191" s="528"/>
      <c r="EV191" s="528"/>
      <c r="EW191" s="528"/>
      <c r="EX191" s="528"/>
      <c r="EY191" s="528"/>
      <c r="EZ191" s="528"/>
      <c r="FA191" s="528"/>
      <c r="FB191" s="528"/>
      <c r="FC191" s="528"/>
      <c r="FD191" s="528"/>
      <c r="FE191" s="528"/>
      <c r="FF191" s="528"/>
      <c r="FG191" s="528"/>
    </row>
    <row r="192" spans="1:163" ht="12" customHeight="1" x14ac:dyDescent="0.2">
      <c r="A192" s="134"/>
      <c r="B192" s="134"/>
      <c r="C192" s="134" t="s">
        <v>1115</v>
      </c>
      <c r="D192" s="134" t="s">
        <v>1116</v>
      </c>
      <c r="E192" s="134"/>
      <c r="F192" s="134" t="s">
        <v>1117</v>
      </c>
      <c r="G192" s="134"/>
      <c r="H192" s="134"/>
      <c r="I192" s="558">
        <v>1674</v>
      </c>
      <c r="J192" s="270"/>
      <c r="K192" s="589" t="s">
        <v>1118</v>
      </c>
      <c r="L192" s="270"/>
      <c r="M192" s="558">
        <v>58</v>
      </c>
      <c r="N192" s="538"/>
      <c r="O192" s="558">
        <v>104</v>
      </c>
      <c r="P192" s="538"/>
      <c r="Q192" s="558">
        <v>414</v>
      </c>
      <c r="R192" s="538"/>
      <c r="S192" s="558">
        <v>501</v>
      </c>
      <c r="T192" s="538"/>
      <c r="U192" s="558">
        <v>356</v>
      </c>
      <c r="V192" s="538"/>
      <c r="W192" s="558">
        <v>241</v>
      </c>
      <c r="X192" s="528"/>
      <c r="Y192" s="528"/>
      <c r="Z192" s="528"/>
      <c r="AA192" s="528"/>
      <c r="AB192" s="528"/>
      <c r="AC192" s="528"/>
      <c r="AD192" s="528"/>
      <c r="AE192" s="528"/>
      <c r="AF192" s="528"/>
      <c r="AG192" s="528"/>
      <c r="AH192" s="528"/>
      <c r="AI192" s="528"/>
      <c r="AJ192" s="528"/>
      <c r="AK192" s="528"/>
      <c r="AL192" s="528"/>
      <c r="AM192" s="528"/>
      <c r="AN192" s="528"/>
      <c r="AO192" s="528"/>
      <c r="AP192" s="528"/>
      <c r="AQ192" s="528"/>
      <c r="AR192" s="528"/>
      <c r="AS192" s="528"/>
      <c r="AT192" s="528"/>
      <c r="AU192" s="528"/>
      <c r="AV192" s="528"/>
      <c r="AW192" s="528"/>
      <c r="AX192" s="528"/>
      <c r="AY192" s="528"/>
      <c r="AZ192" s="528"/>
      <c r="BA192" s="528"/>
      <c r="BB192" s="528"/>
      <c r="BC192" s="528"/>
      <c r="BD192" s="528"/>
      <c r="BE192" s="528"/>
      <c r="BF192" s="528"/>
      <c r="BG192" s="528"/>
      <c r="BH192" s="528"/>
      <c r="BI192" s="528"/>
      <c r="BJ192" s="528"/>
      <c r="BK192" s="528"/>
      <c r="BL192" s="528"/>
      <c r="BM192" s="528"/>
      <c r="BN192" s="528"/>
      <c r="BO192" s="528"/>
      <c r="BP192" s="528"/>
      <c r="BQ192" s="528"/>
      <c r="BR192" s="528"/>
      <c r="BS192" s="528"/>
      <c r="BT192" s="528"/>
      <c r="BU192" s="528"/>
      <c r="BV192" s="528"/>
      <c r="BW192" s="528"/>
      <c r="BX192" s="528"/>
      <c r="BY192" s="528"/>
      <c r="BZ192" s="528"/>
      <c r="CA192" s="528"/>
      <c r="CB192" s="528"/>
      <c r="CC192" s="528"/>
      <c r="CD192" s="528"/>
      <c r="CE192" s="528"/>
      <c r="CF192" s="528"/>
      <c r="CG192" s="528"/>
      <c r="CH192" s="528"/>
      <c r="CI192" s="528"/>
      <c r="CJ192" s="528"/>
      <c r="CK192" s="528"/>
      <c r="CL192" s="528"/>
      <c r="CM192" s="528"/>
      <c r="CN192" s="528"/>
      <c r="CO192" s="528"/>
      <c r="CP192" s="528"/>
      <c r="CQ192" s="528"/>
      <c r="CR192" s="528"/>
      <c r="CS192" s="528"/>
      <c r="CT192" s="528"/>
      <c r="CU192" s="528"/>
      <c r="CV192" s="528"/>
      <c r="CW192" s="528"/>
      <c r="CX192" s="528"/>
      <c r="CY192" s="528"/>
      <c r="CZ192" s="528"/>
      <c r="DA192" s="528"/>
      <c r="DB192" s="528"/>
      <c r="DC192" s="528"/>
      <c r="DD192" s="528"/>
      <c r="DE192" s="528"/>
      <c r="DF192" s="528"/>
      <c r="DG192" s="528"/>
      <c r="DH192" s="528"/>
      <c r="DI192" s="528"/>
      <c r="DJ192" s="528"/>
      <c r="DK192" s="528"/>
      <c r="DL192" s="528"/>
      <c r="DM192" s="528"/>
      <c r="DN192" s="528"/>
      <c r="DO192" s="528"/>
      <c r="DP192" s="528"/>
      <c r="DQ192" s="528"/>
      <c r="DR192" s="528"/>
      <c r="DS192" s="528"/>
      <c r="DT192" s="528"/>
      <c r="DU192" s="528"/>
      <c r="DV192" s="528"/>
      <c r="DW192" s="528"/>
      <c r="DX192" s="528"/>
      <c r="DY192" s="528"/>
      <c r="DZ192" s="528"/>
      <c r="EA192" s="528"/>
      <c r="EB192" s="528"/>
      <c r="EC192" s="528"/>
      <c r="ED192" s="528"/>
      <c r="EE192" s="528"/>
      <c r="EF192" s="528"/>
      <c r="EG192" s="528"/>
      <c r="EH192" s="528"/>
      <c r="EI192" s="528"/>
      <c r="EJ192" s="528"/>
      <c r="EK192" s="528"/>
      <c r="EL192" s="528"/>
      <c r="EM192" s="528"/>
      <c r="EN192" s="528"/>
      <c r="EO192" s="528"/>
      <c r="EP192" s="528"/>
      <c r="EQ192" s="528"/>
      <c r="ER192" s="528"/>
      <c r="ES192" s="528"/>
      <c r="ET192" s="528"/>
      <c r="EU192" s="528"/>
      <c r="EV192" s="528"/>
      <c r="EW192" s="528"/>
      <c r="EX192" s="528"/>
      <c r="EY192" s="528"/>
      <c r="EZ192" s="528"/>
      <c r="FA192" s="528"/>
      <c r="FB192" s="528"/>
      <c r="FC192" s="528"/>
      <c r="FD192" s="528"/>
      <c r="FE192" s="528"/>
      <c r="FF192" s="528"/>
      <c r="FG192" s="528"/>
    </row>
    <row r="193" spans="1:163" ht="12" customHeight="1" x14ac:dyDescent="0.2">
      <c r="A193" s="134"/>
      <c r="B193" s="134"/>
      <c r="C193" s="134" t="s">
        <v>1119</v>
      </c>
      <c r="D193" s="134" t="s">
        <v>1120</v>
      </c>
      <c r="E193" s="134"/>
      <c r="F193" s="134" t="s">
        <v>1121</v>
      </c>
      <c r="G193" s="134"/>
      <c r="H193" s="134"/>
      <c r="I193" s="558">
        <v>1624</v>
      </c>
      <c r="J193" s="270"/>
      <c r="K193" s="589" t="s">
        <v>1122</v>
      </c>
      <c r="L193" s="270"/>
      <c r="M193" s="558">
        <v>69</v>
      </c>
      <c r="N193" s="538"/>
      <c r="O193" s="558">
        <v>123</v>
      </c>
      <c r="P193" s="538"/>
      <c r="Q193" s="558">
        <v>430</v>
      </c>
      <c r="R193" s="538"/>
      <c r="S193" s="558">
        <v>425</v>
      </c>
      <c r="T193" s="538"/>
      <c r="U193" s="558">
        <v>307</v>
      </c>
      <c r="V193" s="538"/>
      <c r="W193" s="558">
        <v>270</v>
      </c>
      <c r="X193" s="528"/>
      <c r="Y193" s="528"/>
      <c r="Z193" s="528"/>
      <c r="AA193" s="528"/>
      <c r="AB193" s="528"/>
      <c r="AC193" s="528"/>
      <c r="AD193" s="528"/>
      <c r="AE193" s="528"/>
      <c r="AF193" s="528"/>
      <c r="AG193" s="528"/>
      <c r="AH193" s="528"/>
      <c r="AI193" s="528"/>
      <c r="AJ193" s="528"/>
      <c r="AK193" s="528"/>
      <c r="AL193" s="528"/>
      <c r="AM193" s="528"/>
      <c r="AN193" s="528"/>
      <c r="AO193" s="528"/>
      <c r="AP193" s="528"/>
      <c r="AQ193" s="528"/>
      <c r="AR193" s="528"/>
      <c r="AS193" s="528"/>
      <c r="AT193" s="528"/>
      <c r="AU193" s="528"/>
      <c r="AV193" s="528"/>
      <c r="AW193" s="528"/>
      <c r="AX193" s="528"/>
      <c r="AY193" s="528"/>
      <c r="AZ193" s="528"/>
      <c r="BA193" s="528"/>
      <c r="BB193" s="528"/>
      <c r="BC193" s="528"/>
      <c r="BD193" s="528"/>
      <c r="BE193" s="528"/>
      <c r="BF193" s="528"/>
      <c r="BG193" s="528"/>
      <c r="BH193" s="528"/>
      <c r="BI193" s="528"/>
      <c r="BJ193" s="528"/>
      <c r="BK193" s="528"/>
      <c r="BL193" s="528"/>
      <c r="BM193" s="528"/>
      <c r="BN193" s="528"/>
      <c r="BO193" s="528"/>
      <c r="BP193" s="528"/>
      <c r="BQ193" s="528"/>
      <c r="BR193" s="528"/>
      <c r="BS193" s="528"/>
      <c r="BT193" s="528"/>
      <c r="BU193" s="528"/>
      <c r="BV193" s="528"/>
      <c r="BW193" s="528"/>
      <c r="BX193" s="528"/>
      <c r="BY193" s="528"/>
      <c r="BZ193" s="528"/>
      <c r="CA193" s="528"/>
      <c r="CB193" s="528"/>
      <c r="CC193" s="528"/>
      <c r="CD193" s="528"/>
      <c r="CE193" s="528"/>
      <c r="CF193" s="528"/>
      <c r="CG193" s="528"/>
      <c r="CH193" s="528"/>
      <c r="CI193" s="528"/>
      <c r="CJ193" s="528"/>
      <c r="CK193" s="528"/>
      <c r="CL193" s="528"/>
      <c r="CM193" s="528"/>
      <c r="CN193" s="528"/>
      <c r="CO193" s="528"/>
      <c r="CP193" s="528"/>
      <c r="CQ193" s="528"/>
      <c r="CR193" s="528"/>
      <c r="CS193" s="528"/>
      <c r="CT193" s="528"/>
      <c r="CU193" s="528"/>
      <c r="CV193" s="528"/>
      <c r="CW193" s="528"/>
      <c r="CX193" s="528"/>
      <c r="CY193" s="528"/>
      <c r="CZ193" s="528"/>
      <c r="DA193" s="528"/>
      <c r="DB193" s="528"/>
      <c r="DC193" s="528"/>
      <c r="DD193" s="528"/>
      <c r="DE193" s="528"/>
      <c r="DF193" s="528"/>
      <c r="DG193" s="528"/>
      <c r="DH193" s="528"/>
      <c r="DI193" s="528"/>
      <c r="DJ193" s="528"/>
      <c r="DK193" s="528"/>
      <c r="DL193" s="528"/>
      <c r="DM193" s="528"/>
      <c r="DN193" s="528"/>
      <c r="DO193" s="528"/>
      <c r="DP193" s="528"/>
      <c r="DQ193" s="528"/>
      <c r="DR193" s="528"/>
      <c r="DS193" s="528"/>
      <c r="DT193" s="528"/>
      <c r="DU193" s="528"/>
      <c r="DV193" s="528"/>
      <c r="DW193" s="528"/>
      <c r="DX193" s="528"/>
      <c r="DY193" s="528"/>
      <c r="DZ193" s="528"/>
      <c r="EA193" s="528"/>
      <c r="EB193" s="528"/>
      <c r="EC193" s="528"/>
      <c r="ED193" s="528"/>
      <c r="EE193" s="528"/>
      <c r="EF193" s="528"/>
      <c r="EG193" s="528"/>
      <c r="EH193" s="528"/>
      <c r="EI193" s="528"/>
      <c r="EJ193" s="528"/>
      <c r="EK193" s="528"/>
      <c r="EL193" s="528"/>
      <c r="EM193" s="528"/>
      <c r="EN193" s="528"/>
      <c r="EO193" s="528"/>
      <c r="EP193" s="528"/>
      <c r="EQ193" s="528"/>
      <c r="ER193" s="528"/>
      <c r="ES193" s="528"/>
      <c r="ET193" s="528"/>
      <c r="EU193" s="528"/>
      <c r="EV193" s="528"/>
      <c r="EW193" s="528"/>
      <c r="EX193" s="528"/>
      <c r="EY193" s="528"/>
      <c r="EZ193" s="528"/>
      <c r="FA193" s="528"/>
      <c r="FB193" s="528"/>
      <c r="FC193" s="528"/>
      <c r="FD193" s="528"/>
      <c r="FE193" s="528"/>
      <c r="FF193" s="528"/>
      <c r="FG193" s="528"/>
    </row>
    <row r="194" spans="1:163" ht="12" customHeight="1" x14ac:dyDescent="0.2">
      <c r="A194" s="134"/>
      <c r="B194" s="134"/>
      <c r="C194" s="134" t="s">
        <v>1123</v>
      </c>
      <c r="D194" s="134" t="s">
        <v>1124</v>
      </c>
      <c r="E194" s="134"/>
      <c r="F194" s="134" t="s">
        <v>1125</v>
      </c>
      <c r="G194" s="134"/>
      <c r="H194" s="134"/>
      <c r="I194" s="558">
        <v>1586</v>
      </c>
      <c r="J194" s="270"/>
      <c r="K194" s="589" t="s">
        <v>1126</v>
      </c>
      <c r="L194" s="270"/>
      <c r="M194" s="558">
        <v>77</v>
      </c>
      <c r="N194" s="538"/>
      <c r="O194" s="558">
        <v>124</v>
      </c>
      <c r="P194" s="538"/>
      <c r="Q194" s="558">
        <v>432</v>
      </c>
      <c r="R194" s="538"/>
      <c r="S194" s="558">
        <v>406</v>
      </c>
      <c r="T194" s="538"/>
      <c r="U194" s="558">
        <v>300</v>
      </c>
      <c r="V194" s="538"/>
      <c r="W194" s="558">
        <v>247</v>
      </c>
      <c r="X194" s="528"/>
      <c r="Y194" s="528"/>
      <c r="Z194" s="528"/>
      <c r="AA194" s="528"/>
      <c r="AB194" s="528"/>
      <c r="AC194" s="528"/>
      <c r="AD194" s="528"/>
      <c r="AE194" s="528"/>
      <c r="AF194" s="528"/>
      <c r="AG194" s="528"/>
      <c r="AH194" s="528"/>
      <c r="AI194" s="528"/>
      <c r="AJ194" s="528"/>
      <c r="AK194" s="528"/>
      <c r="AL194" s="528"/>
      <c r="AM194" s="528"/>
      <c r="AN194" s="528"/>
      <c r="AO194" s="528"/>
      <c r="AP194" s="528"/>
      <c r="AQ194" s="528"/>
      <c r="AR194" s="528"/>
      <c r="AS194" s="528"/>
      <c r="AT194" s="528"/>
      <c r="AU194" s="528"/>
      <c r="AV194" s="528"/>
      <c r="AW194" s="528"/>
      <c r="AX194" s="528"/>
      <c r="AY194" s="528"/>
      <c r="AZ194" s="528"/>
      <c r="BA194" s="528"/>
      <c r="BB194" s="528"/>
      <c r="BC194" s="528"/>
      <c r="BD194" s="528"/>
      <c r="BE194" s="528"/>
      <c r="BF194" s="528"/>
      <c r="BG194" s="528"/>
      <c r="BH194" s="528"/>
      <c r="BI194" s="528"/>
      <c r="BJ194" s="528"/>
      <c r="BK194" s="528"/>
      <c r="BL194" s="528"/>
      <c r="BM194" s="528"/>
      <c r="BN194" s="528"/>
      <c r="BO194" s="528"/>
      <c r="BP194" s="528"/>
      <c r="BQ194" s="528"/>
      <c r="BR194" s="528"/>
      <c r="BS194" s="528"/>
      <c r="BT194" s="528"/>
      <c r="BU194" s="528"/>
      <c r="BV194" s="528"/>
      <c r="BW194" s="528"/>
      <c r="BX194" s="528"/>
      <c r="BY194" s="528"/>
      <c r="BZ194" s="528"/>
      <c r="CA194" s="528"/>
      <c r="CB194" s="528"/>
      <c r="CC194" s="528"/>
      <c r="CD194" s="528"/>
      <c r="CE194" s="528"/>
      <c r="CF194" s="528"/>
      <c r="CG194" s="528"/>
      <c r="CH194" s="528"/>
      <c r="CI194" s="528"/>
      <c r="CJ194" s="528"/>
      <c r="CK194" s="528"/>
      <c r="CL194" s="528"/>
      <c r="CM194" s="528"/>
      <c r="CN194" s="528"/>
      <c r="CO194" s="528"/>
      <c r="CP194" s="528"/>
      <c r="CQ194" s="528"/>
      <c r="CR194" s="528"/>
      <c r="CS194" s="528"/>
      <c r="CT194" s="528"/>
      <c r="CU194" s="528"/>
      <c r="CV194" s="528"/>
      <c r="CW194" s="528"/>
      <c r="CX194" s="528"/>
      <c r="CY194" s="528"/>
      <c r="CZ194" s="528"/>
      <c r="DA194" s="528"/>
      <c r="DB194" s="528"/>
      <c r="DC194" s="528"/>
      <c r="DD194" s="528"/>
      <c r="DE194" s="528"/>
      <c r="DF194" s="528"/>
      <c r="DG194" s="528"/>
      <c r="DH194" s="528"/>
      <c r="DI194" s="528"/>
      <c r="DJ194" s="528"/>
      <c r="DK194" s="528"/>
      <c r="DL194" s="528"/>
      <c r="DM194" s="528"/>
      <c r="DN194" s="528"/>
      <c r="DO194" s="528"/>
      <c r="DP194" s="528"/>
      <c r="DQ194" s="528"/>
      <c r="DR194" s="528"/>
      <c r="DS194" s="528"/>
      <c r="DT194" s="528"/>
      <c r="DU194" s="528"/>
      <c r="DV194" s="528"/>
      <c r="DW194" s="528"/>
      <c r="DX194" s="528"/>
      <c r="DY194" s="528"/>
      <c r="DZ194" s="528"/>
      <c r="EA194" s="528"/>
      <c r="EB194" s="528"/>
      <c r="EC194" s="528"/>
      <c r="ED194" s="528"/>
      <c r="EE194" s="528"/>
      <c r="EF194" s="528"/>
      <c r="EG194" s="528"/>
      <c r="EH194" s="528"/>
      <c r="EI194" s="528"/>
      <c r="EJ194" s="528"/>
      <c r="EK194" s="528"/>
      <c r="EL194" s="528"/>
      <c r="EM194" s="528"/>
      <c r="EN194" s="528"/>
      <c r="EO194" s="528"/>
      <c r="EP194" s="528"/>
      <c r="EQ194" s="528"/>
      <c r="ER194" s="528"/>
      <c r="ES194" s="528"/>
      <c r="ET194" s="528"/>
      <c r="EU194" s="528"/>
      <c r="EV194" s="528"/>
      <c r="EW194" s="528"/>
      <c r="EX194" s="528"/>
      <c r="EY194" s="528"/>
      <c r="EZ194" s="528"/>
      <c r="FA194" s="528"/>
      <c r="FB194" s="528"/>
      <c r="FC194" s="528"/>
      <c r="FD194" s="528"/>
      <c r="FE194" s="528"/>
      <c r="FF194" s="528"/>
      <c r="FG194" s="528"/>
    </row>
    <row r="195" spans="1:163" ht="12" customHeight="1" x14ac:dyDescent="0.2">
      <c r="A195" s="134"/>
      <c r="B195" s="134"/>
      <c r="C195" s="134" t="s">
        <v>1127</v>
      </c>
      <c r="D195" s="134" t="s">
        <v>1128</v>
      </c>
      <c r="E195" s="134"/>
      <c r="F195" s="134" t="s">
        <v>1129</v>
      </c>
      <c r="G195" s="134"/>
      <c r="H195" s="134"/>
      <c r="I195" s="558">
        <v>1041</v>
      </c>
      <c r="J195" s="270"/>
      <c r="K195" s="589" t="s">
        <v>1130</v>
      </c>
      <c r="L195" s="270"/>
      <c r="M195" s="558">
        <v>86</v>
      </c>
      <c r="N195" s="538"/>
      <c r="O195" s="558">
        <v>112</v>
      </c>
      <c r="P195" s="538"/>
      <c r="Q195" s="558">
        <v>302</v>
      </c>
      <c r="R195" s="538"/>
      <c r="S195" s="558">
        <v>231</v>
      </c>
      <c r="T195" s="538"/>
      <c r="U195" s="558">
        <v>159</v>
      </c>
      <c r="V195" s="538"/>
      <c r="W195" s="558">
        <v>151</v>
      </c>
      <c r="X195" s="528"/>
      <c r="Y195" s="528"/>
      <c r="Z195" s="528"/>
      <c r="AA195" s="528"/>
      <c r="AB195" s="528"/>
      <c r="AC195" s="528"/>
      <c r="AD195" s="528"/>
      <c r="AE195" s="528"/>
      <c r="AF195" s="528"/>
      <c r="AG195" s="528"/>
      <c r="AH195" s="528"/>
      <c r="AI195" s="528"/>
      <c r="AJ195" s="528"/>
      <c r="AK195" s="528"/>
      <c r="AL195" s="528"/>
      <c r="AM195" s="528"/>
      <c r="AN195" s="528"/>
      <c r="AO195" s="528"/>
      <c r="AP195" s="528"/>
      <c r="AQ195" s="528"/>
      <c r="AR195" s="528"/>
      <c r="AS195" s="528"/>
      <c r="AT195" s="528"/>
      <c r="AU195" s="528"/>
      <c r="AV195" s="528"/>
      <c r="AW195" s="528"/>
      <c r="AX195" s="528"/>
      <c r="AY195" s="528"/>
      <c r="AZ195" s="528"/>
      <c r="BA195" s="528"/>
      <c r="BB195" s="528"/>
      <c r="BC195" s="528"/>
      <c r="BD195" s="528"/>
      <c r="BE195" s="528"/>
      <c r="BF195" s="528"/>
      <c r="BG195" s="528"/>
      <c r="BH195" s="528"/>
      <c r="BI195" s="528"/>
      <c r="BJ195" s="528"/>
      <c r="BK195" s="528"/>
      <c r="BL195" s="528"/>
      <c r="BM195" s="528"/>
      <c r="BN195" s="528"/>
      <c r="BO195" s="528"/>
      <c r="BP195" s="528"/>
      <c r="BQ195" s="528"/>
      <c r="BR195" s="528"/>
      <c r="BS195" s="528"/>
      <c r="BT195" s="528"/>
      <c r="BU195" s="528"/>
      <c r="BV195" s="528"/>
      <c r="BW195" s="528"/>
      <c r="BX195" s="528"/>
      <c r="BY195" s="528"/>
      <c r="BZ195" s="528"/>
      <c r="CA195" s="528"/>
      <c r="CB195" s="528"/>
      <c r="CC195" s="528"/>
      <c r="CD195" s="528"/>
      <c r="CE195" s="528"/>
      <c r="CF195" s="528"/>
      <c r="CG195" s="528"/>
      <c r="CH195" s="528"/>
      <c r="CI195" s="528"/>
      <c r="CJ195" s="528"/>
      <c r="CK195" s="528"/>
      <c r="CL195" s="528"/>
      <c r="CM195" s="528"/>
      <c r="CN195" s="528"/>
      <c r="CO195" s="528"/>
      <c r="CP195" s="528"/>
      <c r="CQ195" s="528"/>
      <c r="CR195" s="528"/>
      <c r="CS195" s="528"/>
      <c r="CT195" s="528"/>
      <c r="CU195" s="528"/>
      <c r="CV195" s="528"/>
      <c r="CW195" s="528"/>
      <c r="CX195" s="528"/>
      <c r="CY195" s="528"/>
      <c r="CZ195" s="528"/>
      <c r="DA195" s="528"/>
      <c r="DB195" s="528"/>
      <c r="DC195" s="528"/>
      <c r="DD195" s="528"/>
      <c r="DE195" s="528"/>
      <c r="DF195" s="528"/>
      <c r="DG195" s="528"/>
      <c r="DH195" s="528"/>
      <c r="DI195" s="528"/>
      <c r="DJ195" s="528"/>
      <c r="DK195" s="528"/>
      <c r="DL195" s="528"/>
      <c r="DM195" s="528"/>
      <c r="DN195" s="528"/>
      <c r="DO195" s="528"/>
      <c r="DP195" s="528"/>
      <c r="DQ195" s="528"/>
      <c r="DR195" s="528"/>
      <c r="DS195" s="528"/>
      <c r="DT195" s="528"/>
      <c r="DU195" s="528"/>
      <c r="DV195" s="528"/>
      <c r="DW195" s="528"/>
      <c r="DX195" s="528"/>
      <c r="DY195" s="528"/>
      <c r="DZ195" s="528"/>
      <c r="EA195" s="528"/>
      <c r="EB195" s="528"/>
      <c r="EC195" s="528"/>
      <c r="ED195" s="528"/>
      <c r="EE195" s="528"/>
      <c r="EF195" s="528"/>
      <c r="EG195" s="528"/>
      <c r="EH195" s="528"/>
      <c r="EI195" s="528"/>
      <c r="EJ195" s="528"/>
      <c r="EK195" s="528"/>
      <c r="EL195" s="528"/>
      <c r="EM195" s="528"/>
      <c r="EN195" s="528"/>
      <c r="EO195" s="528"/>
      <c r="EP195" s="528"/>
      <c r="EQ195" s="528"/>
      <c r="ER195" s="528"/>
      <c r="ES195" s="528"/>
      <c r="ET195" s="528"/>
      <c r="EU195" s="528"/>
      <c r="EV195" s="528"/>
      <c r="EW195" s="528"/>
      <c r="EX195" s="528"/>
      <c r="EY195" s="528"/>
      <c r="EZ195" s="528"/>
      <c r="FA195" s="528"/>
      <c r="FB195" s="528"/>
      <c r="FC195" s="528"/>
      <c r="FD195" s="528"/>
      <c r="FE195" s="528"/>
      <c r="FF195" s="528"/>
      <c r="FG195" s="528"/>
    </row>
    <row r="196" spans="1:163" ht="12" customHeight="1" x14ac:dyDescent="0.2">
      <c r="A196" s="134"/>
      <c r="B196" s="134"/>
      <c r="C196" s="134" t="s">
        <v>1131</v>
      </c>
      <c r="D196" s="134" t="s">
        <v>1132</v>
      </c>
      <c r="E196" s="134"/>
      <c r="F196" s="134" t="s">
        <v>1133</v>
      </c>
      <c r="G196" s="134"/>
      <c r="H196" s="134"/>
      <c r="I196" s="558">
        <v>1197</v>
      </c>
      <c r="J196" s="270"/>
      <c r="K196" s="589" t="s">
        <v>1134</v>
      </c>
      <c r="L196" s="270"/>
      <c r="M196" s="558">
        <v>51</v>
      </c>
      <c r="N196" s="538"/>
      <c r="O196" s="558">
        <v>67</v>
      </c>
      <c r="P196" s="538"/>
      <c r="Q196" s="558">
        <v>362</v>
      </c>
      <c r="R196" s="538"/>
      <c r="S196" s="558">
        <v>326</v>
      </c>
      <c r="T196" s="538"/>
      <c r="U196" s="558">
        <v>206</v>
      </c>
      <c r="V196" s="538"/>
      <c r="W196" s="558">
        <v>185</v>
      </c>
      <c r="X196" s="528"/>
      <c r="Y196" s="528"/>
      <c r="Z196" s="528"/>
      <c r="AA196" s="528"/>
      <c r="AB196" s="528"/>
      <c r="AC196" s="528"/>
      <c r="AD196" s="528"/>
      <c r="AE196" s="528"/>
      <c r="AF196" s="528"/>
      <c r="AG196" s="528"/>
      <c r="AH196" s="528"/>
      <c r="AI196" s="528"/>
      <c r="AJ196" s="528"/>
      <c r="AK196" s="528"/>
      <c r="AL196" s="528"/>
      <c r="AM196" s="528"/>
      <c r="AN196" s="528"/>
      <c r="AO196" s="528"/>
      <c r="AP196" s="528"/>
      <c r="AQ196" s="528"/>
      <c r="AR196" s="528"/>
      <c r="AS196" s="528"/>
      <c r="AT196" s="528"/>
      <c r="AU196" s="528"/>
      <c r="AV196" s="528"/>
      <c r="AW196" s="528"/>
      <c r="AX196" s="528"/>
      <c r="AY196" s="528"/>
      <c r="AZ196" s="528"/>
      <c r="BA196" s="528"/>
      <c r="BB196" s="528"/>
      <c r="BC196" s="528"/>
      <c r="BD196" s="528"/>
      <c r="BE196" s="528"/>
      <c r="BF196" s="528"/>
      <c r="BG196" s="528"/>
      <c r="BH196" s="528"/>
      <c r="BI196" s="528"/>
      <c r="BJ196" s="528"/>
      <c r="BK196" s="528"/>
      <c r="BL196" s="528"/>
      <c r="BM196" s="528"/>
      <c r="BN196" s="528"/>
      <c r="BO196" s="528"/>
      <c r="BP196" s="528"/>
      <c r="BQ196" s="528"/>
      <c r="BR196" s="528"/>
      <c r="BS196" s="528"/>
      <c r="BT196" s="528"/>
      <c r="BU196" s="528"/>
      <c r="BV196" s="528"/>
      <c r="BW196" s="528"/>
      <c r="BX196" s="528"/>
      <c r="BY196" s="528"/>
      <c r="BZ196" s="528"/>
      <c r="CA196" s="528"/>
      <c r="CB196" s="528"/>
      <c r="CC196" s="528"/>
      <c r="CD196" s="528"/>
      <c r="CE196" s="528"/>
      <c r="CF196" s="528"/>
      <c r="CG196" s="528"/>
      <c r="CH196" s="528"/>
      <c r="CI196" s="528"/>
      <c r="CJ196" s="528"/>
      <c r="CK196" s="528"/>
      <c r="CL196" s="528"/>
      <c r="CM196" s="528"/>
      <c r="CN196" s="528"/>
      <c r="CO196" s="528"/>
      <c r="CP196" s="528"/>
      <c r="CQ196" s="528"/>
      <c r="CR196" s="528"/>
      <c r="CS196" s="528"/>
      <c r="CT196" s="528"/>
      <c r="CU196" s="528"/>
      <c r="CV196" s="528"/>
      <c r="CW196" s="528"/>
      <c r="CX196" s="528"/>
      <c r="CY196" s="528"/>
      <c r="CZ196" s="528"/>
      <c r="DA196" s="528"/>
      <c r="DB196" s="528"/>
      <c r="DC196" s="528"/>
      <c r="DD196" s="528"/>
      <c r="DE196" s="528"/>
      <c r="DF196" s="528"/>
      <c r="DG196" s="528"/>
      <c r="DH196" s="528"/>
      <c r="DI196" s="528"/>
      <c r="DJ196" s="528"/>
      <c r="DK196" s="528"/>
      <c r="DL196" s="528"/>
      <c r="DM196" s="528"/>
      <c r="DN196" s="528"/>
      <c r="DO196" s="528"/>
      <c r="DP196" s="528"/>
      <c r="DQ196" s="528"/>
      <c r="DR196" s="528"/>
      <c r="DS196" s="528"/>
      <c r="DT196" s="528"/>
      <c r="DU196" s="528"/>
      <c r="DV196" s="528"/>
      <c r="DW196" s="528"/>
      <c r="DX196" s="528"/>
      <c r="DY196" s="528"/>
      <c r="DZ196" s="528"/>
      <c r="EA196" s="528"/>
      <c r="EB196" s="528"/>
      <c r="EC196" s="528"/>
      <c r="ED196" s="528"/>
      <c r="EE196" s="528"/>
      <c r="EF196" s="528"/>
      <c r="EG196" s="528"/>
      <c r="EH196" s="528"/>
      <c r="EI196" s="528"/>
      <c r="EJ196" s="528"/>
      <c r="EK196" s="528"/>
      <c r="EL196" s="528"/>
      <c r="EM196" s="528"/>
      <c r="EN196" s="528"/>
      <c r="EO196" s="528"/>
      <c r="EP196" s="528"/>
      <c r="EQ196" s="528"/>
      <c r="ER196" s="528"/>
      <c r="ES196" s="528"/>
      <c r="ET196" s="528"/>
      <c r="EU196" s="528"/>
      <c r="EV196" s="528"/>
      <c r="EW196" s="528"/>
      <c r="EX196" s="528"/>
      <c r="EY196" s="528"/>
      <c r="EZ196" s="528"/>
      <c r="FA196" s="528"/>
      <c r="FB196" s="528"/>
      <c r="FC196" s="528"/>
      <c r="FD196" s="528"/>
      <c r="FE196" s="528"/>
      <c r="FF196" s="528"/>
      <c r="FG196" s="528"/>
    </row>
    <row r="197" spans="1:163" ht="12" customHeight="1" x14ac:dyDescent="0.2">
      <c r="A197" s="134"/>
      <c r="B197" s="134"/>
      <c r="C197" s="134" t="s">
        <v>1135</v>
      </c>
      <c r="D197" s="134" t="s">
        <v>1136</v>
      </c>
      <c r="E197" s="134"/>
      <c r="F197" s="134" t="s">
        <v>1137</v>
      </c>
      <c r="G197" s="134"/>
      <c r="H197" s="134"/>
      <c r="I197" s="558">
        <v>1862</v>
      </c>
      <c r="J197" s="270"/>
      <c r="K197" s="589" t="s">
        <v>1138</v>
      </c>
      <c r="L197" s="270"/>
      <c r="M197" s="558">
        <v>72</v>
      </c>
      <c r="N197" s="538"/>
      <c r="O197" s="558">
        <v>136</v>
      </c>
      <c r="P197" s="538"/>
      <c r="Q197" s="558">
        <v>503</v>
      </c>
      <c r="R197" s="538"/>
      <c r="S197" s="558">
        <v>527</v>
      </c>
      <c r="T197" s="538"/>
      <c r="U197" s="558">
        <v>370</v>
      </c>
      <c r="V197" s="538"/>
      <c r="W197" s="558">
        <v>254</v>
      </c>
      <c r="X197" s="528"/>
      <c r="Y197" s="528"/>
      <c r="Z197" s="528"/>
      <c r="AA197" s="528"/>
      <c r="AB197" s="528"/>
      <c r="AC197" s="528"/>
      <c r="AD197" s="528"/>
      <c r="AE197" s="528"/>
      <c r="AF197" s="528"/>
      <c r="AG197" s="528"/>
      <c r="AH197" s="528"/>
      <c r="AI197" s="528"/>
      <c r="AJ197" s="528"/>
      <c r="AK197" s="528"/>
      <c r="AL197" s="528"/>
      <c r="AM197" s="528"/>
      <c r="AN197" s="528"/>
      <c r="AO197" s="528"/>
      <c r="AP197" s="528"/>
      <c r="AQ197" s="528"/>
      <c r="AR197" s="528"/>
      <c r="AS197" s="528"/>
      <c r="AT197" s="528"/>
      <c r="AU197" s="528"/>
      <c r="AV197" s="528"/>
      <c r="AW197" s="528"/>
      <c r="AX197" s="528"/>
      <c r="AY197" s="528"/>
      <c r="AZ197" s="528"/>
      <c r="BA197" s="528"/>
      <c r="BB197" s="528"/>
      <c r="BC197" s="528"/>
      <c r="BD197" s="528"/>
      <c r="BE197" s="528"/>
      <c r="BF197" s="528"/>
      <c r="BG197" s="528"/>
      <c r="BH197" s="528"/>
      <c r="BI197" s="528"/>
      <c r="BJ197" s="528"/>
      <c r="BK197" s="528"/>
      <c r="BL197" s="528"/>
      <c r="BM197" s="528"/>
      <c r="BN197" s="528"/>
      <c r="BO197" s="528"/>
      <c r="BP197" s="528"/>
      <c r="BQ197" s="528"/>
      <c r="BR197" s="528"/>
      <c r="BS197" s="528"/>
      <c r="BT197" s="528"/>
      <c r="BU197" s="528"/>
      <c r="BV197" s="528"/>
      <c r="BW197" s="528"/>
      <c r="BX197" s="528"/>
      <c r="BY197" s="528"/>
      <c r="BZ197" s="528"/>
      <c r="CA197" s="528"/>
      <c r="CB197" s="528"/>
      <c r="CC197" s="528"/>
      <c r="CD197" s="528"/>
      <c r="CE197" s="528"/>
      <c r="CF197" s="528"/>
      <c r="CG197" s="528"/>
      <c r="CH197" s="528"/>
      <c r="CI197" s="528"/>
      <c r="CJ197" s="528"/>
      <c r="CK197" s="528"/>
      <c r="CL197" s="528"/>
      <c r="CM197" s="528"/>
      <c r="CN197" s="528"/>
      <c r="CO197" s="528"/>
      <c r="CP197" s="528"/>
      <c r="CQ197" s="528"/>
      <c r="CR197" s="528"/>
      <c r="CS197" s="528"/>
      <c r="CT197" s="528"/>
      <c r="CU197" s="528"/>
      <c r="CV197" s="528"/>
      <c r="CW197" s="528"/>
      <c r="CX197" s="528"/>
      <c r="CY197" s="528"/>
      <c r="CZ197" s="528"/>
      <c r="DA197" s="528"/>
      <c r="DB197" s="528"/>
      <c r="DC197" s="528"/>
      <c r="DD197" s="528"/>
      <c r="DE197" s="528"/>
      <c r="DF197" s="528"/>
      <c r="DG197" s="528"/>
      <c r="DH197" s="528"/>
      <c r="DI197" s="528"/>
      <c r="DJ197" s="528"/>
      <c r="DK197" s="528"/>
      <c r="DL197" s="528"/>
      <c r="DM197" s="528"/>
      <c r="DN197" s="528"/>
      <c r="DO197" s="528"/>
      <c r="DP197" s="528"/>
      <c r="DQ197" s="528"/>
      <c r="DR197" s="528"/>
      <c r="DS197" s="528"/>
      <c r="DT197" s="528"/>
      <c r="DU197" s="528"/>
      <c r="DV197" s="528"/>
      <c r="DW197" s="528"/>
      <c r="DX197" s="528"/>
      <c r="DY197" s="528"/>
      <c r="DZ197" s="528"/>
      <c r="EA197" s="528"/>
      <c r="EB197" s="528"/>
      <c r="EC197" s="528"/>
      <c r="ED197" s="528"/>
      <c r="EE197" s="528"/>
      <c r="EF197" s="528"/>
      <c r="EG197" s="528"/>
      <c r="EH197" s="528"/>
      <c r="EI197" s="528"/>
      <c r="EJ197" s="528"/>
      <c r="EK197" s="528"/>
      <c r="EL197" s="528"/>
      <c r="EM197" s="528"/>
      <c r="EN197" s="528"/>
      <c r="EO197" s="528"/>
      <c r="EP197" s="528"/>
      <c r="EQ197" s="528"/>
      <c r="ER197" s="528"/>
      <c r="ES197" s="528"/>
      <c r="ET197" s="528"/>
      <c r="EU197" s="528"/>
      <c r="EV197" s="528"/>
      <c r="EW197" s="528"/>
      <c r="EX197" s="528"/>
      <c r="EY197" s="528"/>
      <c r="EZ197" s="528"/>
      <c r="FA197" s="528"/>
      <c r="FB197" s="528"/>
      <c r="FC197" s="528"/>
      <c r="FD197" s="528"/>
      <c r="FE197" s="528"/>
      <c r="FF197" s="528"/>
      <c r="FG197" s="528"/>
    </row>
    <row r="198" spans="1:163" ht="12" customHeight="1" x14ac:dyDescent="0.2">
      <c r="A198" s="134"/>
      <c r="B198" s="134"/>
      <c r="C198" s="134" t="s">
        <v>1139</v>
      </c>
      <c r="D198" s="134" t="s">
        <v>1140</v>
      </c>
      <c r="E198" s="134"/>
      <c r="F198" s="134" t="s">
        <v>1141</v>
      </c>
      <c r="G198" s="134"/>
      <c r="H198" s="134"/>
      <c r="I198" s="558">
        <v>1650</v>
      </c>
      <c r="J198" s="270"/>
      <c r="K198" s="589" t="s">
        <v>1142</v>
      </c>
      <c r="L198" s="270"/>
      <c r="M198" s="558">
        <v>55</v>
      </c>
      <c r="N198" s="538"/>
      <c r="O198" s="558">
        <v>121</v>
      </c>
      <c r="P198" s="538"/>
      <c r="Q198" s="558">
        <v>438</v>
      </c>
      <c r="R198" s="538"/>
      <c r="S198" s="558">
        <v>412</v>
      </c>
      <c r="T198" s="538"/>
      <c r="U198" s="558">
        <v>344</v>
      </c>
      <c r="V198" s="538"/>
      <c r="W198" s="558">
        <v>280</v>
      </c>
      <c r="X198" s="528"/>
      <c r="Y198" s="528"/>
      <c r="Z198" s="528"/>
      <c r="AA198" s="528"/>
      <c r="AB198" s="528"/>
      <c r="AC198" s="528"/>
      <c r="AD198" s="528"/>
      <c r="AE198" s="528"/>
      <c r="AF198" s="528"/>
      <c r="AG198" s="528"/>
      <c r="AH198" s="528"/>
      <c r="AI198" s="528"/>
      <c r="AJ198" s="528"/>
      <c r="AK198" s="528"/>
      <c r="AL198" s="528"/>
      <c r="AM198" s="528"/>
      <c r="AN198" s="528"/>
      <c r="AO198" s="528"/>
      <c r="AP198" s="528"/>
      <c r="AQ198" s="528"/>
      <c r="AR198" s="528"/>
      <c r="AS198" s="528"/>
      <c r="AT198" s="528"/>
      <c r="AU198" s="528"/>
      <c r="AV198" s="528"/>
      <c r="AW198" s="528"/>
      <c r="AX198" s="528"/>
      <c r="AY198" s="528"/>
      <c r="AZ198" s="528"/>
      <c r="BA198" s="528"/>
      <c r="BB198" s="528"/>
      <c r="BC198" s="528"/>
      <c r="BD198" s="528"/>
      <c r="BE198" s="528"/>
      <c r="BF198" s="528"/>
      <c r="BG198" s="528"/>
      <c r="BH198" s="528"/>
      <c r="BI198" s="528"/>
      <c r="BJ198" s="528"/>
      <c r="BK198" s="528"/>
      <c r="BL198" s="528"/>
      <c r="BM198" s="528"/>
      <c r="BN198" s="528"/>
      <c r="BO198" s="528"/>
      <c r="BP198" s="528"/>
      <c r="BQ198" s="528"/>
      <c r="BR198" s="528"/>
      <c r="BS198" s="528"/>
      <c r="BT198" s="528"/>
      <c r="BU198" s="528"/>
      <c r="BV198" s="528"/>
      <c r="BW198" s="528"/>
      <c r="BX198" s="528"/>
      <c r="BY198" s="528"/>
      <c r="BZ198" s="528"/>
      <c r="CA198" s="528"/>
      <c r="CB198" s="528"/>
      <c r="CC198" s="528"/>
      <c r="CD198" s="528"/>
      <c r="CE198" s="528"/>
      <c r="CF198" s="528"/>
      <c r="CG198" s="528"/>
      <c r="CH198" s="528"/>
      <c r="CI198" s="528"/>
      <c r="CJ198" s="528"/>
      <c r="CK198" s="528"/>
      <c r="CL198" s="528"/>
      <c r="CM198" s="528"/>
      <c r="CN198" s="528"/>
      <c r="CO198" s="528"/>
      <c r="CP198" s="528"/>
      <c r="CQ198" s="528"/>
      <c r="CR198" s="528"/>
      <c r="CS198" s="528"/>
      <c r="CT198" s="528"/>
      <c r="CU198" s="528"/>
      <c r="CV198" s="528"/>
      <c r="CW198" s="528"/>
      <c r="CX198" s="528"/>
      <c r="CY198" s="528"/>
      <c r="CZ198" s="528"/>
      <c r="DA198" s="528"/>
      <c r="DB198" s="528"/>
      <c r="DC198" s="528"/>
      <c r="DD198" s="528"/>
      <c r="DE198" s="528"/>
      <c r="DF198" s="528"/>
      <c r="DG198" s="528"/>
      <c r="DH198" s="528"/>
      <c r="DI198" s="528"/>
      <c r="DJ198" s="528"/>
      <c r="DK198" s="528"/>
      <c r="DL198" s="528"/>
      <c r="DM198" s="528"/>
      <c r="DN198" s="528"/>
      <c r="DO198" s="528"/>
      <c r="DP198" s="528"/>
      <c r="DQ198" s="528"/>
      <c r="DR198" s="528"/>
      <c r="DS198" s="528"/>
      <c r="DT198" s="528"/>
      <c r="DU198" s="528"/>
      <c r="DV198" s="528"/>
      <c r="DW198" s="528"/>
      <c r="DX198" s="528"/>
      <c r="DY198" s="528"/>
      <c r="DZ198" s="528"/>
      <c r="EA198" s="528"/>
      <c r="EB198" s="528"/>
      <c r="EC198" s="528"/>
      <c r="ED198" s="528"/>
      <c r="EE198" s="528"/>
      <c r="EF198" s="528"/>
      <c r="EG198" s="528"/>
      <c r="EH198" s="528"/>
      <c r="EI198" s="528"/>
      <c r="EJ198" s="528"/>
      <c r="EK198" s="528"/>
      <c r="EL198" s="528"/>
      <c r="EM198" s="528"/>
      <c r="EN198" s="528"/>
      <c r="EO198" s="528"/>
      <c r="EP198" s="528"/>
      <c r="EQ198" s="528"/>
      <c r="ER198" s="528"/>
      <c r="ES198" s="528"/>
      <c r="ET198" s="528"/>
      <c r="EU198" s="528"/>
      <c r="EV198" s="528"/>
      <c r="EW198" s="528"/>
      <c r="EX198" s="528"/>
      <c r="EY198" s="528"/>
      <c r="EZ198" s="528"/>
      <c r="FA198" s="528"/>
      <c r="FB198" s="528"/>
      <c r="FC198" s="528"/>
      <c r="FD198" s="528"/>
      <c r="FE198" s="528"/>
      <c r="FF198" s="528"/>
      <c r="FG198" s="528"/>
    </row>
    <row r="199" spans="1:163" ht="12" customHeight="1" x14ac:dyDescent="0.2">
      <c r="A199" s="134"/>
      <c r="B199" s="134"/>
      <c r="C199" s="134" t="s">
        <v>1143</v>
      </c>
      <c r="D199" s="134" t="s">
        <v>1144</v>
      </c>
      <c r="E199" s="134"/>
      <c r="F199" s="134" t="s">
        <v>1145</v>
      </c>
      <c r="G199" s="134"/>
      <c r="H199" s="134"/>
      <c r="I199" s="558">
        <v>1530</v>
      </c>
      <c r="J199" s="270"/>
      <c r="K199" s="589" t="s">
        <v>1146</v>
      </c>
      <c r="L199" s="270"/>
      <c r="M199" s="558">
        <v>52</v>
      </c>
      <c r="N199" s="538"/>
      <c r="O199" s="558">
        <v>98</v>
      </c>
      <c r="P199" s="538"/>
      <c r="Q199" s="558">
        <v>462</v>
      </c>
      <c r="R199" s="538"/>
      <c r="S199" s="558">
        <v>456</v>
      </c>
      <c r="T199" s="538"/>
      <c r="U199" s="558">
        <v>273</v>
      </c>
      <c r="V199" s="538"/>
      <c r="W199" s="558">
        <v>189</v>
      </c>
      <c r="X199" s="528"/>
      <c r="Y199" s="528"/>
      <c r="Z199" s="528"/>
      <c r="AA199" s="528"/>
      <c r="AB199" s="528"/>
      <c r="AC199" s="528"/>
      <c r="AD199" s="528"/>
      <c r="AE199" s="528"/>
      <c r="AF199" s="528"/>
      <c r="AG199" s="528"/>
      <c r="AH199" s="528"/>
      <c r="AI199" s="528"/>
      <c r="AJ199" s="528"/>
      <c r="AK199" s="528"/>
      <c r="AL199" s="528"/>
      <c r="AM199" s="528"/>
      <c r="AN199" s="528"/>
      <c r="AO199" s="528"/>
      <c r="AP199" s="528"/>
      <c r="AQ199" s="528"/>
      <c r="AR199" s="528"/>
      <c r="AS199" s="528"/>
      <c r="AT199" s="528"/>
      <c r="AU199" s="528"/>
      <c r="AV199" s="528"/>
      <c r="AW199" s="528"/>
      <c r="AX199" s="528"/>
      <c r="AY199" s="528"/>
      <c r="AZ199" s="528"/>
      <c r="BA199" s="528"/>
      <c r="BB199" s="528"/>
      <c r="BC199" s="528"/>
      <c r="BD199" s="528"/>
      <c r="BE199" s="528"/>
      <c r="BF199" s="528"/>
      <c r="BG199" s="528"/>
      <c r="BH199" s="528"/>
      <c r="BI199" s="528"/>
      <c r="BJ199" s="528"/>
      <c r="BK199" s="528"/>
      <c r="BL199" s="528"/>
      <c r="BM199" s="528"/>
      <c r="BN199" s="528"/>
      <c r="BO199" s="528"/>
      <c r="BP199" s="528"/>
      <c r="BQ199" s="528"/>
      <c r="BR199" s="528"/>
      <c r="BS199" s="528"/>
      <c r="BT199" s="528"/>
      <c r="BU199" s="528"/>
      <c r="BV199" s="528"/>
      <c r="BW199" s="528"/>
      <c r="BX199" s="528"/>
      <c r="BY199" s="528"/>
      <c r="BZ199" s="528"/>
      <c r="CA199" s="528"/>
      <c r="CB199" s="528"/>
      <c r="CC199" s="528"/>
      <c r="CD199" s="528"/>
      <c r="CE199" s="528"/>
      <c r="CF199" s="528"/>
      <c r="CG199" s="528"/>
      <c r="CH199" s="528"/>
      <c r="CI199" s="528"/>
      <c r="CJ199" s="528"/>
      <c r="CK199" s="528"/>
      <c r="CL199" s="528"/>
      <c r="CM199" s="528"/>
      <c r="CN199" s="528"/>
      <c r="CO199" s="528"/>
      <c r="CP199" s="528"/>
      <c r="CQ199" s="528"/>
      <c r="CR199" s="528"/>
      <c r="CS199" s="528"/>
      <c r="CT199" s="528"/>
      <c r="CU199" s="528"/>
      <c r="CV199" s="528"/>
      <c r="CW199" s="528"/>
      <c r="CX199" s="528"/>
      <c r="CY199" s="528"/>
      <c r="CZ199" s="528"/>
      <c r="DA199" s="528"/>
      <c r="DB199" s="528"/>
      <c r="DC199" s="528"/>
      <c r="DD199" s="528"/>
      <c r="DE199" s="528"/>
      <c r="DF199" s="528"/>
      <c r="DG199" s="528"/>
      <c r="DH199" s="528"/>
      <c r="DI199" s="528"/>
      <c r="DJ199" s="528"/>
      <c r="DK199" s="528"/>
      <c r="DL199" s="528"/>
      <c r="DM199" s="528"/>
      <c r="DN199" s="528"/>
      <c r="DO199" s="528"/>
      <c r="DP199" s="528"/>
      <c r="DQ199" s="528"/>
      <c r="DR199" s="528"/>
      <c r="DS199" s="528"/>
      <c r="DT199" s="528"/>
      <c r="DU199" s="528"/>
      <c r="DV199" s="528"/>
      <c r="DW199" s="528"/>
      <c r="DX199" s="528"/>
      <c r="DY199" s="528"/>
      <c r="DZ199" s="528"/>
      <c r="EA199" s="528"/>
      <c r="EB199" s="528"/>
      <c r="EC199" s="528"/>
      <c r="ED199" s="528"/>
      <c r="EE199" s="528"/>
      <c r="EF199" s="528"/>
      <c r="EG199" s="528"/>
      <c r="EH199" s="528"/>
      <c r="EI199" s="528"/>
      <c r="EJ199" s="528"/>
      <c r="EK199" s="528"/>
      <c r="EL199" s="528"/>
      <c r="EM199" s="528"/>
      <c r="EN199" s="528"/>
      <c r="EO199" s="528"/>
      <c r="EP199" s="528"/>
      <c r="EQ199" s="528"/>
      <c r="ER199" s="528"/>
      <c r="ES199" s="528"/>
      <c r="ET199" s="528"/>
      <c r="EU199" s="528"/>
      <c r="EV199" s="528"/>
      <c r="EW199" s="528"/>
      <c r="EX199" s="528"/>
      <c r="EY199" s="528"/>
      <c r="EZ199" s="528"/>
      <c r="FA199" s="528"/>
      <c r="FB199" s="528"/>
      <c r="FC199" s="528"/>
      <c r="FD199" s="528"/>
      <c r="FE199" s="528"/>
      <c r="FF199" s="528"/>
      <c r="FG199" s="528"/>
    </row>
    <row r="200" spans="1:163" ht="12" customHeight="1" x14ac:dyDescent="0.2">
      <c r="A200" s="134"/>
      <c r="B200" s="134"/>
      <c r="C200" s="134" t="s">
        <v>1147</v>
      </c>
      <c r="D200" s="134" t="s">
        <v>1148</v>
      </c>
      <c r="E200" s="134"/>
      <c r="F200" s="134" t="s">
        <v>1149</v>
      </c>
      <c r="G200" s="134"/>
      <c r="H200" s="134"/>
      <c r="I200" s="558">
        <v>1569</v>
      </c>
      <c r="J200" s="270"/>
      <c r="K200" s="589" t="s">
        <v>1150</v>
      </c>
      <c r="L200" s="270"/>
      <c r="M200" s="558">
        <v>73</v>
      </c>
      <c r="N200" s="538"/>
      <c r="O200" s="558">
        <v>116</v>
      </c>
      <c r="P200" s="538"/>
      <c r="Q200" s="558">
        <v>449</v>
      </c>
      <c r="R200" s="538"/>
      <c r="S200" s="558">
        <v>422</v>
      </c>
      <c r="T200" s="538"/>
      <c r="U200" s="558">
        <v>245</v>
      </c>
      <c r="V200" s="538"/>
      <c r="W200" s="558">
        <v>264</v>
      </c>
      <c r="X200" s="528"/>
      <c r="Y200" s="528"/>
      <c r="Z200" s="528"/>
      <c r="AA200" s="528"/>
      <c r="AB200" s="528"/>
      <c r="AC200" s="528"/>
      <c r="AD200" s="528"/>
      <c r="AE200" s="528"/>
      <c r="AF200" s="528"/>
      <c r="AG200" s="528"/>
      <c r="AH200" s="528"/>
      <c r="AI200" s="528"/>
      <c r="AJ200" s="528"/>
      <c r="AK200" s="528"/>
      <c r="AL200" s="528"/>
      <c r="AM200" s="528"/>
      <c r="AN200" s="528"/>
      <c r="AO200" s="528"/>
      <c r="AP200" s="528"/>
      <c r="AQ200" s="528"/>
      <c r="AR200" s="528"/>
      <c r="AS200" s="528"/>
      <c r="AT200" s="528"/>
      <c r="AU200" s="528"/>
      <c r="AV200" s="528"/>
      <c r="AW200" s="528"/>
      <c r="AX200" s="528"/>
      <c r="AY200" s="528"/>
      <c r="AZ200" s="528"/>
      <c r="BA200" s="528"/>
      <c r="BB200" s="528"/>
      <c r="BC200" s="528"/>
      <c r="BD200" s="528"/>
      <c r="BE200" s="528"/>
      <c r="BF200" s="528"/>
      <c r="BG200" s="528"/>
      <c r="BH200" s="528"/>
      <c r="BI200" s="528"/>
      <c r="BJ200" s="528"/>
      <c r="BK200" s="528"/>
      <c r="BL200" s="528"/>
      <c r="BM200" s="528"/>
      <c r="BN200" s="528"/>
      <c r="BO200" s="528"/>
      <c r="BP200" s="528"/>
      <c r="BQ200" s="528"/>
      <c r="BR200" s="528"/>
      <c r="BS200" s="528"/>
      <c r="BT200" s="528"/>
      <c r="BU200" s="528"/>
      <c r="BV200" s="528"/>
      <c r="BW200" s="528"/>
      <c r="BX200" s="528"/>
      <c r="BY200" s="528"/>
      <c r="BZ200" s="528"/>
      <c r="CA200" s="528"/>
      <c r="CB200" s="528"/>
      <c r="CC200" s="528"/>
      <c r="CD200" s="528"/>
      <c r="CE200" s="528"/>
      <c r="CF200" s="528"/>
      <c r="CG200" s="528"/>
      <c r="CH200" s="528"/>
      <c r="CI200" s="528"/>
      <c r="CJ200" s="528"/>
      <c r="CK200" s="528"/>
      <c r="CL200" s="528"/>
      <c r="CM200" s="528"/>
      <c r="CN200" s="528"/>
      <c r="CO200" s="528"/>
      <c r="CP200" s="528"/>
      <c r="CQ200" s="528"/>
      <c r="CR200" s="528"/>
      <c r="CS200" s="528"/>
      <c r="CT200" s="528"/>
      <c r="CU200" s="528"/>
      <c r="CV200" s="528"/>
      <c r="CW200" s="528"/>
      <c r="CX200" s="528"/>
      <c r="CY200" s="528"/>
      <c r="CZ200" s="528"/>
      <c r="DA200" s="528"/>
      <c r="DB200" s="528"/>
      <c r="DC200" s="528"/>
      <c r="DD200" s="528"/>
      <c r="DE200" s="528"/>
      <c r="DF200" s="528"/>
      <c r="DG200" s="528"/>
      <c r="DH200" s="528"/>
      <c r="DI200" s="528"/>
      <c r="DJ200" s="528"/>
      <c r="DK200" s="528"/>
      <c r="DL200" s="528"/>
      <c r="DM200" s="528"/>
      <c r="DN200" s="528"/>
      <c r="DO200" s="528"/>
      <c r="DP200" s="528"/>
      <c r="DQ200" s="528"/>
      <c r="DR200" s="528"/>
      <c r="DS200" s="528"/>
      <c r="DT200" s="528"/>
      <c r="DU200" s="528"/>
      <c r="DV200" s="528"/>
      <c r="DW200" s="528"/>
      <c r="DX200" s="528"/>
      <c r="DY200" s="528"/>
      <c r="DZ200" s="528"/>
      <c r="EA200" s="528"/>
      <c r="EB200" s="528"/>
      <c r="EC200" s="528"/>
      <c r="ED200" s="528"/>
      <c r="EE200" s="528"/>
      <c r="EF200" s="528"/>
      <c r="EG200" s="528"/>
      <c r="EH200" s="528"/>
      <c r="EI200" s="528"/>
      <c r="EJ200" s="528"/>
      <c r="EK200" s="528"/>
      <c r="EL200" s="528"/>
      <c r="EM200" s="528"/>
      <c r="EN200" s="528"/>
      <c r="EO200" s="528"/>
      <c r="EP200" s="528"/>
      <c r="EQ200" s="528"/>
      <c r="ER200" s="528"/>
      <c r="ES200" s="528"/>
      <c r="ET200" s="528"/>
      <c r="EU200" s="528"/>
      <c r="EV200" s="528"/>
      <c r="EW200" s="528"/>
      <c r="EX200" s="528"/>
      <c r="EY200" s="528"/>
      <c r="EZ200" s="528"/>
      <c r="FA200" s="528"/>
      <c r="FB200" s="528"/>
      <c r="FC200" s="528"/>
      <c r="FD200" s="528"/>
      <c r="FE200" s="528"/>
      <c r="FF200" s="528"/>
      <c r="FG200" s="528"/>
    </row>
    <row r="201" spans="1:163" ht="12" customHeight="1" x14ac:dyDescent="0.2">
      <c r="A201" s="134"/>
      <c r="B201" s="134"/>
      <c r="C201" s="134" t="s">
        <v>1151</v>
      </c>
      <c r="D201" s="134" t="s">
        <v>1152</v>
      </c>
      <c r="E201" s="134"/>
      <c r="F201" s="134" t="s">
        <v>1153</v>
      </c>
      <c r="G201" s="134"/>
      <c r="H201" s="134"/>
      <c r="I201" s="558">
        <v>1988</v>
      </c>
      <c r="J201" s="270"/>
      <c r="K201" s="589" t="s">
        <v>1154</v>
      </c>
      <c r="L201" s="270"/>
      <c r="M201" s="558">
        <v>47</v>
      </c>
      <c r="N201" s="538"/>
      <c r="O201" s="558">
        <v>105</v>
      </c>
      <c r="P201" s="538"/>
      <c r="Q201" s="558">
        <v>507</v>
      </c>
      <c r="R201" s="538"/>
      <c r="S201" s="558">
        <v>584</v>
      </c>
      <c r="T201" s="538"/>
      <c r="U201" s="558">
        <v>428</v>
      </c>
      <c r="V201" s="538"/>
      <c r="W201" s="558">
        <v>317</v>
      </c>
    </row>
    <row r="202" spans="1:163" ht="12" customHeight="1" x14ac:dyDescent="0.2">
      <c r="A202" s="134"/>
      <c r="B202" s="134"/>
      <c r="C202" s="134" t="s">
        <v>1155</v>
      </c>
      <c r="D202" s="134" t="s">
        <v>1156</v>
      </c>
      <c r="E202" s="134"/>
      <c r="F202" s="134" t="s">
        <v>1157</v>
      </c>
      <c r="G202" s="134"/>
      <c r="H202" s="134"/>
      <c r="I202" s="558">
        <v>737</v>
      </c>
      <c r="J202" s="270"/>
      <c r="K202" s="589" t="s">
        <v>1158</v>
      </c>
      <c r="L202" s="270"/>
      <c r="M202" s="558" t="s">
        <v>2406</v>
      </c>
      <c r="N202" s="538"/>
      <c r="O202" s="558" t="s">
        <v>2406</v>
      </c>
      <c r="P202" s="538"/>
      <c r="Q202" s="558">
        <v>179</v>
      </c>
      <c r="R202" s="538"/>
      <c r="S202" s="558">
        <v>194</v>
      </c>
      <c r="T202" s="538"/>
      <c r="U202" s="558">
        <v>149</v>
      </c>
      <c r="V202" s="538"/>
      <c r="W202" s="558">
        <v>157</v>
      </c>
    </row>
    <row r="203" spans="1:163" ht="12" customHeight="1" x14ac:dyDescent="0.2">
      <c r="A203" s="134"/>
      <c r="B203" s="134"/>
      <c r="C203" s="134" t="s">
        <v>1159</v>
      </c>
      <c r="D203" s="134" t="s">
        <v>1160</v>
      </c>
      <c r="E203" s="134"/>
      <c r="F203" s="134" t="s">
        <v>1161</v>
      </c>
      <c r="G203" s="134"/>
      <c r="H203" s="134"/>
      <c r="I203" s="558">
        <v>1977</v>
      </c>
      <c r="J203" s="270"/>
      <c r="K203" s="589" t="s">
        <v>1162</v>
      </c>
      <c r="L203" s="270"/>
      <c r="M203" s="558">
        <v>74</v>
      </c>
      <c r="N203" s="538"/>
      <c r="O203" s="558">
        <v>138</v>
      </c>
      <c r="P203" s="538"/>
      <c r="Q203" s="558">
        <v>501</v>
      </c>
      <c r="R203" s="538"/>
      <c r="S203" s="558">
        <v>557</v>
      </c>
      <c r="T203" s="538"/>
      <c r="U203" s="558">
        <v>378</v>
      </c>
      <c r="V203" s="538"/>
      <c r="W203" s="558">
        <v>329</v>
      </c>
    </row>
    <row r="204" spans="1:163" ht="12" customHeight="1" x14ac:dyDescent="0.2">
      <c r="A204" s="134"/>
      <c r="B204" s="134"/>
      <c r="C204" s="134" t="s">
        <v>1163</v>
      </c>
      <c r="D204" s="134" t="s">
        <v>1164</v>
      </c>
      <c r="E204" s="134"/>
      <c r="F204" s="134" t="s">
        <v>1165</v>
      </c>
      <c r="G204" s="134"/>
      <c r="H204" s="134"/>
      <c r="I204" s="558">
        <v>1017</v>
      </c>
      <c r="J204" s="270"/>
      <c r="K204" s="589" t="s">
        <v>1166</v>
      </c>
      <c r="L204" s="270"/>
      <c r="M204" s="558">
        <v>39</v>
      </c>
      <c r="N204" s="538"/>
      <c r="O204" s="558">
        <v>67</v>
      </c>
      <c r="P204" s="538"/>
      <c r="Q204" s="558">
        <v>271</v>
      </c>
      <c r="R204" s="538"/>
      <c r="S204" s="558">
        <v>292</v>
      </c>
      <c r="T204" s="538"/>
      <c r="U204" s="558">
        <v>190</v>
      </c>
      <c r="V204" s="538"/>
      <c r="W204" s="558">
        <v>158</v>
      </c>
    </row>
    <row r="205" spans="1:163" ht="12" customHeight="1" x14ac:dyDescent="0.2">
      <c r="A205" s="134"/>
      <c r="B205" s="134"/>
      <c r="C205" s="134" t="s">
        <v>1167</v>
      </c>
      <c r="D205" s="134" t="s">
        <v>1168</v>
      </c>
      <c r="E205" s="134"/>
      <c r="F205" s="134" t="s">
        <v>1169</v>
      </c>
      <c r="G205" s="134"/>
      <c r="H205" s="134"/>
      <c r="I205" s="558">
        <v>1234</v>
      </c>
      <c r="J205" s="270"/>
      <c r="K205" s="589" t="s">
        <v>1170</v>
      </c>
      <c r="L205" s="270"/>
      <c r="M205" s="558">
        <v>38</v>
      </c>
      <c r="N205" s="538"/>
      <c r="O205" s="558">
        <v>96</v>
      </c>
      <c r="P205" s="538"/>
      <c r="Q205" s="558">
        <v>300</v>
      </c>
      <c r="R205" s="538"/>
      <c r="S205" s="558">
        <v>315</v>
      </c>
      <c r="T205" s="538"/>
      <c r="U205" s="558">
        <v>262</v>
      </c>
      <c r="V205" s="538"/>
      <c r="W205" s="558">
        <v>223</v>
      </c>
    </row>
    <row r="206" spans="1:163" ht="12" customHeight="1" x14ac:dyDescent="0.2">
      <c r="A206" s="134"/>
      <c r="B206" s="134"/>
      <c r="C206" s="134" t="s">
        <v>1171</v>
      </c>
      <c r="D206" s="134" t="s">
        <v>1172</v>
      </c>
      <c r="E206" s="134"/>
      <c r="F206" s="134" t="s">
        <v>1173</v>
      </c>
      <c r="G206" s="134"/>
      <c r="H206" s="134"/>
      <c r="I206" s="558">
        <v>1457</v>
      </c>
      <c r="J206" s="270"/>
      <c r="K206" s="589" t="s">
        <v>1174</v>
      </c>
      <c r="L206" s="270"/>
      <c r="M206" s="558">
        <v>74</v>
      </c>
      <c r="N206" s="538"/>
      <c r="O206" s="558">
        <v>120</v>
      </c>
      <c r="P206" s="538"/>
      <c r="Q206" s="558">
        <v>417</v>
      </c>
      <c r="R206" s="538"/>
      <c r="S206" s="558">
        <v>343</v>
      </c>
      <c r="T206" s="538"/>
      <c r="U206" s="558">
        <v>273</v>
      </c>
      <c r="V206" s="538"/>
      <c r="W206" s="558">
        <v>230</v>
      </c>
    </row>
    <row r="207" spans="1:163" ht="12" customHeight="1" x14ac:dyDescent="0.2">
      <c r="A207" s="134"/>
      <c r="B207" s="134"/>
      <c r="C207" s="134" t="s">
        <v>1175</v>
      </c>
      <c r="D207" s="134" t="s">
        <v>1176</v>
      </c>
      <c r="E207" s="134"/>
      <c r="F207" s="134" t="s">
        <v>1177</v>
      </c>
      <c r="G207" s="134"/>
      <c r="H207" s="134"/>
      <c r="I207" s="558">
        <v>1598</v>
      </c>
      <c r="J207" s="270"/>
      <c r="K207" s="589" t="s">
        <v>1178</v>
      </c>
      <c r="L207" s="270"/>
      <c r="M207" s="558">
        <v>88</v>
      </c>
      <c r="N207" s="538"/>
      <c r="O207" s="558">
        <v>103</v>
      </c>
      <c r="P207" s="538"/>
      <c r="Q207" s="558">
        <v>414</v>
      </c>
      <c r="R207" s="538"/>
      <c r="S207" s="558">
        <v>416</v>
      </c>
      <c r="T207" s="538"/>
      <c r="U207" s="558">
        <v>348</v>
      </c>
      <c r="V207" s="538"/>
      <c r="W207" s="558">
        <v>229</v>
      </c>
    </row>
    <row r="208" spans="1:163" ht="10.5" customHeight="1" x14ac:dyDescent="0.2">
      <c r="A208" s="134"/>
      <c r="B208" s="134"/>
      <c r="C208" s="773" t="s">
        <v>1179</v>
      </c>
      <c r="D208" s="773" t="s">
        <v>1180</v>
      </c>
      <c r="E208" s="562"/>
      <c r="F208" s="773" t="s">
        <v>1181</v>
      </c>
      <c r="G208" s="525" t="s">
        <v>1182</v>
      </c>
      <c r="H208" s="563"/>
      <c r="I208" s="771">
        <v>1013</v>
      </c>
      <c r="J208" s="270"/>
      <c r="K208" s="774" t="s">
        <v>1024</v>
      </c>
      <c r="L208" s="270"/>
      <c r="M208" s="771" t="s">
        <v>2406</v>
      </c>
      <c r="N208" s="538"/>
      <c r="O208" s="771" t="s">
        <v>2406</v>
      </c>
      <c r="P208" s="538"/>
      <c r="Q208" s="771">
        <v>231</v>
      </c>
      <c r="R208" s="538"/>
      <c r="S208" s="771">
        <v>261</v>
      </c>
      <c r="T208" s="538"/>
      <c r="U208" s="771">
        <v>232</v>
      </c>
      <c r="V208" s="538"/>
      <c r="W208" s="771">
        <v>187</v>
      </c>
    </row>
    <row r="209" spans="1:23" ht="10.5" customHeight="1" x14ac:dyDescent="0.2">
      <c r="A209" s="134"/>
      <c r="B209" s="134"/>
      <c r="C209" s="773"/>
      <c r="D209" s="773"/>
      <c r="E209" s="562"/>
      <c r="F209" s="773"/>
      <c r="G209" s="525" t="s">
        <v>1183</v>
      </c>
      <c r="H209" s="563"/>
      <c r="I209" s="772"/>
      <c r="J209" s="270"/>
      <c r="K209" s="775"/>
      <c r="L209" s="270"/>
      <c r="M209" s="772"/>
      <c r="N209" s="538"/>
      <c r="O209" s="772"/>
      <c r="P209" s="538"/>
      <c r="Q209" s="772"/>
      <c r="R209" s="538"/>
      <c r="S209" s="772"/>
      <c r="T209" s="538"/>
      <c r="U209" s="772"/>
      <c r="V209" s="538"/>
      <c r="W209" s="772"/>
    </row>
    <row r="210" spans="1:23" ht="12" customHeight="1" x14ac:dyDescent="0.2">
      <c r="A210" s="134"/>
      <c r="B210" s="134"/>
      <c r="C210" s="134" t="s">
        <v>1184</v>
      </c>
      <c r="D210" s="134" t="s">
        <v>1185</v>
      </c>
      <c r="E210" s="134"/>
      <c r="F210" s="134" t="s">
        <v>1186</v>
      </c>
      <c r="G210" s="134"/>
      <c r="H210" s="134"/>
      <c r="I210" s="558">
        <v>987</v>
      </c>
      <c r="J210" s="270"/>
      <c r="K210" s="589" t="s">
        <v>1187</v>
      </c>
      <c r="L210" s="270"/>
      <c r="M210" s="558">
        <v>64</v>
      </c>
      <c r="N210" s="538"/>
      <c r="O210" s="558">
        <v>104</v>
      </c>
      <c r="P210" s="538"/>
      <c r="Q210" s="558">
        <v>272</v>
      </c>
      <c r="R210" s="538"/>
      <c r="S210" s="558">
        <v>219</v>
      </c>
      <c r="T210" s="538"/>
      <c r="U210" s="558">
        <v>162</v>
      </c>
      <c r="V210" s="538"/>
      <c r="W210" s="558">
        <v>166</v>
      </c>
    </row>
    <row r="211" spans="1:23" ht="12" customHeight="1" x14ac:dyDescent="0.2">
      <c r="A211" s="134"/>
      <c r="B211" s="134"/>
      <c r="C211" s="134" t="s">
        <v>1188</v>
      </c>
      <c r="D211" s="134" t="s">
        <v>1189</v>
      </c>
      <c r="E211" s="134"/>
      <c r="F211" s="134" t="s">
        <v>1190</v>
      </c>
      <c r="G211" s="134"/>
      <c r="H211" s="134"/>
      <c r="I211" s="558">
        <v>1253</v>
      </c>
      <c r="J211" s="270"/>
      <c r="K211" s="589" t="s">
        <v>1191</v>
      </c>
      <c r="L211" s="270"/>
      <c r="M211" s="558">
        <v>82</v>
      </c>
      <c r="N211" s="538"/>
      <c r="O211" s="558">
        <v>108</v>
      </c>
      <c r="P211" s="538"/>
      <c r="Q211" s="558">
        <v>359</v>
      </c>
      <c r="R211" s="538"/>
      <c r="S211" s="558">
        <v>257</v>
      </c>
      <c r="T211" s="538"/>
      <c r="U211" s="558">
        <v>218</v>
      </c>
      <c r="V211" s="538"/>
      <c r="W211" s="558">
        <v>229</v>
      </c>
    </row>
    <row r="212" spans="1:23" ht="12" customHeight="1" x14ac:dyDescent="0.2">
      <c r="A212" s="134"/>
      <c r="B212" s="134"/>
      <c r="C212" s="134" t="s">
        <v>1192</v>
      </c>
      <c r="D212" s="134" t="s">
        <v>1193</v>
      </c>
      <c r="E212" s="134"/>
      <c r="F212" s="134" t="s">
        <v>1194</v>
      </c>
      <c r="G212" s="134"/>
      <c r="H212" s="134"/>
      <c r="I212" s="558">
        <v>1982</v>
      </c>
      <c r="J212" s="270"/>
      <c r="K212" s="589" t="s">
        <v>1195</v>
      </c>
      <c r="L212" s="270"/>
      <c r="M212" s="558">
        <v>108</v>
      </c>
      <c r="N212" s="538"/>
      <c r="O212" s="558">
        <v>176</v>
      </c>
      <c r="P212" s="538"/>
      <c r="Q212" s="558">
        <v>518</v>
      </c>
      <c r="R212" s="538"/>
      <c r="S212" s="558">
        <v>488</v>
      </c>
      <c r="T212" s="538"/>
      <c r="U212" s="558">
        <v>355</v>
      </c>
      <c r="V212" s="538"/>
      <c r="W212" s="558">
        <v>337</v>
      </c>
    </row>
    <row r="213" spans="1:23" ht="12" customHeight="1" x14ac:dyDescent="0.2">
      <c r="A213" s="134"/>
      <c r="B213" s="134"/>
      <c r="C213" s="134" t="s">
        <v>1196</v>
      </c>
      <c r="D213" s="134" t="s">
        <v>1197</v>
      </c>
      <c r="E213" s="134"/>
      <c r="F213" s="134" t="s">
        <v>1198</v>
      </c>
      <c r="G213" s="134"/>
      <c r="H213" s="134"/>
      <c r="I213" s="558">
        <v>1662</v>
      </c>
      <c r="J213" s="270"/>
      <c r="K213" s="589" t="s">
        <v>1199</v>
      </c>
      <c r="L213" s="270"/>
      <c r="M213" s="558">
        <v>80</v>
      </c>
      <c r="N213" s="538"/>
      <c r="O213" s="558">
        <v>131</v>
      </c>
      <c r="P213" s="538"/>
      <c r="Q213" s="558">
        <v>468</v>
      </c>
      <c r="R213" s="538"/>
      <c r="S213" s="558">
        <v>422</v>
      </c>
      <c r="T213" s="538"/>
      <c r="U213" s="558">
        <v>316</v>
      </c>
      <c r="V213" s="538"/>
      <c r="W213" s="558">
        <v>245</v>
      </c>
    </row>
    <row r="214" spans="1:23" s="557" customFormat="1" ht="12" customHeight="1" x14ac:dyDescent="0.2">
      <c r="A214" s="134"/>
      <c r="B214" s="134"/>
      <c r="C214" s="134" t="s">
        <v>1200</v>
      </c>
      <c r="D214" s="134" t="s">
        <v>1201</v>
      </c>
      <c r="E214" s="134"/>
      <c r="F214" s="134" t="s">
        <v>1202</v>
      </c>
      <c r="G214" s="134"/>
      <c r="H214" s="134"/>
      <c r="I214" s="558">
        <v>697</v>
      </c>
      <c r="J214" s="270"/>
      <c r="K214" s="589" t="s">
        <v>1203</v>
      </c>
      <c r="L214" s="270"/>
      <c r="M214" s="558">
        <v>35</v>
      </c>
      <c r="N214" s="538"/>
      <c r="O214" s="558">
        <v>60</v>
      </c>
      <c r="P214" s="538"/>
      <c r="Q214" s="558">
        <v>220</v>
      </c>
      <c r="R214" s="538"/>
      <c r="S214" s="558">
        <v>135</v>
      </c>
      <c r="T214" s="538"/>
      <c r="U214" s="558">
        <v>116</v>
      </c>
      <c r="V214" s="538"/>
      <c r="W214" s="558">
        <v>131</v>
      </c>
    </row>
    <row r="215" spans="1:23" ht="12" customHeight="1" x14ac:dyDescent="0.2">
      <c r="A215" s="134"/>
      <c r="B215" s="134"/>
      <c r="C215" s="134" t="s">
        <v>1204</v>
      </c>
      <c r="D215" s="134" t="s">
        <v>1205</v>
      </c>
      <c r="E215" s="134"/>
      <c r="F215" s="134" t="s">
        <v>1206</v>
      </c>
      <c r="G215" s="134"/>
      <c r="H215" s="134"/>
      <c r="I215" s="558">
        <v>2066</v>
      </c>
      <c r="J215" s="270"/>
      <c r="K215" s="589" t="s">
        <v>1207</v>
      </c>
      <c r="L215" s="270"/>
      <c r="M215" s="558">
        <v>80</v>
      </c>
      <c r="N215" s="538"/>
      <c r="O215" s="558">
        <v>135</v>
      </c>
      <c r="P215" s="538"/>
      <c r="Q215" s="558">
        <v>564</v>
      </c>
      <c r="R215" s="538"/>
      <c r="S215" s="558">
        <v>557</v>
      </c>
      <c r="T215" s="538"/>
      <c r="U215" s="558">
        <v>411</v>
      </c>
      <c r="V215" s="538"/>
      <c r="W215" s="558">
        <v>319</v>
      </c>
    </row>
    <row r="216" spans="1:23" ht="12" customHeight="1" x14ac:dyDescent="0.2">
      <c r="A216" s="134"/>
      <c r="B216" s="134"/>
      <c r="C216" s="134" t="s">
        <v>1208</v>
      </c>
      <c r="D216" s="134" t="s">
        <v>1209</v>
      </c>
      <c r="E216" s="134"/>
      <c r="F216" s="134" t="s">
        <v>1210</v>
      </c>
      <c r="G216" s="134"/>
      <c r="H216" s="134"/>
      <c r="I216" s="558">
        <v>1893</v>
      </c>
      <c r="J216" s="270"/>
      <c r="K216" s="589" t="s">
        <v>1211</v>
      </c>
      <c r="L216" s="270"/>
      <c r="M216" s="558">
        <v>119</v>
      </c>
      <c r="N216" s="538"/>
      <c r="O216" s="558">
        <v>138</v>
      </c>
      <c r="P216" s="538"/>
      <c r="Q216" s="558">
        <v>485</v>
      </c>
      <c r="R216" s="538"/>
      <c r="S216" s="558">
        <v>472</v>
      </c>
      <c r="T216" s="538"/>
      <c r="U216" s="558">
        <v>375</v>
      </c>
      <c r="V216" s="538"/>
      <c r="W216" s="558">
        <v>304</v>
      </c>
    </row>
    <row r="217" spans="1:23" ht="12" customHeight="1" x14ac:dyDescent="0.2">
      <c r="A217" s="134"/>
      <c r="B217" s="134"/>
      <c r="C217" s="134" t="s">
        <v>1212</v>
      </c>
      <c r="D217" s="134" t="s">
        <v>1213</v>
      </c>
      <c r="E217" s="134"/>
      <c r="F217" s="134" t="s">
        <v>1214</v>
      </c>
      <c r="G217" s="134"/>
      <c r="H217" s="134"/>
      <c r="I217" s="558">
        <v>936</v>
      </c>
      <c r="J217" s="270"/>
      <c r="K217" s="589" t="s">
        <v>1215</v>
      </c>
      <c r="L217" s="270"/>
      <c r="M217" s="558">
        <v>39</v>
      </c>
      <c r="N217" s="538"/>
      <c r="O217" s="558">
        <v>64</v>
      </c>
      <c r="P217" s="538"/>
      <c r="Q217" s="558">
        <v>245</v>
      </c>
      <c r="R217" s="538"/>
      <c r="S217" s="558">
        <v>227</v>
      </c>
      <c r="T217" s="538"/>
      <c r="U217" s="558">
        <v>180</v>
      </c>
      <c r="V217" s="538"/>
      <c r="W217" s="558">
        <v>181</v>
      </c>
    </row>
    <row r="218" spans="1:23" ht="12" customHeight="1" x14ac:dyDescent="0.2">
      <c r="A218" s="134"/>
      <c r="B218" s="134"/>
      <c r="C218" s="134" t="s">
        <v>1216</v>
      </c>
      <c r="D218" s="134" t="s">
        <v>1217</v>
      </c>
      <c r="E218" s="134"/>
      <c r="F218" s="134" t="s">
        <v>1218</v>
      </c>
      <c r="G218" s="134"/>
      <c r="H218" s="134"/>
      <c r="I218" s="558">
        <v>571</v>
      </c>
      <c r="J218" s="270"/>
      <c r="K218" s="589" t="s">
        <v>1219</v>
      </c>
      <c r="L218" s="270"/>
      <c r="M218" s="558">
        <v>31</v>
      </c>
      <c r="N218" s="538"/>
      <c r="O218" s="558">
        <v>40</v>
      </c>
      <c r="P218" s="538"/>
      <c r="Q218" s="558">
        <v>141</v>
      </c>
      <c r="R218" s="538"/>
      <c r="S218" s="558">
        <v>123</v>
      </c>
      <c r="T218" s="538"/>
      <c r="U218" s="558">
        <v>100</v>
      </c>
      <c r="V218" s="538"/>
      <c r="W218" s="558">
        <v>136</v>
      </c>
    </row>
    <row r="219" spans="1:23" ht="12" customHeight="1" x14ac:dyDescent="0.2">
      <c r="A219" s="134"/>
      <c r="B219" s="134"/>
      <c r="C219" s="134" t="s">
        <v>1220</v>
      </c>
      <c r="D219" s="134" t="s">
        <v>1221</v>
      </c>
      <c r="E219" s="134"/>
      <c r="F219" s="134" t="s">
        <v>1222</v>
      </c>
      <c r="G219" s="134"/>
      <c r="H219" s="134"/>
      <c r="I219" s="558">
        <v>2144</v>
      </c>
      <c r="J219" s="270"/>
      <c r="K219" s="589" t="s">
        <v>1223</v>
      </c>
      <c r="L219" s="270"/>
      <c r="M219" s="558">
        <v>78</v>
      </c>
      <c r="N219" s="538"/>
      <c r="O219" s="558">
        <v>152</v>
      </c>
      <c r="P219" s="538"/>
      <c r="Q219" s="558">
        <v>562</v>
      </c>
      <c r="R219" s="538"/>
      <c r="S219" s="558">
        <v>558</v>
      </c>
      <c r="T219" s="538"/>
      <c r="U219" s="558">
        <v>466</v>
      </c>
      <c r="V219" s="538"/>
      <c r="W219" s="558">
        <v>328</v>
      </c>
    </row>
    <row r="220" spans="1:23" ht="12" customHeight="1" x14ac:dyDescent="0.2">
      <c r="A220" s="134"/>
      <c r="B220" s="134"/>
      <c r="C220" s="134" t="s">
        <v>1224</v>
      </c>
      <c r="D220" s="134" t="s">
        <v>1225</v>
      </c>
      <c r="E220" s="134"/>
      <c r="F220" s="134" t="s">
        <v>1226</v>
      </c>
      <c r="G220" s="134"/>
      <c r="H220" s="134"/>
      <c r="I220" s="558">
        <v>759</v>
      </c>
      <c r="J220" s="270"/>
      <c r="K220" s="589" t="s">
        <v>1227</v>
      </c>
      <c r="L220" s="270"/>
      <c r="M220" s="558">
        <v>61</v>
      </c>
      <c r="N220" s="538"/>
      <c r="O220" s="558">
        <v>71</v>
      </c>
      <c r="P220" s="538"/>
      <c r="Q220" s="558">
        <v>194</v>
      </c>
      <c r="R220" s="538"/>
      <c r="S220" s="558">
        <v>165</v>
      </c>
      <c r="T220" s="538"/>
      <c r="U220" s="558">
        <v>149</v>
      </c>
      <c r="V220" s="538"/>
      <c r="W220" s="558">
        <v>119</v>
      </c>
    </row>
    <row r="221" spans="1:23" ht="12" customHeight="1" x14ac:dyDescent="0.2">
      <c r="A221" s="134"/>
      <c r="B221" s="134"/>
      <c r="C221" s="134" t="s">
        <v>1228</v>
      </c>
      <c r="D221" s="134" t="s">
        <v>1229</v>
      </c>
      <c r="E221" s="134"/>
      <c r="F221" s="134" t="s">
        <v>1230</v>
      </c>
      <c r="G221" s="134"/>
      <c r="H221" s="134"/>
      <c r="I221" s="558">
        <v>1520</v>
      </c>
      <c r="J221" s="270"/>
      <c r="K221" s="589" t="s">
        <v>1231</v>
      </c>
      <c r="L221" s="270"/>
      <c r="M221" s="558">
        <v>49</v>
      </c>
      <c r="N221" s="538"/>
      <c r="O221" s="558">
        <v>81</v>
      </c>
      <c r="P221" s="538"/>
      <c r="Q221" s="558">
        <v>376</v>
      </c>
      <c r="R221" s="538"/>
      <c r="S221" s="558">
        <v>413</v>
      </c>
      <c r="T221" s="538"/>
      <c r="U221" s="558">
        <v>325</v>
      </c>
      <c r="V221" s="538"/>
      <c r="W221" s="558">
        <v>276</v>
      </c>
    </row>
    <row r="222" spans="1:23" ht="12" customHeight="1" x14ac:dyDescent="0.2">
      <c r="A222" s="134"/>
      <c r="B222" s="134"/>
      <c r="C222" s="134"/>
      <c r="D222" s="134"/>
      <c r="E222" s="134"/>
      <c r="F222" s="134"/>
      <c r="G222" s="134"/>
      <c r="H222" s="134"/>
      <c r="I222" s="558"/>
      <c r="J222" s="270"/>
      <c r="K222" s="589"/>
      <c r="L222" s="270"/>
      <c r="M222" s="558"/>
      <c r="N222" s="538"/>
      <c r="O222" s="558"/>
      <c r="P222" s="538"/>
      <c r="Q222" s="558"/>
      <c r="R222" s="538"/>
      <c r="S222" s="558"/>
      <c r="T222" s="538"/>
      <c r="U222" s="558"/>
      <c r="V222" s="538"/>
      <c r="W222" s="558"/>
    </row>
    <row r="223" spans="1:23" ht="12" customHeight="1" x14ac:dyDescent="0.25">
      <c r="A223" s="549"/>
      <c r="B223" s="549"/>
      <c r="C223" s="549" t="s">
        <v>1232</v>
      </c>
      <c r="D223" s="549" t="s">
        <v>1233</v>
      </c>
      <c r="E223" s="549" t="s">
        <v>1234</v>
      </c>
      <c r="F223" s="549"/>
      <c r="G223" s="549"/>
      <c r="H223" s="549"/>
      <c r="I223" s="550">
        <v>36882</v>
      </c>
      <c r="J223" s="555"/>
      <c r="K223" s="587" t="s">
        <v>1235</v>
      </c>
      <c r="L223" s="555"/>
      <c r="M223" s="550">
        <v>2826</v>
      </c>
      <c r="N223" s="588"/>
      <c r="O223" s="550">
        <v>4069</v>
      </c>
      <c r="P223" s="588"/>
      <c r="Q223" s="550">
        <v>10745</v>
      </c>
      <c r="R223" s="588"/>
      <c r="S223" s="550">
        <v>7542</v>
      </c>
      <c r="T223" s="588"/>
      <c r="U223" s="550">
        <v>5764</v>
      </c>
      <c r="V223" s="588"/>
      <c r="W223" s="550">
        <v>5936</v>
      </c>
    </row>
    <row r="224" spans="1:23" ht="12" customHeight="1" x14ac:dyDescent="0.2">
      <c r="A224" s="134"/>
      <c r="B224" s="134"/>
      <c r="C224" s="134"/>
      <c r="D224" s="134"/>
      <c r="E224" s="134"/>
      <c r="F224" s="134"/>
      <c r="G224" s="134"/>
      <c r="H224" s="134"/>
      <c r="I224" s="558"/>
      <c r="J224" s="270"/>
      <c r="K224" s="589"/>
      <c r="L224" s="270"/>
      <c r="M224" s="558"/>
      <c r="N224" s="538"/>
      <c r="O224" s="558"/>
      <c r="P224" s="538"/>
      <c r="Q224" s="558"/>
      <c r="R224" s="538"/>
      <c r="S224" s="558"/>
      <c r="T224" s="538"/>
      <c r="U224" s="558"/>
      <c r="V224" s="538"/>
      <c r="W224" s="558"/>
    </row>
    <row r="225" spans="1:23" ht="14.25" customHeight="1" x14ac:dyDescent="0.2">
      <c r="A225" s="134"/>
      <c r="B225" s="134"/>
      <c r="C225" s="134" t="s">
        <v>1236</v>
      </c>
      <c r="D225" s="134" t="s">
        <v>1237</v>
      </c>
      <c r="E225" s="134" t="s">
        <v>1238</v>
      </c>
      <c r="F225" s="134"/>
      <c r="G225" s="134"/>
      <c r="H225" s="134"/>
      <c r="I225" s="558">
        <v>3459</v>
      </c>
      <c r="J225" s="270"/>
      <c r="K225" s="589" t="s">
        <v>1239</v>
      </c>
      <c r="L225" s="270"/>
      <c r="M225" s="558">
        <v>278</v>
      </c>
      <c r="N225" s="538"/>
      <c r="O225" s="558">
        <v>416</v>
      </c>
      <c r="P225" s="538"/>
      <c r="Q225" s="558">
        <v>991</v>
      </c>
      <c r="R225" s="538"/>
      <c r="S225" s="558">
        <v>712</v>
      </c>
      <c r="T225" s="538"/>
      <c r="U225" s="558">
        <v>527</v>
      </c>
      <c r="V225" s="538"/>
      <c r="W225" s="558">
        <v>535</v>
      </c>
    </row>
    <row r="226" spans="1:23" ht="16.5" customHeight="1" x14ac:dyDescent="0.2">
      <c r="A226" s="134"/>
      <c r="B226" s="134"/>
      <c r="C226" s="134" t="s">
        <v>1240</v>
      </c>
      <c r="D226" s="134" t="s">
        <v>1241</v>
      </c>
      <c r="E226" s="134"/>
      <c r="F226" s="134" t="s">
        <v>1242</v>
      </c>
      <c r="G226" s="134"/>
      <c r="H226" s="134"/>
      <c r="I226" s="558">
        <v>405</v>
      </c>
      <c r="J226" s="270"/>
      <c r="K226" s="589" t="s">
        <v>961</v>
      </c>
      <c r="L226" s="270"/>
      <c r="M226" s="558">
        <v>25</v>
      </c>
      <c r="N226" s="538"/>
      <c r="O226" s="558">
        <v>62</v>
      </c>
      <c r="P226" s="538"/>
      <c r="Q226" s="558">
        <v>141</v>
      </c>
      <c r="R226" s="538"/>
      <c r="S226" s="558">
        <v>66</v>
      </c>
      <c r="T226" s="538"/>
      <c r="U226" s="558">
        <v>52</v>
      </c>
      <c r="V226" s="538"/>
      <c r="W226" s="558">
        <v>59</v>
      </c>
    </row>
    <row r="227" spans="1:23" ht="14.25" x14ac:dyDescent="0.2">
      <c r="A227" s="134"/>
      <c r="B227" s="134"/>
      <c r="C227" s="134" t="s">
        <v>1243</v>
      </c>
      <c r="D227" s="134" t="s">
        <v>1244</v>
      </c>
      <c r="E227" s="134"/>
      <c r="F227" s="134" t="s">
        <v>1245</v>
      </c>
      <c r="G227" s="134"/>
      <c r="H227" s="134"/>
      <c r="I227" s="558">
        <v>1304</v>
      </c>
      <c r="J227" s="270"/>
      <c r="K227" s="589" t="s">
        <v>1246</v>
      </c>
      <c r="L227" s="270"/>
      <c r="M227" s="558">
        <v>108</v>
      </c>
      <c r="N227" s="538"/>
      <c r="O227" s="558">
        <v>149</v>
      </c>
      <c r="P227" s="538"/>
      <c r="Q227" s="558">
        <v>373</v>
      </c>
      <c r="R227" s="538"/>
      <c r="S227" s="558">
        <v>270</v>
      </c>
      <c r="T227" s="538"/>
      <c r="U227" s="558">
        <v>202</v>
      </c>
      <c r="V227" s="538"/>
      <c r="W227" s="558">
        <v>202</v>
      </c>
    </row>
    <row r="228" spans="1:23" ht="14.25" x14ac:dyDescent="0.2">
      <c r="A228" s="134"/>
      <c r="B228" s="134"/>
      <c r="C228" s="134" t="s">
        <v>1247</v>
      </c>
      <c r="D228" s="134" t="s">
        <v>1248</v>
      </c>
      <c r="E228" s="134"/>
      <c r="F228" s="134" t="s">
        <v>1249</v>
      </c>
      <c r="G228" s="134"/>
      <c r="H228" s="134"/>
      <c r="I228" s="558">
        <v>732</v>
      </c>
      <c r="J228" s="270"/>
      <c r="K228" s="589" t="s">
        <v>1250</v>
      </c>
      <c r="L228" s="270"/>
      <c r="M228" s="558">
        <v>54</v>
      </c>
      <c r="N228" s="538"/>
      <c r="O228" s="558">
        <v>89</v>
      </c>
      <c r="P228" s="538"/>
      <c r="Q228" s="558">
        <v>192</v>
      </c>
      <c r="R228" s="538"/>
      <c r="S228" s="558">
        <v>170</v>
      </c>
      <c r="T228" s="538"/>
      <c r="U228" s="558">
        <v>135</v>
      </c>
      <c r="V228" s="538"/>
      <c r="W228" s="558">
        <v>92</v>
      </c>
    </row>
    <row r="229" spans="1:23" ht="14.25" x14ac:dyDescent="0.2">
      <c r="A229" s="134"/>
      <c r="B229" s="134"/>
      <c r="C229" s="134" t="s">
        <v>1251</v>
      </c>
      <c r="D229" s="134" t="s">
        <v>1252</v>
      </c>
      <c r="E229" s="134"/>
      <c r="F229" s="134" t="s">
        <v>1253</v>
      </c>
      <c r="G229" s="134"/>
      <c r="H229" s="134"/>
      <c r="I229" s="558">
        <v>1018</v>
      </c>
      <c r="J229" s="270"/>
      <c r="K229" s="589" t="s">
        <v>1254</v>
      </c>
      <c r="L229" s="270"/>
      <c r="M229" s="558">
        <v>91</v>
      </c>
      <c r="N229" s="538"/>
      <c r="O229" s="558">
        <v>116</v>
      </c>
      <c r="P229" s="538"/>
      <c r="Q229" s="558">
        <v>285</v>
      </c>
      <c r="R229" s="538"/>
      <c r="S229" s="558">
        <v>206</v>
      </c>
      <c r="T229" s="538"/>
      <c r="U229" s="558">
        <v>138</v>
      </c>
      <c r="V229" s="538"/>
      <c r="W229" s="558">
        <v>182</v>
      </c>
    </row>
    <row r="230" spans="1:23" ht="14.25" x14ac:dyDescent="0.2">
      <c r="A230" s="134"/>
      <c r="B230" s="134"/>
      <c r="C230" s="134"/>
      <c r="D230" s="134"/>
      <c r="E230" s="134"/>
      <c r="F230" s="134"/>
      <c r="G230" s="134"/>
      <c r="H230" s="134"/>
      <c r="I230" s="558"/>
      <c r="J230" s="270"/>
      <c r="K230" s="589"/>
      <c r="L230" s="270"/>
      <c r="M230" s="558"/>
      <c r="N230" s="538"/>
      <c r="O230" s="558"/>
      <c r="P230" s="538"/>
      <c r="Q230" s="558"/>
      <c r="R230" s="538"/>
      <c r="S230" s="558"/>
      <c r="T230" s="538"/>
      <c r="U230" s="558"/>
      <c r="V230" s="538"/>
      <c r="W230" s="558"/>
    </row>
    <row r="231" spans="1:23" ht="14.25" x14ac:dyDescent="0.2">
      <c r="A231" s="134"/>
      <c r="B231" s="134"/>
      <c r="C231" s="134" t="s">
        <v>1255</v>
      </c>
      <c r="D231" s="134" t="s">
        <v>1256</v>
      </c>
      <c r="E231" s="134" t="s">
        <v>1257</v>
      </c>
      <c r="F231" s="134"/>
      <c r="G231" s="134"/>
      <c r="H231" s="134"/>
      <c r="I231" s="558">
        <v>3395</v>
      </c>
      <c r="J231" s="270"/>
      <c r="K231" s="589" t="s">
        <v>1258</v>
      </c>
      <c r="L231" s="270"/>
      <c r="M231" s="558">
        <v>256</v>
      </c>
      <c r="N231" s="538"/>
      <c r="O231" s="558">
        <v>360</v>
      </c>
      <c r="P231" s="538"/>
      <c r="Q231" s="558">
        <v>1007</v>
      </c>
      <c r="R231" s="538"/>
      <c r="S231" s="558">
        <v>733</v>
      </c>
      <c r="T231" s="538"/>
      <c r="U231" s="558">
        <v>524</v>
      </c>
      <c r="V231" s="538"/>
      <c r="W231" s="558">
        <v>515</v>
      </c>
    </row>
    <row r="232" spans="1:23" ht="16.5" customHeight="1" x14ac:dyDescent="0.2">
      <c r="A232" s="134"/>
      <c r="B232" s="134"/>
      <c r="C232" s="134" t="s">
        <v>1259</v>
      </c>
      <c r="D232" s="134" t="s">
        <v>1260</v>
      </c>
      <c r="E232" s="134"/>
      <c r="F232" s="134" t="s">
        <v>1261</v>
      </c>
      <c r="G232" s="134"/>
      <c r="H232" s="134"/>
      <c r="I232" s="558">
        <v>1423</v>
      </c>
      <c r="J232" s="270"/>
      <c r="K232" s="589" t="s">
        <v>1262</v>
      </c>
      <c r="L232" s="270"/>
      <c r="M232" s="558">
        <v>83</v>
      </c>
      <c r="N232" s="538"/>
      <c r="O232" s="558">
        <v>135</v>
      </c>
      <c r="P232" s="538"/>
      <c r="Q232" s="558">
        <v>418</v>
      </c>
      <c r="R232" s="538"/>
      <c r="S232" s="558">
        <v>352</v>
      </c>
      <c r="T232" s="538"/>
      <c r="U232" s="558">
        <v>239</v>
      </c>
      <c r="V232" s="538"/>
      <c r="W232" s="558">
        <v>196</v>
      </c>
    </row>
    <row r="233" spans="1:23" ht="14.25" x14ac:dyDescent="0.2">
      <c r="A233" s="134"/>
      <c r="B233" s="134"/>
      <c r="C233" s="134" t="s">
        <v>1263</v>
      </c>
      <c r="D233" s="134" t="s">
        <v>1264</v>
      </c>
      <c r="E233" s="134"/>
      <c r="F233" s="134" t="s">
        <v>1265</v>
      </c>
      <c r="G233" s="134"/>
      <c r="H233" s="134"/>
      <c r="I233" s="558">
        <v>369</v>
      </c>
      <c r="J233" s="270"/>
      <c r="K233" s="589" t="s">
        <v>1266</v>
      </c>
      <c r="L233" s="270"/>
      <c r="M233" s="558">
        <v>20</v>
      </c>
      <c r="N233" s="538"/>
      <c r="O233" s="558">
        <v>55</v>
      </c>
      <c r="P233" s="538"/>
      <c r="Q233" s="558">
        <v>105</v>
      </c>
      <c r="R233" s="538"/>
      <c r="S233" s="558">
        <v>68</v>
      </c>
      <c r="T233" s="538"/>
      <c r="U233" s="558">
        <v>60</v>
      </c>
      <c r="V233" s="538"/>
      <c r="W233" s="558">
        <v>61</v>
      </c>
    </row>
    <row r="234" spans="1:23" ht="14.25" x14ac:dyDescent="0.2">
      <c r="A234" s="134"/>
      <c r="B234" s="134"/>
      <c r="C234" s="134" t="s">
        <v>1267</v>
      </c>
      <c r="D234" s="134" t="s">
        <v>1268</v>
      </c>
      <c r="E234" s="134"/>
      <c r="F234" s="134" t="s">
        <v>1269</v>
      </c>
      <c r="G234" s="134"/>
      <c r="H234" s="134"/>
      <c r="I234" s="558">
        <v>1048</v>
      </c>
      <c r="J234" s="270"/>
      <c r="K234" s="589" t="s">
        <v>1270</v>
      </c>
      <c r="L234" s="270"/>
      <c r="M234" s="558">
        <v>103</v>
      </c>
      <c r="N234" s="538"/>
      <c r="O234" s="558">
        <v>109</v>
      </c>
      <c r="P234" s="538"/>
      <c r="Q234" s="558">
        <v>321</v>
      </c>
      <c r="R234" s="538"/>
      <c r="S234" s="558">
        <v>203</v>
      </c>
      <c r="T234" s="538"/>
      <c r="U234" s="558">
        <v>143</v>
      </c>
      <c r="V234" s="538"/>
      <c r="W234" s="558">
        <v>169</v>
      </c>
    </row>
    <row r="235" spans="1:23" ht="14.25" x14ac:dyDescent="0.2">
      <c r="A235" s="134"/>
      <c r="B235" s="134"/>
      <c r="C235" s="134" t="s">
        <v>1271</v>
      </c>
      <c r="D235" s="134" t="s">
        <v>1272</v>
      </c>
      <c r="E235" s="134"/>
      <c r="F235" s="134" t="s">
        <v>1273</v>
      </c>
      <c r="G235" s="134"/>
      <c r="H235" s="134"/>
      <c r="I235" s="558">
        <v>555</v>
      </c>
      <c r="J235" s="270"/>
      <c r="K235" s="589" t="s">
        <v>1274</v>
      </c>
      <c r="L235" s="270"/>
      <c r="M235" s="558">
        <v>50</v>
      </c>
      <c r="N235" s="538"/>
      <c r="O235" s="558">
        <v>61</v>
      </c>
      <c r="P235" s="538"/>
      <c r="Q235" s="558">
        <v>163</v>
      </c>
      <c r="R235" s="538"/>
      <c r="S235" s="558">
        <v>110</v>
      </c>
      <c r="T235" s="538"/>
      <c r="U235" s="558">
        <v>82</v>
      </c>
      <c r="V235" s="538"/>
      <c r="W235" s="558">
        <v>89</v>
      </c>
    </row>
    <row r="236" spans="1:23" ht="14.25" x14ac:dyDescent="0.2">
      <c r="A236" s="134"/>
      <c r="B236" s="134"/>
      <c r="C236" s="134"/>
      <c r="D236" s="134"/>
      <c r="E236" s="134"/>
      <c r="F236" s="134"/>
      <c r="G236" s="134"/>
      <c r="H236" s="134"/>
      <c r="I236" s="558"/>
      <c r="J236" s="270"/>
      <c r="K236" s="589"/>
      <c r="L236" s="270"/>
      <c r="M236" s="558"/>
      <c r="N236" s="538"/>
      <c r="O236" s="558"/>
      <c r="P236" s="538"/>
      <c r="Q236" s="558"/>
      <c r="R236" s="538"/>
      <c r="S236" s="558"/>
      <c r="T236" s="538"/>
      <c r="U236" s="558"/>
      <c r="V236" s="538"/>
      <c r="W236" s="558"/>
    </row>
    <row r="237" spans="1:23" ht="14.25" x14ac:dyDescent="0.2">
      <c r="A237" s="134"/>
      <c r="B237" s="134"/>
      <c r="C237" s="134" t="s">
        <v>1275</v>
      </c>
      <c r="D237" s="134" t="s">
        <v>1276</v>
      </c>
      <c r="E237" s="134" t="s">
        <v>1277</v>
      </c>
      <c r="F237" s="134"/>
      <c r="G237" s="134"/>
      <c r="H237" s="134"/>
      <c r="I237" s="558">
        <v>3854</v>
      </c>
      <c r="J237" s="270"/>
      <c r="K237" s="589" t="s">
        <v>1278</v>
      </c>
      <c r="L237" s="270"/>
      <c r="M237" s="558">
        <v>374</v>
      </c>
      <c r="N237" s="538"/>
      <c r="O237" s="558">
        <v>481</v>
      </c>
      <c r="P237" s="538"/>
      <c r="Q237" s="558">
        <v>1155</v>
      </c>
      <c r="R237" s="538"/>
      <c r="S237" s="558">
        <v>740</v>
      </c>
      <c r="T237" s="538"/>
      <c r="U237" s="558">
        <v>551</v>
      </c>
      <c r="V237" s="538"/>
      <c r="W237" s="558">
        <v>553</v>
      </c>
    </row>
    <row r="238" spans="1:23" ht="16.5" customHeight="1" x14ac:dyDescent="0.2">
      <c r="A238" s="134"/>
      <c r="B238" s="134"/>
      <c r="C238" s="134" t="s">
        <v>1279</v>
      </c>
      <c r="D238" s="134" t="s">
        <v>1280</v>
      </c>
      <c r="E238" s="134"/>
      <c r="F238" s="134" t="s">
        <v>1281</v>
      </c>
      <c r="G238" s="134"/>
      <c r="H238" s="134"/>
      <c r="I238" s="558">
        <v>1161</v>
      </c>
      <c r="J238" s="270"/>
      <c r="K238" s="589" t="s">
        <v>1282</v>
      </c>
      <c r="L238" s="270"/>
      <c r="M238" s="558">
        <v>100</v>
      </c>
      <c r="N238" s="538"/>
      <c r="O238" s="558">
        <v>150</v>
      </c>
      <c r="P238" s="538"/>
      <c r="Q238" s="558">
        <v>333</v>
      </c>
      <c r="R238" s="538"/>
      <c r="S238" s="558">
        <v>218</v>
      </c>
      <c r="T238" s="538"/>
      <c r="U238" s="558">
        <v>180</v>
      </c>
      <c r="V238" s="538"/>
      <c r="W238" s="558">
        <v>180</v>
      </c>
    </row>
    <row r="239" spans="1:23" ht="14.25" x14ac:dyDescent="0.2">
      <c r="A239" s="134"/>
      <c r="B239" s="134"/>
      <c r="C239" s="134" t="s">
        <v>1283</v>
      </c>
      <c r="D239" s="134" t="s">
        <v>1284</v>
      </c>
      <c r="E239" s="134"/>
      <c r="F239" s="134" t="s">
        <v>1285</v>
      </c>
      <c r="G239" s="134"/>
      <c r="H239" s="134"/>
      <c r="I239" s="558">
        <v>1954</v>
      </c>
      <c r="J239" s="270"/>
      <c r="K239" s="589" t="s">
        <v>1286</v>
      </c>
      <c r="L239" s="270"/>
      <c r="M239" s="558">
        <v>189</v>
      </c>
      <c r="N239" s="538"/>
      <c r="O239" s="558">
        <v>239</v>
      </c>
      <c r="P239" s="538"/>
      <c r="Q239" s="558">
        <v>591</v>
      </c>
      <c r="R239" s="538"/>
      <c r="S239" s="558">
        <v>379</v>
      </c>
      <c r="T239" s="538"/>
      <c r="U239" s="558">
        <v>278</v>
      </c>
      <c r="V239" s="538"/>
      <c r="W239" s="558">
        <v>278</v>
      </c>
    </row>
    <row r="240" spans="1:23" ht="14.25" x14ac:dyDescent="0.2">
      <c r="A240" s="134"/>
      <c r="B240" s="134"/>
      <c r="C240" s="134" t="s">
        <v>1287</v>
      </c>
      <c r="D240" s="134" t="s">
        <v>1288</v>
      </c>
      <c r="E240" s="134"/>
      <c r="F240" s="134" t="s">
        <v>1289</v>
      </c>
      <c r="G240" s="134"/>
      <c r="H240" s="134"/>
      <c r="I240" s="558">
        <v>739</v>
      </c>
      <c r="J240" s="270"/>
      <c r="K240" s="589" t="s">
        <v>1290</v>
      </c>
      <c r="L240" s="270"/>
      <c r="M240" s="558">
        <v>85</v>
      </c>
      <c r="N240" s="538"/>
      <c r="O240" s="558">
        <v>92</v>
      </c>
      <c r="P240" s="538"/>
      <c r="Q240" s="558">
        <v>231</v>
      </c>
      <c r="R240" s="538"/>
      <c r="S240" s="558">
        <v>143</v>
      </c>
      <c r="T240" s="538"/>
      <c r="U240" s="558">
        <v>93</v>
      </c>
      <c r="V240" s="538"/>
      <c r="W240" s="558">
        <v>95</v>
      </c>
    </row>
    <row r="241" spans="1:23" ht="14.25" x14ac:dyDescent="0.2">
      <c r="A241" s="134"/>
      <c r="B241" s="134"/>
      <c r="C241" s="134"/>
      <c r="D241" s="134"/>
      <c r="E241" s="134"/>
      <c r="F241" s="134"/>
      <c r="G241" s="134"/>
      <c r="H241" s="134"/>
      <c r="I241" s="558"/>
      <c r="J241" s="270"/>
      <c r="K241" s="589"/>
      <c r="L241" s="270"/>
      <c r="M241" s="558"/>
      <c r="N241" s="538"/>
      <c r="O241" s="558"/>
      <c r="P241" s="538"/>
      <c r="Q241" s="558"/>
      <c r="R241" s="538"/>
      <c r="S241" s="558"/>
      <c r="T241" s="538"/>
      <c r="U241" s="558"/>
      <c r="V241" s="538"/>
      <c r="W241" s="558"/>
    </row>
    <row r="242" spans="1:23" ht="14.25" x14ac:dyDescent="0.2">
      <c r="A242" s="134"/>
      <c r="B242" s="134"/>
      <c r="C242" s="134" t="s">
        <v>1291</v>
      </c>
      <c r="D242" s="134" t="s">
        <v>1292</v>
      </c>
      <c r="E242" s="134" t="s">
        <v>1293</v>
      </c>
      <c r="F242" s="134"/>
      <c r="G242" s="134"/>
      <c r="H242" s="134"/>
      <c r="I242" s="558">
        <v>5389</v>
      </c>
      <c r="J242" s="270"/>
      <c r="K242" s="589" t="s">
        <v>1294</v>
      </c>
      <c r="L242" s="270"/>
      <c r="M242" s="558">
        <v>401</v>
      </c>
      <c r="N242" s="538"/>
      <c r="O242" s="558">
        <v>625</v>
      </c>
      <c r="P242" s="538"/>
      <c r="Q242" s="558">
        <v>1605</v>
      </c>
      <c r="R242" s="538"/>
      <c r="S242" s="558">
        <v>1086</v>
      </c>
      <c r="T242" s="538"/>
      <c r="U242" s="558">
        <v>839</v>
      </c>
      <c r="V242" s="538"/>
      <c r="W242" s="558">
        <v>833</v>
      </c>
    </row>
    <row r="243" spans="1:23" ht="16.5" customHeight="1" x14ac:dyDescent="0.2">
      <c r="A243" s="134"/>
      <c r="B243" s="134"/>
      <c r="C243" s="134" t="s">
        <v>1295</v>
      </c>
      <c r="D243" s="134" t="s">
        <v>1296</v>
      </c>
      <c r="E243" s="134"/>
      <c r="F243" s="134" t="s">
        <v>1297</v>
      </c>
      <c r="G243" s="134"/>
      <c r="H243" s="134"/>
      <c r="I243" s="558">
        <v>346</v>
      </c>
      <c r="J243" s="270"/>
      <c r="K243" s="589" t="s">
        <v>1298</v>
      </c>
      <c r="L243" s="270"/>
      <c r="M243" s="558">
        <v>26</v>
      </c>
      <c r="N243" s="538"/>
      <c r="O243" s="558">
        <v>33</v>
      </c>
      <c r="P243" s="538"/>
      <c r="Q243" s="558">
        <v>106</v>
      </c>
      <c r="R243" s="538"/>
      <c r="S243" s="558">
        <v>70</v>
      </c>
      <c r="T243" s="538"/>
      <c r="U243" s="558">
        <v>52</v>
      </c>
      <c r="V243" s="538"/>
      <c r="W243" s="558">
        <v>59</v>
      </c>
    </row>
    <row r="244" spans="1:23" ht="14.25" x14ac:dyDescent="0.2">
      <c r="A244" s="134"/>
      <c r="B244" s="134"/>
      <c r="C244" s="134" t="s">
        <v>1299</v>
      </c>
      <c r="D244" s="134" t="s">
        <v>1300</v>
      </c>
      <c r="E244" s="134"/>
      <c r="F244" s="134" t="s">
        <v>1301</v>
      </c>
      <c r="G244" s="134"/>
      <c r="H244" s="134"/>
      <c r="I244" s="558">
        <v>552</v>
      </c>
      <c r="J244" s="270"/>
      <c r="K244" s="589" t="s">
        <v>1302</v>
      </c>
      <c r="L244" s="270"/>
      <c r="M244" s="558">
        <v>35</v>
      </c>
      <c r="N244" s="538"/>
      <c r="O244" s="558">
        <v>69</v>
      </c>
      <c r="P244" s="538"/>
      <c r="Q244" s="558">
        <v>195</v>
      </c>
      <c r="R244" s="538"/>
      <c r="S244" s="558">
        <v>89</v>
      </c>
      <c r="T244" s="538"/>
      <c r="U244" s="558">
        <v>69</v>
      </c>
      <c r="V244" s="538"/>
      <c r="W244" s="558">
        <v>95</v>
      </c>
    </row>
    <row r="245" spans="1:23" ht="14.25" x14ac:dyDescent="0.2">
      <c r="A245" s="134"/>
      <c r="B245" s="134"/>
      <c r="C245" s="134" t="s">
        <v>1303</v>
      </c>
      <c r="D245" s="134" t="s">
        <v>1304</v>
      </c>
      <c r="E245" s="134"/>
      <c r="F245" s="134" t="s">
        <v>1305</v>
      </c>
      <c r="G245" s="134"/>
      <c r="H245" s="134"/>
      <c r="I245" s="558">
        <v>848</v>
      </c>
      <c r="J245" s="270"/>
      <c r="K245" s="589" t="s">
        <v>1306</v>
      </c>
      <c r="L245" s="270"/>
      <c r="M245" s="558">
        <v>67</v>
      </c>
      <c r="N245" s="538"/>
      <c r="O245" s="558">
        <v>77</v>
      </c>
      <c r="P245" s="538"/>
      <c r="Q245" s="558">
        <v>242</v>
      </c>
      <c r="R245" s="538"/>
      <c r="S245" s="558">
        <v>176</v>
      </c>
      <c r="T245" s="538"/>
      <c r="U245" s="558">
        <v>151</v>
      </c>
      <c r="V245" s="538"/>
      <c r="W245" s="558">
        <v>135</v>
      </c>
    </row>
    <row r="246" spans="1:23" ht="14.25" x14ac:dyDescent="0.2">
      <c r="A246" s="134"/>
      <c r="B246" s="134"/>
      <c r="C246" s="134" t="s">
        <v>1307</v>
      </c>
      <c r="D246" s="134" t="s">
        <v>1308</v>
      </c>
      <c r="E246" s="134"/>
      <c r="F246" s="134" t="s">
        <v>1309</v>
      </c>
      <c r="G246" s="134"/>
      <c r="H246" s="134"/>
      <c r="I246" s="558">
        <v>1094</v>
      </c>
      <c r="J246" s="270"/>
      <c r="K246" s="589" t="s">
        <v>1310</v>
      </c>
      <c r="L246" s="270"/>
      <c r="M246" s="558">
        <v>77</v>
      </c>
      <c r="N246" s="538"/>
      <c r="O246" s="558">
        <v>136</v>
      </c>
      <c r="P246" s="538"/>
      <c r="Q246" s="558">
        <v>349</v>
      </c>
      <c r="R246" s="538"/>
      <c r="S246" s="558">
        <v>234</v>
      </c>
      <c r="T246" s="538"/>
      <c r="U246" s="558">
        <v>160</v>
      </c>
      <c r="V246" s="538"/>
      <c r="W246" s="558">
        <v>138</v>
      </c>
    </row>
    <row r="247" spans="1:23" ht="14.25" x14ac:dyDescent="0.2">
      <c r="A247" s="134"/>
      <c r="B247" s="134"/>
      <c r="C247" s="134" t="s">
        <v>1311</v>
      </c>
      <c r="D247" s="134" t="s">
        <v>1312</v>
      </c>
      <c r="E247" s="134"/>
      <c r="F247" s="134" t="s">
        <v>1313</v>
      </c>
      <c r="G247" s="134"/>
      <c r="H247" s="134"/>
      <c r="I247" s="558">
        <v>612</v>
      </c>
      <c r="J247" s="270"/>
      <c r="K247" s="589" t="s">
        <v>1314</v>
      </c>
      <c r="L247" s="270"/>
      <c r="M247" s="558">
        <v>38</v>
      </c>
      <c r="N247" s="538"/>
      <c r="O247" s="558">
        <v>79</v>
      </c>
      <c r="P247" s="538"/>
      <c r="Q247" s="558">
        <v>173</v>
      </c>
      <c r="R247" s="538"/>
      <c r="S247" s="558">
        <v>124</v>
      </c>
      <c r="T247" s="538"/>
      <c r="U247" s="558">
        <v>113</v>
      </c>
      <c r="V247" s="538"/>
      <c r="W247" s="558">
        <v>85</v>
      </c>
    </row>
    <row r="248" spans="1:23" ht="14.25" x14ac:dyDescent="0.2">
      <c r="A248" s="134"/>
      <c r="B248" s="134"/>
      <c r="C248" s="134" t="s">
        <v>1315</v>
      </c>
      <c r="D248" s="134" t="s">
        <v>1316</v>
      </c>
      <c r="E248" s="134"/>
      <c r="F248" s="134" t="s">
        <v>1317</v>
      </c>
      <c r="G248" s="134"/>
      <c r="H248" s="134"/>
      <c r="I248" s="558">
        <v>343</v>
      </c>
      <c r="J248" s="270"/>
      <c r="K248" s="589" t="s">
        <v>1318</v>
      </c>
      <c r="L248" s="270"/>
      <c r="M248" s="558">
        <v>38</v>
      </c>
      <c r="N248" s="538"/>
      <c r="O248" s="558">
        <v>40</v>
      </c>
      <c r="P248" s="538"/>
      <c r="Q248" s="558">
        <v>85</v>
      </c>
      <c r="R248" s="538"/>
      <c r="S248" s="558">
        <v>74</v>
      </c>
      <c r="T248" s="538"/>
      <c r="U248" s="558">
        <v>53</v>
      </c>
      <c r="V248" s="538"/>
      <c r="W248" s="558">
        <v>53</v>
      </c>
    </row>
    <row r="249" spans="1:23" ht="14.25" x14ac:dyDescent="0.2">
      <c r="A249" s="134"/>
      <c r="B249" s="134"/>
      <c r="C249" s="134" t="s">
        <v>1319</v>
      </c>
      <c r="D249" s="134" t="s">
        <v>1320</v>
      </c>
      <c r="E249" s="134"/>
      <c r="F249" s="134" t="s">
        <v>1321</v>
      </c>
      <c r="G249" s="134"/>
      <c r="H249" s="134"/>
      <c r="I249" s="558">
        <v>433</v>
      </c>
      <c r="J249" s="270"/>
      <c r="K249" s="589" t="s">
        <v>1322</v>
      </c>
      <c r="L249" s="270"/>
      <c r="M249" s="558">
        <v>39</v>
      </c>
      <c r="N249" s="538"/>
      <c r="O249" s="558">
        <v>51</v>
      </c>
      <c r="P249" s="538"/>
      <c r="Q249" s="558">
        <v>131</v>
      </c>
      <c r="R249" s="538"/>
      <c r="S249" s="558">
        <v>96</v>
      </c>
      <c r="T249" s="538"/>
      <c r="U249" s="558">
        <v>61</v>
      </c>
      <c r="V249" s="538"/>
      <c r="W249" s="558">
        <v>55</v>
      </c>
    </row>
    <row r="250" spans="1:23" ht="14.25" x14ac:dyDescent="0.2">
      <c r="A250" s="134"/>
      <c r="B250" s="134"/>
      <c r="C250" s="134" t="s">
        <v>1323</v>
      </c>
      <c r="D250" s="134" t="s">
        <v>1324</v>
      </c>
      <c r="E250" s="134"/>
      <c r="F250" s="134" t="s">
        <v>1325</v>
      </c>
      <c r="G250" s="134"/>
      <c r="H250" s="134"/>
      <c r="I250" s="558">
        <v>1161</v>
      </c>
      <c r="J250" s="270"/>
      <c r="K250" s="589" t="s">
        <v>1282</v>
      </c>
      <c r="L250" s="270"/>
      <c r="M250" s="558">
        <v>81</v>
      </c>
      <c r="N250" s="538"/>
      <c r="O250" s="558">
        <v>140</v>
      </c>
      <c r="P250" s="538"/>
      <c r="Q250" s="558">
        <v>324</v>
      </c>
      <c r="R250" s="538"/>
      <c r="S250" s="558">
        <v>223</v>
      </c>
      <c r="T250" s="538"/>
      <c r="U250" s="558">
        <v>180</v>
      </c>
      <c r="V250" s="538"/>
      <c r="W250" s="558">
        <v>213</v>
      </c>
    </row>
    <row r="251" spans="1:23" ht="14.25" x14ac:dyDescent="0.2">
      <c r="A251" s="134"/>
      <c r="B251" s="134"/>
      <c r="C251" s="134"/>
      <c r="D251" s="134"/>
      <c r="E251" s="134"/>
      <c r="F251" s="134"/>
      <c r="G251" s="134"/>
      <c r="H251" s="134"/>
      <c r="I251" s="558"/>
      <c r="J251" s="270"/>
      <c r="K251" s="589"/>
      <c r="L251" s="270"/>
      <c r="M251" s="558"/>
      <c r="N251" s="538"/>
      <c r="O251" s="558"/>
      <c r="P251" s="538"/>
      <c r="Q251" s="558"/>
      <c r="R251" s="538"/>
      <c r="S251" s="558"/>
      <c r="T251" s="538"/>
      <c r="U251" s="558"/>
      <c r="V251" s="538"/>
      <c r="W251" s="558"/>
    </row>
    <row r="252" spans="1:23" ht="14.25" x14ac:dyDescent="0.2">
      <c r="A252" s="134"/>
      <c r="B252" s="134"/>
      <c r="C252" s="134" t="s">
        <v>1326</v>
      </c>
      <c r="D252" s="134" t="s">
        <v>1327</v>
      </c>
      <c r="E252" s="134" t="s">
        <v>1328</v>
      </c>
      <c r="F252" s="134"/>
      <c r="G252" s="134"/>
      <c r="H252" s="134"/>
      <c r="I252" s="558">
        <v>7530</v>
      </c>
      <c r="J252" s="270"/>
      <c r="K252" s="589" t="s">
        <v>1329</v>
      </c>
      <c r="L252" s="270"/>
      <c r="M252" s="558">
        <v>552</v>
      </c>
      <c r="N252" s="538"/>
      <c r="O252" s="558">
        <v>840</v>
      </c>
      <c r="P252" s="538"/>
      <c r="Q252" s="558">
        <v>2197</v>
      </c>
      <c r="R252" s="538"/>
      <c r="S252" s="558">
        <v>1431</v>
      </c>
      <c r="T252" s="538"/>
      <c r="U252" s="558">
        <v>1200</v>
      </c>
      <c r="V252" s="538"/>
      <c r="W252" s="558">
        <v>1310</v>
      </c>
    </row>
    <row r="253" spans="1:23" ht="16.5" customHeight="1" x14ac:dyDescent="0.2">
      <c r="A253" s="134"/>
      <c r="B253" s="134"/>
      <c r="C253" s="134" t="s">
        <v>1330</v>
      </c>
      <c r="D253" s="134" t="s">
        <v>1331</v>
      </c>
      <c r="E253" s="134"/>
      <c r="F253" s="134" t="s">
        <v>1332</v>
      </c>
      <c r="G253" s="134"/>
      <c r="H253" s="134"/>
      <c r="I253" s="558">
        <v>1196</v>
      </c>
      <c r="J253" s="270"/>
      <c r="K253" s="589" t="s">
        <v>1333</v>
      </c>
      <c r="L253" s="270"/>
      <c r="M253" s="558">
        <v>64</v>
      </c>
      <c r="N253" s="538"/>
      <c r="O253" s="558">
        <v>103</v>
      </c>
      <c r="P253" s="538"/>
      <c r="Q253" s="558">
        <v>382</v>
      </c>
      <c r="R253" s="538"/>
      <c r="S253" s="558">
        <v>254</v>
      </c>
      <c r="T253" s="538"/>
      <c r="U253" s="558">
        <v>186</v>
      </c>
      <c r="V253" s="538"/>
      <c r="W253" s="558">
        <v>207</v>
      </c>
    </row>
    <row r="254" spans="1:23" ht="14.25" x14ac:dyDescent="0.2">
      <c r="A254" s="134"/>
      <c r="B254" s="134"/>
      <c r="C254" s="134" t="s">
        <v>1334</v>
      </c>
      <c r="D254" s="134" t="s">
        <v>1335</v>
      </c>
      <c r="E254" s="134"/>
      <c r="F254" s="134" t="s">
        <v>1336</v>
      </c>
      <c r="G254" s="134"/>
      <c r="H254" s="134"/>
      <c r="I254" s="558">
        <v>1105</v>
      </c>
      <c r="J254" s="270"/>
      <c r="K254" s="589" t="s">
        <v>1337</v>
      </c>
      <c r="L254" s="270"/>
      <c r="M254" s="558">
        <v>103</v>
      </c>
      <c r="N254" s="538"/>
      <c r="O254" s="558">
        <v>140</v>
      </c>
      <c r="P254" s="538"/>
      <c r="Q254" s="558">
        <v>324</v>
      </c>
      <c r="R254" s="538"/>
      <c r="S254" s="558">
        <v>191</v>
      </c>
      <c r="T254" s="538"/>
      <c r="U254" s="558">
        <v>172</v>
      </c>
      <c r="V254" s="538"/>
      <c r="W254" s="558">
        <v>175</v>
      </c>
    </row>
    <row r="255" spans="1:23" ht="14.25" x14ac:dyDescent="0.2">
      <c r="A255" s="134"/>
      <c r="B255" s="134"/>
      <c r="C255" s="134" t="s">
        <v>1338</v>
      </c>
      <c r="D255" s="134" t="s">
        <v>1339</v>
      </c>
      <c r="E255" s="134"/>
      <c r="F255" s="134" t="s">
        <v>1340</v>
      </c>
      <c r="G255" s="134"/>
      <c r="H255" s="134"/>
      <c r="I255" s="558">
        <v>415</v>
      </c>
      <c r="J255" s="270"/>
      <c r="K255" s="589" t="s">
        <v>1341</v>
      </c>
      <c r="L255" s="270"/>
      <c r="M255" s="558">
        <v>28</v>
      </c>
      <c r="N255" s="538"/>
      <c r="O255" s="558">
        <v>35</v>
      </c>
      <c r="P255" s="538"/>
      <c r="Q255" s="558">
        <v>116</v>
      </c>
      <c r="R255" s="538"/>
      <c r="S255" s="558">
        <v>104</v>
      </c>
      <c r="T255" s="538"/>
      <c r="U255" s="558">
        <v>80</v>
      </c>
      <c r="V255" s="538"/>
      <c r="W255" s="558">
        <v>52</v>
      </c>
    </row>
    <row r="256" spans="1:23" ht="14.25" x14ac:dyDescent="0.2">
      <c r="A256" s="134"/>
      <c r="B256" s="134"/>
      <c r="C256" s="134" t="s">
        <v>1342</v>
      </c>
      <c r="D256" s="134" t="s">
        <v>1343</v>
      </c>
      <c r="E256" s="134"/>
      <c r="F256" s="134" t="s">
        <v>1344</v>
      </c>
      <c r="G256" s="134"/>
      <c r="H256" s="134"/>
      <c r="I256" s="558">
        <v>475</v>
      </c>
      <c r="J256" s="270"/>
      <c r="K256" s="589" t="s">
        <v>1345</v>
      </c>
      <c r="L256" s="270"/>
      <c r="M256" s="558">
        <v>38</v>
      </c>
      <c r="N256" s="538"/>
      <c r="O256" s="558">
        <v>53</v>
      </c>
      <c r="P256" s="538"/>
      <c r="Q256" s="558">
        <v>126</v>
      </c>
      <c r="R256" s="538"/>
      <c r="S256" s="558">
        <v>95</v>
      </c>
      <c r="T256" s="538"/>
      <c r="U256" s="558">
        <v>68</v>
      </c>
      <c r="V256" s="538"/>
      <c r="W256" s="558">
        <v>95</v>
      </c>
    </row>
    <row r="257" spans="1:23" ht="14.25" x14ac:dyDescent="0.2">
      <c r="A257" s="134"/>
      <c r="B257" s="134"/>
      <c r="C257" s="134" t="s">
        <v>1346</v>
      </c>
      <c r="D257" s="134" t="s">
        <v>1347</v>
      </c>
      <c r="E257" s="134"/>
      <c r="F257" s="134" t="s">
        <v>1348</v>
      </c>
      <c r="G257" s="134"/>
      <c r="H257" s="134"/>
      <c r="I257" s="558">
        <v>474</v>
      </c>
      <c r="J257" s="270"/>
      <c r="K257" s="589" t="s">
        <v>1349</v>
      </c>
      <c r="L257" s="270"/>
      <c r="M257" s="558">
        <v>37</v>
      </c>
      <c r="N257" s="538"/>
      <c r="O257" s="558">
        <v>61</v>
      </c>
      <c r="P257" s="538"/>
      <c r="Q257" s="558">
        <v>144</v>
      </c>
      <c r="R257" s="538"/>
      <c r="S257" s="558">
        <v>89</v>
      </c>
      <c r="T257" s="538"/>
      <c r="U257" s="558">
        <v>77</v>
      </c>
      <c r="V257" s="538"/>
      <c r="W257" s="558">
        <v>66</v>
      </c>
    </row>
    <row r="258" spans="1:23" ht="14.25" x14ac:dyDescent="0.2">
      <c r="A258" s="134"/>
      <c r="B258" s="134"/>
      <c r="C258" s="134" t="s">
        <v>1350</v>
      </c>
      <c r="D258" s="134" t="s">
        <v>1351</v>
      </c>
      <c r="E258" s="134"/>
      <c r="F258" s="134" t="s">
        <v>1352</v>
      </c>
      <c r="G258" s="134"/>
      <c r="H258" s="134"/>
      <c r="I258" s="558">
        <v>454</v>
      </c>
      <c r="J258" s="270"/>
      <c r="K258" s="589" t="s">
        <v>1353</v>
      </c>
      <c r="L258" s="270"/>
      <c r="M258" s="558" t="s">
        <v>2406</v>
      </c>
      <c r="N258" s="538"/>
      <c r="O258" s="558" t="s">
        <v>2406</v>
      </c>
      <c r="P258" s="538"/>
      <c r="Q258" s="558">
        <v>138</v>
      </c>
      <c r="R258" s="538"/>
      <c r="S258" s="558">
        <v>104</v>
      </c>
      <c r="T258" s="538"/>
      <c r="U258" s="558">
        <v>73</v>
      </c>
      <c r="V258" s="538"/>
      <c r="W258" s="558">
        <v>75</v>
      </c>
    </row>
    <row r="259" spans="1:23" ht="14.25" x14ac:dyDescent="0.2">
      <c r="A259" s="134"/>
      <c r="B259" s="134"/>
      <c r="C259" s="134" t="s">
        <v>1354</v>
      </c>
      <c r="D259" s="134" t="s">
        <v>1355</v>
      </c>
      <c r="E259" s="134"/>
      <c r="F259" s="134" t="s">
        <v>1356</v>
      </c>
      <c r="G259" s="134"/>
      <c r="H259" s="134"/>
      <c r="I259" s="558">
        <v>528</v>
      </c>
      <c r="J259" s="270"/>
      <c r="K259" s="589" t="s">
        <v>634</v>
      </c>
      <c r="L259" s="270"/>
      <c r="M259" s="558">
        <v>50</v>
      </c>
      <c r="N259" s="538"/>
      <c r="O259" s="558">
        <v>66</v>
      </c>
      <c r="P259" s="538"/>
      <c r="Q259" s="558">
        <v>172</v>
      </c>
      <c r="R259" s="538"/>
      <c r="S259" s="558">
        <v>105</v>
      </c>
      <c r="T259" s="538"/>
      <c r="U259" s="558">
        <v>82</v>
      </c>
      <c r="V259" s="538"/>
      <c r="W259" s="558">
        <v>53</v>
      </c>
    </row>
    <row r="260" spans="1:23" ht="14.25" x14ac:dyDescent="0.2">
      <c r="A260" s="134"/>
      <c r="B260" s="134"/>
      <c r="C260" s="134" t="s">
        <v>1357</v>
      </c>
      <c r="D260" s="134" t="s">
        <v>1358</v>
      </c>
      <c r="E260" s="134"/>
      <c r="F260" s="134" t="s">
        <v>1359</v>
      </c>
      <c r="G260" s="134"/>
      <c r="H260" s="134"/>
      <c r="I260" s="558">
        <v>371</v>
      </c>
      <c r="J260" s="270"/>
      <c r="K260" s="589" t="s">
        <v>1360</v>
      </c>
      <c r="L260" s="270"/>
      <c r="M260" s="558">
        <v>33</v>
      </c>
      <c r="N260" s="538"/>
      <c r="O260" s="558">
        <v>52</v>
      </c>
      <c r="P260" s="538"/>
      <c r="Q260" s="558">
        <v>89</v>
      </c>
      <c r="R260" s="538"/>
      <c r="S260" s="558">
        <v>54</v>
      </c>
      <c r="T260" s="538"/>
      <c r="U260" s="558">
        <v>58</v>
      </c>
      <c r="V260" s="538"/>
      <c r="W260" s="558">
        <v>85</v>
      </c>
    </row>
    <row r="261" spans="1:23" ht="14.25" x14ac:dyDescent="0.2">
      <c r="A261" s="134"/>
      <c r="B261" s="134"/>
      <c r="C261" s="134" t="s">
        <v>1361</v>
      </c>
      <c r="D261" s="134" t="s">
        <v>1362</v>
      </c>
      <c r="E261" s="134"/>
      <c r="F261" s="134" t="s">
        <v>1363</v>
      </c>
      <c r="G261" s="134"/>
      <c r="H261" s="134"/>
      <c r="I261" s="558">
        <v>472</v>
      </c>
      <c r="J261" s="270"/>
      <c r="K261" s="589" t="s">
        <v>1364</v>
      </c>
      <c r="L261" s="270"/>
      <c r="M261" s="558">
        <v>36</v>
      </c>
      <c r="N261" s="538"/>
      <c r="O261" s="558">
        <v>53</v>
      </c>
      <c r="P261" s="538"/>
      <c r="Q261" s="558">
        <v>128</v>
      </c>
      <c r="R261" s="538"/>
      <c r="S261" s="558">
        <v>92</v>
      </c>
      <c r="T261" s="538"/>
      <c r="U261" s="558">
        <v>61</v>
      </c>
      <c r="V261" s="538"/>
      <c r="W261" s="558">
        <v>102</v>
      </c>
    </row>
    <row r="262" spans="1:23" ht="14.25" x14ac:dyDescent="0.2">
      <c r="A262" s="134"/>
      <c r="B262" s="134"/>
      <c r="C262" s="134" t="s">
        <v>1365</v>
      </c>
      <c r="D262" s="134" t="s">
        <v>1366</v>
      </c>
      <c r="E262" s="134"/>
      <c r="F262" s="134" t="s">
        <v>1367</v>
      </c>
      <c r="G262" s="134"/>
      <c r="H262" s="134"/>
      <c r="I262" s="558">
        <v>1092</v>
      </c>
      <c r="J262" s="270"/>
      <c r="K262" s="589" t="s">
        <v>1368</v>
      </c>
      <c r="L262" s="270"/>
      <c r="M262" s="558">
        <v>71</v>
      </c>
      <c r="N262" s="538"/>
      <c r="O262" s="558">
        <v>126</v>
      </c>
      <c r="P262" s="538"/>
      <c r="Q262" s="558">
        <v>313</v>
      </c>
      <c r="R262" s="538"/>
      <c r="S262" s="558">
        <v>193</v>
      </c>
      <c r="T262" s="538"/>
      <c r="U262" s="558">
        <v>189</v>
      </c>
      <c r="V262" s="538"/>
      <c r="W262" s="558">
        <v>200</v>
      </c>
    </row>
    <row r="263" spans="1:23" ht="14.25" x14ac:dyDescent="0.2">
      <c r="A263" s="134"/>
      <c r="B263" s="134"/>
      <c r="C263" s="134" t="s">
        <v>1369</v>
      </c>
      <c r="D263" s="134" t="s">
        <v>1370</v>
      </c>
      <c r="E263" s="134"/>
      <c r="F263" s="134" t="s">
        <v>1371</v>
      </c>
      <c r="G263" s="134"/>
      <c r="H263" s="134"/>
      <c r="I263" s="558">
        <v>704</v>
      </c>
      <c r="J263" s="270"/>
      <c r="K263" s="589" t="s">
        <v>1372</v>
      </c>
      <c r="L263" s="270"/>
      <c r="M263" s="558">
        <v>49</v>
      </c>
      <c r="N263" s="538"/>
      <c r="O263" s="558">
        <v>81</v>
      </c>
      <c r="P263" s="538"/>
      <c r="Q263" s="558">
        <v>195</v>
      </c>
      <c r="R263" s="538"/>
      <c r="S263" s="558">
        <v>109</v>
      </c>
      <c r="T263" s="538"/>
      <c r="U263" s="558">
        <v>113</v>
      </c>
      <c r="V263" s="538"/>
      <c r="W263" s="558">
        <v>157</v>
      </c>
    </row>
    <row r="264" spans="1:23" ht="14.25" x14ac:dyDescent="0.2">
      <c r="A264" s="134"/>
      <c r="B264" s="134"/>
      <c r="C264" s="134" t="s">
        <v>1373</v>
      </c>
      <c r="D264" s="134" t="s">
        <v>1374</v>
      </c>
      <c r="E264" s="134"/>
      <c r="F264" s="134" t="s">
        <v>1375</v>
      </c>
      <c r="G264" s="134"/>
      <c r="H264" s="134"/>
      <c r="I264" s="558">
        <v>244</v>
      </c>
      <c r="J264" s="270"/>
      <c r="K264" s="589" t="s">
        <v>954</v>
      </c>
      <c r="L264" s="270"/>
      <c r="M264" s="558" t="s">
        <v>2406</v>
      </c>
      <c r="N264" s="538"/>
      <c r="O264" s="558" t="s">
        <v>2406</v>
      </c>
      <c r="P264" s="538"/>
      <c r="Q264" s="558">
        <v>70</v>
      </c>
      <c r="R264" s="538"/>
      <c r="S264" s="558">
        <v>41</v>
      </c>
      <c r="T264" s="538"/>
      <c r="U264" s="558">
        <v>41</v>
      </c>
      <c r="V264" s="538"/>
      <c r="W264" s="558">
        <v>43</v>
      </c>
    </row>
    <row r="265" spans="1:23" ht="14.25" x14ac:dyDescent="0.2">
      <c r="A265" s="134"/>
      <c r="B265" s="134"/>
      <c r="C265" s="134"/>
      <c r="D265" s="134"/>
      <c r="E265" s="134"/>
      <c r="F265" s="134"/>
      <c r="G265" s="134"/>
      <c r="H265" s="134"/>
      <c r="I265" s="558"/>
      <c r="J265" s="270"/>
      <c r="K265" s="589"/>
      <c r="L265" s="270"/>
      <c r="M265" s="558"/>
      <c r="N265" s="538"/>
      <c r="O265" s="558"/>
      <c r="P265" s="538"/>
      <c r="Q265" s="558"/>
      <c r="R265" s="538"/>
      <c r="S265" s="558"/>
      <c r="T265" s="538"/>
      <c r="U265" s="558"/>
      <c r="V265" s="538"/>
      <c r="W265" s="558"/>
    </row>
    <row r="266" spans="1:23" ht="14.25" x14ac:dyDescent="0.2">
      <c r="A266" s="134"/>
      <c r="B266" s="134"/>
      <c r="C266" s="134" t="s">
        <v>1376</v>
      </c>
      <c r="D266" s="134" t="s">
        <v>1377</v>
      </c>
      <c r="E266" s="134" t="s">
        <v>1378</v>
      </c>
      <c r="F266" s="134"/>
      <c r="G266" s="134"/>
      <c r="H266" s="134"/>
      <c r="I266" s="558">
        <v>6109</v>
      </c>
      <c r="J266" s="270"/>
      <c r="K266" s="589" t="s">
        <v>1379</v>
      </c>
      <c r="L266" s="270"/>
      <c r="M266" s="558">
        <v>413</v>
      </c>
      <c r="N266" s="538"/>
      <c r="O266" s="558">
        <v>585</v>
      </c>
      <c r="P266" s="538"/>
      <c r="Q266" s="558">
        <v>1673</v>
      </c>
      <c r="R266" s="538"/>
      <c r="S266" s="558">
        <v>1278</v>
      </c>
      <c r="T266" s="538"/>
      <c r="U266" s="558">
        <v>1054</v>
      </c>
      <c r="V266" s="538"/>
      <c r="W266" s="558">
        <v>1106</v>
      </c>
    </row>
    <row r="267" spans="1:23" ht="16.5" customHeight="1" x14ac:dyDescent="0.2">
      <c r="A267" s="134"/>
      <c r="B267" s="134"/>
      <c r="C267" s="134" t="s">
        <v>1380</v>
      </c>
      <c r="D267" s="134" t="s">
        <v>1381</v>
      </c>
      <c r="E267" s="134"/>
      <c r="F267" s="134" t="s">
        <v>1382</v>
      </c>
      <c r="G267" s="134"/>
      <c r="H267" s="134"/>
      <c r="I267" s="558">
        <v>465</v>
      </c>
      <c r="J267" s="270"/>
      <c r="K267" s="589" t="s">
        <v>1383</v>
      </c>
      <c r="L267" s="270"/>
      <c r="M267" s="558">
        <v>33</v>
      </c>
      <c r="N267" s="538"/>
      <c r="O267" s="558">
        <v>58</v>
      </c>
      <c r="P267" s="538"/>
      <c r="Q267" s="558">
        <v>131</v>
      </c>
      <c r="R267" s="538"/>
      <c r="S267" s="558">
        <v>67</v>
      </c>
      <c r="T267" s="538"/>
      <c r="U267" s="558">
        <v>92</v>
      </c>
      <c r="V267" s="538"/>
      <c r="W267" s="558">
        <v>84</v>
      </c>
    </row>
    <row r="268" spans="1:23" ht="14.25" x14ac:dyDescent="0.2">
      <c r="A268" s="134"/>
      <c r="B268" s="134"/>
      <c r="C268" s="134" t="s">
        <v>1384</v>
      </c>
      <c r="D268" s="134" t="s">
        <v>1385</v>
      </c>
      <c r="E268" s="134"/>
      <c r="F268" s="134" t="s">
        <v>1386</v>
      </c>
      <c r="G268" s="134"/>
      <c r="H268" s="134"/>
      <c r="I268" s="558">
        <v>396</v>
      </c>
      <c r="J268" s="270"/>
      <c r="K268" s="589" t="s">
        <v>1387</v>
      </c>
      <c r="L268" s="270"/>
      <c r="M268" s="558">
        <v>30</v>
      </c>
      <c r="N268" s="538"/>
      <c r="O268" s="558">
        <v>26</v>
      </c>
      <c r="P268" s="538"/>
      <c r="Q268" s="558">
        <v>105</v>
      </c>
      <c r="R268" s="538"/>
      <c r="S268" s="558">
        <v>103</v>
      </c>
      <c r="T268" s="538"/>
      <c r="U268" s="558">
        <v>71</v>
      </c>
      <c r="V268" s="538"/>
      <c r="W268" s="558">
        <v>61</v>
      </c>
    </row>
    <row r="269" spans="1:23" ht="14.25" x14ac:dyDescent="0.2">
      <c r="A269" s="134"/>
      <c r="B269" s="134"/>
      <c r="C269" s="134" t="s">
        <v>1388</v>
      </c>
      <c r="D269" s="134" t="s">
        <v>1389</v>
      </c>
      <c r="E269" s="134"/>
      <c r="F269" s="134" t="s">
        <v>1390</v>
      </c>
      <c r="G269" s="134"/>
      <c r="H269" s="134"/>
      <c r="I269" s="558">
        <v>940</v>
      </c>
      <c r="J269" s="270"/>
      <c r="K269" s="589" t="s">
        <v>1391</v>
      </c>
      <c r="L269" s="270"/>
      <c r="M269" s="558">
        <v>60</v>
      </c>
      <c r="N269" s="538"/>
      <c r="O269" s="558">
        <v>101</v>
      </c>
      <c r="P269" s="538"/>
      <c r="Q269" s="558">
        <v>265</v>
      </c>
      <c r="R269" s="538"/>
      <c r="S269" s="558">
        <v>178</v>
      </c>
      <c r="T269" s="538"/>
      <c r="U269" s="558">
        <v>139</v>
      </c>
      <c r="V269" s="538"/>
      <c r="W269" s="558">
        <v>197</v>
      </c>
    </row>
    <row r="270" spans="1:23" ht="14.25" x14ac:dyDescent="0.2">
      <c r="A270" s="134"/>
      <c r="B270" s="134"/>
      <c r="C270" s="134" t="s">
        <v>1392</v>
      </c>
      <c r="D270" s="134" t="s">
        <v>1393</v>
      </c>
      <c r="E270" s="134"/>
      <c r="F270" s="134" t="s">
        <v>1394</v>
      </c>
      <c r="G270" s="134"/>
      <c r="H270" s="134"/>
      <c r="I270" s="558">
        <v>266</v>
      </c>
      <c r="J270" s="270"/>
      <c r="K270" s="589" t="s">
        <v>1395</v>
      </c>
      <c r="L270" s="270"/>
      <c r="M270" s="558">
        <v>25</v>
      </c>
      <c r="N270" s="538"/>
      <c r="O270" s="558">
        <v>31</v>
      </c>
      <c r="P270" s="538"/>
      <c r="Q270" s="558">
        <v>76</v>
      </c>
      <c r="R270" s="538"/>
      <c r="S270" s="558">
        <v>57</v>
      </c>
      <c r="T270" s="538"/>
      <c r="U270" s="558">
        <v>33</v>
      </c>
      <c r="V270" s="538"/>
      <c r="W270" s="558">
        <v>44</v>
      </c>
    </row>
    <row r="271" spans="1:23" ht="14.25" x14ac:dyDescent="0.2">
      <c r="A271" s="134"/>
      <c r="B271" s="134"/>
      <c r="C271" s="134" t="s">
        <v>1396</v>
      </c>
      <c r="D271" s="134" t="s">
        <v>1397</v>
      </c>
      <c r="E271" s="134"/>
      <c r="F271" s="134" t="s">
        <v>1398</v>
      </c>
      <c r="G271" s="134"/>
      <c r="H271" s="134"/>
      <c r="I271" s="558">
        <v>330</v>
      </c>
      <c r="J271" s="270"/>
      <c r="K271" s="589" t="s">
        <v>1399</v>
      </c>
      <c r="L271" s="270"/>
      <c r="M271" s="558">
        <v>27</v>
      </c>
      <c r="N271" s="538"/>
      <c r="O271" s="558">
        <v>29</v>
      </c>
      <c r="P271" s="538"/>
      <c r="Q271" s="558">
        <v>81</v>
      </c>
      <c r="R271" s="538"/>
      <c r="S271" s="558">
        <v>65</v>
      </c>
      <c r="T271" s="538"/>
      <c r="U271" s="558">
        <v>53</v>
      </c>
      <c r="V271" s="538"/>
      <c r="W271" s="558">
        <v>75</v>
      </c>
    </row>
    <row r="272" spans="1:23" ht="14.25" x14ac:dyDescent="0.2">
      <c r="A272" s="134"/>
      <c r="B272" s="134"/>
      <c r="C272" s="134" t="s">
        <v>1400</v>
      </c>
      <c r="D272" s="134" t="s">
        <v>1401</v>
      </c>
      <c r="E272" s="134"/>
      <c r="F272" s="134" t="s">
        <v>1402</v>
      </c>
      <c r="G272" s="134"/>
      <c r="H272" s="134"/>
      <c r="I272" s="558">
        <v>1681</v>
      </c>
      <c r="J272" s="270"/>
      <c r="K272" s="589" t="s">
        <v>1403</v>
      </c>
      <c r="L272" s="270"/>
      <c r="M272" s="558">
        <v>133</v>
      </c>
      <c r="N272" s="538"/>
      <c r="O272" s="558">
        <v>172</v>
      </c>
      <c r="P272" s="538"/>
      <c r="Q272" s="558">
        <v>470</v>
      </c>
      <c r="R272" s="538"/>
      <c r="S272" s="558">
        <v>333</v>
      </c>
      <c r="T272" s="538"/>
      <c r="U272" s="558">
        <v>249</v>
      </c>
      <c r="V272" s="538"/>
      <c r="W272" s="558">
        <v>324</v>
      </c>
    </row>
    <row r="273" spans="1:23" ht="14.25" x14ac:dyDescent="0.2">
      <c r="A273" s="134"/>
      <c r="B273" s="134"/>
      <c r="C273" s="134" t="s">
        <v>1404</v>
      </c>
      <c r="D273" s="134" t="s">
        <v>1405</v>
      </c>
      <c r="E273" s="134"/>
      <c r="F273" s="134" t="s">
        <v>1406</v>
      </c>
      <c r="G273" s="134"/>
      <c r="H273" s="134"/>
      <c r="I273" s="558">
        <v>748</v>
      </c>
      <c r="J273" s="270"/>
      <c r="K273" s="589" t="s">
        <v>1407</v>
      </c>
      <c r="L273" s="270"/>
      <c r="M273" s="558">
        <v>30</v>
      </c>
      <c r="N273" s="538"/>
      <c r="O273" s="558">
        <v>49</v>
      </c>
      <c r="P273" s="538"/>
      <c r="Q273" s="558">
        <v>228</v>
      </c>
      <c r="R273" s="538"/>
      <c r="S273" s="558">
        <v>196</v>
      </c>
      <c r="T273" s="538"/>
      <c r="U273" s="558">
        <v>152</v>
      </c>
      <c r="V273" s="538"/>
      <c r="W273" s="558">
        <v>93</v>
      </c>
    </row>
    <row r="274" spans="1:23" ht="14.25" x14ac:dyDescent="0.2">
      <c r="A274" s="134"/>
      <c r="B274" s="134"/>
      <c r="C274" s="134" t="s">
        <v>1408</v>
      </c>
      <c r="D274" s="134" t="s">
        <v>1409</v>
      </c>
      <c r="E274" s="134"/>
      <c r="F274" s="134" t="s">
        <v>1410</v>
      </c>
      <c r="G274" s="134"/>
      <c r="H274" s="134"/>
      <c r="I274" s="558">
        <v>542</v>
      </c>
      <c r="J274" s="270"/>
      <c r="K274" s="589" t="s">
        <v>1411</v>
      </c>
      <c r="L274" s="270"/>
      <c r="M274" s="558" t="s">
        <v>2406</v>
      </c>
      <c r="N274" s="538"/>
      <c r="O274" s="558" t="s">
        <v>2406</v>
      </c>
      <c r="P274" s="538"/>
      <c r="Q274" s="558">
        <v>143</v>
      </c>
      <c r="R274" s="538"/>
      <c r="S274" s="558">
        <v>141</v>
      </c>
      <c r="T274" s="538"/>
      <c r="U274" s="558">
        <v>116</v>
      </c>
      <c r="V274" s="538"/>
      <c r="W274" s="558">
        <v>77</v>
      </c>
    </row>
    <row r="275" spans="1:23" ht="14.25" x14ac:dyDescent="0.2">
      <c r="A275" s="134"/>
      <c r="B275" s="134"/>
      <c r="C275" s="134" t="s">
        <v>1412</v>
      </c>
      <c r="D275" s="134" t="s">
        <v>1413</v>
      </c>
      <c r="E275" s="134"/>
      <c r="F275" s="134" t="s">
        <v>1414</v>
      </c>
      <c r="G275" s="134"/>
      <c r="H275" s="134"/>
      <c r="I275" s="558">
        <v>398</v>
      </c>
      <c r="J275" s="270"/>
      <c r="K275" s="589" t="s">
        <v>1415</v>
      </c>
      <c r="L275" s="270"/>
      <c r="M275" s="558">
        <v>27</v>
      </c>
      <c r="N275" s="538"/>
      <c r="O275" s="558">
        <v>40</v>
      </c>
      <c r="P275" s="538"/>
      <c r="Q275" s="558">
        <v>87</v>
      </c>
      <c r="R275" s="538"/>
      <c r="S275" s="558">
        <v>76</v>
      </c>
      <c r="T275" s="538"/>
      <c r="U275" s="558">
        <v>84</v>
      </c>
      <c r="V275" s="538"/>
      <c r="W275" s="558">
        <v>84</v>
      </c>
    </row>
    <row r="276" spans="1:23" ht="14.25" x14ac:dyDescent="0.2">
      <c r="A276" s="134"/>
      <c r="B276" s="134"/>
      <c r="C276" s="134" t="s">
        <v>1416</v>
      </c>
      <c r="D276" s="134" t="s">
        <v>1417</v>
      </c>
      <c r="E276" s="134"/>
      <c r="F276" s="134" t="s">
        <v>1418</v>
      </c>
      <c r="G276" s="134"/>
      <c r="H276" s="134"/>
      <c r="I276" s="558">
        <v>343</v>
      </c>
      <c r="J276" s="270"/>
      <c r="K276" s="589" t="s">
        <v>1318</v>
      </c>
      <c r="L276" s="270"/>
      <c r="M276" s="558" t="s">
        <v>2406</v>
      </c>
      <c r="N276" s="538"/>
      <c r="O276" s="558" t="s">
        <v>2406</v>
      </c>
      <c r="P276" s="538"/>
      <c r="Q276" s="558">
        <v>87</v>
      </c>
      <c r="R276" s="538"/>
      <c r="S276" s="558">
        <v>62</v>
      </c>
      <c r="T276" s="538"/>
      <c r="U276" s="558">
        <v>65</v>
      </c>
      <c r="V276" s="538"/>
      <c r="W276" s="558">
        <v>67</v>
      </c>
    </row>
    <row r="277" spans="1:23" ht="14.25" x14ac:dyDescent="0.2">
      <c r="A277" s="134"/>
      <c r="B277" s="134"/>
      <c r="C277" s="134"/>
      <c r="D277" s="134"/>
      <c r="E277" s="134"/>
      <c r="F277" s="134"/>
      <c r="G277" s="134"/>
      <c r="H277" s="134"/>
      <c r="I277" s="558"/>
      <c r="J277" s="270"/>
      <c r="K277" s="589"/>
      <c r="L277" s="270"/>
      <c r="M277" s="558"/>
      <c r="N277" s="538"/>
      <c r="O277" s="558"/>
      <c r="P277" s="538"/>
      <c r="Q277" s="558"/>
      <c r="R277" s="538"/>
      <c r="S277" s="558"/>
      <c r="T277" s="538"/>
      <c r="U277" s="558"/>
      <c r="V277" s="538"/>
      <c r="W277" s="558"/>
    </row>
    <row r="278" spans="1:23" ht="14.25" x14ac:dyDescent="0.2">
      <c r="A278" s="134"/>
      <c r="B278" s="134"/>
      <c r="C278" s="134" t="s">
        <v>1419</v>
      </c>
      <c r="D278" s="134" t="s">
        <v>1420</v>
      </c>
      <c r="E278" s="134" t="s">
        <v>1421</v>
      </c>
      <c r="F278" s="134"/>
      <c r="G278" s="134"/>
      <c r="H278" s="134"/>
      <c r="I278" s="558">
        <v>7146</v>
      </c>
      <c r="J278" s="270"/>
      <c r="K278" s="589" t="s">
        <v>1422</v>
      </c>
      <c r="L278" s="270"/>
      <c r="M278" s="558">
        <v>552</v>
      </c>
      <c r="N278" s="538"/>
      <c r="O278" s="558">
        <v>762</v>
      </c>
      <c r="P278" s="538"/>
      <c r="Q278" s="558">
        <v>2117</v>
      </c>
      <c r="R278" s="538"/>
      <c r="S278" s="558">
        <v>1562</v>
      </c>
      <c r="T278" s="538"/>
      <c r="U278" s="558">
        <v>1069</v>
      </c>
      <c r="V278" s="538"/>
      <c r="W278" s="558">
        <v>1084</v>
      </c>
    </row>
    <row r="279" spans="1:23" ht="16.5" customHeight="1" x14ac:dyDescent="0.2">
      <c r="A279" s="134"/>
      <c r="B279" s="134"/>
      <c r="C279" s="134" t="s">
        <v>1423</v>
      </c>
      <c r="D279" s="134" t="s">
        <v>1424</v>
      </c>
      <c r="E279" s="134"/>
      <c r="F279" s="134" t="s">
        <v>1425</v>
      </c>
      <c r="G279" s="134"/>
      <c r="H279" s="134"/>
      <c r="I279" s="558">
        <v>1812</v>
      </c>
      <c r="J279" s="270"/>
      <c r="K279" s="589" t="s">
        <v>1426</v>
      </c>
      <c r="L279" s="270"/>
      <c r="M279" s="558">
        <v>137</v>
      </c>
      <c r="N279" s="538"/>
      <c r="O279" s="558">
        <v>198</v>
      </c>
      <c r="P279" s="538"/>
      <c r="Q279" s="558">
        <v>578</v>
      </c>
      <c r="R279" s="538"/>
      <c r="S279" s="558">
        <v>383</v>
      </c>
      <c r="T279" s="538"/>
      <c r="U279" s="558">
        <v>261</v>
      </c>
      <c r="V279" s="538"/>
      <c r="W279" s="558">
        <v>255</v>
      </c>
    </row>
    <row r="280" spans="1:23" ht="14.25" x14ac:dyDescent="0.2">
      <c r="A280" s="134"/>
      <c r="B280" s="134"/>
      <c r="C280" s="134" t="s">
        <v>1427</v>
      </c>
      <c r="D280" s="134" t="s">
        <v>1428</v>
      </c>
      <c r="E280" s="134"/>
      <c r="F280" s="134" t="s">
        <v>1429</v>
      </c>
      <c r="G280" s="134"/>
      <c r="H280" s="134"/>
      <c r="I280" s="558">
        <v>475</v>
      </c>
      <c r="J280" s="270"/>
      <c r="K280" s="589" t="s">
        <v>1345</v>
      </c>
      <c r="L280" s="270"/>
      <c r="M280" s="558">
        <v>29</v>
      </c>
      <c r="N280" s="538"/>
      <c r="O280" s="558">
        <v>45</v>
      </c>
      <c r="P280" s="538"/>
      <c r="Q280" s="558">
        <v>138</v>
      </c>
      <c r="R280" s="538"/>
      <c r="S280" s="558">
        <v>122</v>
      </c>
      <c r="T280" s="538"/>
      <c r="U280" s="558">
        <v>67</v>
      </c>
      <c r="V280" s="538"/>
      <c r="W280" s="558">
        <v>74</v>
      </c>
    </row>
    <row r="281" spans="1:23" ht="14.25" x14ac:dyDescent="0.2">
      <c r="A281" s="134"/>
      <c r="B281" s="134"/>
      <c r="C281" s="134" t="s">
        <v>1430</v>
      </c>
      <c r="D281" s="134" t="s">
        <v>1431</v>
      </c>
      <c r="E281" s="134"/>
      <c r="F281" s="134" t="s">
        <v>1432</v>
      </c>
      <c r="G281" s="134"/>
      <c r="H281" s="134"/>
      <c r="I281" s="558">
        <v>233</v>
      </c>
      <c r="J281" s="270"/>
      <c r="K281" s="589" t="s">
        <v>911</v>
      </c>
      <c r="L281" s="270"/>
      <c r="M281" s="558">
        <v>28</v>
      </c>
      <c r="N281" s="538"/>
      <c r="O281" s="558">
        <v>32</v>
      </c>
      <c r="P281" s="538"/>
      <c r="Q281" s="558">
        <v>60</v>
      </c>
      <c r="R281" s="538"/>
      <c r="S281" s="558">
        <v>48</v>
      </c>
      <c r="T281" s="538"/>
      <c r="U281" s="558">
        <v>34</v>
      </c>
      <c r="V281" s="538"/>
      <c r="W281" s="558">
        <v>31</v>
      </c>
    </row>
    <row r="282" spans="1:23" ht="14.25" x14ac:dyDescent="0.2">
      <c r="A282" s="134"/>
      <c r="B282" s="134"/>
      <c r="C282" s="134" t="s">
        <v>1433</v>
      </c>
      <c r="D282" s="134" t="s">
        <v>1434</v>
      </c>
      <c r="E282" s="134"/>
      <c r="F282" s="134" t="s">
        <v>1435</v>
      </c>
      <c r="G282" s="134"/>
      <c r="H282" s="134"/>
      <c r="I282" s="558">
        <v>575</v>
      </c>
      <c r="J282" s="270"/>
      <c r="K282" s="589" t="s">
        <v>1436</v>
      </c>
      <c r="L282" s="270"/>
      <c r="M282" s="558">
        <v>42</v>
      </c>
      <c r="N282" s="538"/>
      <c r="O282" s="558">
        <v>57</v>
      </c>
      <c r="P282" s="538"/>
      <c r="Q282" s="558">
        <v>147</v>
      </c>
      <c r="R282" s="538"/>
      <c r="S282" s="558">
        <v>106</v>
      </c>
      <c r="T282" s="538"/>
      <c r="U282" s="558">
        <v>98</v>
      </c>
      <c r="V282" s="538"/>
      <c r="W282" s="558">
        <v>125</v>
      </c>
    </row>
    <row r="283" spans="1:23" ht="14.25" x14ac:dyDescent="0.2">
      <c r="A283" s="134"/>
      <c r="B283" s="134"/>
      <c r="C283" s="134" t="s">
        <v>1437</v>
      </c>
      <c r="D283" s="134" t="s">
        <v>1438</v>
      </c>
      <c r="E283" s="134"/>
      <c r="F283" s="134" t="s">
        <v>1439</v>
      </c>
      <c r="G283" s="134"/>
      <c r="H283" s="134"/>
      <c r="I283" s="558">
        <v>582</v>
      </c>
      <c r="J283" s="270"/>
      <c r="K283" s="589" t="s">
        <v>1440</v>
      </c>
      <c r="L283" s="270"/>
      <c r="M283" s="558">
        <v>48</v>
      </c>
      <c r="N283" s="538"/>
      <c r="O283" s="558">
        <v>64</v>
      </c>
      <c r="P283" s="538"/>
      <c r="Q283" s="558">
        <v>158</v>
      </c>
      <c r="R283" s="538"/>
      <c r="S283" s="558">
        <v>109</v>
      </c>
      <c r="T283" s="538"/>
      <c r="U283" s="558">
        <v>92</v>
      </c>
      <c r="V283" s="538"/>
      <c r="W283" s="558">
        <v>111</v>
      </c>
    </row>
    <row r="284" spans="1:23" ht="14.25" x14ac:dyDescent="0.2">
      <c r="A284" s="134"/>
      <c r="B284" s="134"/>
      <c r="C284" s="134" t="s">
        <v>1441</v>
      </c>
      <c r="D284" s="134" t="s">
        <v>1442</v>
      </c>
      <c r="E284" s="134"/>
      <c r="F284" s="134" t="s">
        <v>1443</v>
      </c>
      <c r="G284" s="134"/>
      <c r="H284" s="134"/>
      <c r="I284" s="558">
        <v>839</v>
      </c>
      <c r="J284" s="270"/>
      <c r="K284" s="589" t="s">
        <v>1444</v>
      </c>
      <c r="L284" s="270"/>
      <c r="M284" s="558">
        <v>57</v>
      </c>
      <c r="N284" s="538"/>
      <c r="O284" s="558">
        <v>87</v>
      </c>
      <c r="P284" s="538"/>
      <c r="Q284" s="558">
        <v>266</v>
      </c>
      <c r="R284" s="538"/>
      <c r="S284" s="558">
        <v>194</v>
      </c>
      <c r="T284" s="538"/>
      <c r="U284" s="558">
        <v>130</v>
      </c>
      <c r="V284" s="538"/>
      <c r="W284" s="558">
        <v>105</v>
      </c>
    </row>
    <row r="285" spans="1:23" ht="14.25" x14ac:dyDescent="0.2">
      <c r="A285" s="134"/>
      <c r="B285" s="134"/>
      <c r="C285" s="134" t="s">
        <v>1445</v>
      </c>
      <c r="D285" s="134" t="s">
        <v>1446</v>
      </c>
      <c r="E285" s="134"/>
      <c r="F285" s="134" t="s">
        <v>1447</v>
      </c>
      <c r="G285" s="134"/>
      <c r="H285" s="134"/>
      <c r="I285" s="558">
        <v>499</v>
      </c>
      <c r="J285" s="270"/>
      <c r="K285" s="589" t="s">
        <v>1448</v>
      </c>
      <c r="L285" s="270"/>
      <c r="M285" s="558">
        <v>55</v>
      </c>
      <c r="N285" s="538"/>
      <c r="O285" s="558">
        <v>59</v>
      </c>
      <c r="P285" s="538"/>
      <c r="Q285" s="558">
        <v>140</v>
      </c>
      <c r="R285" s="538"/>
      <c r="S285" s="558">
        <v>120</v>
      </c>
      <c r="T285" s="538"/>
      <c r="U285" s="558">
        <v>69</v>
      </c>
      <c r="V285" s="538"/>
      <c r="W285" s="558">
        <v>56</v>
      </c>
    </row>
    <row r="286" spans="1:23" ht="14.25" x14ac:dyDescent="0.2">
      <c r="A286" s="134"/>
      <c r="B286" s="134"/>
      <c r="C286" s="134" t="s">
        <v>1449</v>
      </c>
      <c r="D286" s="134" t="s">
        <v>1450</v>
      </c>
      <c r="E286" s="134"/>
      <c r="F286" s="134" t="s">
        <v>1451</v>
      </c>
      <c r="G286" s="134"/>
      <c r="H286" s="134"/>
      <c r="I286" s="558">
        <v>939</v>
      </c>
      <c r="J286" s="270"/>
      <c r="K286" s="589" t="s">
        <v>1452</v>
      </c>
      <c r="L286" s="270"/>
      <c r="M286" s="558">
        <v>59</v>
      </c>
      <c r="N286" s="538"/>
      <c r="O286" s="558">
        <v>104</v>
      </c>
      <c r="P286" s="538"/>
      <c r="Q286" s="558">
        <v>307</v>
      </c>
      <c r="R286" s="538"/>
      <c r="S286" s="558">
        <v>220</v>
      </c>
      <c r="T286" s="538"/>
      <c r="U286" s="558">
        <v>134</v>
      </c>
      <c r="V286" s="538"/>
      <c r="W286" s="558">
        <v>115</v>
      </c>
    </row>
    <row r="287" spans="1:23" ht="14.25" x14ac:dyDescent="0.2">
      <c r="A287" s="134"/>
      <c r="B287" s="134"/>
      <c r="C287" s="134" t="s">
        <v>1453</v>
      </c>
      <c r="D287" s="134" t="s">
        <v>1454</v>
      </c>
      <c r="E287" s="134"/>
      <c r="F287" s="134" t="s">
        <v>1455</v>
      </c>
      <c r="G287" s="134"/>
      <c r="H287" s="134"/>
      <c r="I287" s="558">
        <v>1192</v>
      </c>
      <c r="J287" s="270"/>
      <c r="K287" s="589" t="s">
        <v>642</v>
      </c>
      <c r="L287" s="270"/>
      <c r="M287" s="558">
        <v>97</v>
      </c>
      <c r="N287" s="538"/>
      <c r="O287" s="558">
        <v>116</v>
      </c>
      <c r="P287" s="538"/>
      <c r="Q287" s="558">
        <v>323</v>
      </c>
      <c r="R287" s="538"/>
      <c r="S287" s="558">
        <v>260</v>
      </c>
      <c r="T287" s="538"/>
      <c r="U287" s="558">
        <v>184</v>
      </c>
      <c r="V287" s="538"/>
      <c r="W287" s="558">
        <v>212</v>
      </c>
    </row>
    <row r="288" spans="1:23" ht="14.25" x14ac:dyDescent="0.2">
      <c r="A288" s="134"/>
      <c r="B288" s="134"/>
      <c r="C288" s="134"/>
      <c r="D288" s="134"/>
      <c r="E288" s="134"/>
      <c r="F288" s="134"/>
      <c r="G288" s="134"/>
      <c r="H288" s="134"/>
      <c r="I288" s="558"/>
      <c r="J288" s="270"/>
      <c r="K288" s="589"/>
      <c r="L288" s="270"/>
      <c r="M288" s="558"/>
      <c r="N288" s="538"/>
      <c r="O288" s="558"/>
      <c r="P288" s="538"/>
      <c r="Q288" s="558"/>
      <c r="R288" s="538"/>
      <c r="S288" s="558"/>
      <c r="T288" s="538"/>
      <c r="U288" s="558"/>
      <c r="V288" s="538"/>
      <c r="W288" s="558"/>
    </row>
    <row r="289" spans="1:23" ht="15" x14ac:dyDescent="0.25">
      <c r="A289" s="134"/>
      <c r="B289" s="549" t="s">
        <v>1456</v>
      </c>
      <c r="C289" s="134"/>
      <c r="D289" s="134"/>
      <c r="E289" s="134"/>
      <c r="F289" s="134"/>
      <c r="G289" s="134"/>
      <c r="H289" s="134"/>
      <c r="I289" s="550">
        <v>8642</v>
      </c>
      <c r="J289" s="555"/>
      <c r="K289" s="587" t="s">
        <v>1457</v>
      </c>
      <c r="L289" s="555"/>
      <c r="M289" s="550">
        <v>702</v>
      </c>
      <c r="N289" s="588"/>
      <c r="O289" s="550">
        <v>977</v>
      </c>
      <c r="P289" s="588"/>
      <c r="Q289" s="550">
        <v>2734</v>
      </c>
      <c r="R289" s="588"/>
      <c r="S289" s="550">
        <v>1864</v>
      </c>
      <c r="T289" s="588"/>
      <c r="U289" s="550">
        <v>1234</v>
      </c>
      <c r="V289" s="588"/>
      <c r="W289" s="550">
        <v>1131</v>
      </c>
    </row>
    <row r="290" spans="1:23" ht="14.25" x14ac:dyDescent="0.2">
      <c r="A290" s="134"/>
      <c r="B290" s="134"/>
      <c r="C290" s="134"/>
      <c r="D290" s="134"/>
      <c r="E290" s="134"/>
      <c r="F290" s="134"/>
      <c r="G290" s="134"/>
      <c r="H290" s="134"/>
      <c r="I290" s="558"/>
      <c r="J290" s="270"/>
      <c r="K290" s="589"/>
      <c r="L290" s="270"/>
      <c r="M290" s="558"/>
      <c r="N290" s="538"/>
      <c r="O290" s="558"/>
      <c r="P290" s="538"/>
      <c r="Q290" s="558"/>
      <c r="R290" s="538"/>
      <c r="S290" s="558"/>
      <c r="T290" s="538"/>
      <c r="U290" s="558"/>
      <c r="V290" s="538"/>
      <c r="W290" s="558"/>
    </row>
    <row r="291" spans="1:23" ht="14.25" x14ac:dyDescent="0.2">
      <c r="A291" s="134"/>
      <c r="B291" s="134"/>
      <c r="C291" s="134"/>
      <c r="D291" s="134" t="s">
        <v>118</v>
      </c>
      <c r="E291" s="134"/>
      <c r="F291" s="134" t="s">
        <v>453</v>
      </c>
      <c r="G291" s="134"/>
      <c r="H291" s="134"/>
      <c r="I291" s="558">
        <v>174</v>
      </c>
      <c r="J291" s="270"/>
      <c r="K291" s="589" t="s">
        <v>1467</v>
      </c>
      <c r="L291" s="270"/>
      <c r="M291" s="558">
        <v>15</v>
      </c>
      <c r="N291" s="538"/>
      <c r="O291" s="558">
        <v>22</v>
      </c>
      <c r="P291" s="538"/>
      <c r="Q291" s="558">
        <v>56</v>
      </c>
      <c r="R291" s="538"/>
      <c r="S291" s="558">
        <v>38</v>
      </c>
      <c r="T291" s="538"/>
      <c r="U291" s="558">
        <v>21</v>
      </c>
      <c r="V291" s="538"/>
      <c r="W291" s="558">
        <v>22</v>
      </c>
    </row>
    <row r="292" spans="1:23" ht="14.25" x14ac:dyDescent="0.2">
      <c r="A292" s="134"/>
      <c r="B292" s="134"/>
      <c r="C292" s="134"/>
      <c r="D292" s="134" t="s">
        <v>119</v>
      </c>
      <c r="E292" s="134"/>
      <c r="F292" s="134" t="s">
        <v>171</v>
      </c>
      <c r="G292" s="134"/>
      <c r="H292" s="134"/>
      <c r="I292" s="558">
        <v>158</v>
      </c>
      <c r="J292" s="270"/>
      <c r="K292" s="589" t="s">
        <v>1475</v>
      </c>
      <c r="L292" s="270"/>
      <c r="M292" s="558">
        <v>14</v>
      </c>
      <c r="N292" s="538"/>
      <c r="O292" s="558">
        <v>15</v>
      </c>
      <c r="P292" s="538"/>
      <c r="Q292" s="558">
        <v>46</v>
      </c>
      <c r="R292" s="538"/>
      <c r="S292" s="558">
        <v>30</v>
      </c>
      <c r="T292" s="538"/>
      <c r="U292" s="558">
        <v>27</v>
      </c>
      <c r="V292" s="538"/>
      <c r="W292" s="558">
        <v>26</v>
      </c>
    </row>
    <row r="293" spans="1:23" ht="14.25" x14ac:dyDescent="0.2">
      <c r="A293" s="134"/>
      <c r="B293" s="134"/>
      <c r="C293" s="134"/>
      <c r="D293" s="134" t="s">
        <v>120</v>
      </c>
      <c r="E293" s="134"/>
      <c r="F293" s="134" t="s">
        <v>172</v>
      </c>
      <c r="G293" s="134"/>
      <c r="H293" s="134"/>
      <c r="I293" s="558">
        <v>401</v>
      </c>
      <c r="J293" s="270"/>
      <c r="K293" s="589" t="s">
        <v>1468</v>
      </c>
      <c r="L293" s="270"/>
      <c r="M293" s="558">
        <v>32</v>
      </c>
      <c r="N293" s="538"/>
      <c r="O293" s="558">
        <v>38</v>
      </c>
      <c r="P293" s="538"/>
      <c r="Q293" s="558">
        <v>149</v>
      </c>
      <c r="R293" s="538"/>
      <c r="S293" s="558">
        <v>78</v>
      </c>
      <c r="T293" s="538"/>
      <c r="U293" s="558">
        <v>66</v>
      </c>
      <c r="V293" s="538"/>
      <c r="W293" s="558">
        <v>38</v>
      </c>
    </row>
    <row r="294" spans="1:23" ht="14.25" x14ac:dyDescent="0.2">
      <c r="A294" s="134"/>
      <c r="B294" s="134"/>
      <c r="C294" s="134"/>
      <c r="D294" s="134" t="s">
        <v>121</v>
      </c>
      <c r="E294" s="134"/>
      <c r="F294" s="134" t="s">
        <v>268</v>
      </c>
      <c r="G294" s="134"/>
      <c r="H294" s="134"/>
      <c r="I294" s="558">
        <v>479</v>
      </c>
      <c r="J294" s="270"/>
      <c r="K294" s="589" t="s">
        <v>915</v>
      </c>
      <c r="L294" s="270"/>
      <c r="M294" s="558">
        <v>27</v>
      </c>
      <c r="N294" s="538"/>
      <c r="O294" s="558">
        <v>50</v>
      </c>
      <c r="P294" s="538"/>
      <c r="Q294" s="558">
        <v>142</v>
      </c>
      <c r="R294" s="538"/>
      <c r="S294" s="558">
        <v>99</v>
      </c>
      <c r="T294" s="538"/>
      <c r="U294" s="558">
        <v>100</v>
      </c>
      <c r="V294" s="538"/>
      <c r="W294" s="558">
        <v>61</v>
      </c>
    </row>
    <row r="295" spans="1:23" ht="14.25" x14ac:dyDescent="0.2">
      <c r="A295" s="134"/>
      <c r="B295" s="134"/>
      <c r="C295" s="134"/>
      <c r="D295" s="134" t="s">
        <v>122</v>
      </c>
      <c r="E295" s="134"/>
      <c r="F295" s="134" t="s">
        <v>173</v>
      </c>
      <c r="G295" s="134"/>
      <c r="H295" s="134"/>
      <c r="I295" s="558">
        <v>1257</v>
      </c>
      <c r="J295" s="270"/>
      <c r="K295" s="589" t="s">
        <v>1465</v>
      </c>
      <c r="L295" s="270"/>
      <c r="M295" s="558">
        <v>85</v>
      </c>
      <c r="N295" s="538"/>
      <c r="O295" s="558">
        <v>127</v>
      </c>
      <c r="P295" s="538"/>
      <c r="Q295" s="558">
        <v>397</v>
      </c>
      <c r="R295" s="538"/>
      <c r="S295" s="558">
        <v>307</v>
      </c>
      <c r="T295" s="538"/>
      <c r="U295" s="558">
        <v>180</v>
      </c>
      <c r="V295" s="538"/>
      <c r="W295" s="558">
        <v>161</v>
      </c>
    </row>
    <row r="296" spans="1:23" ht="14.25" x14ac:dyDescent="0.2">
      <c r="A296" s="134"/>
      <c r="B296" s="134"/>
      <c r="C296" s="134"/>
      <c r="D296" s="134" t="s">
        <v>123</v>
      </c>
      <c r="E296" s="134"/>
      <c r="F296" s="134" t="s">
        <v>174</v>
      </c>
      <c r="G296" s="134"/>
      <c r="H296" s="134"/>
      <c r="I296" s="558">
        <v>438</v>
      </c>
      <c r="J296" s="270"/>
      <c r="K296" s="589" t="s">
        <v>1472</v>
      </c>
      <c r="L296" s="270"/>
      <c r="M296" s="558">
        <v>43</v>
      </c>
      <c r="N296" s="538"/>
      <c r="O296" s="558">
        <v>39</v>
      </c>
      <c r="P296" s="538"/>
      <c r="Q296" s="558">
        <v>137</v>
      </c>
      <c r="R296" s="538"/>
      <c r="S296" s="558">
        <v>93</v>
      </c>
      <c r="T296" s="538"/>
      <c r="U296" s="558">
        <v>66</v>
      </c>
      <c r="V296" s="538"/>
      <c r="W296" s="558">
        <v>60</v>
      </c>
    </row>
    <row r="297" spans="1:23" ht="14.25" x14ac:dyDescent="0.2">
      <c r="A297" s="134"/>
      <c r="B297" s="134"/>
      <c r="C297" s="134"/>
      <c r="D297" s="134" t="s">
        <v>124</v>
      </c>
      <c r="E297" s="134"/>
      <c r="F297" s="134" t="s">
        <v>175</v>
      </c>
      <c r="G297" s="134"/>
      <c r="H297" s="134"/>
      <c r="I297" s="558">
        <v>143</v>
      </c>
      <c r="J297" s="270"/>
      <c r="K297" s="589" t="s">
        <v>1461</v>
      </c>
      <c r="L297" s="270"/>
      <c r="M297" s="558">
        <v>9</v>
      </c>
      <c r="N297" s="538"/>
      <c r="O297" s="558">
        <v>32</v>
      </c>
      <c r="P297" s="538"/>
      <c r="Q297" s="558">
        <v>50</v>
      </c>
      <c r="R297" s="538"/>
      <c r="S297" s="558">
        <v>20</v>
      </c>
      <c r="T297" s="538"/>
      <c r="U297" s="558">
        <v>11</v>
      </c>
      <c r="V297" s="538"/>
      <c r="W297" s="558">
        <v>21</v>
      </c>
    </row>
    <row r="298" spans="1:23" ht="14.25" x14ac:dyDescent="0.2">
      <c r="A298" s="134"/>
      <c r="B298" s="134"/>
      <c r="C298" s="134"/>
      <c r="D298" s="134" t="s">
        <v>125</v>
      </c>
      <c r="E298" s="134"/>
      <c r="F298" s="134" t="s">
        <v>176</v>
      </c>
      <c r="G298" s="134"/>
      <c r="H298" s="134"/>
      <c r="I298" s="558">
        <v>302</v>
      </c>
      <c r="J298" s="270"/>
      <c r="K298" s="589" t="s">
        <v>1464</v>
      </c>
      <c r="L298" s="270"/>
      <c r="M298" s="558">
        <v>27</v>
      </c>
      <c r="N298" s="538"/>
      <c r="O298" s="558">
        <v>40</v>
      </c>
      <c r="P298" s="538"/>
      <c r="Q298" s="558">
        <v>85</v>
      </c>
      <c r="R298" s="538"/>
      <c r="S298" s="558">
        <v>73</v>
      </c>
      <c r="T298" s="538"/>
      <c r="U298" s="558">
        <v>30</v>
      </c>
      <c r="V298" s="538"/>
      <c r="W298" s="558">
        <v>47</v>
      </c>
    </row>
    <row r="299" spans="1:23" ht="14.25" x14ac:dyDescent="0.2">
      <c r="A299" s="134"/>
      <c r="B299" s="134"/>
      <c r="C299" s="134"/>
      <c r="D299" s="134" t="s">
        <v>126</v>
      </c>
      <c r="E299" s="134"/>
      <c r="F299" s="134" t="s">
        <v>177</v>
      </c>
      <c r="G299" s="134"/>
      <c r="H299" s="134"/>
      <c r="I299" s="558">
        <v>252</v>
      </c>
      <c r="J299" s="270"/>
      <c r="K299" s="589" t="s">
        <v>1474</v>
      </c>
      <c r="L299" s="270"/>
      <c r="M299" s="558">
        <v>27</v>
      </c>
      <c r="N299" s="538"/>
      <c r="O299" s="558">
        <v>34</v>
      </c>
      <c r="P299" s="538"/>
      <c r="Q299" s="558">
        <v>72</v>
      </c>
      <c r="R299" s="538"/>
      <c r="S299" s="558">
        <v>45</v>
      </c>
      <c r="T299" s="538"/>
      <c r="U299" s="558">
        <v>46</v>
      </c>
      <c r="V299" s="538"/>
      <c r="W299" s="558">
        <v>28</v>
      </c>
    </row>
    <row r="300" spans="1:23" ht="14.25" x14ac:dyDescent="0.2">
      <c r="A300" s="134"/>
      <c r="B300" s="134"/>
      <c r="C300" s="134"/>
      <c r="D300" s="134" t="s">
        <v>127</v>
      </c>
      <c r="E300" s="134"/>
      <c r="F300" s="134" t="s">
        <v>178</v>
      </c>
      <c r="G300" s="134"/>
      <c r="H300" s="134"/>
      <c r="I300" s="558">
        <v>427</v>
      </c>
      <c r="J300" s="270"/>
      <c r="K300" s="589" t="s">
        <v>1470</v>
      </c>
      <c r="L300" s="270"/>
      <c r="M300" s="558">
        <v>40</v>
      </c>
      <c r="N300" s="538"/>
      <c r="O300" s="558">
        <v>43</v>
      </c>
      <c r="P300" s="538"/>
      <c r="Q300" s="558">
        <v>119</v>
      </c>
      <c r="R300" s="538"/>
      <c r="S300" s="558">
        <v>101</v>
      </c>
      <c r="T300" s="538"/>
      <c r="U300" s="558">
        <v>53</v>
      </c>
      <c r="V300" s="538"/>
      <c r="W300" s="558">
        <v>71</v>
      </c>
    </row>
    <row r="301" spans="1:23" ht="14.25" x14ac:dyDescent="0.2">
      <c r="A301" s="134"/>
      <c r="B301" s="134"/>
      <c r="C301" s="134"/>
      <c r="D301" s="134" t="s">
        <v>128</v>
      </c>
      <c r="E301" s="134"/>
      <c r="F301" s="134" t="s">
        <v>179</v>
      </c>
      <c r="G301" s="134"/>
      <c r="H301" s="134"/>
      <c r="I301" s="558">
        <v>315</v>
      </c>
      <c r="J301" s="270"/>
      <c r="K301" s="589" t="s">
        <v>1459</v>
      </c>
      <c r="L301" s="270"/>
      <c r="M301" s="558">
        <v>24</v>
      </c>
      <c r="N301" s="538"/>
      <c r="O301" s="558">
        <v>44</v>
      </c>
      <c r="P301" s="538"/>
      <c r="Q301" s="558">
        <v>113</v>
      </c>
      <c r="R301" s="538"/>
      <c r="S301" s="558">
        <v>61</v>
      </c>
      <c r="T301" s="538"/>
      <c r="U301" s="558">
        <v>34</v>
      </c>
      <c r="V301" s="538"/>
      <c r="W301" s="558">
        <v>39</v>
      </c>
    </row>
    <row r="302" spans="1:23" ht="14.25" x14ac:dyDescent="0.2">
      <c r="A302" s="134"/>
      <c r="B302" s="134"/>
      <c r="C302" s="134"/>
      <c r="D302" s="134" t="s">
        <v>129</v>
      </c>
      <c r="E302" s="134"/>
      <c r="F302" s="134" t="s">
        <v>271</v>
      </c>
      <c r="G302" s="134"/>
      <c r="H302" s="134"/>
      <c r="I302" s="558">
        <v>169</v>
      </c>
      <c r="J302" s="270"/>
      <c r="K302" s="589" t="s">
        <v>1473</v>
      </c>
      <c r="L302" s="270"/>
      <c r="M302" s="558">
        <v>18</v>
      </c>
      <c r="N302" s="538"/>
      <c r="O302" s="558">
        <v>16</v>
      </c>
      <c r="P302" s="538"/>
      <c r="Q302" s="558">
        <v>60</v>
      </c>
      <c r="R302" s="538"/>
      <c r="S302" s="558">
        <v>33</v>
      </c>
      <c r="T302" s="538"/>
      <c r="U302" s="558">
        <v>27</v>
      </c>
      <c r="V302" s="538"/>
      <c r="W302" s="558">
        <v>15</v>
      </c>
    </row>
    <row r="303" spans="1:23" ht="14.25" x14ac:dyDescent="0.2">
      <c r="A303" s="134"/>
      <c r="B303" s="134"/>
      <c r="C303" s="134"/>
      <c r="D303" s="134" t="s">
        <v>130</v>
      </c>
      <c r="E303" s="134"/>
      <c r="F303" s="134" t="s">
        <v>180</v>
      </c>
      <c r="G303" s="134"/>
      <c r="H303" s="134"/>
      <c r="I303" s="558">
        <v>145</v>
      </c>
      <c r="J303" s="270"/>
      <c r="K303" s="589" t="s">
        <v>1458</v>
      </c>
      <c r="L303" s="270"/>
      <c r="M303" s="558">
        <v>21</v>
      </c>
      <c r="N303" s="538"/>
      <c r="O303" s="558">
        <v>12</v>
      </c>
      <c r="P303" s="538"/>
      <c r="Q303" s="558">
        <v>46</v>
      </c>
      <c r="R303" s="538"/>
      <c r="S303" s="558">
        <v>28</v>
      </c>
      <c r="T303" s="538"/>
      <c r="U303" s="558">
        <v>15</v>
      </c>
      <c r="V303" s="538"/>
      <c r="W303" s="558">
        <v>23</v>
      </c>
    </row>
    <row r="304" spans="1:23" ht="14.25" x14ac:dyDescent="0.2">
      <c r="A304" s="134"/>
      <c r="B304" s="134"/>
      <c r="C304" s="134"/>
      <c r="D304" s="134" t="s">
        <v>131</v>
      </c>
      <c r="E304" s="134"/>
      <c r="F304" s="134" t="s">
        <v>270</v>
      </c>
      <c r="G304" s="134"/>
      <c r="H304" s="134"/>
      <c r="I304" s="558">
        <v>372</v>
      </c>
      <c r="J304" s="270"/>
      <c r="K304" s="589" t="s">
        <v>1462</v>
      </c>
      <c r="L304" s="270"/>
      <c r="M304" s="558">
        <v>33</v>
      </c>
      <c r="N304" s="538"/>
      <c r="O304" s="558">
        <v>38</v>
      </c>
      <c r="P304" s="538"/>
      <c r="Q304" s="558">
        <v>110</v>
      </c>
      <c r="R304" s="538"/>
      <c r="S304" s="558">
        <v>83</v>
      </c>
      <c r="T304" s="538"/>
      <c r="U304" s="558">
        <v>64</v>
      </c>
      <c r="V304" s="538"/>
      <c r="W304" s="558">
        <v>44</v>
      </c>
    </row>
    <row r="305" spans="1:23" ht="14.25" x14ac:dyDescent="0.2">
      <c r="A305" s="134"/>
      <c r="B305" s="134"/>
      <c r="C305" s="134"/>
      <c r="D305" s="134" t="s">
        <v>132</v>
      </c>
      <c r="E305" s="134"/>
      <c r="F305" s="134" t="s">
        <v>181</v>
      </c>
      <c r="G305" s="134"/>
      <c r="H305" s="134"/>
      <c r="I305" s="558">
        <v>479</v>
      </c>
      <c r="J305" s="270"/>
      <c r="K305" s="589" t="s">
        <v>915</v>
      </c>
      <c r="L305" s="270"/>
      <c r="M305" s="558">
        <v>35</v>
      </c>
      <c r="N305" s="538"/>
      <c r="O305" s="558">
        <v>64</v>
      </c>
      <c r="P305" s="538"/>
      <c r="Q305" s="558">
        <v>147</v>
      </c>
      <c r="R305" s="538"/>
      <c r="S305" s="558">
        <v>94</v>
      </c>
      <c r="T305" s="538"/>
      <c r="U305" s="558">
        <v>73</v>
      </c>
      <c r="V305" s="538"/>
      <c r="W305" s="558">
        <v>66</v>
      </c>
    </row>
    <row r="306" spans="1:23" ht="14.25" x14ac:dyDescent="0.2">
      <c r="A306" s="134"/>
      <c r="B306" s="134"/>
      <c r="C306" s="134"/>
      <c r="D306" s="134" t="s">
        <v>133</v>
      </c>
      <c r="E306" s="134"/>
      <c r="F306" s="134" t="s">
        <v>182</v>
      </c>
      <c r="G306" s="134"/>
      <c r="H306" s="134"/>
      <c r="I306" s="558">
        <v>285</v>
      </c>
      <c r="J306" s="270"/>
      <c r="K306" s="589" t="s">
        <v>1460</v>
      </c>
      <c r="L306" s="270"/>
      <c r="M306" s="558">
        <v>27</v>
      </c>
      <c r="N306" s="538"/>
      <c r="O306" s="558">
        <v>52</v>
      </c>
      <c r="P306" s="538"/>
      <c r="Q306" s="558">
        <v>93</v>
      </c>
      <c r="R306" s="538"/>
      <c r="S306" s="558">
        <v>47</v>
      </c>
      <c r="T306" s="538"/>
      <c r="U306" s="558">
        <v>30</v>
      </c>
      <c r="V306" s="538"/>
      <c r="W306" s="558">
        <v>36</v>
      </c>
    </row>
    <row r="307" spans="1:23" ht="14.25" x14ac:dyDescent="0.2">
      <c r="A307" s="134"/>
      <c r="B307" s="134"/>
      <c r="C307" s="134"/>
      <c r="D307" s="134" t="s">
        <v>134</v>
      </c>
      <c r="E307" s="134"/>
      <c r="F307" s="134" t="s">
        <v>273</v>
      </c>
      <c r="G307" s="134"/>
      <c r="H307" s="134"/>
      <c r="I307" s="558">
        <v>246</v>
      </c>
      <c r="J307" s="270"/>
      <c r="K307" s="589" t="s">
        <v>1476</v>
      </c>
      <c r="L307" s="270"/>
      <c r="M307" s="558">
        <v>25</v>
      </c>
      <c r="N307" s="538"/>
      <c r="O307" s="558">
        <v>34</v>
      </c>
      <c r="P307" s="538"/>
      <c r="Q307" s="558">
        <v>74</v>
      </c>
      <c r="R307" s="538"/>
      <c r="S307" s="558">
        <v>53</v>
      </c>
      <c r="T307" s="538"/>
      <c r="U307" s="558">
        <v>31</v>
      </c>
      <c r="V307" s="538"/>
      <c r="W307" s="558">
        <v>29</v>
      </c>
    </row>
    <row r="308" spans="1:23" ht="14.25" x14ac:dyDescent="0.2">
      <c r="A308" s="134"/>
      <c r="B308" s="134"/>
      <c r="C308" s="134"/>
      <c r="D308" s="134" t="s">
        <v>135</v>
      </c>
      <c r="E308" s="134"/>
      <c r="F308" s="134" t="s">
        <v>269</v>
      </c>
      <c r="G308" s="134"/>
      <c r="H308" s="134"/>
      <c r="I308" s="558">
        <v>809</v>
      </c>
      <c r="J308" s="270"/>
      <c r="K308" s="589" t="s">
        <v>1466</v>
      </c>
      <c r="L308" s="270"/>
      <c r="M308" s="558">
        <v>66</v>
      </c>
      <c r="N308" s="538"/>
      <c r="O308" s="558">
        <v>96</v>
      </c>
      <c r="P308" s="538"/>
      <c r="Q308" s="558">
        <v>244</v>
      </c>
      <c r="R308" s="538"/>
      <c r="S308" s="558">
        <v>200</v>
      </c>
      <c r="T308" s="538"/>
      <c r="U308" s="558">
        <v>115</v>
      </c>
      <c r="V308" s="538"/>
      <c r="W308" s="558">
        <v>88</v>
      </c>
    </row>
    <row r="309" spans="1:23" ht="14.25" x14ac:dyDescent="0.2">
      <c r="A309" s="134"/>
      <c r="B309" s="134"/>
      <c r="C309" s="134"/>
      <c r="D309" s="134" t="s">
        <v>136</v>
      </c>
      <c r="E309" s="134"/>
      <c r="F309" s="134" t="s">
        <v>183</v>
      </c>
      <c r="G309" s="134"/>
      <c r="H309" s="134"/>
      <c r="I309" s="558">
        <v>736</v>
      </c>
      <c r="J309" s="270"/>
      <c r="K309" s="589" t="s">
        <v>1463</v>
      </c>
      <c r="L309" s="270"/>
      <c r="M309" s="558">
        <v>54</v>
      </c>
      <c r="N309" s="538"/>
      <c r="O309" s="558">
        <v>71</v>
      </c>
      <c r="P309" s="538"/>
      <c r="Q309" s="558">
        <v>262</v>
      </c>
      <c r="R309" s="538"/>
      <c r="S309" s="558">
        <v>155</v>
      </c>
      <c r="T309" s="538"/>
      <c r="U309" s="558">
        <v>98</v>
      </c>
      <c r="V309" s="538"/>
      <c r="W309" s="558">
        <v>96</v>
      </c>
    </row>
    <row r="310" spans="1:23" ht="14.25" x14ac:dyDescent="0.2">
      <c r="A310" s="134"/>
      <c r="B310" s="134"/>
      <c r="C310" s="134"/>
      <c r="D310" s="134" t="s">
        <v>137</v>
      </c>
      <c r="E310" s="134"/>
      <c r="F310" s="134" t="s">
        <v>184</v>
      </c>
      <c r="G310" s="134"/>
      <c r="H310" s="134"/>
      <c r="I310" s="558">
        <v>351</v>
      </c>
      <c r="J310" s="270"/>
      <c r="K310" s="589" t="s">
        <v>1471</v>
      </c>
      <c r="L310" s="270"/>
      <c r="M310" s="558">
        <v>24</v>
      </c>
      <c r="N310" s="538"/>
      <c r="O310" s="558">
        <v>39</v>
      </c>
      <c r="P310" s="538"/>
      <c r="Q310" s="558">
        <v>126</v>
      </c>
      <c r="R310" s="538"/>
      <c r="S310" s="558">
        <v>57</v>
      </c>
      <c r="T310" s="538"/>
      <c r="U310" s="558">
        <v>49</v>
      </c>
      <c r="V310" s="538"/>
      <c r="W310" s="558">
        <v>56</v>
      </c>
    </row>
    <row r="311" spans="1:23" ht="14.25" x14ac:dyDescent="0.2">
      <c r="A311" s="134"/>
      <c r="B311" s="134"/>
      <c r="C311" s="134"/>
      <c r="D311" s="134" t="s">
        <v>138</v>
      </c>
      <c r="E311" s="134"/>
      <c r="F311" s="134" t="s">
        <v>185</v>
      </c>
      <c r="G311" s="134"/>
      <c r="H311" s="134"/>
      <c r="I311" s="558">
        <v>275</v>
      </c>
      <c r="J311" s="270"/>
      <c r="K311" s="589" t="s">
        <v>682</v>
      </c>
      <c r="L311" s="270"/>
      <c r="M311" s="558">
        <v>20</v>
      </c>
      <c r="N311" s="538"/>
      <c r="O311" s="558">
        <v>24</v>
      </c>
      <c r="P311" s="538"/>
      <c r="Q311" s="558">
        <v>90</v>
      </c>
      <c r="R311" s="538"/>
      <c r="S311" s="558">
        <v>67</v>
      </c>
      <c r="T311" s="538"/>
      <c r="U311" s="558">
        <v>44</v>
      </c>
      <c r="V311" s="538"/>
      <c r="W311" s="558">
        <v>30</v>
      </c>
    </row>
    <row r="312" spans="1:23" ht="14.25" x14ac:dyDescent="0.2">
      <c r="A312" s="134"/>
      <c r="B312" s="134"/>
      <c r="C312" s="134"/>
      <c r="D312" s="134" t="s">
        <v>139</v>
      </c>
      <c r="E312" s="134"/>
      <c r="F312" s="134" t="s">
        <v>186</v>
      </c>
      <c r="G312" s="134"/>
      <c r="H312" s="134"/>
      <c r="I312" s="558">
        <v>429</v>
      </c>
      <c r="J312" s="270"/>
      <c r="K312" s="589" t="s">
        <v>1469</v>
      </c>
      <c r="L312" s="270"/>
      <c r="M312" s="558">
        <v>36</v>
      </c>
      <c r="N312" s="538"/>
      <c r="O312" s="558">
        <v>47</v>
      </c>
      <c r="P312" s="538"/>
      <c r="Q312" s="558">
        <v>116</v>
      </c>
      <c r="R312" s="538"/>
      <c r="S312" s="558">
        <v>102</v>
      </c>
      <c r="T312" s="538"/>
      <c r="U312" s="558">
        <v>54</v>
      </c>
      <c r="V312" s="538"/>
      <c r="W312" s="558">
        <v>74</v>
      </c>
    </row>
    <row r="313" spans="1:23" ht="14.25" x14ac:dyDescent="0.2">
      <c r="C313" s="565"/>
      <c r="D313" s="565"/>
      <c r="E313" s="590"/>
      <c r="F313" s="565"/>
      <c r="G313" s="565"/>
      <c r="H313" s="565"/>
      <c r="I313" s="576"/>
      <c r="J313" s="537"/>
      <c r="K313" s="537"/>
      <c r="L313" s="537"/>
      <c r="M313" s="578"/>
      <c r="N313" s="537"/>
      <c r="O313" s="578"/>
      <c r="P313" s="537"/>
      <c r="Q313" s="578"/>
      <c r="R313" s="537"/>
      <c r="S313" s="578"/>
      <c r="T313" s="537"/>
      <c r="U313" s="578"/>
      <c r="V313" s="537"/>
      <c r="W313" s="578"/>
    </row>
    <row r="314" spans="1:23" ht="14.25" x14ac:dyDescent="0.2">
      <c r="I314" s="558"/>
      <c r="J314" s="270"/>
      <c r="K314" s="270"/>
      <c r="L314" s="270"/>
      <c r="M314" s="574"/>
      <c r="N314" s="270"/>
      <c r="O314" s="574"/>
      <c r="P314" s="270"/>
      <c r="Q314" s="574"/>
      <c r="R314" s="270"/>
      <c r="S314" s="574"/>
      <c r="T314" s="270"/>
      <c r="U314" s="574"/>
      <c r="V314" s="270"/>
      <c r="W314" s="574"/>
    </row>
    <row r="315" spans="1:23" x14ac:dyDescent="0.2">
      <c r="C315" s="520" t="s">
        <v>2415</v>
      </c>
    </row>
  </sheetData>
  <mergeCells count="11">
    <mergeCell ref="O208:O209"/>
    <mergeCell ref="Q208:Q209"/>
    <mergeCell ref="S208:S209"/>
    <mergeCell ref="U208:U209"/>
    <mergeCell ref="W208:W209"/>
    <mergeCell ref="M208:M209"/>
    <mergeCell ref="C208:C209"/>
    <mergeCell ref="D208:D209"/>
    <mergeCell ref="F208:F209"/>
    <mergeCell ref="I208:I209"/>
    <mergeCell ref="K208:K20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7" fitToHeight="4" orientation="portrait" r:id="rId1"/>
  <headerFooter alignWithMargins="0">
    <oddFooter>&amp;R28</oddFooter>
  </headerFooter>
  <rowBreaks count="3" manualBreakCount="3">
    <brk id="93" max="16383" man="1"/>
    <brk id="174" max="16383" man="1"/>
    <brk id="25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17"/>
  <sheetViews>
    <sheetView showGridLines="0" zoomScaleNormal="100" workbookViewId="0">
      <selection activeCell="F317" sqref="F317"/>
    </sheetView>
  </sheetViews>
  <sheetFormatPr defaultRowHeight="12.75" x14ac:dyDescent="0.2"/>
  <cols>
    <col min="1" max="2" width="0.85546875" style="551" customWidth="1"/>
    <col min="3" max="3" width="11.7109375" style="551" customWidth="1"/>
    <col min="4" max="4" width="5" style="551" customWidth="1"/>
    <col min="5" max="5" width="2.5703125" style="551" customWidth="1"/>
    <col min="6" max="6" width="18.85546875" style="551" customWidth="1"/>
    <col min="7" max="7" width="35.7109375" style="551" customWidth="1"/>
    <col min="8" max="8" width="2.140625" style="551" customWidth="1"/>
    <col min="9" max="9" width="9" style="568" customWidth="1"/>
    <col min="10" max="10" width="1.85546875" style="551" customWidth="1"/>
    <col min="11" max="11" width="7.7109375" style="569" customWidth="1"/>
    <col min="12" max="12" width="1.140625" style="551" customWidth="1"/>
    <col min="13" max="13" width="10.140625" style="569" customWidth="1"/>
    <col min="14" max="14" width="1.140625" style="551" customWidth="1"/>
    <col min="15" max="20" width="6.28515625" style="569" customWidth="1"/>
    <col min="21" max="16384" width="9.140625" style="543"/>
  </cols>
  <sheetData>
    <row r="1" spans="1:128" s="572" customFormat="1" ht="15.75" x14ac:dyDescent="0.25">
      <c r="A1" s="190" t="s">
        <v>2418</v>
      </c>
      <c r="B1" s="21"/>
      <c r="C1" s="21"/>
      <c r="D1" s="21"/>
      <c r="E1" s="21"/>
      <c r="F1" s="21"/>
      <c r="G1" s="21"/>
      <c r="H1" s="21"/>
      <c r="I1" s="570"/>
      <c r="J1" s="530"/>
      <c r="K1" s="571"/>
      <c r="L1" s="530"/>
      <c r="M1" s="571"/>
      <c r="N1" s="530"/>
      <c r="O1" s="571"/>
      <c r="P1" s="571"/>
      <c r="Q1" s="571"/>
      <c r="R1" s="571"/>
      <c r="S1" s="571"/>
      <c r="T1" s="571"/>
    </row>
    <row r="2" spans="1:128" s="572" customFormat="1" ht="15.75" x14ac:dyDescent="0.25">
      <c r="A2" s="190"/>
      <c r="B2" s="21"/>
      <c r="C2" s="21"/>
      <c r="D2" s="21"/>
      <c r="E2" s="21"/>
      <c r="F2" s="21"/>
      <c r="G2" s="21"/>
      <c r="H2" s="21"/>
      <c r="I2" s="570"/>
      <c r="J2" s="530"/>
      <c r="K2" s="571"/>
      <c r="L2" s="530"/>
      <c r="M2" s="571"/>
      <c r="N2" s="530"/>
      <c r="O2" s="571"/>
      <c r="P2" s="571"/>
      <c r="Q2" s="571"/>
      <c r="R2" s="571"/>
      <c r="S2" s="571"/>
      <c r="T2" s="571"/>
    </row>
    <row r="3" spans="1:128" s="262" customFormat="1" ht="7.5" customHeight="1" x14ac:dyDescent="0.2">
      <c r="A3" s="20"/>
      <c r="B3" s="20"/>
      <c r="C3" s="20"/>
      <c r="D3" s="20"/>
      <c r="E3" s="20"/>
      <c r="F3" s="20"/>
      <c r="G3" s="20"/>
      <c r="H3" s="20"/>
      <c r="I3" s="321"/>
      <c r="J3" s="219"/>
      <c r="K3" s="531"/>
      <c r="L3" s="219"/>
      <c r="M3" s="531"/>
      <c r="N3" s="219"/>
      <c r="O3" s="531"/>
      <c r="P3" s="531"/>
      <c r="Q3" s="531"/>
      <c r="R3" s="531"/>
      <c r="S3" s="531"/>
      <c r="T3" s="531"/>
    </row>
    <row r="4" spans="1:128" s="262" customFormat="1" ht="11.25" customHeight="1" x14ac:dyDescent="0.2">
      <c r="A4" s="533" t="s">
        <v>8</v>
      </c>
      <c r="B4" s="20"/>
      <c r="C4" s="20"/>
      <c r="D4" s="20"/>
      <c r="E4" s="20"/>
      <c r="F4" s="20"/>
      <c r="G4" s="20"/>
      <c r="H4" s="20"/>
      <c r="I4" s="321"/>
      <c r="J4" s="219"/>
      <c r="K4" s="531"/>
      <c r="L4" s="219"/>
      <c r="M4" s="531"/>
      <c r="N4" s="219"/>
      <c r="O4" s="531"/>
      <c r="P4" s="531"/>
      <c r="Q4" s="534"/>
      <c r="R4" s="534"/>
      <c r="S4" s="534"/>
      <c r="T4" s="321" t="s">
        <v>241</v>
      </c>
    </row>
    <row r="5" spans="1:128" s="262" customFormat="1" ht="6" customHeight="1" x14ac:dyDescent="0.2">
      <c r="A5" s="24"/>
      <c r="B5" s="24"/>
      <c r="C5" s="24"/>
      <c r="D5" s="24"/>
      <c r="E5" s="24"/>
      <c r="F5" s="24"/>
      <c r="G5" s="24"/>
      <c r="H5" s="24"/>
      <c r="I5" s="535"/>
      <c r="J5" s="536"/>
      <c r="K5" s="537"/>
      <c r="L5" s="536"/>
      <c r="M5" s="537"/>
      <c r="N5" s="536"/>
      <c r="O5" s="537"/>
      <c r="P5" s="537"/>
      <c r="Q5" s="537"/>
      <c r="R5" s="537"/>
      <c r="S5" s="537"/>
      <c r="T5" s="537"/>
    </row>
    <row r="6" spans="1:128" s="262" customFormat="1" ht="3" customHeight="1" x14ac:dyDescent="0.2">
      <c r="A6" s="20"/>
      <c r="B6" s="20"/>
      <c r="C6" s="20"/>
      <c r="D6" s="20"/>
      <c r="E6" s="20"/>
      <c r="F6" s="20"/>
      <c r="G6" s="20"/>
      <c r="H6" s="20"/>
      <c r="I6" s="321"/>
      <c r="K6" s="531"/>
      <c r="M6" s="531"/>
      <c r="O6" s="531"/>
      <c r="P6" s="531"/>
      <c r="Q6" s="531"/>
      <c r="R6" s="531"/>
      <c r="S6" s="531"/>
      <c r="T6" s="531"/>
    </row>
    <row r="7" spans="1:128" s="262" customFormat="1" ht="15.75" customHeight="1" x14ac:dyDescent="0.2">
      <c r="A7" s="20"/>
      <c r="B7" s="20"/>
      <c r="C7" s="20"/>
      <c r="D7" s="20"/>
      <c r="E7" s="135"/>
      <c r="F7" s="135"/>
      <c r="G7" s="135"/>
      <c r="H7" s="135"/>
      <c r="I7" s="321"/>
      <c r="K7" s="531" t="s">
        <v>209</v>
      </c>
      <c r="M7" s="531"/>
      <c r="O7" s="531"/>
      <c r="P7" s="531"/>
      <c r="Q7" s="531" t="s">
        <v>2404</v>
      </c>
      <c r="R7" s="531"/>
      <c r="S7" s="531"/>
      <c r="T7" s="531"/>
    </row>
    <row r="8" spans="1:128" s="262" customFormat="1" ht="13.5" customHeight="1" x14ac:dyDescent="0.2">
      <c r="A8" s="20"/>
      <c r="B8" s="20"/>
      <c r="C8" s="20"/>
      <c r="D8" s="20"/>
      <c r="E8" s="20"/>
      <c r="F8" s="20"/>
      <c r="G8" s="20"/>
      <c r="H8" s="20"/>
      <c r="I8" s="321"/>
      <c r="K8" s="531" t="s">
        <v>350</v>
      </c>
      <c r="M8" s="531"/>
      <c r="O8" s="531"/>
      <c r="P8" s="531"/>
      <c r="Q8" s="531"/>
      <c r="R8" s="531"/>
      <c r="S8" s="531"/>
      <c r="T8" s="531"/>
    </row>
    <row r="9" spans="1:128" s="262" customFormat="1" ht="11.25" customHeight="1" x14ac:dyDescent="0.2">
      <c r="A9" s="20"/>
      <c r="B9" s="134" t="s">
        <v>2001</v>
      </c>
      <c r="C9" s="20"/>
      <c r="D9" s="20"/>
      <c r="E9" s="135"/>
      <c r="F9" s="210"/>
      <c r="G9" s="210"/>
      <c r="H9" s="210"/>
      <c r="I9" s="270" t="s">
        <v>2</v>
      </c>
      <c r="K9" s="270" t="s">
        <v>351</v>
      </c>
      <c r="L9" s="219"/>
      <c r="M9" s="270"/>
      <c r="N9" s="219"/>
      <c r="O9" s="270"/>
      <c r="P9" s="270"/>
      <c r="Q9" s="270" t="s">
        <v>104</v>
      </c>
      <c r="R9" s="270"/>
      <c r="S9" s="270"/>
      <c r="T9" s="270"/>
    </row>
    <row r="10" spans="1:128" s="538" customFormat="1" ht="10.5" customHeight="1" x14ac:dyDescent="0.2">
      <c r="A10" s="135"/>
      <c r="B10" s="134" t="s">
        <v>1972</v>
      </c>
      <c r="C10" s="22"/>
      <c r="D10" s="136"/>
      <c r="E10" s="135"/>
      <c r="F10" s="210"/>
      <c r="G10" s="210"/>
      <c r="H10" s="210"/>
      <c r="I10" s="270" t="s">
        <v>111</v>
      </c>
      <c r="K10" s="270" t="s">
        <v>210</v>
      </c>
      <c r="M10" s="539">
        <v>0.95</v>
      </c>
      <c r="O10" s="270"/>
      <c r="P10" s="270"/>
      <c r="Q10" s="270"/>
      <c r="R10" s="270"/>
      <c r="S10" s="270"/>
      <c r="T10" s="270"/>
    </row>
    <row r="11" spans="1:128" s="538" customFormat="1" ht="11.25" customHeight="1" x14ac:dyDescent="0.2">
      <c r="A11" s="135"/>
      <c r="B11" s="135"/>
      <c r="C11" s="135"/>
      <c r="D11" s="135"/>
      <c r="E11" s="135"/>
      <c r="F11" s="210"/>
      <c r="G11" s="210"/>
      <c r="H11" s="210"/>
      <c r="I11" s="270" t="s">
        <v>112</v>
      </c>
      <c r="K11" s="270" t="s">
        <v>211</v>
      </c>
      <c r="M11" s="270" t="s">
        <v>345</v>
      </c>
      <c r="O11" s="270" t="s">
        <v>105</v>
      </c>
      <c r="P11" s="270"/>
      <c r="Q11" s="270"/>
      <c r="R11" s="270"/>
      <c r="S11" s="270"/>
      <c r="T11" s="270"/>
    </row>
    <row r="12" spans="1:128" s="538" customFormat="1" ht="11.25" customHeight="1" x14ac:dyDescent="0.2">
      <c r="A12" s="135"/>
      <c r="B12" s="135"/>
      <c r="C12" s="135"/>
      <c r="D12" s="135"/>
      <c r="E12" s="136"/>
      <c r="F12" s="211"/>
      <c r="G12" s="211"/>
      <c r="H12" s="210"/>
      <c r="I12" s="531" t="s">
        <v>113</v>
      </c>
      <c r="K12" s="531" t="s">
        <v>2405</v>
      </c>
      <c r="M12" s="531" t="s">
        <v>346</v>
      </c>
      <c r="O12" s="531">
        <v>18</v>
      </c>
      <c r="P12" s="531" t="s">
        <v>114</v>
      </c>
      <c r="Q12" s="531" t="s">
        <v>115</v>
      </c>
      <c r="R12" s="531" t="s">
        <v>116</v>
      </c>
      <c r="S12" s="531" t="s">
        <v>117</v>
      </c>
      <c r="T12" s="531" t="s">
        <v>110</v>
      </c>
    </row>
    <row r="13" spans="1:128" ht="4.5" customHeight="1" x14ac:dyDescent="0.2">
      <c r="A13" s="540"/>
      <c r="B13" s="540"/>
      <c r="C13" s="540"/>
      <c r="D13" s="541"/>
      <c r="E13" s="542"/>
      <c r="F13" s="542"/>
      <c r="G13" s="542"/>
      <c r="H13" s="211"/>
      <c r="I13" s="535"/>
      <c r="J13" s="538"/>
      <c r="K13" s="537"/>
      <c r="L13" s="538"/>
      <c r="M13" s="537"/>
      <c r="N13" s="538"/>
      <c r="O13" s="537"/>
      <c r="P13" s="537"/>
      <c r="Q13" s="537"/>
      <c r="R13" s="537"/>
      <c r="S13" s="537"/>
      <c r="T13" s="537"/>
    </row>
    <row r="14" spans="1:128" ht="8.1" customHeight="1" x14ac:dyDescent="0.2">
      <c r="A14" s="544"/>
      <c r="B14" s="544"/>
      <c r="C14" s="544"/>
      <c r="D14" s="545"/>
      <c r="E14" s="545"/>
      <c r="F14" s="545"/>
      <c r="G14" s="545"/>
      <c r="H14" s="545"/>
      <c r="I14" s="546"/>
      <c r="J14" s="547"/>
      <c r="K14" s="548"/>
      <c r="L14" s="547"/>
      <c r="M14" s="548"/>
      <c r="N14" s="547"/>
      <c r="O14" s="548"/>
      <c r="P14" s="548"/>
      <c r="Q14" s="548"/>
      <c r="R14" s="548"/>
      <c r="S14" s="548"/>
      <c r="T14" s="548"/>
    </row>
    <row r="15" spans="1:128" ht="12" customHeight="1" x14ac:dyDescent="0.25">
      <c r="A15" s="549" t="s">
        <v>511</v>
      </c>
      <c r="B15" s="549"/>
      <c r="C15" s="549"/>
      <c r="D15" s="549"/>
      <c r="E15" s="549"/>
      <c r="F15" s="549"/>
      <c r="G15" s="549"/>
      <c r="H15" s="549"/>
      <c r="I15" s="550">
        <v>185122</v>
      </c>
      <c r="K15" s="552">
        <v>16.534486767982592</v>
      </c>
      <c r="L15" s="553"/>
      <c r="M15" s="554" t="s">
        <v>1477</v>
      </c>
      <c r="N15" s="555"/>
      <c r="O15" s="554">
        <v>12.808560133966017</v>
      </c>
      <c r="P15" s="554">
        <v>25.892462407172157</v>
      </c>
      <c r="Q15" s="554">
        <v>28.955079239306897</v>
      </c>
      <c r="R15" s="554">
        <v>21.777370814828913</v>
      </c>
      <c r="S15" s="554">
        <v>16.39480624982783</v>
      </c>
      <c r="T15" s="554">
        <v>6.8638065817051244</v>
      </c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528"/>
      <c r="BQ15" s="528"/>
      <c r="BR15" s="528"/>
      <c r="BS15" s="528"/>
      <c r="BT15" s="528"/>
      <c r="BU15" s="528"/>
      <c r="BV15" s="528"/>
      <c r="BW15" s="528"/>
      <c r="BX15" s="528"/>
      <c r="BY15" s="528"/>
      <c r="BZ15" s="528"/>
      <c r="CA15" s="528"/>
      <c r="CB15" s="528"/>
      <c r="CC15" s="528"/>
      <c r="CD15" s="528"/>
      <c r="CE15" s="528"/>
      <c r="CF15" s="528"/>
      <c r="CG15" s="528"/>
      <c r="CH15" s="528"/>
      <c r="CI15" s="528"/>
      <c r="CJ15" s="528"/>
      <c r="CK15" s="528"/>
      <c r="CL15" s="528"/>
      <c r="CM15" s="528"/>
      <c r="CN15" s="528"/>
      <c r="CO15" s="528"/>
      <c r="CP15" s="528"/>
      <c r="CQ15" s="528"/>
      <c r="CR15" s="528"/>
      <c r="CS15" s="528"/>
      <c r="CT15" s="528"/>
      <c r="CU15" s="528"/>
      <c r="CV15" s="528"/>
      <c r="CW15" s="528"/>
      <c r="CX15" s="528"/>
      <c r="CY15" s="528"/>
      <c r="CZ15" s="528"/>
      <c r="DA15" s="528"/>
      <c r="DB15" s="528"/>
      <c r="DC15" s="528"/>
      <c r="DD15" s="528"/>
      <c r="DE15" s="528"/>
      <c r="DF15" s="528"/>
      <c r="DG15" s="528"/>
      <c r="DH15" s="528"/>
      <c r="DI15" s="528"/>
      <c r="DJ15" s="528"/>
      <c r="DK15" s="528"/>
      <c r="DL15" s="528"/>
      <c r="DM15" s="528"/>
      <c r="DN15" s="528"/>
      <c r="DO15" s="528"/>
      <c r="DP15" s="528"/>
      <c r="DQ15" s="528"/>
      <c r="DR15" s="528"/>
      <c r="DS15" s="528"/>
      <c r="DT15" s="528"/>
      <c r="DU15" s="528"/>
      <c r="DV15" s="528"/>
      <c r="DW15" s="528"/>
      <c r="DX15" s="528"/>
    </row>
    <row r="16" spans="1:128" ht="9" customHeight="1" x14ac:dyDescent="0.25">
      <c r="A16" s="549"/>
      <c r="B16" s="549"/>
      <c r="C16" s="549"/>
      <c r="D16" s="549"/>
      <c r="E16" s="549"/>
      <c r="F16" s="549"/>
      <c r="G16" s="549"/>
      <c r="H16" s="549"/>
      <c r="I16" s="550"/>
      <c r="K16" s="552"/>
      <c r="L16" s="556"/>
      <c r="M16" s="554"/>
      <c r="N16" s="555"/>
      <c r="O16" s="554"/>
      <c r="P16" s="554"/>
      <c r="Q16" s="554"/>
      <c r="R16" s="554"/>
      <c r="S16" s="554"/>
      <c r="T16" s="554"/>
      <c r="U16" s="528"/>
      <c r="V16" s="528"/>
      <c r="W16" s="528"/>
      <c r="X16" s="528"/>
      <c r="Y16" s="528"/>
      <c r="Z16" s="528"/>
      <c r="AA16" s="528"/>
      <c r="AB16" s="528"/>
      <c r="AC16" s="528"/>
      <c r="AD16" s="528"/>
      <c r="AE16" s="528"/>
      <c r="AF16" s="528"/>
      <c r="AG16" s="528"/>
      <c r="AH16" s="528"/>
      <c r="AI16" s="528"/>
      <c r="AJ16" s="528"/>
      <c r="AK16" s="528"/>
      <c r="AL16" s="528"/>
      <c r="AM16" s="528"/>
      <c r="AN16" s="528"/>
      <c r="AO16" s="528"/>
      <c r="AP16" s="528"/>
      <c r="AQ16" s="528"/>
      <c r="AR16" s="528"/>
      <c r="AS16" s="528"/>
      <c r="AT16" s="528"/>
      <c r="AU16" s="528"/>
      <c r="AV16" s="528"/>
      <c r="AW16" s="528"/>
      <c r="AX16" s="528"/>
      <c r="AY16" s="528"/>
      <c r="AZ16" s="528"/>
      <c r="BA16" s="528"/>
      <c r="BB16" s="528"/>
      <c r="BC16" s="528"/>
      <c r="BD16" s="528"/>
      <c r="BE16" s="528"/>
      <c r="BF16" s="528"/>
      <c r="BG16" s="528"/>
      <c r="BH16" s="528"/>
      <c r="BI16" s="528"/>
      <c r="BJ16" s="528"/>
      <c r="BK16" s="528"/>
      <c r="BL16" s="528"/>
      <c r="BM16" s="528"/>
      <c r="BN16" s="528"/>
      <c r="BO16" s="528"/>
      <c r="BP16" s="528"/>
      <c r="BQ16" s="528"/>
      <c r="BR16" s="528"/>
      <c r="BS16" s="528"/>
      <c r="BT16" s="528"/>
      <c r="BU16" s="528"/>
      <c r="BV16" s="528"/>
      <c r="BW16" s="528"/>
      <c r="BX16" s="528"/>
      <c r="BY16" s="528"/>
      <c r="BZ16" s="528"/>
      <c r="CA16" s="528"/>
      <c r="CB16" s="528"/>
      <c r="CC16" s="528"/>
      <c r="CD16" s="528"/>
      <c r="CE16" s="528"/>
      <c r="CF16" s="528"/>
      <c r="CG16" s="528"/>
      <c r="CH16" s="528"/>
      <c r="CI16" s="528"/>
      <c r="CJ16" s="528"/>
      <c r="CK16" s="528"/>
      <c r="CL16" s="528"/>
      <c r="CM16" s="528"/>
      <c r="CN16" s="528"/>
      <c r="CO16" s="528"/>
      <c r="CP16" s="528"/>
      <c r="CQ16" s="528"/>
      <c r="CR16" s="528"/>
      <c r="CS16" s="528"/>
      <c r="CT16" s="528"/>
      <c r="CU16" s="528"/>
      <c r="CV16" s="528"/>
      <c r="CW16" s="528"/>
      <c r="CX16" s="528"/>
      <c r="CY16" s="528"/>
      <c r="CZ16" s="528"/>
      <c r="DA16" s="528"/>
      <c r="DB16" s="528"/>
      <c r="DC16" s="528"/>
      <c r="DD16" s="528"/>
      <c r="DE16" s="528"/>
      <c r="DF16" s="528"/>
      <c r="DG16" s="528"/>
      <c r="DH16" s="528"/>
      <c r="DI16" s="528"/>
      <c r="DJ16" s="528"/>
      <c r="DK16" s="528"/>
      <c r="DL16" s="528"/>
      <c r="DM16" s="528"/>
      <c r="DN16" s="528"/>
      <c r="DO16" s="528"/>
      <c r="DP16" s="528"/>
      <c r="DQ16" s="528"/>
      <c r="DR16" s="528"/>
      <c r="DS16" s="528"/>
      <c r="DT16" s="528"/>
      <c r="DU16" s="528"/>
      <c r="DV16" s="528"/>
      <c r="DW16" s="528"/>
      <c r="DX16" s="528"/>
    </row>
    <row r="17" spans="1:128" s="557" customFormat="1" ht="12" customHeight="1" x14ac:dyDescent="0.25">
      <c r="A17" s="549"/>
      <c r="B17" s="549" t="s">
        <v>513</v>
      </c>
      <c r="C17" s="549"/>
      <c r="D17" s="549"/>
      <c r="E17" s="549"/>
      <c r="F17" s="549"/>
      <c r="G17" s="549"/>
      <c r="H17" s="549"/>
      <c r="I17" s="550">
        <v>176480</v>
      </c>
      <c r="K17" s="552">
        <v>16.622276387921666</v>
      </c>
      <c r="L17" s="553"/>
      <c r="M17" s="554" t="s">
        <v>1478</v>
      </c>
      <c r="N17" s="555"/>
      <c r="O17" s="554">
        <v>12.812725349110185</v>
      </c>
      <c r="P17" s="554">
        <v>26.036174390385181</v>
      </c>
      <c r="Q17" s="554">
        <v>29.102949211916801</v>
      </c>
      <c r="R17" s="554">
        <v>21.852200318570983</v>
      </c>
      <c r="S17" s="554">
        <v>16.508604952298018</v>
      </c>
      <c r="T17" s="554">
        <v>6.9286258681580559</v>
      </c>
      <c r="U17" s="528"/>
      <c r="V17" s="528"/>
      <c r="W17" s="528"/>
      <c r="X17" s="528"/>
      <c r="Y17" s="528"/>
      <c r="Z17" s="528"/>
      <c r="AA17" s="528"/>
      <c r="AB17" s="528"/>
      <c r="AC17" s="528"/>
      <c r="AD17" s="528"/>
      <c r="AE17" s="528"/>
      <c r="AF17" s="528"/>
      <c r="AG17" s="528"/>
      <c r="AH17" s="528"/>
      <c r="AI17" s="528"/>
      <c r="AJ17" s="528"/>
      <c r="AK17" s="528"/>
      <c r="AL17" s="528"/>
      <c r="AM17" s="528"/>
      <c r="AN17" s="528"/>
      <c r="AO17" s="528"/>
      <c r="AP17" s="528"/>
      <c r="AQ17" s="528"/>
      <c r="AR17" s="528"/>
      <c r="AS17" s="528"/>
      <c r="AT17" s="528"/>
      <c r="AU17" s="528"/>
      <c r="AV17" s="528"/>
      <c r="AW17" s="528"/>
      <c r="AX17" s="528"/>
      <c r="AY17" s="528"/>
      <c r="AZ17" s="528"/>
      <c r="BA17" s="528"/>
      <c r="BB17" s="528"/>
      <c r="BC17" s="528"/>
      <c r="BD17" s="528"/>
      <c r="BE17" s="528"/>
      <c r="BF17" s="528"/>
      <c r="BG17" s="528"/>
      <c r="BH17" s="528"/>
      <c r="BI17" s="528"/>
      <c r="BJ17" s="528"/>
      <c r="BK17" s="528"/>
      <c r="BL17" s="528"/>
      <c r="BM17" s="528"/>
      <c r="BN17" s="528"/>
      <c r="BO17" s="528"/>
      <c r="BP17" s="528"/>
      <c r="BQ17" s="528"/>
      <c r="BR17" s="528"/>
      <c r="BS17" s="528"/>
      <c r="BT17" s="528"/>
      <c r="BU17" s="528"/>
      <c r="BV17" s="528"/>
      <c r="BW17" s="528"/>
      <c r="BX17" s="528"/>
      <c r="BY17" s="528"/>
      <c r="BZ17" s="528"/>
      <c r="CA17" s="528"/>
      <c r="CB17" s="528"/>
      <c r="CC17" s="528"/>
      <c r="CD17" s="528"/>
      <c r="CE17" s="528"/>
      <c r="CF17" s="528"/>
      <c r="CG17" s="528"/>
      <c r="CH17" s="528"/>
      <c r="CI17" s="528"/>
      <c r="CJ17" s="528"/>
      <c r="CK17" s="528"/>
      <c r="CL17" s="528"/>
      <c r="CM17" s="528"/>
      <c r="CN17" s="528"/>
      <c r="CO17" s="528"/>
      <c r="CP17" s="528"/>
      <c r="CQ17" s="528"/>
      <c r="CR17" s="528"/>
      <c r="CS17" s="528"/>
      <c r="CT17" s="528"/>
      <c r="CU17" s="528"/>
      <c r="CV17" s="528"/>
      <c r="CW17" s="528"/>
      <c r="CX17" s="528"/>
      <c r="CY17" s="528"/>
      <c r="CZ17" s="528"/>
      <c r="DA17" s="528"/>
      <c r="DB17" s="528"/>
      <c r="DC17" s="528"/>
      <c r="DD17" s="528"/>
      <c r="DE17" s="528"/>
      <c r="DF17" s="528"/>
      <c r="DG17" s="528"/>
      <c r="DH17" s="528"/>
      <c r="DI17" s="528"/>
      <c r="DJ17" s="528"/>
      <c r="DK17" s="528"/>
      <c r="DL17" s="528"/>
      <c r="DM17" s="528"/>
      <c r="DN17" s="528"/>
      <c r="DO17" s="528"/>
      <c r="DP17" s="528"/>
      <c r="DQ17" s="528"/>
      <c r="DR17" s="528"/>
      <c r="DS17" s="528"/>
      <c r="DT17" s="528"/>
      <c r="DU17" s="528"/>
      <c r="DV17" s="528"/>
      <c r="DW17" s="528"/>
      <c r="DX17" s="528"/>
    </row>
    <row r="18" spans="1:128" ht="9" customHeight="1" x14ac:dyDescent="0.25">
      <c r="A18" s="134"/>
      <c r="B18" s="134"/>
      <c r="C18" s="134"/>
      <c r="D18" s="134"/>
      <c r="E18" s="134"/>
      <c r="F18" s="134"/>
      <c r="G18" s="134"/>
      <c r="H18" s="134"/>
      <c r="I18" s="550"/>
      <c r="K18" s="552"/>
      <c r="L18" s="553"/>
      <c r="M18" s="554"/>
      <c r="N18" s="555"/>
      <c r="O18" s="554"/>
      <c r="P18" s="554"/>
      <c r="Q18" s="554"/>
      <c r="R18" s="554"/>
      <c r="S18" s="554"/>
      <c r="T18" s="554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  <c r="AQ18" s="528"/>
      <c r="AR18" s="528"/>
      <c r="AS18" s="528"/>
      <c r="AT18" s="528"/>
      <c r="AU18" s="528"/>
      <c r="AV18" s="528"/>
      <c r="AW18" s="528"/>
      <c r="AX18" s="528"/>
      <c r="AY18" s="528"/>
      <c r="AZ18" s="528"/>
      <c r="BA18" s="528"/>
      <c r="BB18" s="528"/>
      <c r="BC18" s="528"/>
      <c r="BD18" s="528"/>
      <c r="BE18" s="528"/>
      <c r="BF18" s="528"/>
      <c r="BG18" s="528"/>
      <c r="BH18" s="528"/>
      <c r="BI18" s="528"/>
      <c r="BJ18" s="528"/>
      <c r="BK18" s="528"/>
      <c r="BL18" s="528"/>
      <c r="BM18" s="528"/>
      <c r="BN18" s="528"/>
      <c r="BO18" s="528"/>
      <c r="BP18" s="528"/>
      <c r="BQ18" s="528"/>
      <c r="BR18" s="528"/>
      <c r="BS18" s="528"/>
      <c r="BT18" s="528"/>
      <c r="BU18" s="528"/>
      <c r="BV18" s="528"/>
      <c r="BW18" s="528"/>
      <c r="BX18" s="528"/>
      <c r="BY18" s="528"/>
      <c r="BZ18" s="528"/>
      <c r="CA18" s="528"/>
      <c r="CB18" s="528"/>
      <c r="CC18" s="528"/>
      <c r="CD18" s="528"/>
      <c r="CE18" s="528"/>
      <c r="CF18" s="528"/>
      <c r="CG18" s="528"/>
      <c r="CH18" s="528"/>
      <c r="CI18" s="528"/>
      <c r="CJ18" s="528"/>
      <c r="CK18" s="528"/>
      <c r="CL18" s="528"/>
      <c r="CM18" s="528"/>
      <c r="CN18" s="528"/>
      <c r="CO18" s="528"/>
      <c r="CP18" s="528"/>
      <c r="CQ18" s="528"/>
      <c r="CR18" s="528"/>
      <c r="CS18" s="528"/>
      <c r="CT18" s="528"/>
      <c r="CU18" s="528"/>
      <c r="CV18" s="528"/>
      <c r="CW18" s="528"/>
      <c r="CX18" s="528"/>
      <c r="CY18" s="528"/>
      <c r="CZ18" s="528"/>
      <c r="DA18" s="528"/>
      <c r="DB18" s="528"/>
      <c r="DC18" s="528"/>
      <c r="DD18" s="528"/>
      <c r="DE18" s="528"/>
      <c r="DF18" s="528"/>
      <c r="DG18" s="528"/>
      <c r="DH18" s="528"/>
      <c r="DI18" s="528"/>
      <c r="DJ18" s="528"/>
      <c r="DK18" s="528"/>
      <c r="DL18" s="528"/>
      <c r="DM18" s="528"/>
      <c r="DN18" s="528"/>
      <c r="DO18" s="528"/>
      <c r="DP18" s="528"/>
      <c r="DQ18" s="528"/>
      <c r="DR18" s="528"/>
      <c r="DS18" s="528"/>
      <c r="DT18" s="528"/>
      <c r="DU18" s="528"/>
      <c r="DV18" s="528"/>
      <c r="DW18" s="528"/>
      <c r="DX18" s="528"/>
    </row>
    <row r="19" spans="1:128" s="557" customFormat="1" ht="12" customHeight="1" x14ac:dyDescent="0.25">
      <c r="A19" s="549"/>
      <c r="B19" s="549"/>
      <c r="C19" s="549" t="s">
        <v>515</v>
      </c>
      <c r="D19" s="549" t="s">
        <v>516</v>
      </c>
      <c r="E19" s="549" t="s">
        <v>517</v>
      </c>
      <c r="F19" s="549"/>
      <c r="G19" s="549"/>
      <c r="H19" s="549"/>
      <c r="I19" s="550">
        <v>46173</v>
      </c>
      <c r="K19" s="552">
        <v>15.467122903640925</v>
      </c>
      <c r="L19" s="553"/>
      <c r="M19" s="554" t="s">
        <v>1479</v>
      </c>
      <c r="N19" s="555"/>
      <c r="O19" s="554">
        <v>13.759745566181504</v>
      </c>
      <c r="P19" s="554">
        <v>24.690997140170612</v>
      </c>
      <c r="Q19" s="554">
        <v>27.553142656367768</v>
      </c>
      <c r="R19" s="554">
        <v>20.668182966894111</v>
      </c>
      <c r="S19" s="554">
        <v>15.011272120579985</v>
      </c>
      <c r="T19" s="554">
        <v>5.5465759417146741</v>
      </c>
      <c r="U19" s="528"/>
      <c r="V19" s="528"/>
      <c r="W19" s="528"/>
      <c r="X19" s="528"/>
      <c r="Y19" s="528"/>
      <c r="Z19" s="528"/>
      <c r="AA19" s="528"/>
      <c r="AB19" s="528"/>
      <c r="AC19" s="528"/>
      <c r="AD19" s="528"/>
      <c r="AE19" s="528"/>
      <c r="AF19" s="528"/>
      <c r="AG19" s="528"/>
      <c r="AH19" s="528"/>
      <c r="AI19" s="528"/>
      <c r="AJ19" s="528"/>
      <c r="AK19" s="528"/>
      <c r="AL19" s="528"/>
      <c r="AM19" s="528"/>
      <c r="AN19" s="528"/>
      <c r="AO19" s="528"/>
      <c r="AP19" s="528"/>
      <c r="AQ19" s="528"/>
      <c r="AR19" s="528"/>
      <c r="AS19" s="528"/>
      <c r="AT19" s="528"/>
      <c r="AU19" s="528"/>
      <c r="AV19" s="528"/>
      <c r="AW19" s="528"/>
      <c r="AX19" s="528"/>
      <c r="AY19" s="528"/>
      <c r="AZ19" s="528"/>
      <c r="BA19" s="528"/>
      <c r="BB19" s="528"/>
      <c r="BC19" s="528"/>
      <c r="BD19" s="528"/>
      <c r="BE19" s="528"/>
      <c r="BF19" s="528"/>
      <c r="BG19" s="528"/>
      <c r="BH19" s="528"/>
      <c r="BI19" s="528"/>
      <c r="BJ19" s="528"/>
      <c r="BK19" s="528"/>
      <c r="BL19" s="528"/>
      <c r="BM19" s="528"/>
      <c r="BN19" s="528"/>
      <c r="BO19" s="528"/>
      <c r="BP19" s="528"/>
      <c r="BQ19" s="528"/>
      <c r="BR19" s="528"/>
      <c r="BS19" s="528"/>
      <c r="BT19" s="528"/>
      <c r="BU19" s="528"/>
      <c r="BV19" s="528"/>
      <c r="BW19" s="528"/>
      <c r="BX19" s="528"/>
      <c r="BY19" s="528"/>
      <c r="BZ19" s="528"/>
      <c r="CA19" s="528"/>
      <c r="CB19" s="528"/>
      <c r="CC19" s="528"/>
      <c r="CD19" s="528"/>
      <c r="CE19" s="528"/>
      <c r="CF19" s="528"/>
      <c r="CG19" s="528"/>
      <c r="CH19" s="528"/>
      <c r="CI19" s="528"/>
      <c r="CJ19" s="528"/>
      <c r="CK19" s="528"/>
      <c r="CL19" s="528"/>
      <c r="CM19" s="528"/>
      <c r="CN19" s="528"/>
      <c r="CO19" s="528"/>
      <c r="CP19" s="528"/>
      <c r="CQ19" s="528"/>
      <c r="CR19" s="528"/>
      <c r="CS19" s="528"/>
      <c r="CT19" s="528"/>
      <c r="CU19" s="528"/>
      <c r="CV19" s="528"/>
      <c r="CW19" s="528"/>
      <c r="CX19" s="528"/>
      <c r="CY19" s="528"/>
      <c r="CZ19" s="528"/>
      <c r="DA19" s="528"/>
      <c r="DB19" s="528"/>
      <c r="DC19" s="528"/>
      <c r="DD19" s="528"/>
      <c r="DE19" s="528"/>
      <c r="DF19" s="528"/>
      <c r="DG19" s="528"/>
      <c r="DH19" s="528"/>
      <c r="DI19" s="528"/>
      <c r="DJ19" s="528"/>
      <c r="DK19" s="528"/>
      <c r="DL19" s="528"/>
      <c r="DM19" s="528"/>
      <c r="DN19" s="528"/>
      <c r="DO19" s="528"/>
      <c r="DP19" s="528"/>
      <c r="DQ19" s="528"/>
      <c r="DR19" s="528"/>
      <c r="DS19" s="528"/>
      <c r="DT19" s="528"/>
      <c r="DU19" s="528"/>
      <c r="DV19" s="528"/>
      <c r="DW19" s="528"/>
      <c r="DX19" s="528"/>
    </row>
    <row r="20" spans="1:128" ht="12" customHeight="1" x14ac:dyDescent="0.2">
      <c r="A20" s="134"/>
      <c r="B20" s="134"/>
      <c r="C20" s="134"/>
      <c r="D20" s="134"/>
      <c r="E20" s="134"/>
      <c r="F20" s="134"/>
      <c r="G20" s="134"/>
      <c r="H20" s="134"/>
      <c r="I20" s="558"/>
      <c r="K20" s="559"/>
      <c r="L20" s="560"/>
      <c r="M20" s="561"/>
      <c r="N20" s="270"/>
      <c r="O20" s="561"/>
      <c r="P20" s="561"/>
      <c r="Q20" s="561"/>
      <c r="R20" s="561"/>
      <c r="S20" s="561"/>
      <c r="T20" s="561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  <c r="AQ20" s="528"/>
      <c r="AR20" s="528"/>
      <c r="AS20" s="528"/>
      <c r="AT20" s="528"/>
      <c r="AU20" s="528"/>
      <c r="AV20" s="528"/>
      <c r="AW20" s="528"/>
      <c r="AX20" s="528"/>
      <c r="AY20" s="528"/>
      <c r="AZ20" s="528"/>
      <c r="BA20" s="528"/>
      <c r="BB20" s="528"/>
      <c r="BC20" s="528"/>
      <c r="BD20" s="528"/>
      <c r="BE20" s="528"/>
      <c r="BF20" s="528"/>
      <c r="BG20" s="528"/>
      <c r="BH20" s="528"/>
      <c r="BI20" s="528"/>
      <c r="BJ20" s="528"/>
      <c r="BK20" s="528"/>
      <c r="BL20" s="528"/>
      <c r="BM20" s="528"/>
      <c r="BN20" s="528"/>
      <c r="BO20" s="528"/>
      <c r="BP20" s="528"/>
      <c r="BQ20" s="528"/>
      <c r="BR20" s="528"/>
      <c r="BS20" s="528"/>
      <c r="BT20" s="528"/>
      <c r="BU20" s="528"/>
      <c r="BV20" s="528"/>
      <c r="BW20" s="528"/>
      <c r="BX20" s="528"/>
      <c r="BY20" s="528"/>
      <c r="BZ20" s="528"/>
      <c r="CA20" s="528"/>
      <c r="CB20" s="528"/>
      <c r="CC20" s="528"/>
      <c r="CD20" s="528"/>
      <c r="CE20" s="528"/>
      <c r="CF20" s="528"/>
      <c r="CG20" s="528"/>
      <c r="CH20" s="528"/>
      <c r="CI20" s="528"/>
      <c r="CJ20" s="528"/>
      <c r="CK20" s="528"/>
      <c r="CL20" s="528"/>
      <c r="CM20" s="528"/>
      <c r="CN20" s="528"/>
      <c r="CO20" s="528"/>
      <c r="CP20" s="528"/>
      <c r="CQ20" s="528"/>
      <c r="CR20" s="528"/>
      <c r="CS20" s="528"/>
      <c r="CT20" s="528"/>
      <c r="CU20" s="528"/>
      <c r="CV20" s="528"/>
      <c r="CW20" s="528"/>
      <c r="CX20" s="528"/>
      <c r="CY20" s="528"/>
      <c r="CZ20" s="528"/>
      <c r="DA20" s="528"/>
      <c r="DB20" s="528"/>
      <c r="DC20" s="528"/>
      <c r="DD20" s="528"/>
      <c r="DE20" s="528"/>
      <c r="DF20" s="528"/>
      <c r="DG20" s="528"/>
      <c r="DH20" s="528"/>
      <c r="DI20" s="528"/>
      <c r="DJ20" s="528"/>
      <c r="DK20" s="528"/>
      <c r="DL20" s="528"/>
      <c r="DM20" s="528"/>
      <c r="DN20" s="528"/>
      <c r="DO20" s="528"/>
      <c r="DP20" s="528"/>
      <c r="DQ20" s="528"/>
      <c r="DR20" s="528"/>
      <c r="DS20" s="528"/>
      <c r="DT20" s="528"/>
      <c r="DU20" s="528"/>
      <c r="DV20" s="528"/>
      <c r="DW20" s="528"/>
      <c r="DX20" s="528"/>
    </row>
    <row r="21" spans="1:128" ht="12" customHeight="1" x14ac:dyDescent="0.2">
      <c r="A21" s="134"/>
      <c r="B21" s="134"/>
      <c r="C21" s="134" t="s">
        <v>519</v>
      </c>
      <c r="D21" s="134" t="s">
        <v>520</v>
      </c>
      <c r="E21" s="134" t="s">
        <v>521</v>
      </c>
      <c r="F21" s="134"/>
      <c r="G21" s="134"/>
      <c r="H21" s="134"/>
      <c r="I21" s="558">
        <v>3502</v>
      </c>
      <c r="K21" s="559">
        <v>16.512516869100658</v>
      </c>
      <c r="L21" s="560"/>
      <c r="M21" s="561" t="s">
        <v>1480</v>
      </c>
      <c r="N21" s="270"/>
      <c r="O21" s="561">
        <v>12.869836035540899</v>
      </c>
      <c r="P21" s="561">
        <v>29.595015576323988</v>
      </c>
      <c r="Q21" s="561">
        <v>31.319387635853687</v>
      </c>
      <c r="R21" s="561">
        <v>22.391531929742936</v>
      </c>
      <c r="S21" s="561">
        <v>14.028578881771542</v>
      </c>
      <c r="T21" s="561">
        <v>5.5042060442413536</v>
      </c>
      <c r="U21" s="528"/>
      <c r="V21" s="528"/>
      <c r="W21" s="528"/>
      <c r="X21" s="528"/>
      <c r="Y21" s="528"/>
      <c r="Z21" s="528"/>
      <c r="AA21" s="528"/>
      <c r="AB21" s="528"/>
      <c r="AC21" s="528"/>
      <c r="AD21" s="528"/>
      <c r="AE21" s="528"/>
      <c r="AF21" s="528"/>
      <c r="AG21" s="528"/>
      <c r="AH21" s="528"/>
      <c r="AI21" s="528"/>
      <c r="AJ21" s="528"/>
      <c r="AK21" s="528"/>
      <c r="AL21" s="528"/>
      <c r="AM21" s="528"/>
      <c r="AN21" s="528"/>
      <c r="AO21" s="528"/>
      <c r="AP21" s="528"/>
      <c r="AQ21" s="528"/>
      <c r="AR21" s="528"/>
      <c r="AS21" s="528"/>
      <c r="AT21" s="528"/>
      <c r="AU21" s="528"/>
      <c r="AV21" s="528"/>
      <c r="AW21" s="528"/>
      <c r="AX21" s="528"/>
      <c r="AY21" s="528"/>
      <c r="AZ21" s="528"/>
      <c r="BA21" s="528"/>
      <c r="BB21" s="528"/>
      <c r="BC21" s="528"/>
      <c r="BD21" s="528"/>
      <c r="BE21" s="528"/>
      <c r="BF21" s="528"/>
      <c r="BG21" s="528"/>
      <c r="BH21" s="528"/>
      <c r="BI21" s="528"/>
      <c r="BJ21" s="528"/>
      <c r="BK21" s="528"/>
      <c r="BL21" s="528"/>
      <c r="BM21" s="528"/>
      <c r="BN21" s="528"/>
      <c r="BO21" s="528"/>
      <c r="BP21" s="528"/>
      <c r="BQ21" s="528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8"/>
      <c r="CG21" s="528"/>
      <c r="CH21" s="528"/>
      <c r="CI21" s="528"/>
      <c r="CJ21" s="528"/>
      <c r="CK21" s="528"/>
      <c r="CL21" s="528"/>
      <c r="CM21" s="528"/>
      <c r="CN21" s="528"/>
      <c r="CO21" s="528"/>
      <c r="CP21" s="528"/>
      <c r="CQ21" s="528"/>
      <c r="CR21" s="528"/>
      <c r="CS21" s="528"/>
      <c r="CT21" s="528"/>
      <c r="CU21" s="528"/>
      <c r="CV21" s="528"/>
      <c r="CW21" s="528"/>
      <c r="CX21" s="528"/>
      <c r="CY21" s="528"/>
      <c r="CZ21" s="528"/>
      <c r="DA21" s="528"/>
      <c r="DB21" s="528"/>
      <c r="DC21" s="528"/>
      <c r="DD21" s="528"/>
      <c r="DE21" s="528"/>
      <c r="DF21" s="528"/>
      <c r="DG21" s="528"/>
      <c r="DH21" s="528"/>
      <c r="DI21" s="528"/>
      <c r="DJ21" s="528"/>
      <c r="DK21" s="528"/>
      <c r="DL21" s="528"/>
      <c r="DM21" s="528"/>
      <c r="DN21" s="528"/>
      <c r="DO21" s="528"/>
      <c r="DP21" s="528"/>
      <c r="DQ21" s="528"/>
      <c r="DR21" s="528"/>
      <c r="DS21" s="528"/>
      <c r="DT21" s="528"/>
      <c r="DU21" s="528"/>
      <c r="DV21" s="528"/>
      <c r="DW21" s="528"/>
      <c r="DX21" s="528"/>
    </row>
    <row r="22" spans="1:128" ht="15.75" customHeight="1" x14ac:dyDescent="0.2">
      <c r="A22" s="134"/>
      <c r="B22" s="134"/>
      <c r="C22" s="134" t="s">
        <v>523</v>
      </c>
      <c r="D22" s="134" t="s">
        <v>524</v>
      </c>
      <c r="E22" s="134"/>
      <c r="F22" s="134" t="s">
        <v>525</v>
      </c>
      <c r="G22" s="134"/>
      <c r="H22" s="134"/>
      <c r="I22" s="558">
        <v>462</v>
      </c>
      <c r="K22" s="559">
        <v>16.036900823842547</v>
      </c>
      <c r="L22" s="560"/>
      <c r="M22" s="561" t="s">
        <v>1481</v>
      </c>
      <c r="N22" s="270"/>
      <c r="O22" s="561">
        <v>10.91362644215778</v>
      </c>
      <c r="P22" s="561">
        <v>33.862433862433868</v>
      </c>
      <c r="Q22" s="561">
        <v>29.475718772650399</v>
      </c>
      <c r="R22" s="561">
        <v>21.715760051601805</v>
      </c>
      <c r="S22" s="561">
        <v>12.566641279512567</v>
      </c>
      <c r="T22" s="561">
        <v>5.2868471815389011</v>
      </c>
      <c r="U22" s="528"/>
      <c r="V22" s="528"/>
      <c r="W22" s="528"/>
      <c r="X22" s="528"/>
      <c r="Y22" s="528"/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528"/>
      <c r="AM22" s="528"/>
      <c r="AN22" s="528"/>
      <c r="AO22" s="528"/>
      <c r="AP22" s="528"/>
      <c r="AQ22" s="528"/>
      <c r="AR22" s="528"/>
      <c r="AS22" s="528"/>
      <c r="AT22" s="528"/>
      <c r="AU22" s="528"/>
      <c r="AV22" s="528"/>
      <c r="AW22" s="528"/>
      <c r="AX22" s="528"/>
      <c r="AY22" s="528"/>
      <c r="AZ22" s="528"/>
      <c r="BA22" s="528"/>
      <c r="BB22" s="528"/>
      <c r="BC22" s="528"/>
      <c r="BD22" s="528"/>
      <c r="BE22" s="528"/>
      <c r="BF22" s="528"/>
      <c r="BG22" s="528"/>
      <c r="BH22" s="528"/>
      <c r="BI22" s="528"/>
      <c r="BJ22" s="528"/>
      <c r="BK22" s="528"/>
      <c r="BL22" s="528"/>
      <c r="BM22" s="528"/>
      <c r="BN22" s="528"/>
      <c r="BO22" s="528"/>
      <c r="BP22" s="528"/>
      <c r="BQ22" s="528"/>
      <c r="BR22" s="528"/>
      <c r="BS22" s="528"/>
      <c r="BT22" s="528"/>
      <c r="BU22" s="528"/>
      <c r="BV22" s="528"/>
      <c r="BW22" s="528"/>
      <c r="BX22" s="528"/>
      <c r="BY22" s="528"/>
      <c r="BZ22" s="528"/>
      <c r="CA22" s="528"/>
      <c r="CB22" s="528"/>
      <c r="CC22" s="528"/>
      <c r="CD22" s="528"/>
      <c r="CE22" s="528"/>
      <c r="CF22" s="528"/>
      <c r="CG22" s="528"/>
      <c r="CH22" s="528"/>
      <c r="CI22" s="528"/>
      <c r="CJ22" s="528"/>
      <c r="CK22" s="528"/>
      <c r="CL22" s="528"/>
      <c r="CM22" s="528"/>
      <c r="CN22" s="528"/>
      <c r="CO22" s="528"/>
      <c r="CP22" s="528"/>
      <c r="CQ22" s="528"/>
      <c r="CR22" s="528"/>
      <c r="CS22" s="528"/>
      <c r="CT22" s="528"/>
      <c r="CU22" s="528"/>
      <c r="CV22" s="528"/>
      <c r="CW22" s="528"/>
      <c r="CX22" s="528"/>
      <c r="CY22" s="528"/>
      <c r="CZ22" s="528"/>
      <c r="DA22" s="528"/>
      <c r="DB22" s="528"/>
      <c r="DC22" s="528"/>
      <c r="DD22" s="528"/>
      <c r="DE22" s="528"/>
      <c r="DF22" s="528"/>
      <c r="DG22" s="528"/>
      <c r="DH22" s="528"/>
      <c r="DI22" s="528"/>
      <c r="DJ22" s="528"/>
      <c r="DK22" s="528"/>
      <c r="DL22" s="528"/>
      <c r="DM22" s="528"/>
      <c r="DN22" s="528"/>
      <c r="DO22" s="528"/>
      <c r="DP22" s="528"/>
      <c r="DQ22" s="528"/>
      <c r="DR22" s="528"/>
      <c r="DS22" s="528"/>
      <c r="DT22" s="528"/>
      <c r="DU22" s="528"/>
      <c r="DV22" s="528"/>
      <c r="DW22" s="528"/>
      <c r="DX22" s="528"/>
    </row>
    <row r="23" spans="1:128" ht="12" customHeight="1" x14ac:dyDescent="0.2">
      <c r="A23" s="134"/>
      <c r="B23" s="134"/>
      <c r="C23" s="134" t="s">
        <v>527</v>
      </c>
      <c r="D23" s="134" t="s">
        <v>528</v>
      </c>
      <c r="E23" s="134"/>
      <c r="F23" s="134" t="s">
        <v>529</v>
      </c>
      <c r="G23" s="134"/>
      <c r="H23" s="134"/>
      <c r="I23" s="558">
        <v>412</v>
      </c>
      <c r="K23" s="559">
        <v>13.314989772906815</v>
      </c>
      <c r="L23" s="560"/>
      <c r="M23" s="561" t="s">
        <v>1482</v>
      </c>
      <c r="N23" s="270"/>
      <c r="O23" s="561">
        <v>10.723039215686274</v>
      </c>
      <c r="P23" s="561">
        <v>21.845742309407044</v>
      </c>
      <c r="Q23" s="561">
        <v>27.90604296326039</v>
      </c>
      <c r="R23" s="561">
        <v>18.155560140292966</v>
      </c>
      <c r="S23" s="561">
        <v>10.105263157894736</v>
      </c>
      <c r="T23" s="561">
        <v>4.1461315810060233</v>
      </c>
      <c r="U23" s="528"/>
      <c r="V23" s="528"/>
      <c r="W23" s="528"/>
      <c r="X23" s="528"/>
      <c r="Y23" s="528"/>
      <c r="Z23" s="528"/>
      <c r="AA23" s="528"/>
      <c r="AB23" s="528"/>
      <c r="AC23" s="528"/>
      <c r="AD23" s="528"/>
      <c r="AE23" s="528"/>
      <c r="AF23" s="528"/>
      <c r="AG23" s="528"/>
      <c r="AH23" s="528"/>
      <c r="AI23" s="528"/>
      <c r="AJ23" s="528"/>
      <c r="AK23" s="528"/>
      <c r="AL23" s="528"/>
      <c r="AM23" s="528"/>
      <c r="AN23" s="528"/>
      <c r="AO23" s="528"/>
      <c r="AP23" s="528"/>
      <c r="AQ23" s="528"/>
      <c r="AR23" s="528"/>
      <c r="AS23" s="528"/>
      <c r="AT23" s="528"/>
      <c r="AU23" s="528"/>
      <c r="AV23" s="528"/>
      <c r="AW23" s="528"/>
      <c r="AX23" s="528"/>
      <c r="AY23" s="528"/>
      <c r="AZ23" s="528"/>
      <c r="BA23" s="528"/>
      <c r="BB23" s="528"/>
      <c r="BC23" s="528"/>
      <c r="BD23" s="528"/>
      <c r="BE23" s="528"/>
      <c r="BF23" s="528"/>
      <c r="BG23" s="528"/>
      <c r="BH23" s="528"/>
      <c r="BI23" s="528"/>
      <c r="BJ23" s="528"/>
      <c r="BK23" s="528"/>
      <c r="BL23" s="528"/>
      <c r="BM23" s="528"/>
      <c r="BN23" s="528"/>
      <c r="BO23" s="528"/>
      <c r="BP23" s="528"/>
      <c r="BQ23" s="528"/>
      <c r="BR23" s="528"/>
      <c r="BS23" s="528"/>
      <c r="BT23" s="528"/>
      <c r="BU23" s="528"/>
      <c r="BV23" s="528"/>
      <c r="BW23" s="528"/>
      <c r="BX23" s="528"/>
      <c r="BY23" s="528"/>
      <c r="BZ23" s="528"/>
      <c r="CA23" s="528"/>
      <c r="CB23" s="528"/>
      <c r="CC23" s="528"/>
      <c r="CD23" s="528"/>
      <c r="CE23" s="528"/>
      <c r="CF23" s="528"/>
      <c r="CG23" s="528"/>
      <c r="CH23" s="528"/>
      <c r="CI23" s="528"/>
      <c r="CJ23" s="528"/>
      <c r="CK23" s="528"/>
      <c r="CL23" s="528"/>
      <c r="CM23" s="528"/>
      <c r="CN23" s="528"/>
      <c r="CO23" s="528"/>
      <c r="CP23" s="528"/>
      <c r="CQ23" s="528"/>
      <c r="CR23" s="528"/>
      <c r="CS23" s="528"/>
      <c r="CT23" s="528"/>
      <c r="CU23" s="528"/>
      <c r="CV23" s="528"/>
      <c r="CW23" s="528"/>
      <c r="CX23" s="528"/>
      <c r="CY23" s="528"/>
      <c r="CZ23" s="528"/>
      <c r="DA23" s="528"/>
      <c r="DB23" s="528"/>
      <c r="DC23" s="528"/>
      <c r="DD23" s="528"/>
      <c r="DE23" s="528"/>
      <c r="DF23" s="528"/>
      <c r="DG23" s="528"/>
      <c r="DH23" s="528"/>
      <c r="DI23" s="528"/>
      <c r="DJ23" s="528"/>
      <c r="DK23" s="528"/>
      <c r="DL23" s="528"/>
      <c r="DM23" s="528"/>
      <c r="DN23" s="528"/>
      <c r="DO23" s="528"/>
      <c r="DP23" s="528"/>
      <c r="DQ23" s="528"/>
      <c r="DR23" s="528"/>
      <c r="DS23" s="528"/>
      <c r="DT23" s="528"/>
      <c r="DU23" s="528"/>
      <c r="DV23" s="528"/>
      <c r="DW23" s="528"/>
      <c r="DX23" s="528"/>
    </row>
    <row r="24" spans="1:128" ht="12" customHeight="1" x14ac:dyDescent="0.2">
      <c r="A24" s="134"/>
      <c r="B24" s="134"/>
      <c r="C24" s="134" t="s">
        <v>531</v>
      </c>
      <c r="D24" s="134" t="s">
        <v>532</v>
      </c>
      <c r="E24" s="134"/>
      <c r="F24" s="134" t="s">
        <v>533</v>
      </c>
      <c r="G24" s="134"/>
      <c r="H24" s="134"/>
      <c r="I24" s="558">
        <v>255</v>
      </c>
      <c r="K24" s="559">
        <v>14.799142829497725</v>
      </c>
      <c r="L24" s="560"/>
      <c r="M24" s="561" t="s">
        <v>1483</v>
      </c>
      <c r="N24" s="270"/>
      <c r="O24" s="561">
        <v>12.638230647709321</v>
      </c>
      <c r="P24" s="561">
        <v>19.658119658119659</v>
      </c>
      <c r="Q24" s="561">
        <v>28.842504743833018</v>
      </c>
      <c r="R24" s="561">
        <v>17.757660167130918</v>
      </c>
      <c r="S24" s="561">
        <v>14.206514206514207</v>
      </c>
      <c r="T24" s="561">
        <v>5.3015241882041089</v>
      </c>
      <c r="U24" s="528"/>
      <c r="V24" s="528"/>
      <c r="W24" s="528"/>
      <c r="X24" s="528"/>
      <c r="Y24" s="528"/>
      <c r="Z24" s="528"/>
      <c r="AA24" s="528"/>
      <c r="AB24" s="528"/>
      <c r="AC24" s="528"/>
      <c r="AD24" s="528"/>
      <c r="AE24" s="528"/>
      <c r="AF24" s="528"/>
      <c r="AG24" s="528"/>
      <c r="AH24" s="528"/>
      <c r="AI24" s="528"/>
      <c r="AJ24" s="528"/>
      <c r="AK24" s="528"/>
      <c r="AL24" s="528"/>
      <c r="AM24" s="528"/>
      <c r="AN24" s="528"/>
      <c r="AO24" s="528"/>
      <c r="AP24" s="528"/>
      <c r="AQ24" s="528"/>
      <c r="AR24" s="528"/>
      <c r="AS24" s="528"/>
      <c r="AT24" s="528"/>
      <c r="AU24" s="528"/>
      <c r="AV24" s="528"/>
      <c r="AW24" s="528"/>
      <c r="AX24" s="528"/>
      <c r="AY24" s="528"/>
      <c r="AZ24" s="528"/>
      <c r="BA24" s="528"/>
      <c r="BB24" s="528"/>
      <c r="BC24" s="528"/>
      <c r="BD24" s="528"/>
      <c r="BE24" s="528"/>
      <c r="BF24" s="528"/>
      <c r="BG24" s="528"/>
      <c r="BH24" s="528"/>
      <c r="BI24" s="528"/>
      <c r="BJ24" s="528"/>
      <c r="BK24" s="528"/>
      <c r="BL24" s="528"/>
      <c r="BM24" s="528"/>
      <c r="BN24" s="528"/>
      <c r="BO24" s="528"/>
      <c r="BP24" s="528"/>
      <c r="BQ24" s="528"/>
      <c r="BR24" s="528"/>
      <c r="BS24" s="528"/>
      <c r="BT24" s="528"/>
      <c r="BU24" s="528"/>
      <c r="BV24" s="528"/>
      <c r="BW24" s="528"/>
      <c r="BX24" s="528"/>
      <c r="BY24" s="528"/>
      <c r="BZ24" s="528"/>
      <c r="CA24" s="528"/>
      <c r="CB24" s="528"/>
      <c r="CC24" s="528"/>
      <c r="CD24" s="528"/>
      <c r="CE24" s="528"/>
      <c r="CF24" s="528"/>
      <c r="CG24" s="528"/>
      <c r="CH24" s="528"/>
      <c r="CI24" s="528"/>
      <c r="CJ24" s="528"/>
      <c r="CK24" s="528"/>
      <c r="CL24" s="528"/>
      <c r="CM24" s="528"/>
      <c r="CN24" s="528"/>
      <c r="CO24" s="528"/>
      <c r="CP24" s="528"/>
      <c r="CQ24" s="528"/>
      <c r="CR24" s="528"/>
      <c r="CS24" s="528"/>
      <c r="CT24" s="528"/>
      <c r="CU24" s="528"/>
      <c r="CV24" s="528"/>
      <c r="CW24" s="528"/>
      <c r="CX24" s="528"/>
      <c r="CY24" s="528"/>
      <c r="CZ24" s="528"/>
      <c r="DA24" s="528"/>
      <c r="DB24" s="528"/>
      <c r="DC24" s="528"/>
      <c r="DD24" s="528"/>
      <c r="DE24" s="528"/>
      <c r="DF24" s="528"/>
      <c r="DG24" s="528"/>
      <c r="DH24" s="528"/>
      <c r="DI24" s="528"/>
      <c r="DJ24" s="528"/>
      <c r="DK24" s="528"/>
      <c r="DL24" s="528"/>
      <c r="DM24" s="528"/>
      <c r="DN24" s="528"/>
      <c r="DO24" s="528"/>
      <c r="DP24" s="528"/>
      <c r="DQ24" s="528"/>
      <c r="DR24" s="528"/>
      <c r="DS24" s="528"/>
      <c r="DT24" s="528"/>
      <c r="DU24" s="528"/>
      <c r="DV24" s="528"/>
      <c r="DW24" s="528"/>
      <c r="DX24" s="528"/>
    </row>
    <row r="25" spans="1:128" ht="12" customHeight="1" x14ac:dyDescent="0.2">
      <c r="A25" s="134"/>
      <c r="B25" s="134"/>
      <c r="C25" s="134" t="s">
        <v>535</v>
      </c>
      <c r="D25" s="134" t="s">
        <v>536</v>
      </c>
      <c r="E25" s="134"/>
      <c r="F25" s="134" t="s">
        <v>537</v>
      </c>
      <c r="G25" s="134"/>
      <c r="H25" s="134"/>
      <c r="I25" s="558">
        <v>628</v>
      </c>
      <c r="K25" s="559">
        <v>17.029967274549417</v>
      </c>
      <c r="L25" s="560"/>
      <c r="M25" s="561" t="s">
        <v>1484</v>
      </c>
      <c r="N25" s="270"/>
      <c r="O25" s="561">
        <v>11.733333333333334</v>
      </c>
      <c r="P25" s="561">
        <v>32.918149466192169</v>
      </c>
      <c r="Q25" s="561">
        <v>29.015190305512885</v>
      </c>
      <c r="R25" s="561">
        <v>22.941750732183532</v>
      </c>
      <c r="S25" s="561">
        <v>14.427701186277652</v>
      </c>
      <c r="T25" s="561">
        <v>7.2338731085744632</v>
      </c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8"/>
      <c r="AL25" s="528"/>
      <c r="AM25" s="528"/>
      <c r="AN25" s="528"/>
      <c r="AO25" s="528"/>
      <c r="AP25" s="528"/>
      <c r="AQ25" s="528"/>
      <c r="AR25" s="528"/>
      <c r="AS25" s="528"/>
      <c r="AT25" s="528"/>
      <c r="AU25" s="528"/>
      <c r="AV25" s="528"/>
      <c r="AW25" s="528"/>
      <c r="AX25" s="528"/>
      <c r="AY25" s="528"/>
      <c r="AZ25" s="528"/>
      <c r="BA25" s="528"/>
      <c r="BB25" s="528"/>
      <c r="BC25" s="528"/>
      <c r="BD25" s="528"/>
      <c r="BE25" s="528"/>
      <c r="BF25" s="528"/>
      <c r="BG25" s="528"/>
      <c r="BH25" s="528"/>
      <c r="BI25" s="528"/>
      <c r="BJ25" s="528"/>
      <c r="BK25" s="528"/>
      <c r="BL25" s="528"/>
      <c r="BM25" s="528"/>
      <c r="BN25" s="528"/>
      <c r="BO25" s="528"/>
      <c r="BP25" s="528"/>
      <c r="BQ25" s="528"/>
      <c r="BR25" s="528"/>
      <c r="BS25" s="528"/>
      <c r="BT25" s="528"/>
      <c r="BU25" s="528"/>
      <c r="BV25" s="528"/>
      <c r="BW25" s="528"/>
      <c r="BX25" s="528"/>
      <c r="BY25" s="528"/>
      <c r="BZ25" s="528"/>
      <c r="CA25" s="528"/>
      <c r="CB25" s="528"/>
      <c r="CC25" s="528"/>
      <c r="CD25" s="528"/>
      <c r="CE25" s="528"/>
      <c r="CF25" s="528"/>
      <c r="CG25" s="528"/>
      <c r="CH25" s="528"/>
      <c r="CI25" s="528"/>
      <c r="CJ25" s="528"/>
      <c r="CK25" s="528"/>
      <c r="CL25" s="528"/>
      <c r="CM25" s="528"/>
      <c r="CN25" s="528"/>
      <c r="CO25" s="528"/>
      <c r="CP25" s="528"/>
      <c r="CQ25" s="528"/>
      <c r="CR25" s="528"/>
      <c r="CS25" s="528"/>
      <c r="CT25" s="528"/>
      <c r="CU25" s="528"/>
      <c r="CV25" s="528"/>
      <c r="CW25" s="528"/>
      <c r="CX25" s="528"/>
      <c r="CY25" s="528"/>
      <c r="CZ25" s="528"/>
      <c r="DA25" s="528"/>
      <c r="DB25" s="528"/>
      <c r="DC25" s="528"/>
      <c r="DD25" s="528"/>
      <c r="DE25" s="528"/>
      <c r="DF25" s="528"/>
      <c r="DG25" s="528"/>
      <c r="DH25" s="528"/>
      <c r="DI25" s="528"/>
      <c r="DJ25" s="528"/>
      <c r="DK25" s="528"/>
      <c r="DL25" s="528"/>
      <c r="DM25" s="528"/>
      <c r="DN25" s="528"/>
      <c r="DO25" s="528"/>
      <c r="DP25" s="528"/>
      <c r="DQ25" s="528"/>
      <c r="DR25" s="528"/>
      <c r="DS25" s="528"/>
      <c r="DT25" s="528"/>
      <c r="DU25" s="528"/>
      <c r="DV25" s="528"/>
      <c r="DW25" s="528"/>
      <c r="DX25" s="528"/>
    </row>
    <row r="26" spans="1:128" ht="12" customHeight="1" x14ac:dyDescent="0.2">
      <c r="A26" s="134"/>
      <c r="B26" s="134"/>
      <c r="C26" s="134" t="s">
        <v>539</v>
      </c>
      <c r="D26" s="134" t="s">
        <v>540</v>
      </c>
      <c r="E26" s="134"/>
      <c r="F26" s="134" t="s">
        <v>541</v>
      </c>
      <c r="G26" s="134"/>
      <c r="H26" s="134"/>
      <c r="I26" s="558">
        <v>633</v>
      </c>
      <c r="K26" s="559">
        <v>15.07044543284248</v>
      </c>
      <c r="L26" s="560"/>
      <c r="M26" s="561" t="s">
        <v>1485</v>
      </c>
      <c r="N26" s="270"/>
      <c r="O26" s="561">
        <v>12.516644474034621</v>
      </c>
      <c r="P26" s="561">
        <v>28.859060402684566</v>
      </c>
      <c r="Q26" s="561">
        <v>27.157190635451506</v>
      </c>
      <c r="R26" s="561">
        <v>17.814009661835748</v>
      </c>
      <c r="S26" s="561">
        <v>15.803473634798937</v>
      </c>
      <c r="T26" s="561">
        <v>4.9725870202728553</v>
      </c>
      <c r="U26" s="528"/>
      <c r="V26" s="528"/>
      <c r="W26" s="528"/>
      <c r="X26" s="528"/>
      <c r="Y26" s="528"/>
      <c r="Z26" s="528"/>
      <c r="AA26" s="528"/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  <c r="AQ26" s="528"/>
      <c r="AR26" s="528"/>
      <c r="AS26" s="528"/>
      <c r="AT26" s="528"/>
      <c r="AU26" s="528"/>
      <c r="AV26" s="528"/>
      <c r="AW26" s="528"/>
      <c r="AX26" s="528"/>
      <c r="AY26" s="528"/>
      <c r="AZ26" s="528"/>
      <c r="BA26" s="528"/>
      <c r="BB26" s="528"/>
      <c r="BC26" s="528"/>
      <c r="BD26" s="528"/>
      <c r="BE26" s="528"/>
      <c r="BF26" s="528"/>
      <c r="BG26" s="528"/>
      <c r="BH26" s="528"/>
      <c r="BI26" s="528"/>
      <c r="BJ26" s="528"/>
      <c r="BK26" s="528"/>
      <c r="BL26" s="528"/>
      <c r="BM26" s="528"/>
      <c r="BN26" s="528"/>
      <c r="BO26" s="528"/>
      <c r="BP26" s="528"/>
      <c r="BQ26" s="528"/>
      <c r="BR26" s="528"/>
      <c r="BS26" s="528"/>
      <c r="BT26" s="528"/>
      <c r="BU26" s="528"/>
      <c r="BV26" s="528"/>
      <c r="BW26" s="528"/>
      <c r="BX26" s="528"/>
      <c r="BY26" s="528"/>
      <c r="BZ26" s="528"/>
      <c r="CA26" s="528"/>
      <c r="CB26" s="528"/>
      <c r="CC26" s="528"/>
      <c r="CD26" s="528"/>
      <c r="CE26" s="528"/>
      <c r="CF26" s="528"/>
      <c r="CG26" s="528"/>
      <c r="CH26" s="528"/>
      <c r="CI26" s="528"/>
      <c r="CJ26" s="528"/>
      <c r="CK26" s="528"/>
      <c r="CL26" s="528"/>
      <c r="CM26" s="528"/>
      <c r="CN26" s="528"/>
      <c r="CO26" s="528"/>
      <c r="CP26" s="528"/>
      <c r="CQ26" s="528"/>
      <c r="CR26" s="528"/>
      <c r="CS26" s="528"/>
      <c r="CT26" s="528"/>
      <c r="CU26" s="528"/>
      <c r="CV26" s="528"/>
      <c r="CW26" s="528"/>
      <c r="CX26" s="528"/>
      <c r="CY26" s="528"/>
      <c r="CZ26" s="528"/>
      <c r="DA26" s="528"/>
      <c r="DB26" s="528"/>
      <c r="DC26" s="528"/>
      <c r="DD26" s="528"/>
      <c r="DE26" s="528"/>
      <c r="DF26" s="528"/>
      <c r="DG26" s="528"/>
      <c r="DH26" s="528"/>
      <c r="DI26" s="528"/>
      <c r="DJ26" s="528"/>
      <c r="DK26" s="528"/>
      <c r="DL26" s="528"/>
      <c r="DM26" s="528"/>
      <c r="DN26" s="528"/>
      <c r="DO26" s="528"/>
      <c r="DP26" s="528"/>
      <c r="DQ26" s="528"/>
      <c r="DR26" s="528"/>
      <c r="DS26" s="528"/>
      <c r="DT26" s="528"/>
      <c r="DU26" s="528"/>
      <c r="DV26" s="528"/>
      <c r="DW26" s="528"/>
      <c r="DX26" s="528"/>
    </row>
    <row r="27" spans="1:128" ht="12" customHeight="1" x14ac:dyDescent="0.2">
      <c r="A27" s="134"/>
      <c r="B27" s="134"/>
      <c r="C27" s="134" t="s">
        <v>543</v>
      </c>
      <c r="D27" s="134" t="s">
        <v>544</v>
      </c>
      <c r="E27" s="134"/>
      <c r="F27" s="134" t="s">
        <v>545</v>
      </c>
      <c r="G27" s="134"/>
      <c r="H27" s="134"/>
      <c r="I27" s="558">
        <v>1112</v>
      </c>
      <c r="K27" s="559">
        <v>20.023556204183123</v>
      </c>
      <c r="L27" s="560"/>
      <c r="M27" s="561" t="s">
        <v>405</v>
      </c>
      <c r="N27" s="270"/>
      <c r="O27" s="561">
        <v>16.110085584829669</v>
      </c>
      <c r="P27" s="561">
        <v>33.954912329529641</v>
      </c>
      <c r="Q27" s="561">
        <v>39.61046066309224</v>
      </c>
      <c r="R27" s="561">
        <v>29.303633217993081</v>
      </c>
      <c r="S27" s="561">
        <v>15.360641139804097</v>
      </c>
      <c r="T27" s="561">
        <v>5.6991937725882673</v>
      </c>
      <c r="U27" s="528"/>
      <c r="V27" s="528"/>
      <c r="W27" s="528"/>
      <c r="X27" s="528"/>
      <c r="Y27" s="528"/>
      <c r="Z27" s="528"/>
      <c r="AA27" s="528"/>
      <c r="AB27" s="528"/>
      <c r="AC27" s="528"/>
      <c r="AD27" s="528"/>
      <c r="AE27" s="528"/>
      <c r="AF27" s="528"/>
      <c r="AG27" s="528"/>
      <c r="AH27" s="528"/>
      <c r="AI27" s="528"/>
      <c r="AJ27" s="528"/>
      <c r="AK27" s="528"/>
      <c r="AL27" s="528"/>
      <c r="AM27" s="528"/>
      <c r="AN27" s="528"/>
      <c r="AO27" s="528"/>
      <c r="AP27" s="528"/>
      <c r="AQ27" s="528"/>
      <c r="AR27" s="528"/>
      <c r="AS27" s="528"/>
      <c r="AT27" s="528"/>
      <c r="AU27" s="528"/>
      <c r="AV27" s="528"/>
      <c r="AW27" s="528"/>
      <c r="AX27" s="528"/>
      <c r="AY27" s="528"/>
      <c r="AZ27" s="528"/>
      <c r="BA27" s="528"/>
      <c r="BB27" s="528"/>
      <c r="BC27" s="528"/>
      <c r="BD27" s="528"/>
      <c r="BE27" s="528"/>
      <c r="BF27" s="528"/>
      <c r="BG27" s="528"/>
      <c r="BH27" s="528"/>
      <c r="BI27" s="528"/>
      <c r="BJ27" s="528"/>
      <c r="BK27" s="528"/>
      <c r="BL27" s="528"/>
      <c r="BM27" s="528"/>
      <c r="BN27" s="528"/>
      <c r="BO27" s="528"/>
      <c r="BP27" s="528"/>
      <c r="BQ27" s="528"/>
      <c r="BR27" s="528"/>
      <c r="BS27" s="528"/>
      <c r="BT27" s="528"/>
      <c r="BU27" s="528"/>
      <c r="BV27" s="528"/>
      <c r="BW27" s="528"/>
      <c r="BX27" s="528"/>
      <c r="BY27" s="528"/>
      <c r="BZ27" s="528"/>
      <c r="CA27" s="528"/>
      <c r="CB27" s="528"/>
      <c r="CC27" s="528"/>
      <c r="CD27" s="528"/>
      <c r="CE27" s="528"/>
      <c r="CF27" s="528"/>
      <c r="CG27" s="528"/>
      <c r="CH27" s="528"/>
      <c r="CI27" s="528"/>
      <c r="CJ27" s="528"/>
      <c r="CK27" s="528"/>
      <c r="CL27" s="528"/>
      <c r="CM27" s="528"/>
      <c r="CN27" s="528"/>
      <c r="CO27" s="528"/>
      <c r="CP27" s="528"/>
      <c r="CQ27" s="528"/>
      <c r="CR27" s="528"/>
      <c r="CS27" s="528"/>
      <c r="CT27" s="528"/>
      <c r="CU27" s="528"/>
      <c r="CV27" s="528"/>
      <c r="CW27" s="528"/>
      <c r="CX27" s="528"/>
      <c r="CY27" s="528"/>
      <c r="CZ27" s="528"/>
      <c r="DA27" s="528"/>
      <c r="DB27" s="528"/>
      <c r="DC27" s="528"/>
      <c r="DD27" s="528"/>
      <c r="DE27" s="528"/>
      <c r="DF27" s="528"/>
      <c r="DG27" s="528"/>
      <c r="DH27" s="528"/>
      <c r="DI27" s="528"/>
      <c r="DJ27" s="528"/>
      <c r="DK27" s="528"/>
      <c r="DL27" s="528"/>
      <c r="DM27" s="528"/>
      <c r="DN27" s="528"/>
      <c r="DO27" s="528"/>
      <c r="DP27" s="528"/>
      <c r="DQ27" s="528"/>
      <c r="DR27" s="528"/>
      <c r="DS27" s="528"/>
      <c r="DT27" s="528"/>
      <c r="DU27" s="528"/>
      <c r="DV27" s="528"/>
      <c r="DW27" s="528"/>
      <c r="DX27" s="528"/>
    </row>
    <row r="28" spans="1:128" ht="12" customHeight="1" x14ac:dyDescent="0.2">
      <c r="A28" s="134"/>
      <c r="B28" s="134"/>
      <c r="C28" s="134"/>
      <c r="D28" s="134"/>
      <c r="E28" s="134"/>
      <c r="F28" s="134"/>
      <c r="G28" s="134"/>
      <c r="H28" s="134"/>
      <c r="I28" s="558"/>
      <c r="K28" s="559"/>
      <c r="L28" s="560"/>
      <c r="M28" s="561"/>
      <c r="N28" s="270"/>
      <c r="O28" s="561"/>
      <c r="P28" s="561"/>
      <c r="Q28" s="561"/>
      <c r="R28" s="561"/>
      <c r="S28" s="561"/>
      <c r="T28" s="561"/>
      <c r="U28" s="528"/>
      <c r="V28" s="528"/>
      <c r="W28" s="528"/>
      <c r="X28" s="528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28"/>
      <c r="AS28" s="528"/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528"/>
      <c r="BE28" s="528"/>
      <c r="BF28" s="528"/>
      <c r="BG28" s="528"/>
      <c r="BH28" s="528"/>
      <c r="BI28" s="528"/>
      <c r="BJ28" s="528"/>
      <c r="BK28" s="528"/>
      <c r="BL28" s="528"/>
      <c r="BM28" s="528"/>
      <c r="BN28" s="528"/>
      <c r="BO28" s="528"/>
      <c r="BP28" s="528"/>
      <c r="BQ28" s="528"/>
      <c r="BR28" s="528"/>
      <c r="BS28" s="528"/>
      <c r="BT28" s="528"/>
      <c r="BU28" s="528"/>
      <c r="BV28" s="528"/>
      <c r="BW28" s="528"/>
      <c r="BX28" s="528"/>
      <c r="BY28" s="528"/>
      <c r="BZ28" s="528"/>
      <c r="CA28" s="528"/>
      <c r="CB28" s="528"/>
      <c r="CC28" s="528"/>
      <c r="CD28" s="528"/>
      <c r="CE28" s="528"/>
      <c r="CF28" s="528"/>
      <c r="CG28" s="528"/>
      <c r="CH28" s="528"/>
      <c r="CI28" s="528"/>
      <c r="CJ28" s="528"/>
      <c r="CK28" s="528"/>
      <c r="CL28" s="528"/>
      <c r="CM28" s="528"/>
      <c r="CN28" s="528"/>
      <c r="CO28" s="528"/>
      <c r="CP28" s="528"/>
      <c r="CQ28" s="528"/>
      <c r="CR28" s="528"/>
      <c r="CS28" s="528"/>
      <c r="CT28" s="528"/>
      <c r="CU28" s="528"/>
      <c r="CV28" s="528"/>
      <c r="CW28" s="528"/>
      <c r="CX28" s="528"/>
      <c r="CY28" s="528"/>
      <c r="CZ28" s="528"/>
      <c r="DA28" s="528"/>
      <c r="DB28" s="528"/>
      <c r="DC28" s="528"/>
      <c r="DD28" s="528"/>
      <c r="DE28" s="528"/>
      <c r="DF28" s="528"/>
      <c r="DG28" s="528"/>
      <c r="DH28" s="528"/>
      <c r="DI28" s="528"/>
      <c r="DJ28" s="528"/>
      <c r="DK28" s="528"/>
      <c r="DL28" s="528"/>
      <c r="DM28" s="528"/>
      <c r="DN28" s="528"/>
      <c r="DO28" s="528"/>
      <c r="DP28" s="528"/>
      <c r="DQ28" s="528"/>
      <c r="DR28" s="528"/>
      <c r="DS28" s="528"/>
      <c r="DT28" s="528"/>
      <c r="DU28" s="528"/>
      <c r="DV28" s="528"/>
      <c r="DW28" s="528"/>
      <c r="DX28" s="528"/>
    </row>
    <row r="29" spans="1:128" ht="12" customHeight="1" x14ac:dyDescent="0.2">
      <c r="A29" s="134"/>
      <c r="B29" s="134"/>
      <c r="C29" s="134" t="s">
        <v>547</v>
      </c>
      <c r="D29" s="134" t="s">
        <v>548</v>
      </c>
      <c r="E29" s="134" t="s">
        <v>549</v>
      </c>
      <c r="F29" s="134"/>
      <c r="G29" s="134"/>
      <c r="H29" s="134"/>
      <c r="I29" s="558">
        <v>3078</v>
      </c>
      <c r="K29" s="559">
        <v>13.732078041381268</v>
      </c>
      <c r="L29" s="560"/>
      <c r="M29" s="561" t="s">
        <v>1486</v>
      </c>
      <c r="N29" s="270"/>
      <c r="O29" s="561">
        <v>14.782731509815923</v>
      </c>
      <c r="P29" s="561">
        <v>20.552147239263803</v>
      </c>
      <c r="Q29" s="561">
        <v>24.466237613647969</v>
      </c>
      <c r="R29" s="561">
        <v>17.30310262529833</v>
      </c>
      <c r="S29" s="561">
        <v>13.658794501233697</v>
      </c>
      <c r="T29" s="561">
        <v>4.6991521095106759</v>
      </c>
      <c r="U29" s="528"/>
      <c r="V29" s="528"/>
      <c r="W29" s="528"/>
      <c r="X29" s="528"/>
      <c r="Y29" s="528"/>
      <c r="Z29" s="528"/>
      <c r="AA29" s="528"/>
      <c r="AB29" s="528"/>
      <c r="AC29" s="528"/>
      <c r="AD29" s="528"/>
      <c r="AE29" s="528"/>
      <c r="AF29" s="528"/>
      <c r="AG29" s="528"/>
      <c r="AH29" s="528"/>
      <c r="AI29" s="528"/>
      <c r="AJ29" s="528"/>
      <c r="AK29" s="528"/>
      <c r="AL29" s="528"/>
      <c r="AM29" s="528"/>
      <c r="AN29" s="528"/>
      <c r="AO29" s="528"/>
      <c r="AP29" s="528"/>
      <c r="AQ29" s="528"/>
      <c r="AR29" s="528"/>
      <c r="AS29" s="528"/>
      <c r="AT29" s="528"/>
      <c r="AU29" s="528"/>
      <c r="AV29" s="528"/>
      <c r="AW29" s="528"/>
      <c r="AX29" s="528"/>
      <c r="AY29" s="528"/>
      <c r="AZ29" s="528"/>
      <c r="BA29" s="528"/>
      <c r="BB29" s="528"/>
      <c r="BC29" s="528"/>
      <c r="BD29" s="528"/>
      <c r="BE29" s="528"/>
      <c r="BF29" s="528"/>
      <c r="BG29" s="528"/>
      <c r="BH29" s="528"/>
      <c r="BI29" s="528"/>
      <c r="BJ29" s="528"/>
      <c r="BK29" s="528"/>
      <c r="BL29" s="528"/>
      <c r="BM29" s="528"/>
      <c r="BN29" s="528"/>
      <c r="BO29" s="528"/>
      <c r="BP29" s="528"/>
      <c r="BQ29" s="528"/>
      <c r="BR29" s="528"/>
      <c r="BS29" s="528"/>
      <c r="BT29" s="528"/>
      <c r="BU29" s="528"/>
      <c r="BV29" s="528"/>
      <c r="BW29" s="528"/>
      <c r="BX29" s="528"/>
      <c r="BY29" s="528"/>
      <c r="BZ29" s="528"/>
      <c r="CA29" s="528"/>
      <c r="CB29" s="528"/>
      <c r="CC29" s="528"/>
      <c r="CD29" s="528"/>
      <c r="CE29" s="528"/>
      <c r="CF29" s="528"/>
      <c r="CG29" s="528"/>
      <c r="CH29" s="528"/>
      <c r="CI29" s="528"/>
      <c r="CJ29" s="528"/>
      <c r="CK29" s="528"/>
      <c r="CL29" s="528"/>
      <c r="CM29" s="528"/>
      <c r="CN29" s="528"/>
      <c r="CO29" s="528"/>
      <c r="CP29" s="528"/>
      <c r="CQ29" s="528"/>
      <c r="CR29" s="528"/>
      <c r="CS29" s="528"/>
      <c r="CT29" s="528"/>
      <c r="CU29" s="528"/>
      <c r="CV29" s="528"/>
      <c r="CW29" s="528"/>
      <c r="CX29" s="528"/>
      <c r="CY29" s="528"/>
      <c r="CZ29" s="528"/>
      <c r="DA29" s="528"/>
      <c r="DB29" s="528"/>
      <c r="DC29" s="528"/>
      <c r="DD29" s="528"/>
      <c r="DE29" s="528"/>
      <c r="DF29" s="528"/>
      <c r="DG29" s="528"/>
      <c r="DH29" s="528"/>
      <c r="DI29" s="528"/>
      <c r="DJ29" s="528"/>
      <c r="DK29" s="528"/>
      <c r="DL29" s="528"/>
      <c r="DM29" s="528"/>
      <c r="DN29" s="528"/>
      <c r="DO29" s="528"/>
      <c r="DP29" s="528"/>
      <c r="DQ29" s="528"/>
      <c r="DR29" s="528"/>
      <c r="DS29" s="528"/>
      <c r="DT29" s="528"/>
      <c r="DU29" s="528"/>
      <c r="DV29" s="528"/>
      <c r="DW29" s="528"/>
      <c r="DX29" s="528"/>
    </row>
    <row r="30" spans="1:128" ht="15.75" customHeight="1" x14ac:dyDescent="0.2">
      <c r="A30" s="134"/>
      <c r="B30" s="134"/>
      <c r="C30" s="134" t="s">
        <v>551</v>
      </c>
      <c r="D30" s="134" t="s">
        <v>552</v>
      </c>
      <c r="E30" s="134"/>
      <c r="F30" s="134" t="s">
        <v>553</v>
      </c>
      <c r="G30" s="134"/>
      <c r="H30" s="134"/>
      <c r="I30" s="558">
        <v>291</v>
      </c>
      <c r="K30" s="559">
        <v>15.026806872179774</v>
      </c>
      <c r="L30" s="560"/>
      <c r="M30" s="561" t="s">
        <v>1487</v>
      </c>
      <c r="N30" s="270"/>
      <c r="O30" s="561">
        <v>16.623376623376622</v>
      </c>
      <c r="P30" s="561">
        <v>25.10460251046025</v>
      </c>
      <c r="Q30" s="561">
        <v>28.681920721882051</v>
      </c>
      <c r="R30" s="561">
        <v>16.325319085782134</v>
      </c>
      <c r="S30" s="561">
        <v>12.950971322849213</v>
      </c>
      <c r="T30" s="561">
        <v>5.8194613614832855</v>
      </c>
      <c r="U30" s="528"/>
      <c r="V30" s="528"/>
      <c r="W30" s="528"/>
      <c r="X30" s="528"/>
      <c r="Y30" s="528"/>
      <c r="Z30" s="528"/>
      <c r="AA30" s="528"/>
      <c r="AB30" s="528"/>
      <c r="AC30" s="528"/>
      <c r="AD30" s="528"/>
      <c r="AE30" s="528"/>
      <c r="AF30" s="528"/>
      <c r="AG30" s="528"/>
      <c r="AH30" s="528"/>
      <c r="AI30" s="528"/>
      <c r="AJ30" s="528"/>
      <c r="AK30" s="528"/>
      <c r="AL30" s="528"/>
      <c r="AM30" s="528"/>
      <c r="AN30" s="528"/>
      <c r="AO30" s="528"/>
      <c r="AP30" s="528"/>
      <c r="AQ30" s="528"/>
      <c r="AR30" s="528"/>
      <c r="AS30" s="528"/>
      <c r="AT30" s="528"/>
      <c r="AU30" s="528"/>
      <c r="AV30" s="528"/>
      <c r="AW30" s="528"/>
      <c r="AX30" s="528"/>
      <c r="AY30" s="528"/>
      <c r="AZ30" s="528"/>
      <c r="BA30" s="528"/>
      <c r="BB30" s="528"/>
      <c r="BC30" s="528"/>
      <c r="BD30" s="528"/>
      <c r="BE30" s="528"/>
      <c r="BF30" s="528"/>
      <c r="BG30" s="528"/>
      <c r="BH30" s="528"/>
      <c r="BI30" s="528"/>
      <c r="BJ30" s="528"/>
      <c r="BK30" s="528"/>
      <c r="BL30" s="528"/>
      <c r="BM30" s="528"/>
      <c r="BN30" s="528"/>
      <c r="BO30" s="528"/>
      <c r="BP30" s="528"/>
      <c r="BQ30" s="528"/>
      <c r="BR30" s="528"/>
      <c r="BS30" s="528"/>
      <c r="BT30" s="528"/>
      <c r="BU30" s="528"/>
      <c r="BV30" s="528"/>
      <c r="BW30" s="528"/>
      <c r="BX30" s="528"/>
      <c r="BY30" s="528"/>
      <c r="BZ30" s="528"/>
      <c r="CA30" s="528"/>
      <c r="CB30" s="528"/>
      <c r="CC30" s="528"/>
      <c r="CD30" s="528"/>
      <c r="CE30" s="528"/>
      <c r="CF30" s="528"/>
      <c r="CG30" s="528"/>
      <c r="CH30" s="528"/>
      <c r="CI30" s="528"/>
      <c r="CJ30" s="528"/>
      <c r="CK30" s="528"/>
      <c r="CL30" s="528"/>
      <c r="CM30" s="528"/>
      <c r="CN30" s="528"/>
      <c r="CO30" s="528"/>
      <c r="CP30" s="528"/>
      <c r="CQ30" s="528"/>
      <c r="CR30" s="528"/>
      <c r="CS30" s="528"/>
      <c r="CT30" s="528"/>
      <c r="CU30" s="528"/>
      <c r="CV30" s="528"/>
      <c r="CW30" s="528"/>
      <c r="CX30" s="528"/>
      <c r="CY30" s="528"/>
      <c r="CZ30" s="528"/>
      <c r="DA30" s="528"/>
      <c r="DB30" s="528"/>
      <c r="DC30" s="528"/>
      <c r="DD30" s="528"/>
      <c r="DE30" s="528"/>
      <c r="DF30" s="528"/>
      <c r="DG30" s="528"/>
      <c r="DH30" s="528"/>
      <c r="DI30" s="528"/>
      <c r="DJ30" s="528"/>
      <c r="DK30" s="528"/>
      <c r="DL30" s="528"/>
      <c r="DM30" s="528"/>
      <c r="DN30" s="528"/>
      <c r="DO30" s="528"/>
      <c r="DP30" s="528"/>
      <c r="DQ30" s="528"/>
      <c r="DR30" s="528"/>
      <c r="DS30" s="528"/>
      <c r="DT30" s="528"/>
      <c r="DU30" s="528"/>
      <c r="DV30" s="528"/>
      <c r="DW30" s="528"/>
      <c r="DX30" s="528"/>
    </row>
    <row r="31" spans="1:128" ht="12" customHeight="1" x14ac:dyDescent="0.2">
      <c r="A31" s="134"/>
      <c r="B31" s="134"/>
      <c r="C31" s="134" t="s">
        <v>555</v>
      </c>
      <c r="D31" s="134" t="s">
        <v>556</v>
      </c>
      <c r="E31" s="134"/>
      <c r="F31" s="134" t="s">
        <v>557</v>
      </c>
      <c r="G31" s="134"/>
      <c r="H31" s="134"/>
      <c r="I31" s="558">
        <v>670</v>
      </c>
      <c r="K31" s="559">
        <v>14.114953677617475</v>
      </c>
      <c r="L31" s="560"/>
      <c r="M31" s="561" t="s">
        <v>1488</v>
      </c>
      <c r="N31" s="270"/>
      <c r="O31" s="561">
        <v>13.639181649101054</v>
      </c>
      <c r="P31" s="561">
        <v>23.823704586063133</v>
      </c>
      <c r="Q31" s="561">
        <v>25.977399662293806</v>
      </c>
      <c r="R31" s="561">
        <v>17.197452229299362</v>
      </c>
      <c r="S31" s="561">
        <v>14.941160914980827</v>
      </c>
      <c r="T31" s="561">
        <v>4.1623309053069724</v>
      </c>
      <c r="U31" s="528"/>
      <c r="V31" s="528"/>
      <c r="W31" s="528"/>
      <c r="X31" s="528"/>
      <c r="Y31" s="528"/>
      <c r="Z31" s="528"/>
      <c r="AA31" s="528"/>
      <c r="AB31" s="528"/>
      <c r="AC31" s="528"/>
      <c r="AD31" s="528"/>
      <c r="AE31" s="528"/>
      <c r="AF31" s="528"/>
      <c r="AG31" s="528"/>
      <c r="AH31" s="528"/>
      <c r="AI31" s="528"/>
      <c r="AJ31" s="528"/>
      <c r="AK31" s="528"/>
      <c r="AL31" s="528"/>
      <c r="AM31" s="528"/>
      <c r="AN31" s="528"/>
      <c r="AO31" s="528"/>
      <c r="AP31" s="528"/>
      <c r="AQ31" s="528"/>
      <c r="AR31" s="528"/>
      <c r="AS31" s="528"/>
      <c r="AT31" s="528"/>
      <c r="AU31" s="528"/>
      <c r="AV31" s="528"/>
      <c r="AW31" s="528"/>
      <c r="AX31" s="528"/>
      <c r="AY31" s="528"/>
      <c r="AZ31" s="528"/>
      <c r="BA31" s="528"/>
      <c r="BB31" s="528"/>
      <c r="BC31" s="528"/>
      <c r="BD31" s="528"/>
      <c r="BE31" s="528"/>
      <c r="BF31" s="528"/>
      <c r="BG31" s="528"/>
      <c r="BH31" s="528"/>
      <c r="BI31" s="528"/>
      <c r="BJ31" s="528"/>
      <c r="BK31" s="528"/>
      <c r="BL31" s="528"/>
      <c r="BM31" s="528"/>
      <c r="BN31" s="528"/>
      <c r="BO31" s="528"/>
      <c r="BP31" s="528"/>
      <c r="BQ31" s="528"/>
      <c r="BR31" s="528"/>
      <c r="BS31" s="528"/>
      <c r="BT31" s="528"/>
      <c r="BU31" s="528"/>
      <c r="BV31" s="528"/>
      <c r="BW31" s="528"/>
      <c r="BX31" s="528"/>
      <c r="BY31" s="528"/>
      <c r="BZ31" s="528"/>
      <c r="CA31" s="528"/>
      <c r="CB31" s="528"/>
      <c r="CC31" s="528"/>
      <c r="CD31" s="528"/>
      <c r="CE31" s="528"/>
      <c r="CF31" s="528"/>
      <c r="CG31" s="528"/>
      <c r="CH31" s="528"/>
      <c r="CI31" s="528"/>
      <c r="CJ31" s="528"/>
      <c r="CK31" s="528"/>
      <c r="CL31" s="528"/>
      <c r="CM31" s="528"/>
      <c r="CN31" s="528"/>
      <c r="CO31" s="528"/>
      <c r="CP31" s="528"/>
      <c r="CQ31" s="528"/>
      <c r="CR31" s="528"/>
      <c r="CS31" s="528"/>
      <c r="CT31" s="528"/>
      <c r="CU31" s="528"/>
      <c r="CV31" s="528"/>
      <c r="CW31" s="528"/>
      <c r="CX31" s="528"/>
      <c r="CY31" s="528"/>
      <c r="CZ31" s="528"/>
      <c r="DA31" s="528"/>
      <c r="DB31" s="528"/>
      <c r="DC31" s="528"/>
      <c r="DD31" s="528"/>
      <c r="DE31" s="528"/>
      <c r="DF31" s="528"/>
      <c r="DG31" s="528"/>
      <c r="DH31" s="528"/>
      <c r="DI31" s="528"/>
      <c r="DJ31" s="528"/>
      <c r="DK31" s="528"/>
      <c r="DL31" s="528"/>
      <c r="DM31" s="528"/>
      <c r="DN31" s="528"/>
      <c r="DO31" s="528"/>
      <c r="DP31" s="528"/>
      <c r="DQ31" s="528"/>
      <c r="DR31" s="528"/>
      <c r="DS31" s="528"/>
      <c r="DT31" s="528"/>
      <c r="DU31" s="528"/>
      <c r="DV31" s="528"/>
      <c r="DW31" s="528"/>
      <c r="DX31" s="528"/>
    </row>
    <row r="32" spans="1:128" ht="12" customHeight="1" x14ac:dyDescent="0.2">
      <c r="A32" s="134"/>
      <c r="B32" s="134"/>
      <c r="C32" s="134" t="s">
        <v>559</v>
      </c>
      <c r="D32" s="134" t="s">
        <v>560</v>
      </c>
      <c r="E32" s="134"/>
      <c r="F32" s="134" t="s">
        <v>561</v>
      </c>
      <c r="G32" s="134"/>
      <c r="H32" s="134"/>
      <c r="I32" s="558">
        <v>789</v>
      </c>
      <c r="K32" s="559">
        <v>14.485349001641165</v>
      </c>
      <c r="L32" s="560"/>
      <c r="M32" s="561" t="s">
        <v>1489</v>
      </c>
      <c r="N32" s="270"/>
      <c r="O32" s="561">
        <v>15.059687786960515</v>
      </c>
      <c r="P32" s="561">
        <v>19.170168067226893</v>
      </c>
      <c r="Q32" s="561">
        <v>27.354609140442566</v>
      </c>
      <c r="R32" s="561">
        <v>18.865913451289703</v>
      </c>
      <c r="S32" s="561">
        <v>14.046900394706292</v>
      </c>
      <c r="T32" s="561">
        <v>4.6870117696073326</v>
      </c>
      <c r="U32" s="528"/>
      <c r="V32" s="528"/>
      <c r="W32" s="528"/>
      <c r="X32" s="528"/>
      <c r="Y32" s="528"/>
      <c r="Z32" s="528"/>
      <c r="AA32" s="528"/>
      <c r="AB32" s="528"/>
      <c r="AC32" s="528"/>
      <c r="AD32" s="528"/>
      <c r="AE32" s="528"/>
      <c r="AF32" s="528"/>
      <c r="AG32" s="528"/>
      <c r="AH32" s="528"/>
      <c r="AI32" s="528"/>
      <c r="AJ32" s="528"/>
      <c r="AK32" s="528"/>
      <c r="AL32" s="528"/>
      <c r="AM32" s="528"/>
      <c r="AN32" s="528"/>
      <c r="AO32" s="528"/>
      <c r="AP32" s="528"/>
      <c r="AQ32" s="528"/>
      <c r="AR32" s="528"/>
      <c r="AS32" s="528"/>
      <c r="AT32" s="528"/>
      <c r="AU32" s="528"/>
      <c r="AV32" s="528"/>
      <c r="AW32" s="528"/>
      <c r="AX32" s="528"/>
      <c r="AY32" s="528"/>
      <c r="AZ32" s="528"/>
      <c r="BA32" s="528"/>
      <c r="BB32" s="528"/>
      <c r="BC32" s="528"/>
      <c r="BD32" s="528"/>
      <c r="BE32" s="528"/>
      <c r="BF32" s="528"/>
      <c r="BG32" s="528"/>
      <c r="BH32" s="528"/>
      <c r="BI32" s="528"/>
      <c r="BJ32" s="528"/>
      <c r="BK32" s="528"/>
      <c r="BL32" s="528"/>
      <c r="BM32" s="528"/>
      <c r="BN32" s="528"/>
      <c r="BO32" s="528"/>
      <c r="BP32" s="528"/>
      <c r="BQ32" s="528"/>
      <c r="BR32" s="528"/>
      <c r="BS32" s="528"/>
      <c r="BT32" s="528"/>
      <c r="BU32" s="528"/>
      <c r="BV32" s="528"/>
      <c r="BW32" s="528"/>
      <c r="BX32" s="528"/>
      <c r="BY32" s="528"/>
      <c r="BZ32" s="528"/>
      <c r="CA32" s="528"/>
      <c r="CB32" s="528"/>
      <c r="CC32" s="528"/>
      <c r="CD32" s="528"/>
      <c r="CE32" s="528"/>
      <c r="CF32" s="528"/>
      <c r="CG32" s="528"/>
      <c r="CH32" s="528"/>
      <c r="CI32" s="528"/>
      <c r="CJ32" s="528"/>
      <c r="CK32" s="528"/>
      <c r="CL32" s="528"/>
      <c r="CM32" s="528"/>
      <c r="CN32" s="528"/>
      <c r="CO32" s="528"/>
      <c r="CP32" s="528"/>
      <c r="CQ32" s="528"/>
      <c r="CR32" s="528"/>
      <c r="CS32" s="528"/>
      <c r="CT32" s="528"/>
      <c r="CU32" s="528"/>
      <c r="CV32" s="528"/>
      <c r="CW32" s="528"/>
      <c r="CX32" s="528"/>
      <c r="CY32" s="528"/>
      <c r="CZ32" s="528"/>
      <c r="DA32" s="528"/>
      <c r="DB32" s="528"/>
      <c r="DC32" s="528"/>
      <c r="DD32" s="528"/>
      <c r="DE32" s="528"/>
      <c r="DF32" s="528"/>
      <c r="DG32" s="528"/>
      <c r="DH32" s="528"/>
      <c r="DI32" s="528"/>
      <c r="DJ32" s="528"/>
      <c r="DK32" s="528"/>
      <c r="DL32" s="528"/>
      <c r="DM32" s="528"/>
      <c r="DN32" s="528"/>
      <c r="DO32" s="528"/>
      <c r="DP32" s="528"/>
      <c r="DQ32" s="528"/>
      <c r="DR32" s="528"/>
      <c r="DS32" s="528"/>
      <c r="DT32" s="528"/>
      <c r="DU32" s="528"/>
      <c r="DV32" s="528"/>
      <c r="DW32" s="528"/>
      <c r="DX32" s="528"/>
    </row>
    <row r="33" spans="1:128" ht="12" customHeight="1" x14ac:dyDescent="0.2">
      <c r="A33" s="134"/>
      <c r="B33" s="134"/>
      <c r="C33" s="134" t="s">
        <v>563</v>
      </c>
      <c r="D33" s="134" t="s">
        <v>564</v>
      </c>
      <c r="E33" s="134"/>
      <c r="F33" s="134" t="s">
        <v>565</v>
      </c>
      <c r="G33" s="134"/>
      <c r="H33" s="134"/>
      <c r="I33" s="558">
        <v>494</v>
      </c>
      <c r="K33" s="559">
        <v>10.349084287960123</v>
      </c>
      <c r="L33" s="560"/>
      <c r="M33" s="561" t="s">
        <v>1490</v>
      </c>
      <c r="N33" s="270"/>
      <c r="O33" s="561">
        <v>13.870714472651137</v>
      </c>
      <c r="P33" s="561">
        <v>15.952143569292122</v>
      </c>
      <c r="Q33" s="561">
        <v>15.703069236259815</v>
      </c>
      <c r="R33" s="561">
        <v>12.054794520547945</v>
      </c>
      <c r="S33" s="561">
        <v>9.408997353719494</v>
      </c>
      <c r="T33" s="561">
        <v>4.4713143145034326</v>
      </c>
      <c r="U33" s="528"/>
      <c r="V33" s="528"/>
      <c r="W33" s="528"/>
      <c r="X33" s="528"/>
      <c r="Y33" s="528"/>
      <c r="Z33" s="528"/>
      <c r="AA33" s="528"/>
      <c r="AB33" s="528"/>
      <c r="AC33" s="528"/>
      <c r="AD33" s="528"/>
      <c r="AE33" s="528"/>
      <c r="AF33" s="528"/>
      <c r="AG33" s="528"/>
      <c r="AH33" s="528"/>
      <c r="AI33" s="528"/>
      <c r="AJ33" s="528"/>
      <c r="AK33" s="528"/>
      <c r="AL33" s="528"/>
      <c r="AM33" s="528"/>
      <c r="AN33" s="528"/>
      <c r="AO33" s="528"/>
      <c r="AP33" s="528"/>
      <c r="AQ33" s="528"/>
      <c r="AR33" s="528"/>
      <c r="AS33" s="528"/>
      <c r="AT33" s="528"/>
      <c r="AU33" s="528"/>
      <c r="AV33" s="528"/>
      <c r="AW33" s="528"/>
      <c r="AX33" s="528"/>
      <c r="AY33" s="528"/>
      <c r="AZ33" s="528"/>
      <c r="BA33" s="528"/>
      <c r="BB33" s="528"/>
      <c r="BC33" s="528"/>
      <c r="BD33" s="528"/>
      <c r="BE33" s="528"/>
      <c r="BF33" s="528"/>
      <c r="BG33" s="528"/>
      <c r="BH33" s="528"/>
      <c r="BI33" s="528"/>
      <c r="BJ33" s="528"/>
      <c r="BK33" s="528"/>
      <c r="BL33" s="528"/>
      <c r="BM33" s="528"/>
      <c r="BN33" s="528"/>
      <c r="BO33" s="528"/>
      <c r="BP33" s="528"/>
      <c r="BQ33" s="528"/>
      <c r="BR33" s="528"/>
      <c r="BS33" s="528"/>
      <c r="BT33" s="528"/>
      <c r="BU33" s="528"/>
      <c r="BV33" s="528"/>
      <c r="BW33" s="528"/>
      <c r="BX33" s="528"/>
      <c r="BY33" s="528"/>
      <c r="BZ33" s="528"/>
      <c r="CA33" s="528"/>
      <c r="CB33" s="528"/>
      <c r="CC33" s="528"/>
      <c r="CD33" s="528"/>
      <c r="CE33" s="528"/>
      <c r="CF33" s="528"/>
      <c r="CG33" s="528"/>
      <c r="CH33" s="528"/>
      <c r="CI33" s="528"/>
      <c r="CJ33" s="528"/>
      <c r="CK33" s="528"/>
      <c r="CL33" s="528"/>
      <c r="CM33" s="528"/>
      <c r="CN33" s="528"/>
      <c r="CO33" s="528"/>
      <c r="CP33" s="528"/>
      <c r="CQ33" s="528"/>
      <c r="CR33" s="528"/>
      <c r="CS33" s="528"/>
      <c r="CT33" s="528"/>
      <c r="CU33" s="528"/>
      <c r="CV33" s="528"/>
      <c r="CW33" s="528"/>
      <c r="CX33" s="528"/>
      <c r="CY33" s="528"/>
      <c r="CZ33" s="528"/>
      <c r="DA33" s="528"/>
      <c r="DB33" s="528"/>
      <c r="DC33" s="528"/>
      <c r="DD33" s="528"/>
      <c r="DE33" s="528"/>
      <c r="DF33" s="528"/>
      <c r="DG33" s="528"/>
      <c r="DH33" s="528"/>
      <c r="DI33" s="528"/>
      <c r="DJ33" s="528"/>
      <c r="DK33" s="528"/>
      <c r="DL33" s="528"/>
      <c r="DM33" s="528"/>
      <c r="DN33" s="528"/>
      <c r="DO33" s="528"/>
      <c r="DP33" s="528"/>
      <c r="DQ33" s="528"/>
      <c r="DR33" s="528"/>
      <c r="DS33" s="528"/>
      <c r="DT33" s="528"/>
      <c r="DU33" s="528"/>
      <c r="DV33" s="528"/>
      <c r="DW33" s="528"/>
      <c r="DX33" s="528"/>
    </row>
    <row r="34" spans="1:128" ht="12" customHeight="1" x14ac:dyDescent="0.2">
      <c r="A34" s="134"/>
      <c r="B34" s="134"/>
      <c r="C34" s="134" t="s">
        <v>567</v>
      </c>
      <c r="D34" s="134" t="s">
        <v>568</v>
      </c>
      <c r="E34" s="134"/>
      <c r="F34" s="134" t="s">
        <v>569</v>
      </c>
      <c r="G34" s="134"/>
      <c r="H34" s="134"/>
      <c r="I34" s="558">
        <v>834</v>
      </c>
      <c r="K34" s="559">
        <v>15.548934601073141</v>
      </c>
      <c r="L34" s="560"/>
      <c r="M34" s="561" t="s">
        <v>1491</v>
      </c>
      <c r="N34" s="270"/>
      <c r="O34" s="561">
        <v>15.544041450777202</v>
      </c>
      <c r="P34" s="561">
        <v>22.408963585434172</v>
      </c>
      <c r="Q34" s="561">
        <v>28.155746284278834</v>
      </c>
      <c r="R34" s="561">
        <v>20.3990636495374</v>
      </c>
      <c r="S34" s="561">
        <v>15.980567629762209</v>
      </c>
      <c r="T34" s="561">
        <v>5.0048342148666327</v>
      </c>
      <c r="U34" s="528"/>
      <c r="V34" s="528"/>
      <c r="W34" s="528"/>
      <c r="X34" s="528"/>
      <c r="Y34" s="528"/>
      <c r="Z34" s="528"/>
      <c r="AA34" s="528"/>
      <c r="AB34" s="528"/>
      <c r="AC34" s="528"/>
      <c r="AD34" s="528"/>
      <c r="AE34" s="528"/>
      <c r="AF34" s="528"/>
      <c r="AG34" s="528"/>
      <c r="AH34" s="528"/>
      <c r="AI34" s="528"/>
      <c r="AJ34" s="528"/>
      <c r="AK34" s="528"/>
      <c r="AL34" s="528"/>
      <c r="AM34" s="528"/>
      <c r="AN34" s="528"/>
      <c r="AO34" s="528"/>
      <c r="AP34" s="528"/>
      <c r="AQ34" s="528"/>
      <c r="AR34" s="528"/>
      <c r="AS34" s="528"/>
      <c r="AT34" s="528"/>
      <c r="AU34" s="528"/>
      <c r="AV34" s="528"/>
      <c r="AW34" s="528"/>
      <c r="AX34" s="528"/>
      <c r="AY34" s="528"/>
      <c r="AZ34" s="528"/>
      <c r="BA34" s="528"/>
      <c r="BB34" s="528"/>
      <c r="BC34" s="528"/>
      <c r="BD34" s="528"/>
      <c r="BE34" s="528"/>
      <c r="BF34" s="528"/>
      <c r="BG34" s="528"/>
      <c r="BH34" s="528"/>
      <c r="BI34" s="528"/>
      <c r="BJ34" s="528"/>
      <c r="BK34" s="528"/>
      <c r="BL34" s="528"/>
      <c r="BM34" s="528"/>
      <c r="BN34" s="528"/>
      <c r="BO34" s="528"/>
      <c r="BP34" s="528"/>
      <c r="BQ34" s="528"/>
      <c r="BR34" s="528"/>
      <c r="BS34" s="528"/>
      <c r="BT34" s="528"/>
      <c r="BU34" s="528"/>
      <c r="BV34" s="528"/>
      <c r="BW34" s="528"/>
      <c r="BX34" s="528"/>
      <c r="BY34" s="528"/>
      <c r="BZ34" s="528"/>
      <c r="CA34" s="528"/>
      <c r="CB34" s="528"/>
      <c r="CC34" s="528"/>
      <c r="CD34" s="528"/>
      <c r="CE34" s="528"/>
      <c r="CF34" s="528"/>
      <c r="CG34" s="528"/>
      <c r="CH34" s="528"/>
      <c r="CI34" s="528"/>
      <c r="CJ34" s="528"/>
      <c r="CK34" s="528"/>
      <c r="CL34" s="528"/>
      <c r="CM34" s="528"/>
      <c r="CN34" s="528"/>
      <c r="CO34" s="528"/>
      <c r="CP34" s="528"/>
      <c r="CQ34" s="528"/>
      <c r="CR34" s="528"/>
      <c r="CS34" s="528"/>
      <c r="CT34" s="528"/>
      <c r="CU34" s="528"/>
      <c r="CV34" s="528"/>
      <c r="CW34" s="528"/>
      <c r="CX34" s="528"/>
      <c r="CY34" s="528"/>
      <c r="CZ34" s="528"/>
      <c r="DA34" s="528"/>
      <c r="DB34" s="528"/>
      <c r="DC34" s="528"/>
      <c r="DD34" s="528"/>
      <c r="DE34" s="528"/>
      <c r="DF34" s="528"/>
      <c r="DG34" s="528"/>
      <c r="DH34" s="528"/>
      <c r="DI34" s="528"/>
      <c r="DJ34" s="528"/>
      <c r="DK34" s="528"/>
      <c r="DL34" s="528"/>
      <c r="DM34" s="528"/>
      <c r="DN34" s="528"/>
      <c r="DO34" s="528"/>
      <c r="DP34" s="528"/>
      <c r="DQ34" s="528"/>
      <c r="DR34" s="528"/>
      <c r="DS34" s="528"/>
      <c r="DT34" s="528"/>
      <c r="DU34" s="528"/>
      <c r="DV34" s="528"/>
      <c r="DW34" s="528"/>
      <c r="DX34" s="528"/>
    </row>
    <row r="35" spans="1:128" ht="12" customHeight="1" x14ac:dyDescent="0.2">
      <c r="A35" s="134"/>
      <c r="B35" s="134"/>
      <c r="C35" s="134"/>
      <c r="D35" s="134"/>
      <c r="E35" s="134"/>
      <c r="F35" s="134"/>
      <c r="G35" s="134"/>
      <c r="H35" s="134"/>
      <c r="I35" s="558"/>
      <c r="K35" s="559"/>
      <c r="L35" s="560"/>
      <c r="M35" s="561"/>
      <c r="N35" s="270"/>
      <c r="O35" s="561"/>
      <c r="P35" s="561"/>
      <c r="Q35" s="561"/>
      <c r="R35" s="561"/>
      <c r="S35" s="561"/>
      <c r="T35" s="561"/>
      <c r="U35" s="528"/>
      <c r="V35" s="528"/>
      <c r="W35" s="528"/>
      <c r="X35" s="528"/>
      <c r="Y35" s="528"/>
      <c r="Z35" s="528"/>
      <c r="AA35" s="528"/>
      <c r="AB35" s="528"/>
      <c r="AC35" s="528"/>
      <c r="AD35" s="528"/>
      <c r="AE35" s="528"/>
      <c r="AF35" s="528"/>
      <c r="AG35" s="528"/>
      <c r="AH35" s="528"/>
      <c r="AI35" s="528"/>
      <c r="AJ35" s="528"/>
      <c r="AK35" s="528"/>
      <c r="AL35" s="528"/>
      <c r="AM35" s="528"/>
      <c r="AN35" s="528"/>
      <c r="AO35" s="528"/>
      <c r="AP35" s="528"/>
      <c r="AQ35" s="528"/>
      <c r="AR35" s="528"/>
      <c r="AS35" s="528"/>
      <c r="AT35" s="528"/>
      <c r="AU35" s="528"/>
      <c r="AV35" s="528"/>
      <c r="AW35" s="528"/>
      <c r="AX35" s="528"/>
      <c r="AY35" s="528"/>
      <c r="AZ35" s="528"/>
      <c r="BA35" s="528"/>
      <c r="BB35" s="528"/>
      <c r="BC35" s="528"/>
      <c r="BD35" s="528"/>
      <c r="BE35" s="528"/>
      <c r="BF35" s="528"/>
      <c r="BG35" s="528"/>
      <c r="BH35" s="528"/>
      <c r="BI35" s="528"/>
      <c r="BJ35" s="528"/>
      <c r="BK35" s="528"/>
      <c r="BL35" s="528"/>
      <c r="BM35" s="528"/>
      <c r="BN35" s="528"/>
      <c r="BO35" s="528"/>
      <c r="BP35" s="528"/>
      <c r="BQ35" s="528"/>
      <c r="BR35" s="528"/>
      <c r="BS35" s="528"/>
      <c r="BT35" s="528"/>
      <c r="BU35" s="528"/>
      <c r="BV35" s="528"/>
      <c r="BW35" s="528"/>
      <c r="BX35" s="528"/>
      <c r="BY35" s="528"/>
      <c r="BZ35" s="528"/>
      <c r="CA35" s="528"/>
      <c r="CB35" s="528"/>
      <c r="CC35" s="528"/>
      <c r="CD35" s="528"/>
      <c r="CE35" s="528"/>
      <c r="CF35" s="528"/>
      <c r="CG35" s="528"/>
      <c r="CH35" s="528"/>
      <c r="CI35" s="528"/>
      <c r="CJ35" s="528"/>
      <c r="CK35" s="528"/>
      <c r="CL35" s="528"/>
      <c r="CM35" s="528"/>
      <c r="CN35" s="528"/>
      <c r="CO35" s="528"/>
      <c r="CP35" s="528"/>
      <c r="CQ35" s="528"/>
      <c r="CR35" s="528"/>
      <c r="CS35" s="528"/>
      <c r="CT35" s="528"/>
      <c r="CU35" s="528"/>
      <c r="CV35" s="528"/>
      <c r="CW35" s="528"/>
      <c r="CX35" s="528"/>
      <c r="CY35" s="528"/>
      <c r="CZ35" s="528"/>
      <c r="DA35" s="528"/>
      <c r="DB35" s="528"/>
      <c r="DC35" s="528"/>
      <c r="DD35" s="528"/>
      <c r="DE35" s="528"/>
      <c r="DF35" s="528"/>
      <c r="DG35" s="528"/>
      <c r="DH35" s="528"/>
      <c r="DI35" s="528"/>
      <c r="DJ35" s="528"/>
      <c r="DK35" s="528"/>
      <c r="DL35" s="528"/>
      <c r="DM35" s="528"/>
      <c r="DN35" s="528"/>
      <c r="DO35" s="528"/>
      <c r="DP35" s="528"/>
      <c r="DQ35" s="528"/>
      <c r="DR35" s="528"/>
      <c r="DS35" s="528"/>
      <c r="DT35" s="528"/>
      <c r="DU35" s="528"/>
      <c r="DV35" s="528"/>
      <c r="DW35" s="528"/>
      <c r="DX35" s="528"/>
    </row>
    <row r="36" spans="1:128" ht="12" customHeight="1" x14ac:dyDescent="0.2">
      <c r="A36" s="134"/>
      <c r="B36" s="134"/>
      <c r="C36" s="134" t="s">
        <v>571</v>
      </c>
      <c r="D36" s="134" t="s">
        <v>572</v>
      </c>
      <c r="E36" s="134" t="s">
        <v>573</v>
      </c>
      <c r="F36" s="134"/>
      <c r="G36" s="134"/>
      <c r="H36" s="134"/>
      <c r="I36" s="558">
        <v>10680</v>
      </c>
      <c r="K36" s="559">
        <v>18.362714431419267</v>
      </c>
      <c r="L36" s="560"/>
      <c r="M36" s="561" t="s">
        <v>1492</v>
      </c>
      <c r="N36" s="270"/>
      <c r="O36" s="561">
        <v>15.49088118271969</v>
      </c>
      <c r="P36" s="561">
        <v>30.470838561841887</v>
      </c>
      <c r="Q36" s="561">
        <v>32.224147666426525</v>
      </c>
      <c r="R36" s="561">
        <v>24.962829642382033</v>
      </c>
      <c r="S36" s="561">
        <v>17.940406835876505</v>
      </c>
      <c r="T36" s="561">
        <v>6.6655101901352554</v>
      </c>
      <c r="U36" s="528"/>
      <c r="V36" s="528"/>
      <c r="W36" s="528"/>
      <c r="X36" s="528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28"/>
      <c r="AQ36" s="528"/>
      <c r="AR36" s="528"/>
      <c r="AS36" s="528"/>
      <c r="AT36" s="528"/>
      <c r="AU36" s="528"/>
      <c r="AV36" s="528"/>
      <c r="AW36" s="528"/>
      <c r="AX36" s="528"/>
      <c r="AY36" s="528"/>
      <c r="AZ36" s="528"/>
      <c r="BA36" s="528"/>
      <c r="BB36" s="528"/>
      <c r="BC36" s="528"/>
      <c r="BD36" s="528"/>
      <c r="BE36" s="528"/>
      <c r="BF36" s="528"/>
      <c r="BG36" s="528"/>
      <c r="BH36" s="528"/>
      <c r="BI36" s="528"/>
      <c r="BJ36" s="528"/>
      <c r="BK36" s="528"/>
      <c r="BL36" s="528"/>
      <c r="BM36" s="528"/>
      <c r="BN36" s="528"/>
      <c r="BO36" s="528"/>
      <c r="BP36" s="528"/>
      <c r="BQ36" s="528"/>
      <c r="BR36" s="528"/>
      <c r="BS36" s="528"/>
      <c r="BT36" s="528"/>
      <c r="BU36" s="528"/>
      <c r="BV36" s="528"/>
      <c r="BW36" s="528"/>
      <c r="BX36" s="528"/>
      <c r="BY36" s="528"/>
      <c r="BZ36" s="528"/>
      <c r="CA36" s="528"/>
      <c r="CB36" s="528"/>
      <c r="CC36" s="528"/>
      <c r="CD36" s="528"/>
      <c r="CE36" s="528"/>
      <c r="CF36" s="528"/>
      <c r="CG36" s="528"/>
      <c r="CH36" s="528"/>
      <c r="CI36" s="528"/>
      <c r="CJ36" s="528"/>
      <c r="CK36" s="528"/>
      <c r="CL36" s="528"/>
      <c r="CM36" s="528"/>
      <c r="CN36" s="528"/>
      <c r="CO36" s="528"/>
      <c r="CP36" s="528"/>
      <c r="CQ36" s="528"/>
      <c r="CR36" s="528"/>
      <c r="CS36" s="528"/>
      <c r="CT36" s="528"/>
      <c r="CU36" s="528"/>
      <c r="CV36" s="528"/>
      <c r="CW36" s="528"/>
      <c r="CX36" s="528"/>
      <c r="CY36" s="528"/>
      <c r="CZ36" s="528"/>
      <c r="DA36" s="528"/>
      <c r="DB36" s="528"/>
      <c r="DC36" s="528"/>
      <c r="DD36" s="528"/>
      <c r="DE36" s="528"/>
      <c r="DF36" s="528"/>
      <c r="DG36" s="528"/>
      <c r="DH36" s="528"/>
      <c r="DI36" s="528"/>
      <c r="DJ36" s="528"/>
      <c r="DK36" s="528"/>
      <c r="DL36" s="528"/>
      <c r="DM36" s="528"/>
      <c r="DN36" s="528"/>
      <c r="DO36" s="528"/>
      <c r="DP36" s="528"/>
      <c r="DQ36" s="528"/>
      <c r="DR36" s="528"/>
      <c r="DS36" s="528"/>
      <c r="DT36" s="528"/>
      <c r="DU36" s="528"/>
      <c r="DV36" s="528"/>
      <c r="DW36" s="528"/>
      <c r="DX36" s="528"/>
    </row>
    <row r="37" spans="1:128" ht="15.75" customHeight="1" x14ac:dyDescent="0.2">
      <c r="A37" s="134"/>
      <c r="B37" s="134"/>
      <c r="C37" s="134" t="s">
        <v>575</v>
      </c>
      <c r="D37" s="134" t="s">
        <v>576</v>
      </c>
      <c r="E37" s="134"/>
      <c r="F37" s="134" t="s">
        <v>577</v>
      </c>
      <c r="G37" s="134"/>
      <c r="H37" s="134"/>
      <c r="I37" s="558">
        <v>969</v>
      </c>
      <c r="K37" s="559">
        <v>17.915451602519603</v>
      </c>
      <c r="L37" s="560"/>
      <c r="M37" s="561" t="s">
        <v>1493</v>
      </c>
      <c r="N37" s="270"/>
      <c r="O37" s="561">
        <v>14.8864905098623</v>
      </c>
      <c r="P37" s="561">
        <v>28.749259039715469</v>
      </c>
      <c r="Q37" s="561">
        <v>30.109187162236683</v>
      </c>
      <c r="R37" s="561">
        <v>23.573735199138859</v>
      </c>
      <c r="S37" s="561">
        <v>20.401106500691565</v>
      </c>
      <c r="T37" s="561">
        <v>6.2168309325246396</v>
      </c>
      <c r="U37" s="528"/>
      <c r="V37" s="528"/>
      <c r="W37" s="528"/>
      <c r="X37" s="528"/>
      <c r="Y37" s="528"/>
      <c r="Z37" s="528"/>
      <c r="AA37" s="528"/>
      <c r="AB37" s="528"/>
      <c r="AC37" s="528"/>
      <c r="AD37" s="528"/>
      <c r="AE37" s="528"/>
      <c r="AF37" s="528"/>
      <c r="AG37" s="528"/>
      <c r="AH37" s="528"/>
      <c r="AI37" s="528"/>
      <c r="AJ37" s="528"/>
      <c r="AK37" s="528"/>
      <c r="AL37" s="528"/>
      <c r="AM37" s="528"/>
      <c r="AN37" s="528"/>
      <c r="AO37" s="528"/>
      <c r="AP37" s="528"/>
      <c r="AQ37" s="528"/>
      <c r="AR37" s="528"/>
      <c r="AS37" s="528"/>
      <c r="AT37" s="528"/>
      <c r="AU37" s="528"/>
      <c r="AV37" s="528"/>
      <c r="AW37" s="528"/>
      <c r="AX37" s="528"/>
      <c r="AY37" s="528"/>
      <c r="AZ37" s="528"/>
      <c r="BA37" s="528"/>
      <c r="BB37" s="528"/>
      <c r="BC37" s="528"/>
      <c r="BD37" s="528"/>
      <c r="BE37" s="528"/>
      <c r="BF37" s="528"/>
      <c r="BG37" s="528"/>
      <c r="BH37" s="528"/>
      <c r="BI37" s="528"/>
      <c r="BJ37" s="528"/>
      <c r="BK37" s="528"/>
      <c r="BL37" s="528"/>
      <c r="BM37" s="528"/>
      <c r="BN37" s="528"/>
      <c r="BO37" s="528"/>
      <c r="BP37" s="528"/>
      <c r="BQ37" s="528"/>
      <c r="BR37" s="528"/>
      <c r="BS37" s="528"/>
      <c r="BT37" s="528"/>
      <c r="BU37" s="528"/>
      <c r="BV37" s="528"/>
      <c r="BW37" s="528"/>
      <c r="BX37" s="528"/>
      <c r="BY37" s="528"/>
      <c r="BZ37" s="528"/>
      <c r="CA37" s="528"/>
      <c r="CB37" s="528"/>
      <c r="CC37" s="528"/>
      <c r="CD37" s="528"/>
      <c r="CE37" s="528"/>
      <c r="CF37" s="528"/>
      <c r="CG37" s="528"/>
      <c r="CH37" s="528"/>
      <c r="CI37" s="528"/>
      <c r="CJ37" s="528"/>
      <c r="CK37" s="528"/>
      <c r="CL37" s="528"/>
      <c r="CM37" s="528"/>
      <c r="CN37" s="528"/>
      <c r="CO37" s="528"/>
      <c r="CP37" s="528"/>
      <c r="CQ37" s="528"/>
      <c r="CR37" s="528"/>
      <c r="CS37" s="528"/>
      <c r="CT37" s="528"/>
      <c r="CU37" s="528"/>
      <c r="CV37" s="528"/>
      <c r="CW37" s="528"/>
      <c r="CX37" s="528"/>
      <c r="CY37" s="528"/>
      <c r="CZ37" s="528"/>
      <c r="DA37" s="528"/>
      <c r="DB37" s="528"/>
      <c r="DC37" s="528"/>
      <c r="DD37" s="528"/>
      <c r="DE37" s="528"/>
      <c r="DF37" s="528"/>
      <c r="DG37" s="528"/>
      <c r="DH37" s="528"/>
      <c r="DI37" s="528"/>
      <c r="DJ37" s="528"/>
      <c r="DK37" s="528"/>
      <c r="DL37" s="528"/>
      <c r="DM37" s="528"/>
      <c r="DN37" s="528"/>
      <c r="DO37" s="528"/>
      <c r="DP37" s="528"/>
      <c r="DQ37" s="528"/>
      <c r="DR37" s="528"/>
      <c r="DS37" s="528"/>
      <c r="DT37" s="528"/>
      <c r="DU37" s="528"/>
      <c r="DV37" s="528"/>
      <c r="DW37" s="528"/>
      <c r="DX37" s="528"/>
    </row>
    <row r="38" spans="1:128" ht="12" customHeight="1" x14ac:dyDescent="0.2">
      <c r="A38" s="134"/>
      <c r="B38" s="134"/>
      <c r="C38" s="134" t="s">
        <v>579</v>
      </c>
      <c r="D38" s="134" t="s">
        <v>580</v>
      </c>
      <c r="E38" s="134"/>
      <c r="F38" s="134" t="s">
        <v>581</v>
      </c>
      <c r="G38" s="134"/>
      <c r="H38" s="134"/>
      <c r="I38" s="558">
        <v>694</v>
      </c>
      <c r="K38" s="559">
        <v>20.341475060346358</v>
      </c>
      <c r="L38" s="560"/>
      <c r="M38" s="561" t="s">
        <v>1494</v>
      </c>
      <c r="N38" s="270"/>
      <c r="O38" s="561">
        <v>17.468499427262316</v>
      </c>
      <c r="P38" s="561">
        <v>33.866415804327374</v>
      </c>
      <c r="Q38" s="561">
        <v>39.628365566932118</v>
      </c>
      <c r="R38" s="561">
        <v>25.965379494007991</v>
      </c>
      <c r="S38" s="561">
        <v>16.816714795311704</v>
      </c>
      <c r="T38" s="561">
        <v>7.1412795406022234</v>
      </c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  <c r="AL38" s="528"/>
      <c r="AM38" s="528"/>
      <c r="AN38" s="528"/>
      <c r="AO38" s="528"/>
      <c r="AP38" s="528"/>
      <c r="AQ38" s="528"/>
      <c r="AR38" s="528"/>
      <c r="AS38" s="528"/>
      <c r="AT38" s="528"/>
      <c r="AU38" s="528"/>
      <c r="AV38" s="528"/>
      <c r="AW38" s="528"/>
      <c r="AX38" s="528"/>
      <c r="AY38" s="528"/>
      <c r="AZ38" s="528"/>
      <c r="BA38" s="528"/>
      <c r="BB38" s="528"/>
      <c r="BC38" s="528"/>
      <c r="BD38" s="528"/>
      <c r="BE38" s="528"/>
      <c r="BF38" s="528"/>
      <c r="BG38" s="528"/>
      <c r="BH38" s="528"/>
      <c r="BI38" s="528"/>
      <c r="BJ38" s="528"/>
      <c r="BK38" s="528"/>
      <c r="BL38" s="528"/>
      <c r="BM38" s="528"/>
      <c r="BN38" s="528"/>
      <c r="BO38" s="528"/>
      <c r="BP38" s="528"/>
      <c r="BQ38" s="528"/>
      <c r="BR38" s="528"/>
      <c r="BS38" s="528"/>
      <c r="BT38" s="528"/>
      <c r="BU38" s="528"/>
      <c r="BV38" s="528"/>
      <c r="BW38" s="528"/>
      <c r="BX38" s="528"/>
      <c r="BY38" s="528"/>
      <c r="BZ38" s="528"/>
      <c r="CA38" s="528"/>
      <c r="CB38" s="528"/>
      <c r="CC38" s="528"/>
      <c r="CD38" s="528"/>
      <c r="CE38" s="528"/>
      <c r="CF38" s="528"/>
      <c r="CG38" s="528"/>
      <c r="CH38" s="528"/>
      <c r="CI38" s="528"/>
      <c r="CJ38" s="528"/>
      <c r="CK38" s="528"/>
      <c r="CL38" s="528"/>
      <c r="CM38" s="528"/>
      <c r="CN38" s="528"/>
      <c r="CO38" s="528"/>
      <c r="CP38" s="528"/>
      <c r="CQ38" s="528"/>
      <c r="CR38" s="528"/>
      <c r="CS38" s="528"/>
      <c r="CT38" s="528"/>
      <c r="CU38" s="528"/>
      <c r="CV38" s="528"/>
      <c r="CW38" s="528"/>
      <c r="CX38" s="528"/>
      <c r="CY38" s="528"/>
      <c r="CZ38" s="528"/>
      <c r="DA38" s="528"/>
      <c r="DB38" s="528"/>
      <c r="DC38" s="528"/>
      <c r="DD38" s="528"/>
      <c r="DE38" s="528"/>
      <c r="DF38" s="528"/>
      <c r="DG38" s="528"/>
      <c r="DH38" s="528"/>
      <c r="DI38" s="528"/>
      <c r="DJ38" s="528"/>
      <c r="DK38" s="528"/>
      <c r="DL38" s="528"/>
      <c r="DM38" s="528"/>
      <c r="DN38" s="528"/>
      <c r="DO38" s="528"/>
      <c r="DP38" s="528"/>
      <c r="DQ38" s="528"/>
      <c r="DR38" s="528"/>
      <c r="DS38" s="528"/>
      <c r="DT38" s="528"/>
      <c r="DU38" s="528"/>
      <c r="DV38" s="528"/>
      <c r="DW38" s="528"/>
      <c r="DX38" s="528"/>
    </row>
    <row r="39" spans="1:128" ht="12" customHeight="1" x14ac:dyDescent="0.2">
      <c r="A39" s="134"/>
      <c r="B39" s="134"/>
      <c r="C39" s="134" t="s">
        <v>583</v>
      </c>
      <c r="D39" s="134" t="s">
        <v>584</v>
      </c>
      <c r="E39" s="134"/>
      <c r="F39" s="134" t="s">
        <v>585</v>
      </c>
      <c r="G39" s="134"/>
      <c r="H39" s="134"/>
      <c r="I39" s="558">
        <v>1028</v>
      </c>
      <c r="K39" s="559">
        <v>19.144338364184659</v>
      </c>
      <c r="L39" s="560"/>
      <c r="M39" s="561" t="s">
        <v>1495</v>
      </c>
      <c r="N39" s="270"/>
      <c r="O39" s="561">
        <v>19.127773527161438</v>
      </c>
      <c r="P39" s="561">
        <v>18.714555765595463</v>
      </c>
      <c r="Q39" s="561">
        <v>23.464222191818308</v>
      </c>
      <c r="R39" s="561">
        <v>25.451901101184294</v>
      </c>
      <c r="S39" s="561">
        <v>21.32917154376382</v>
      </c>
      <c r="T39" s="561">
        <v>11.650307311255848</v>
      </c>
      <c r="U39" s="528"/>
      <c r="V39" s="528"/>
      <c r="W39" s="528"/>
      <c r="X39" s="528"/>
      <c r="Y39" s="528"/>
      <c r="Z39" s="528"/>
      <c r="AA39" s="528"/>
      <c r="AB39" s="528"/>
      <c r="AC39" s="528"/>
      <c r="AD39" s="528"/>
      <c r="AE39" s="528"/>
      <c r="AF39" s="528"/>
      <c r="AG39" s="528"/>
      <c r="AH39" s="528"/>
      <c r="AI39" s="528"/>
      <c r="AJ39" s="528"/>
      <c r="AK39" s="528"/>
      <c r="AL39" s="528"/>
      <c r="AM39" s="528"/>
      <c r="AN39" s="528"/>
      <c r="AO39" s="528"/>
      <c r="AP39" s="528"/>
      <c r="AQ39" s="528"/>
      <c r="AR39" s="528"/>
      <c r="AS39" s="528"/>
      <c r="AT39" s="528"/>
      <c r="AU39" s="528"/>
      <c r="AV39" s="528"/>
      <c r="AW39" s="528"/>
      <c r="AX39" s="528"/>
      <c r="AY39" s="528"/>
      <c r="AZ39" s="528"/>
      <c r="BA39" s="528"/>
      <c r="BB39" s="528"/>
      <c r="BC39" s="528"/>
      <c r="BD39" s="528"/>
      <c r="BE39" s="528"/>
      <c r="BF39" s="528"/>
      <c r="BG39" s="528"/>
      <c r="BH39" s="528"/>
      <c r="BI39" s="528"/>
      <c r="BJ39" s="528"/>
      <c r="BK39" s="528"/>
      <c r="BL39" s="528"/>
      <c r="BM39" s="528"/>
      <c r="BN39" s="528"/>
      <c r="BO39" s="528"/>
      <c r="BP39" s="528"/>
      <c r="BQ39" s="528"/>
      <c r="BR39" s="528"/>
      <c r="BS39" s="528"/>
      <c r="BT39" s="528"/>
      <c r="BU39" s="528"/>
      <c r="BV39" s="528"/>
      <c r="BW39" s="528"/>
      <c r="BX39" s="528"/>
      <c r="BY39" s="528"/>
      <c r="BZ39" s="528"/>
      <c r="CA39" s="528"/>
      <c r="CB39" s="528"/>
      <c r="CC39" s="528"/>
      <c r="CD39" s="528"/>
      <c r="CE39" s="528"/>
      <c r="CF39" s="528"/>
      <c r="CG39" s="528"/>
      <c r="CH39" s="528"/>
      <c r="CI39" s="528"/>
      <c r="CJ39" s="528"/>
      <c r="CK39" s="528"/>
      <c r="CL39" s="528"/>
      <c r="CM39" s="528"/>
      <c r="CN39" s="528"/>
      <c r="CO39" s="528"/>
      <c r="CP39" s="528"/>
      <c r="CQ39" s="528"/>
      <c r="CR39" s="528"/>
      <c r="CS39" s="528"/>
      <c r="CT39" s="528"/>
      <c r="CU39" s="528"/>
      <c r="CV39" s="528"/>
      <c r="CW39" s="528"/>
      <c r="CX39" s="528"/>
      <c r="CY39" s="528"/>
      <c r="CZ39" s="528"/>
      <c r="DA39" s="528"/>
      <c r="DB39" s="528"/>
      <c r="DC39" s="528"/>
      <c r="DD39" s="528"/>
      <c r="DE39" s="528"/>
      <c r="DF39" s="528"/>
      <c r="DG39" s="528"/>
      <c r="DH39" s="528"/>
      <c r="DI39" s="528"/>
      <c r="DJ39" s="528"/>
      <c r="DK39" s="528"/>
      <c r="DL39" s="528"/>
      <c r="DM39" s="528"/>
      <c r="DN39" s="528"/>
      <c r="DO39" s="528"/>
      <c r="DP39" s="528"/>
      <c r="DQ39" s="528"/>
      <c r="DR39" s="528"/>
      <c r="DS39" s="528"/>
      <c r="DT39" s="528"/>
      <c r="DU39" s="528"/>
      <c r="DV39" s="528"/>
      <c r="DW39" s="528"/>
      <c r="DX39" s="528"/>
    </row>
    <row r="40" spans="1:128" ht="12" customHeight="1" x14ac:dyDescent="0.2">
      <c r="A40" s="134"/>
      <c r="B40" s="134"/>
      <c r="C40" s="134" t="s">
        <v>587</v>
      </c>
      <c r="D40" s="134" t="s">
        <v>588</v>
      </c>
      <c r="E40" s="134"/>
      <c r="F40" s="134" t="s">
        <v>589</v>
      </c>
      <c r="G40" s="134"/>
      <c r="H40" s="134"/>
      <c r="I40" s="558">
        <v>750</v>
      </c>
      <c r="K40" s="559">
        <v>17.69928725941908</v>
      </c>
      <c r="L40" s="560"/>
      <c r="M40" s="561" t="s">
        <v>1496</v>
      </c>
      <c r="N40" s="270"/>
      <c r="O40" s="561">
        <v>15.028901734104046</v>
      </c>
      <c r="P40" s="561">
        <v>26.170291190563951</v>
      </c>
      <c r="Q40" s="561">
        <v>37.751796027609522</v>
      </c>
      <c r="R40" s="561">
        <v>22.960229602296025</v>
      </c>
      <c r="S40" s="561">
        <v>13.591671486408329</v>
      </c>
      <c r="T40" s="561">
        <v>5.6300268096514738</v>
      </c>
      <c r="U40" s="528"/>
      <c r="V40" s="528"/>
      <c r="W40" s="528"/>
      <c r="X40" s="528"/>
      <c r="Y40" s="528"/>
      <c r="Z40" s="528"/>
      <c r="AA40" s="528"/>
      <c r="AB40" s="528"/>
      <c r="AC40" s="528"/>
      <c r="AD40" s="528"/>
      <c r="AE40" s="528"/>
      <c r="AF40" s="528"/>
      <c r="AG40" s="528"/>
      <c r="AH40" s="528"/>
      <c r="AI40" s="528"/>
      <c r="AJ40" s="528"/>
      <c r="AK40" s="528"/>
      <c r="AL40" s="528"/>
      <c r="AM40" s="528"/>
      <c r="AN40" s="528"/>
      <c r="AO40" s="528"/>
      <c r="AP40" s="528"/>
      <c r="AQ40" s="528"/>
      <c r="AR40" s="528"/>
      <c r="AS40" s="528"/>
      <c r="AT40" s="528"/>
      <c r="AU40" s="528"/>
      <c r="AV40" s="528"/>
      <c r="AW40" s="528"/>
      <c r="AX40" s="528"/>
      <c r="AY40" s="528"/>
      <c r="AZ40" s="528"/>
      <c r="BA40" s="528"/>
      <c r="BB40" s="528"/>
      <c r="BC40" s="528"/>
      <c r="BD40" s="528"/>
      <c r="BE40" s="528"/>
      <c r="BF40" s="528"/>
      <c r="BG40" s="528"/>
      <c r="BH40" s="528"/>
      <c r="BI40" s="528"/>
      <c r="BJ40" s="528"/>
      <c r="BK40" s="528"/>
      <c r="BL40" s="528"/>
      <c r="BM40" s="528"/>
      <c r="BN40" s="528"/>
      <c r="BO40" s="528"/>
      <c r="BP40" s="528"/>
      <c r="BQ40" s="528"/>
      <c r="BR40" s="528"/>
      <c r="BS40" s="528"/>
      <c r="BT40" s="528"/>
      <c r="BU40" s="528"/>
      <c r="BV40" s="528"/>
      <c r="BW40" s="528"/>
      <c r="BX40" s="528"/>
      <c r="BY40" s="528"/>
      <c r="BZ40" s="528"/>
      <c r="CA40" s="528"/>
      <c r="CB40" s="528"/>
      <c r="CC40" s="528"/>
      <c r="CD40" s="528"/>
      <c r="CE40" s="528"/>
      <c r="CF40" s="528"/>
      <c r="CG40" s="528"/>
      <c r="CH40" s="528"/>
      <c r="CI40" s="528"/>
      <c r="CJ40" s="528"/>
      <c r="CK40" s="528"/>
      <c r="CL40" s="528"/>
      <c r="CM40" s="528"/>
      <c r="CN40" s="528"/>
      <c r="CO40" s="528"/>
      <c r="CP40" s="528"/>
      <c r="CQ40" s="528"/>
      <c r="CR40" s="528"/>
      <c r="CS40" s="528"/>
      <c r="CT40" s="528"/>
      <c r="CU40" s="528"/>
      <c r="CV40" s="528"/>
      <c r="CW40" s="528"/>
      <c r="CX40" s="528"/>
      <c r="CY40" s="528"/>
      <c r="CZ40" s="528"/>
      <c r="DA40" s="528"/>
      <c r="DB40" s="528"/>
      <c r="DC40" s="528"/>
      <c r="DD40" s="528"/>
      <c r="DE40" s="528"/>
      <c r="DF40" s="528"/>
      <c r="DG40" s="528"/>
      <c r="DH40" s="528"/>
      <c r="DI40" s="528"/>
      <c r="DJ40" s="528"/>
      <c r="DK40" s="528"/>
      <c r="DL40" s="528"/>
      <c r="DM40" s="528"/>
      <c r="DN40" s="528"/>
      <c r="DO40" s="528"/>
      <c r="DP40" s="528"/>
      <c r="DQ40" s="528"/>
      <c r="DR40" s="528"/>
      <c r="DS40" s="528"/>
      <c r="DT40" s="528"/>
      <c r="DU40" s="528"/>
      <c r="DV40" s="528"/>
      <c r="DW40" s="528"/>
      <c r="DX40" s="528"/>
    </row>
    <row r="41" spans="1:128" ht="12" customHeight="1" x14ac:dyDescent="0.2">
      <c r="A41" s="134"/>
      <c r="B41" s="134"/>
      <c r="C41" s="134" t="s">
        <v>591</v>
      </c>
      <c r="D41" s="134" t="s">
        <v>592</v>
      </c>
      <c r="E41" s="134"/>
      <c r="F41" s="134" t="s">
        <v>593</v>
      </c>
      <c r="G41" s="134"/>
      <c r="H41" s="134"/>
      <c r="I41" s="558">
        <v>1042</v>
      </c>
      <c r="K41" s="559">
        <v>23.416988133734723</v>
      </c>
      <c r="L41" s="560"/>
      <c r="M41" s="561" t="s">
        <v>1497</v>
      </c>
      <c r="N41" s="270"/>
      <c r="O41" s="561">
        <v>26.064610866372981</v>
      </c>
      <c r="P41" s="561">
        <v>31.954254961318533</v>
      </c>
      <c r="Q41" s="561">
        <v>33.115516668512569</v>
      </c>
      <c r="R41" s="561">
        <v>33.005086029650471</v>
      </c>
      <c r="S41" s="561">
        <v>21.200401088669246</v>
      </c>
      <c r="T41" s="561">
        <v>12.448549342435498</v>
      </c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  <c r="AJ41" s="528"/>
      <c r="AK41" s="528"/>
      <c r="AL41" s="528"/>
      <c r="AM41" s="528"/>
      <c r="AN41" s="528"/>
      <c r="AO41" s="528"/>
      <c r="AP41" s="528"/>
      <c r="AQ41" s="528"/>
      <c r="AR41" s="528"/>
      <c r="AS41" s="528"/>
      <c r="AT41" s="528"/>
      <c r="AU41" s="528"/>
      <c r="AV41" s="528"/>
      <c r="AW41" s="528"/>
      <c r="AX41" s="528"/>
      <c r="AY41" s="528"/>
      <c r="AZ41" s="528"/>
      <c r="BA41" s="528"/>
      <c r="BB41" s="528"/>
      <c r="BC41" s="528"/>
      <c r="BD41" s="528"/>
      <c r="BE41" s="528"/>
      <c r="BF41" s="528"/>
      <c r="BG41" s="528"/>
      <c r="BH41" s="528"/>
      <c r="BI41" s="528"/>
      <c r="BJ41" s="528"/>
      <c r="BK41" s="528"/>
      <c r="BL41" s="528"/>
      <c r="BM41" s="528"/>
      <c r="BN41" s="528"/>
      <c r="BO41" s="528"/>
      <c r="BP41" s="528"/>
      <c r="BQ41" s="528"/>
      <c r="BR41" s="528"/>
      <c r="BS41" s="528"/>
      <c r="BT41" s="528"/>
      <c r="BU41" s="528"/>
      <c r="BV41" s="528"/>
      <c r="BW41" s="528"/>
      <c r="BX41" s="528"/>
      <c r="BY41" s="528"/>
      <c r="BZ41" s="528"/>
      <c r="CA41" s="528"/>
      <c r="CB41" s="528"/>
      <c r="CC41" s="528"/>
      <c r="CD41" s="528"/>
      <c r="CE41" s="528"/>
      <c r="CF41" s="528"/>
      <c r="CG41" s="528"/>
      <c r="CH41" s="528"/>
      <c r="CI41" s="528"/>
      <c r="CJ41" s="528"/>
      <c r="CK41" s="528"/>
      <c r="CL41" s="528"/>
      <c r="CM41" s="528"/>
      <c r="CN41" s="528"/>
      <c r="CO41" s="528"/>
      <c r="CP41" s="528"/>
      <c r="CQ41" s="528"/>
      <c r="CR41" s="528"/>
      <c r="CS41" s="528"/>
      <c r="CT41" s="528"/>
      <c r="CU41" s="528"/>
      <c r="CV41" s="528"/>
      <c r="CW41" s="528"/>
      <c r="CX41" s="528"/>
      <c r="CY41" s="528"/>
      <c r="CZ41" s="528"/>
      <c r="DA41" s="528"/>
      <c r="DB41" s="528"/>
      <c r="DC41" s="528"/>
      <c r="DD41" s="528"/>
      <c r="DE41" s="528"/>
      <c r="DF41" s="528"/>
      <c r="DG41" s="528"/>
      <c r="DH41" s="528"/>
      <c r="DI41" s="528"/>
      <c r="DJ41" s="528"/>
      <c r="DK41" s="528"/>
      <c r="DL41" s="528"/>
      <c r="DM41" s="528"/>
      <c r="DN41" s="528"/>
      <c r="DO41" s="528"/>
      <c r="DP41" s="528"/>
      <c r="DQ41" s="528"/>
      <c r="DR41" s="528"/>
      <c r="DS41" s="528"/>
      <c r="DT41" s="528"/>
      <c r="DU41" s="528"/>
      <c r="DV41" s="528"/>
      <c r="DW41" s="528"/>
      <c r="DX41" s="528"/>
    </row>
    <row r="42" spans="1:128" ht="12" customHeight="1" x14ac:dyDescent="0.2">
      <c r="A42" s="134"/>
      <c r="B42" s="134"/>
      <c r="C42" s="134" t="s">
        <v>595</v>
      </c>
      <c r="D42" s="134" t="s">
        <v>596</v>
      </c>
      <c r="E42" s="134"/>
      <c r="F42" s="134" t="s">
        <v>597</v>
      </c>
      <c r="G42" s="134"/>
      <c r="H42" s="134"/>
      <c r="I42" s="558">
        <v>818</v>
      </c>
      <c r="K42" s="559">
        <v>18.471292890818184</v>
      </c>
      <c r="L42" s="560"/>
      <c r="M42" s="561" t="s">
        <v>1498</v>
      </c>
      <c r="N42" s="270"/>
      <c r="O42" s="561">
        <v>14.62882096069869</v>
      </c>
      <c r="P42" s="561">
        <v>32.920353982300888</v>
      </c>
      <c r="Q42" s="561">
        <v>32.809110629067249</v>
      </c>
      <c r="R42" s="561">
        <v>26.777706598334401</v>
      </c>
      <c r="S42" s="561">
        <v>16.575361708105071</v>
      </c>
      <c r="T42" s="561">
        <v>5.8738120380147834</v>
      </c>
      <c r="U42" s="528"/>
      <c r="V42" s="528"/>
      <c r="W42" s="528"/>
      <c r="X42" s="528"/>
      <c r="Y42" s="528"/>
      <c r="Z42" s="528"/>
      <c r="AA42" s="528"/>
      <c r="AB42" s="528"/>
      <c r="AC42" s="528"/>
      <c r="AD42" s="528"/>
      <c r="AE42" s="528"/>
      <c r="AF42" s="528"/>
      <c r="AG42" s="528"/>
      <c r="AH42" s="528"/>
      <c r="AI42" s="528"/>
      <c r="AJ42" s="528"/>
      <c r="AK42" s="528"/>
      <c r="AL42" s="528"/>
      <c r="AM42" s="528"/>
      <c r="AN42" s="528"/>
      <c r="AO42" s="528"/>
      <c r="AP42" s="528"/>
      <c r="AQ42" s="528"/>
      <c r="AR42" s="528"/>
      <c r="AS42" s="528"/>
      <c r="AT42" s="528"/>
      <c r="AU42" s="528"/>
      <c r="AV42" s="528"/>
      <c r="AW42" s="528"/>
      <c r="AX42" s="528"/>
      <c r="AY42" s="528"/>
      <c r="AZ42" s="528"/>
      <c r="BA42" s="528"/>
      <c r="BB42" s="528"/>
      <c r="BC42" s="528"/>
      <c r="BD42" s="528"/>
      <c r="BE42" s="528"/>
      <c r="BF42" s="528"/>
      <c r="BG42" s="528"/>
      <c r="BH42" s="528"/>
      <c r="BI42" s="528"/>
      <c r="BJ42" s="528"/>
      <c r="BK42" s="528"/>
      <c r="BL42" s="528"/>
      <c r="BM42" s="528"/>
      <c r="BN42" s="528"/>
      <c r="BO42" s="528"/>
      <c r="BP42" s="528"/>
      <c r="BQ42" s="528"/>
      <c r="BR42" s="528"/>
      <c r="BS42" s="528"/>
      <c r="BT42" s="528"/>
      <c r="BU42" s="528"/>
      <c r="BV42" s="528"/>
      <c r="BW42" s="528"/>
      <c r="BX42" s="528"/>
      <c r="BY42" s="528"/>
      <c r="BZ42" s="528"/>
      <c r="CA42" s="528"/>
      <c r="CB42" s="528"/>
      <c r="CC42" s="528"/>
      <c r="CD42" s="528"/>
      <c r="CE42" s="528"/>
      <c r="CF42" s="528"/>
      <c r="CG42" s="528"/>
      <c r="CH42" s="528"/>
      <c r="CI42" s="528"/>
      <c r="CJ42" s="528"/>
      <c r="CK42" s="528"/>
      <c r="CL42" s="528"/>
      <c r="CM42" s="528"/>
      <c r="CN42" s="528"/>
      <c r="CO42" s="528"/>
      <c r="CP42" s="528"/>
      <c r="CQ42" s="528"/>
      <c r="CR42" s="528"/>
      <c r="CS42" s="528"/>
      <c r="CT42" s="528"/>
      <c r="CU42" s="528"/>
      <c r="CV42" s="528"/>
      <c r="CW42" s="528"/>
      <c r="CX42" s="528"/>
      <c r="CY42" s="528"/>
      <c r="CZ42" s="528"/>
      <c r="DA42" s="528"/>
      <c r="DB42" s="528"/>
      <c r="DC42" s="528"/>
      <c r="DD42" s="528"/>
      <c r="DE42" s="528"/>
      <c r="DF42" s="528"/>
      <c r="DG42" s="528"/>
      <c r="DH42" s="528"/>
      <c r="DI42" s="528"/>
      <c r="DJ42" s="528"/>
      <c r="DK42" s="528"/>
      <c r="DL42" s="528"/>
      <c r="DM42" s="528"/>
      <c r="DN42" s="528"/>
      <c r="DO42" s="528"/>
      <c r="DP42" s="528"/>
      <c r="DQ42" s="528"/>
      <c r="DR42" s="528"/>
      <c r="DS42" s="528"/>
      <c r="DT42" s="528"/>
      <c r="DU42" s="528"/>
      <c r="DV42" s="528"/>
      <c r="DW42" s="528"/>
      <c r="DX42" s="528"/>
    </row>
    <row r="43" spans="1:128" s="557" customFormat="1" ht="12" customHeight="1" x14ac:dyDescent="0.2">
      <c r="A43" s="134"/>
      <c r="B43" s="134"/>
      <c r="C43" s="134" t="s">
        <v>599</v>
      </c>
      <c r="D43" s="134" t="s">
        <v>600</v>
      </c>
      <c r="E43" s="134"/>
      <c r="F43" s="134" t="s">
        <v>601</v>
      </c>
      <c r="G43" s="134"/>
      <c r="H43" s="134"/>
      <c r="I43" s="558">
        <v>1135</v>
      </c>
      <c r="K43" s="559">
        <v>21.145899090531753</v>
      </c>
      <c r="L43" s="560"/>
      <c r="M43" s="561" t="s">
        <v>1499</v>
      </c>
      <c r="N43" s="270"/>
      <c r="O43" s="561">
        <v>19.5274831243973</v>
      </c>
      <c r="P43" s="561">
        <v>35.356695869837303</v>
      </c>
      <c r="Q43" s="561">
        <v>39.883973894126179</v>
      </c>
      <c r="R43" s="561">
        <v>26.168404789494016</v>
      </c>
      <c r="S43" s="561">
        <v>21.667061330807485</v>
      </c>
      <c r="T43" s="561">
        <v>6.50219927328361</v>
      </c>
      <c r="U43" s="528"/>
      <c r="V43" s="528"/>
      <c r="W43" s="528"/>
      <c r="X43" s="528"/>
      <c r="Y43" s="528"/>
      <c r="Z43" s="528"/>
      <c r="AA43" s="528"/>
      <c r="AB43" s="528"/>
      <c r="AC43" s="528"/>
      <c r="AD43" s="528"/>
      <c r="AE43" s="528"/>
      <c r="AF43" s="528"/>
      <c r="AG43" s="528"/>
      <c r="AH43" s="528"/>
      <c r="AI43" s="528"/>
      <c r="AJ43" s="528"/>
      <c r="AK43" s="528"/>
      <c r="AL43" s="528"/>
      <c r="AM43" s="528"/>
      <c r="AN43" s="528"/>
      <c r="AO43" s="528"/>
      <c r="AP43" s="528"/>
      <c r="AQ43" s="528"/>
      <c r="AR43" s="528"/>
      <c r="AS43" s="528"/>
      <c r="AT43" s="528"/>
      <c r="AU43" s="528"/>
      <c r="AV43" s="528"/>
      <c r="AW43" s="528"/>
      <c r="AX43" s="528"/>
      <c r="AY43" s="528"/>
      <c r="AZ43" s="528"/>
      <c r="BA43" s="528"/>
      <c r="BB43" s="528"/>
      <c r="BC43" s="528"/>
      <c r="BD43" s="528"/>
      <c r="BE43" s="528"/>
      <c r="BF43" s="528"/>
      <c r="BG43" s="528"/>
      <c r="BH43" s="528"/>
      <c r="BI43" s="528"/>
      <c r="BJ43" s="528"/>
      <c r="BK43" s="528"/>
      <c r="BL43" s="528"/>
      <c r="BM43" s="528"/>
      <c r="BN43" s="528"/>
      <c r="BO43" s="528"/>
      <c r="BP43" s="528"/>
      <c r="BQ43" s="528"/>
      <c r="BR43" s="528"/>
      <c r="BS43" s="528"/>
      <c r="BT43" s="528"/>
      <c r="BU43" s="528"/>
      <c r="BV43" s="528"/>
      <c r="BW43" s="528"/>
      <c r="BX43" s="528"/>
      <c r="BY43" s="528"/>
      <c r="BZ43" s="528"/>
      <c r="CA43" s="528"/>
      <c r="CB43" s="528"/>
      <c r="CC43" s="528"/>
      <c r="CD43" s="528"/>
      <c r="CE43" s="528"/>
      <c r="CF43" s="528"/>
      <c r="CG43" s="528"/>
      <c r="CH43" s="528"/>
      <c r="CI43" s="528"/>
      <c r="CJ43" s="528"/>
      <c r="CK43" s="528"/>
      <c r="CL43" s="528"/>
      <c r="CM43" s="528"/>
      <c r="CN43" s="528"/>
      <c r="CO43" s="528"/>
      <c r="CP43" s="528"/>
      <c r="CQ43" s="528"/>
      <c r="CR43" s="528"/>
      <c r="CS43" s="528"/>
      <c r="CT43" s="528"/>
      <c r="CU43" s="528"/>
      <c r="CV43" s="528"/>
      <c r="CW43" s="528"/>
      <c r="CX43" s="528"/>
      <c r="CY43" s="528"/>
      <c r="CZ43" s="528"/>
      <c r="DA43" s="528"/>
      <c r="DB43" s="528"/>
      <c r="DC43" s="528"/>
      <c r="DD43" s="528"/>
      <c r="DE43" s="528"/>
      <c r="DF43" s="528"/>
      <c r="DG43" s="528"/>
      <c r="DH43" s="528"/>
      <c r="DI43" s="528"/>
      <c r="DJ43" s="528"/>
      <c r="DK43" s="528"/>
      <c r="DL43" s="528"/>
      <c r="DM43" s="528"/>
      <c r="DN43" s="528"/>
      <c r="DO43" s="528"/>
      <c r="DP43" s="528"/>
      <c r="DQ43" s="528"/>
      <c r="DR43" s="528"/>
      <c r="DS43" s="528"/>
      <c r="DT43" s="528"/>
      <c r="DU43" s="528"/>
      <c r="DV43" s="528"/>
      <c r="DW43" s="528"/>
      <c r="DX43" s="528"/>
    </row>
    <row r="44" spans="1:128" ht="12" customHeight="1" x14ac:dyDescent="0.2">
      <c r="A44" s="134"/>
      <c r="B44" s="134"/>
      <c r="C44" s="134" t="s">
        <v>603</v>
      </c>
      <c r="D44" s="134" t="s">
        <v>604</v>
      </c>
      <c r="E44" s="134"/>
      <c r="F44" s="134" t="s">
        <v>605</v>
      </c>
      <c r="G44" s="134"/>
      <c r="H44" s="134"/>
      <c r="I44" s="558">
        <v>802</v>
      </c>
      <c r="K44" s="559">
        <v>18.726456251966731</v>
      </c>
      <c r="L44" s="560"/>
      <c r="M44" s="561" t="s">
        <v>1500</v>
      </c>
      <c r="N44" s="270"/>
      <c r="O44" s="561">
        <v>18.822587104525432</v>
      </c>
      <c r="P44" s="561">
        <v>47.670639219934998</v>
      </c>
      <c r="Q44" s="561">
        <v>27.364185110663986</v>
      </c>
      <c r="R44" s="561">
        <v>21.746594941055282</v>
      </c>
      <c r="S44" s="561">
        <v>17.842090474852487</v>
      </c>
      <c r="T44" s="561">
        <v>7.1664829106945982</v>
      </c>
      <c r="U44" s="528"/>
      <c r="V44" s="528"/>
      <c r="W44" s="528"/>
      <c r="X44" s="528"/>
      <c r="Y44" s="528"/>
      <c r="Z44" s="528"/>
      <c r="AA44" s="528"/>
      <c r="AB44" s="528"/>
      <c r="AC44" s="528"/>
      <c r="AD44" s="528"/>
      <c r="AE44" s="528"/>
      <c r="AF44" s="528"/>
      <c r="AG44" s="528"/>
      <c r="AH44" s="528"/>
      <c r="AI44" s="528"/>
      <c r="AJ44" s="528"/>
      <c r="AK44" s="528"/>
      <c r="AL44" s="528"/>
      <c r="AM44" s="528"/>
      <c r="AN44" s="528"/>
      <c r="AO44" s="528"/>
      <c r="AP44" s="528"/>
      <c r="AQ44" s="528"/>
      <c r="AR44" s="528"/>
      <c r="AS44" s="528"/>
      <c r="AT44" s="528"/>
      <c r="AU44" s="528"/>
      <c r="AV44" s="528"/>
      <c r="AW44" s="528"/>
      <c r="AX44" s="528"/>
      <c r="AY44" s="528"/>
      <c r="AZ44" s="528"/>
      <c r="BA44" s="528"/>
      <c r="BB44" s="528"/>
      <c r="BC44" s="528"/>
      <c r="BD44" s="528"/>
      <c r="BE44" s="528"/>
      <c r="BF44" s="528"/>
      <c r="BG44" s="528"/>
      <c r="BH44" s="528"/>
      <c r="BI44" s="528"/>
      <c r="BJ44" s="528"/>
      <c r="BK44" s="528"/>
      <c r="BL44" s="528"/>
      <c r="BM44" s="528"/>
      <c r="BN44" s="528"/>
      <c r="BO44" s="528"/>
      <c r="BP44" s="528"/>
      <c r="BQ44" s="528"/>
      <c r="BR44" s="528"/>
      <c r="BS44" s="528"/>
      <c r="BT44" s="528"/>
      <c r="BU44" s="528"/>
      <c r="BV44" s="528"/>
      <c r="BW44" s="528"/>
      <c r="BX44" s="528"/>
      <c r="BY44" s="528"/>
      <c r="BZ44" s="528"/>
      <c r="CA44" s="528"/>
      <c r="CB44" s="528"/>
      <c r="CC44" s="528"/>
      <c r="CD44" s="528"/>
      <c r="CE44" s="528"/>
      <c r="CF44" s="528"/>
      <c r="CG44" s="528"/>
      <c r="CH44" s="528"/>
      <c r="CI44" s="528"/>
      <c r="CJ44" s="528"/>
      <c r="CK44" s="528"/>
      <c r="CL44" s="528"/>
      <c r="CM44" s="528"/>
      <c r="CN44" s="528"/>
      <c r="CO44" s="528"/>
      <c r="CP44" s="528"/>
      <c r="CQ44" s="528"/>
      <c r="CR44" s="528"/>
      <c r="CS44" s="528"/>
      <c r="CT44" s="528"/>
      <c r="CU44" s="528"/>
      <c r="CV44" s="528"/>
      <c r="CW44" s="528"/>
      <c r="CX44" s="528"/>
      <c r="CY44" s="528"/>
      <c r="CZ44" s="528"/>
      <c r="DA44" s="528"/>
      <c r="DB44" s="528"/>
      <c r="DC44" s="528"/>
      <c r="DD44" s="528"/>
      <c r="DE44" s="528"/>
      <c r="DF44" s="528"/>
      <c r="DG44" s="528"/>
      <c r="DH44" s="528"/>
      <c r="DI44" s="528"/>
      <c r="DJ44" s="528"/>
      <c r="DK44" s="528"/>
      <c r="DL44" s="528"/>
      <c r="DM44" s="528"/>
      <c r="DN44" s="528"/>
      <c r="DO44" s="528"/>
      <c r="DP44" s="528"/>
      <c r="DQ44" s="528"/>
      <c r="DR44" s="528"/>
      <c r="DS44" s="528"/>
      <c r="DT44" s="528"/>
      <c r="DU44" s="528"/>
      <c r="DV44" s="528"/>
      <c r="DW44" s="528"/>
      <c r="DX44" s="528"/>
    </row>
    <row r="45" spans="1:128" ht="12" customHeight="1" x14ac:dyDescent="0.2">
      <c r="A45" s="134"/>
      <c r="B45" s="134"/>
      <c r="C45" s="134" t="s">
        <v>607</v>
      </c>
      <c r="D45" s="134" t="s">
        <v>608</v>
      </c>
      <c r="E45" s="134"/>
      <c r="F45" s="134" t="s">
        <v>609</v>
      </c>
      <c r="G45" s="134"/>
      <c r="H45" s="134"/>
      <c r="I45" s="558">
        <v>868</v>
      </c>
      <c r="K45" s="559">
        <v>17.709773865544896</v>
      </c>
      <c r="L45" s="560"/>
      <c r="M45" s="561" t="s">
        <v>410</v>
      </c>
      <c r="N45" s="270"/>
      <c r="O45" s="561">
        <v>12.717667775386422</v>
      </c>
      <c r="P45" s="561">
        <v>29.677419354838712</v>
      </c>
      <c r="Q45" s="561">
        <v>33.386327503974563</v>
      </c>
      <c r="R45" s="561">
        <v>24.473395835869962</v>
      </c>
      <c r="S45" s="561">
        <v>15.641173087981599</v>
      </c>
      <c r="T45" s="561">
        <v>6.0054147181885309</v>
      </c>
      <c r="U45" s="528"/>
      <c r="V45" s="528"/>
      <c r="W45" s="528"/>
      <c r="X45" s="528"/>
      <c r="Y45" s="528"/>
      <c r="Z45" s="528"/>
      <c r="AA45" s="528"/>
      <c r="AB45" s="528"/>
      <c r="AC45" s="528"/>
      <c r="AD45" s="528"/>
      <c r="AE45" s="528"/>
      <c r="AF45" s="528"/>
      <c r="AG45" s="528"/>
      <c r="AH45" s="528"/>
      <c r="AI45" s="528"/>
      <c r="AJ45" s="528"/>
      <c r="AK45" s="528"/>
      <c r="AL45" s="528"/>
      <c r="AM45" s="528"/>
      <c r="AN45" s="528"/>
      <c r="AO45" s="528"/>
      <c r="AP45" s="528"/>
      <c r="AQ45" s="528"/>
      <c r="AR45" s="528"/>
      <c r="AS45" s="528"/>
      <c r="AT45" s="528"/>
      <c r="AU45" s="528"/>
      <c r="AV45" s="528"/>
      <c r="AW45" s="528"/>
      <c r="AX45" s="528"/>
      <c r="AY45" s="528"/>
      <c r="AZ45" s="528"/>
      <c r="BA45" s="528"/>
      <c r="BB45" s="528"/>
      <c r="BC45" s="528"/>
      <c r="BD45" s="528"/>
      <c r="BE45" s="528"/>
      <c r="BF45" s="528"/>
      <c r="BG45" s="528"/>
      <c r="BH45" s="528"/>
      <c r="BI45" s="528"/>
      <c r="BJ45" s="528"/>
      <c r="BK45" s="528"/>
      <c r="BL45" s="528"/>
      <c r="BM45" s="528"/>
      <c r="BN45" s="528"/>
      <c r="BO45" s="528"/>
      <c r="BP45" s="528"/>
      <c r="BQ45" s="528"/>
      <c r="BR45" s="528"/>
      <c r="BS45" s="528"/>
      <c r="BT45" s="528"/>
      <c r="BU45" s="528"/>
      <c r="BV45" s="528"/>
      <c r="BW45" s="528"/>
      <c r="BX45" s="528"/>
      <c r="BY45" s="528"/>
      <c r="BZ45" s="528"/>
      <c r="CA45" s="528"/>
      <c r="CB45" s="528"/>
      <c r="CC45" s="528"/>
      <c r="CD45" s="528"/>
      <c r="CE45" s="528"/>
      <c r="CF45" s="528"/>
      <c r="CG45" s="528"/>
      <c r="CH45" s="528"/>
      <c r="CI45" s="528"/>
      <c r="CJ45" s="528"/>
      <c r="CK45" s="528"/>
      <c r="CL45" s="528"/>
      <c r="CM45" s="528"/>
      <c r="CN45" s="528"/>
      <c r="CO45" s="528"/>
      <c r="CP45" s="528"/>
      <c r="CQ45" s="528"/>
      <c r="CR45" s="528"/>
      <c r="CS45" s="528"/>
      <c r="CT45" s="528"/>
      <c r="CU45" s="528"/>
      <c r="CV45" s="528"/>
      <c r="CW45" s="528"/>
      <c r="CX45" s="528"/>
      <c r="CY45" s="528"/>
      <c r="CZ45" s="528"/>
      <c r="DA45" s="528"/>
      <c r="DB45" s="528"/>
      <c r="DC45" s="528"/>
      <c r="DD45" s="528"/>
      <c r="DE45" s="528"/>
      <c r="DF45" s="528"/>
      <c r="DG45" s="528"/>
      <c r="DH45" s="528"/>
      <c r="DI45" s="528"/>
      <c r="DJ45" s="528"/>
      <c r="DK45" s="528"/>
      <c r="DL45" s="528"/>
      <c r="DM45" s="528"/>
      <c r="DN45" s="528"/>
      <c r="DO45" s="528"/>
      <c r="DP45" s="528"/>
      <c r="DQ45" s="528"/>
      <c r="DR45" s="528"/>
      <c r="DS45" s="528"/>
      <c r="DT45" s="528"/>
      <c r="DU45" s="528"/>
      <c r="DV45" s="528"/>
      <c r="DW45" s="528"/>
      <c r="DX45" s="528"/>
    </row>
    <row r="46" spans="1:128" ht="12" customHeight="1" x14ac:dyDescent="0.2">
      <c r="A46" s="134"/>
      <c r="B46" s="134"/>
      <c r="C46" s="134" t="s">
        <v>611</v>
      </c>
      <c r="D46" s="134" t="s">
        <v>612</v>
      </c>
      <c r="E46" s="134"/>
      <c r="F46" s="134" t="s">
        <v>613</v>
      </c>
      <c r="G46" s="134"/>
      <c r="H46" s="134"/>
      <c r="I46" s="558">
        <v>906</v>
      </c>
      <c r="K46" s="559">
        <v>18.632280587768125</v>
      </c>
      <c r="L46" s="560"/>
      <c r="M46" s="561" t="s">
        <v>1501</v>
      </c>
      <c r="N46" s="270"/>
      <c r="O46" s="561">
        <v>13.07329618516931</v>
      </c>
      <c r="P46" s="561">
        <v>29.411764705882351</v>
      </c>
      <c r="Q46" s="561">
        <v>36.676362716580243</v>
      </c>
      <c r="R46" s="561">
        <v>25.272025272025271</v>
      </c>
      <c r="S46" s="561">
        <v>17.879627297909845</v>
      </c>
      <c r="T46" s="561">
        <v>5.7803468208092479</v>
      </c>
      <c r="U46" s="528"/>
      <c r="V46" s="528"/>
      <c r="W46" s="528"/>
      <c r="X46" s="528"/>
      <c r="Y46" s="528"/>
      <c r="Z46" s="528"/>
      <c r="AA46" s="528"/>
      <c r="AB46" s="528"/>
      <c r="AC46" s="528"/>
      <c r="AD46" s="528"/>
      <c r="AE46" s="528"/>
      <c r="AF46" s="528"/>
      <c r="AG46" s="528"/>
      <c r="AH46" s="528"/>
      <c r="AI46" s="528"/>
      <c r="AJ46" s="528"/>
      <c r="AK46" s="528"/>
      <c r="AL46" s="528"/>
      <c r="AM46" s="528"/>
      <c r="AN46" s="528"/>
      <c r="AO46" s="528"/>
      <c r="AP46" s="528"/>
      <c r="AQ46" s="528"/>
      <c r="AR46" s="528"/>
      <c r="AS46" s="528"/>
      <c r="AT46" s="528"/>
      <c r="AU46" s="528"/>
      <c r="AV46" s="528"/>
      <c r="AW46" s="528"/>
      <c r="AX46" s="528"/>
      <c r="AY46" s="528"/>
      <c r="AZ46" s="528"/>
      <c r="BA46" s="528"/>
      <c r="BB46" s="528"/>
      <c r="BC46" s="528"/>
      <c r="BD46" s="528"/>
      <c r="BE46" s="528"/>
      <c r="BF46" s="528"/>
      <c r="BG46" s="528"/>
      <c r="BH46" s="528"/>
      <c r="BI46" s="528"/>
      <c r="BJ46" s="528"/>
      <c r="BK46" s="528"/>
      <c r="BL46" s="528"/>
      <c r="BM46" s="528"/>
      <c r="BN46" s="528"/>
      <c r="BO46" s="528"/>
      <c r="BP46" s="528"/>
      <c r="BQ46" s="528"/>
      <c r="BR46" s="528"/>
      <c r="BS46" s="528"/>
      <c r="BT46" s="528"/>
      <c r="BU46" s="528"/>
      <c r="BV46" s="528"/>
      <c r="BW46" s="528"/>
      <c r="BX46" s="528"/>
      <c r="BY46" s="528"/>
      <c r="BZ46" s="528"/>
      <c r="CA46" s="528"/>
      <c r="CB46" s="528"/>
      <c r="CC46" s="528"/>
      <c r="CD46" s="528"/>
      <c r="CE46" s="528"/>
      <c r="CF46" s="528"/>
      <c r="CG46" s="528"/>
      <c r="CH46" s="528"/>
      <c r="CI46" s="528"/>
      <c r="CJ46" s="528"/>
      <c r="CK46" s="528"/>
      <c r="CL46" s="528"/>
      <c r="CM46" s="528"/>
      <c r="CN46" s="528"/>
      <c r="CO46" s="528"/>
      <c r="CP46" s="528"/>
      <c r="CQ46" s="528"/>
      <c r="CR46" s="528"/>
      <c r="CS46" s="528"/>
      <c r="CT46" s="528"/>
      <c r="CU46" s="528"/>
      <c r="CV46" s="528"/>
      <c r="CW46" s="528"/>
      <c r="CX46" s="528"/>
      <c r="CY46" s="528"/>
      <c r="CZ46" s="528"/>
      <c r="DA46" s="528"/>
      <c r="DB46" s="528"/>
      <c r="DC46" s="528"/>
      <c r="DD46" s="528"/>
      <c r="DE46" s="528"/>
      <c r="DF46" s="528"/>
      <c r="DG46" s="528"/>
      <c r="DH46" s="528"/>
      <c r="DI46" s="528"/>
      <c r="DJ46" s="528"/>
      <c r="DK46" s="528"/>
      <c r="DL46" s="528"/>
      <c r="DM46" s="528"/>
      <c r="DN46" s="528"/>
      <c r="DO46" s="528"/>
      <c r="DP46" s="528"/>
      <c r="DQ46" s="528"/>
      <c r="DR46" s="528"/>
      <c r="DS46" s="528"/>
      <c r="DT46" s="528"/>
      <c r="DU46" s="528"/>
      <c r="DV46" s="528"/>
      <c r="DW46" s="528"/>
      <c r="DX46" s="528"/>
    </row>
    <row r="47" spans="1:128" ht="12" customHeight="1" x14ac:dyDescent="0.2">
      <c r="A47" s="134"/>
      <c r="B47" s="134"/>
      <c r="C47" s="134" t="s">
        <v>615</v>
      </c>
      <c r="D47" s="134" t="s">
        <v>616</v>
      </c>
      <c r="E47" s="134"/>
      <c r="F47" s="134" t="s">
        <v>617</v>
      </c>
      <c r="G47" s="134"/>
      <c r="H47" s="134"/>
      <c r="I47" s="558">
        <v>774</v>
      </c>
      <c r="K47" s="559">
        <v>19.461210881032986</v>
      </c>
      <c r="L47" s="560"/>
      <c r="M47" s="561" t="s">
        <v>1502</v>
      </c>
      <c r="N47" s="270"/>
      <c r="O47" s="561">
        <v>10.559155267578594</v>
      </c>
      <c r="P47" s="561">
        <v>41.4727041895895</v>
      </c>
      <c r="Q47" s="561">
        <v>36.855036855036857</v>
      </c>
      <c r="R47" s="561">
        <v>24.560383665164945</v>
      </c>
      <c r="S47" s="561">
        <v>17.606991389281585</v>
      </c>
      <c r="T47" s="561">
        <v>6.6006600660066006</v>
      </c>
      <c r="U47" s="528"/>
      <c r="V47" s="528"/>
      <c r="W47" s="528"/>
      <c r="X47" s="528"/>
      <c r="Y47" s="528"/>
      <c r="Z47" s="528"/>
      <c r="AA47" s="528"/>
      <c r="AB47" s="528"/>
      <c r="AC47" s="528"/>
      <c r="AD47" s="528"/>
      <c r="AE47" s="528"/>
      <c r="AF47" s="528"/>
      <c r="AG47" s="528"/>
      <c r="AH47" s="528"/>
      <c r="AI47" s="528"/>
      <c r="AJ47" s="528"/>
      <c r="AK47" s="528"/>
      <c r="AL47" s="528"/>
      <c r="AM47" s="528"/>
      <c r="AN47" s="528"/>
      <c r="AO47" s="528"/>
      <c r="AP47" s="528"/>
      <c r="AQ47" s="528"/>
      <c r="AR47" s="528"/>
      <c r="AS47" s="528"/>
      <c r="AT47" s="528"/>
      <c r="AU47" s="528"/>
      <c r="AV47" s="528"/>
      <c r="AW47" s="528"/>
      <c r="AX47" s="528"/>
      <c r="AY47" s="528"/>
      <c r="AZ47" s="528"/>
      <c r="BA47" s="528"/>
      <c r="BB47" s="528"/>
      <c r="BC47" s="528"/>
      <c r="BD47" s="528"/>
      <c r="BE47" s="528"/>
      <c r="BF47" s="528"/>
      <c r="BG47" s="528"/>
      <c r="BH47" s="528"/>
      <c r="BI47" s="528"/>
      <c r="BJ47" s="528"/>
      <c r="BK47" s="528"/>
      <c r="BL47" s="528"/>
      <c r="BM47" s="528"/>
      <c r="BN47" s="528"/>
      <c r="BO47" s="528"/>
      <c r="BP47" s="528"/>
      <c r="BQ47" s="528"/>
      <c r="BR47" s="528"/>
      <c r="BS47" s="528"/>
      <c r="BT47" s="528"/>
      <c r="BU47" s="528"/>
      <c r="BV47" s="528"/>
      <c r="BW47" s="528"/>
      <c r="BX47" s="528"/>
      <c r="BY47" s="528"/>
      <c r="BZ47" s="528"/>
      <c r="CA47" s="528"/>
      <c r="CB47" s="528"/>
      <c r="CC47" s="528"/>
      <c r="CD47" s="528"/>
      <c r="CE47" s="528"/>
      <c r="CF47" s="528"/>
      <c r="CG47" s="528"/>
      <c r="CH47" s="528"/>
      <c r="CI47" s="528"/>
      <c r="CJ47" s="528"/>
      <c r="CK47" s="528"/>
      <c r="CL47" s="528"/>
      <c r="CM47" s="528"/>
      <c r="CN47" s="528"/>
      <c r="CO47" s="528"/>
      <c r="CP47" s="528"/>
      <c r="CQ47" s="528"/>
      <c r="CR47" s="528"/>
      <c r="CS47" s="528"/>
      <c r="CT47" s="528"/>
      <c r="CU47" s="528"/>
      <c r="CV47" s="528"/>
      <c r="CW47" s="528"/>
      <c r="CX47" s="528"/>
      <c r="CY47" s="528"/>
      <c r="CZ47" s="528"/>
      <c r="DA47" s="528"/>
      <c r="DB47" s="528"/>
      <c r="DC47" s="528"/>
      <c r="DD47" s="528"/>
      <c r="DE47" s="528"/>
      <c r="DF47" s="528"/>
      <c r="DG47" s="528"/>
      <c r="DH47" s="528"/>
      <c r="DI47" s="528"/>
      <c r="DJ47" s="528"/>
      <c r="DK47" s="528"/>
      <c r="DL47" s="528"/>
      <c r="DM47" s="528"/>
      <c r="DN47" s="528"/>
      <c r="DO47" s="528"/>
      <c r="DP47" s="528"/>
      <c r="DQ47" s="528"/>
      <c r="DR47" s="528"/>
      <c r="DS47" s="528"/>
      <c r="DT47" s="528"/>
      <c r="DU47" s="528"/>
      <c r="DV47" s="528"/>
      <c r="DW47" s="528"/>
      <c r="DX47" s="528"/>
    </row>
    <row r="48" spans="1:128" ht="12" customHeight="1" x14ac:dyDescent="0.2">
      <c r="A48" s="134"/>
      <c r="B48" s="134"/>
      <c r="C48" s="134" t="s">
        <v>619</v>
      </c>
      <c r="D48" s="134" t="s">
        <v>620</v>
      </c>
      <c r="E48" s="134"/>
      <c r="F48" s="134" t="s">
        <v>621</v>
      </c>
      <c r="G48" s="134"/>
      <c r="H48" s="134"/>
      <c r="I48" s="558">
        <v>894</v>
      </c>
      <c r="K48" s="559">
        <v>15.152893375319652</v>
      </c>
      <c r="L48" s="560"/>
      <c r="M48" s="561" t="s">
        <v>1503</v>
      </c>
      <c r="N48" s="270"/>
      <c r="O48" s="561">
        <v>12.897678417884782</v>
      </c>
      <c r="P48" s="561">
        <v>28.732545649838883</v>
      </c>
      <c r="Q48" s="561">
        <v>28.078662319907455</v>
      </c>
      <c r="R48" s="561">
        <v>19.880521006757419</v>
      </c>
      <c r="S48" s="561">
        <v>14.667637574118382</v>
      </c>
      <c r="T48" s="561">
        <v>4.3336479876426672</v>
      </c>
      <c r="U48" s="528"/>
      <c r="V48" s="528"/>
      <c r="W48" s="528"/>
      <c r="X48" s="528"/>
      <c r="Y48" s="528"/>
      <c r="Z48" s="528"/>
      <c r="AA48" s="528"/>
      <c r="AB48" s="528"/>
      <c r="AC48" s="528"/>
      <c r="AD48" s="528"/>
      <c r="AE48" s="528"/>
      <c r="AF48" s="528"/>
      <c r="AG48" s="528"/>
      <c r="AH48" s="528"/>
      <c r="AI48" s="528"/>
      <c r="AJ48" s="528"/>
      <c r="AK48" s="528"/>
      <c r="AL48" s="528"/>
      <c r="AM48" s="528"/>
      <c r="AN48" s="528"/>
      <c r="AO48" s="528"/>
      <c r="AP48" s="528"/>
      <c r="AQ48" s="528"/>
      <c r="AR48" s="528"/>
      <c r="AS48" s="528"/>
      <c r="AT48" s="528"/>
      <c r="AU48" s="528"/>
      <c r="AV48" s="528"/>
      <c r="AW48" s="528"/>
      <c r="AX48" s="528"/>
      <c r="AY48" s="528"/>
      <c r="AZ48" s="528"/>
      <c r="BA48" s="528"/>
      <c r="BB48" s="528"/>
      <c r="BC48" s="528"/>
      <c r="BD48" s="528"/>
      <c r="BE48" s="528"/>
      <c r="BF48" s="528"/>
      <c r="BG48" s="528"/>
      <c r="BH48" s="528"/>
      <c r="BI48" s="528"/>
      <c r="BJ48" s="528"/>
      <c r="BK48" s="528"/>
      <c r="BL48" s="528"/>
      <c r="BM48" s="528"/>
      <c r="BN48" s="528"/>
      <c r="BO48" s="528"/>
      <c r="BP48" s="528"/>
      <c r="BQ48" s="528"/>
      <c r="BR48" s="528"/>
      <c r="BS48" s="528"/>
      <c r="BT48" s="528"/>
      <c r="BU48" s="528"/>
      <c r="BV48" s="528"/>
      <c r="BW48" s="528"/>
      <c r="BX48" s="528"/>
      <c r="BY48" s="528"/>
      <c r="BZ48" s="528"/>
      <c r="CA48" s="528"/>
      <c r="CB48" s="528"/>
      <c r="CC48" s="528"/>
      <c r="CD48" s="528"/>
      <c r="CE48" s="528"/>
      <c r="CF48" s="528"/>
      <c r="CG48" s="528"/>
      <c r="CH48" s="528"/>
      <c r="CI48" s="528"/>
      <c r="CJ48" s="528"/>
      <c r="CK48" s="528"/>
      <c r="CL48" s="528"/>
      <c r="CM48" s="528"/>
      <c r="CN48" s="528"/>
      <c r="CO48" s="528"/>
      <c r="CP48" s="528"/>
      <c r="CQ48" s="528"/>
      <c r="CR48" s="528"/>
      <c r="CS48" s="528"/>
      <c r="CT48" s="528"/>
      <c r="CU48" s="528"/>
      <c r="CV48" s="528"/>
      <c r="CW48" s="528"/>
      <c r="CX48" s="528"/>
      <c r="CY48" s="528"/>
      <c r="CZ48" s="528"/>
      <c r="DA48" s="528"/>
      <c r="DB48" s="528"/>
      <c r="DC48" s="528"/>
      <c r="DD48" s="528"/>
      <c r="DE48" s="528"/>
      <c r="DF48" s="528"/>
      <c r="DG48" s="528"/>
      <c r="DH48" s="528"/>
      <c r="DI48" s="528"/>
      <c r="DJ48" s="528"/>
      <c r="DK48" s="528"/>
      <c r="DL48" s="528"/>
      <c r="DM48" s="528"/>
      <c r="DN48" s="528"/>
      <c r="DO48" s="528"/>
      <c r="DP48" s="528"/>
      <c r="DQ48" s="528"/>
      <c r="DR48" s="528"/>
      <c r="DS48" s="528"/>
      <c r="DT48" s="528"/>
      <c r="DU48" s="528"/>
      <c r="DV48" s="528"/>
      <c r="DW48" s="528"/>
      <c r="DX48" s="528"/>
    </row>
    <row r="49" spans="1:128" ht="12" customHeight="1" x14ac:dyDescent="0.2">
      <c r="A49" s="134"/>
      <c r="B49" s="134"/>
      <c r="C49" s="134"/>
      <c r="D49" s="134"/>
      <c r="E49" s="134"/>
      <c r="F49" s="134"/>
      <c r="G49" s="134"/>
      <c r="H49" s="134"/>
      <c r="I49" s="558"/>
      <c r="K49" s="559"/>
      <c r="L49" s="560"/>
      <c r="M49" s="561"/>
      <c r="N49" s="270"/>
      <c r="O49" s="561"/>
      <c r="P49" s="561"/>
      <c r="Q49" s="561"/>
      <c r="R49" s="561"/>
      <c r="S49" s="561"/>
      <c r="T49" s="561"/>
      <c r="U49" s="528"/>
      <c r="V49" s="528"/>
      <c r="W49" s="528"/>
      <c r="X49" s="528"/>
      <c r="Y49" s="528"/>
      <c r="Z49" s="528"/>
      <c r="AA49" s="528"/>
      <c r="AB49" s="528"/>
      <c r="AC49" s="528"/>
      <c r="AD49" s="528"/>
      <c r="AE49" s="528"/>
      <c r="AF49" s="528"/>
      <c r="AG49" s="528"/>
      <c r="AH49" s="528"/>
      <c r="AI49" s="528"/>
      <c r="AJ49" s="528"/>
      <c r="AK49" s="528"/>
      <c r="AL49" s="528"/>
      <c r="AM49" s="528"/>
      <c r="AN49" s="528"/>
      <c r="AO49" s="528"/>
      <c r="AP49" s="528"/>
      <c r="AQ49" s="528"/>
      <c r="AR49" s="528"/>
      <c r="AS49" s="528"/>
      <c r="AT49" s="528"/>
      <c r="AU49" s="528"/>
      <c r="AV49" s="528"/>
      <c r="AW49" s="528"/>
      <c r="AX49" s="528"/>
      <c r="AY49" s="528"/>
      <c r="AZ49" s="528"/>
      <c r="BA49" s="528"/>
      <c r="BB49" s="528"/>
      <c r="BC49" s="528"/>
      <c r="BD49" s="528"/>
      <c r="BE49" s="528"/>
      <c r="BF49" s="528"/>
      <c r="BG49" s="528"/>
      <c r="BH49" s="528"/>
      <c r="BI49" s="528"/>
      <c r="BJ49" s="528"/>
      <c r="BK49" s="528"/>
      <c r="BL49" s="528"/>
      <c r="BM49" s="528"/>
      <c r="BN49" s="528"/>
      <c r="BO49" s="528"/>
      <c r="BP49" s="528"/>
      <c r="BQ49" s="528"/>
      <c r="BR49" s="528"/>
      <c r="BS49" s="528"/>
      <c r="BT49" s="528"/>
      <c r="BU49" s="528"/>
      <c r="BV49" s="528"/>
      <c r="BW49" s="528"/>
      <c r="BX49" s="528"/>
      <c r="BY49" s="528"/>
      <c r="BZ49" s="528"/>
      <c r="CA49" s="528"/>
      <c r="CB49" s="528"/>
      <c r="CC49" s="528"/>
      <c r="CD49" s="528"/>
      <c r="CE49" s="528"/>
      <c r="CF49" s="528"/>
      <c r="CG49" s="528"/>
      <c r="CH49" s="528"/>
      <c r="CI49" s="528"/>
      <c r="CJ49" s="528"/>
      <c r="CK49" s="528"/>
      <c r="CL49" s="528"/>
      <c r="CM49" s="528"/>
      <c r="CN49" s="528"/>
      <c r="CO49" s="528"/>
      <c r="CP49" s="528"/>
      <c r="CQ49" s="528"/>
      <c r="CR49" s="528"/>
      <c r="CS49" s="528"/>
      <c r="CT49" s="528"/>
      <c r="CU49" s="528"/>
      <c r="CV49" s="528"/>
      <c r="CW49" s="528"/>
      <c r="CX49" s="528"/>
      <c r="CY49" s="528"/>
      <c r="CZ49" s="528"/>
      <c r="DA49" s="528"/>
      <c r="DB49" s="528"/>
      <c r="DC49" s="528"/>
      <c r="DD49" s="528"/>
      <c r="DE49" s="528"/>
      <c r="DF49" s="528"/>
      <c r="DG49" s="528"/>
      <c r="DH49" s="528"/>
      <c r="DI49" s="528"/>
      <c r="DJ49" s="528"/>
      <c r="DK49" s="528"/>
      <c r="DL49" s="528"/>
      <c r="DM49" s="528"/>
      <c r="DN49" s="528"/>
      <c r="DO49" s="528"/>
      <c r="DP49" s="528"/>
      <c r="DQ49" s="528"/>
      <c r="DR49" s="528"/>
      <c r="DS49" s="528"/>
      <c r="DT49" s="528"/>
      <c r="DU49" s="528"/>
      <c r="DV49" s="528"/>
      <c r="DW49" s="528"/>
      <c r="DX49" s="528"/>
    </row>
    <row r="50" spans="1:128" ht="12" customHeight="1" x14ac:dyDescent="0.2">
      <c r="A50" s="134"/>
      <c r="B50" s="134"/>
      <c r="C50" s="134" t="s">
        <v>623</v>
      </c>
      <c r="D50" s="134" t="s">
        <v>624</v>
      </c>
      <c r="E50" s="134" t="s">
        <v>625</v>
      </c>
      <c r="F50" s="134"/>
      <c r="G50" s="134"/>
      <c r="H50" s="134"/>
      <c r="I50" s="558">
        <v>4358</v>
      </c>
      <c r="K50" s="559">
        <v>15.73674221509903</v>
      </c>
      <c r="L50" s="560"/>
      <c r="M50" s="561" t="s">
        <v>1504</v>
      </c>
      <c r="N50" s="270"/>
      <c r="O50" s="561">
        <v>12.97200581503709</v>
      </c>
      <c r="P50" s="561">
        <v>25.741884086835292</v>
      </c>
      <c r="Q50" s="561">
        <v>28.5796470177313</v>
      </c>
      <c r="R50" s="561">
        <v>20.567584042625246</v>
      </c>
      <c r="S50" s="561">
        <v>15.905343807584133</v>
      </c>
      <c r="T50" s="561">
        <v>5.4310861157075125</v>
      </c>
      <c r="U50" s="528"/>
      <c r="V50" s="528"/>
      <c r="W50" s="528"/>
      <c r="X50" s="528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/>
      <c r="AL50" s="528"/>
      <c r="AM50" s="528"/>
      <c r="AN50" s="528"/>
      <c r="AO50" s="528"/>
      <c r="AP50" s="528"/>
      <c r="AQ50" s="528"/>
      <c r="AR50" s="528"/>
      <c r="AS50" s="528"/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8"/>
      <c r="BF50" s="528"/>
      <c r="BG50" s="528"/>
      <c r="BH50" s="528"/>
      <c r="BI50" s="528"/>
      <c r="BJ50" s="528"/>
      <c r="BK50" s="528"/>
      <c r="BL50" s="528"/>
      <c r="BM50" s="528"/>
      <c r="BN50" s="528"/>
      <c r="BO50" s="528"/>
      <c r="BP50" s="528"/>
      <c r="BQ50" s="528"/>
      <c r="BR50" s="528"/>
      <c r="BS50" s="528"/>
      <c r="BT50" s="528"/>
      <c r="BU50" s="528"/>
      <c r="BV50" s="528"/>
      <c r="BW50" s="528"/>
      <c r="BX50" s="528"/>
      <c r="BY50" s="528"/>
      <c r="BZ50" s="528"/>
      <c r="CA50" s="528"/>
      <c r="CB50" s="528"/>
      <c r="CC50" s="528"/>
      <c r="CD50" s="528"/>
      <c r="CE50" s="528"/>
      <c r="CF50" s="528"/>
      <c r="CG50" s="528"/>
      <c r="CH50" s="528"/>
      <c r="CI50" s="528"/>
      <c r="CJ50" s="528"/>
      <c r="CK50" s="528"/>
      <c r="CL50" s="528"/>
      <c r="CM50" s="528"/>
      <c r="CN50" s="528"/>
      <c r="CO50" s="528"/>
      <c r="CP50" s="528"/>
      <c r="CQ50" s="528"/>
      <c r="CR50" s="528"/>
      <c r="CS50" s="528"/>
      <c r="CT50" s="528"/>
      <c r="CU50" s="528"/>
      <c r="CV50" s="528"/>
      <c r="CW50" s="528"/>
      <c r="CX50" s="528"/>
      <c r="CY50" s="528"/>
      <c r="CZ50" s="528"/>
      <c r="DA50" s="528"/>
      <c r="DB50" s="528"/>
      <c r="DC50" s="528"/>
      <c r="DD50" s="528"/>
      <c r="DE50" s="528"/>
      <c r="DF50" s="528"/>
      <c r="DG50" s="528"/>
      <c r="DH50" s="528"/>
      <c r="DI50" s="528"/>
      <c r="DJ50" s="528"/>
      <c r="DK50" s="528"/>
      <c r="DL50" s="528"/>
      <c r="DM50" s="528"/>
      <c r="DN50" s="528"/>
      <c r="DO50" s="528"/>
      <c r="DP50" s="528"/>
      <c r="DQ50" s="528"/>
      <c r="DR50" s="528"/>
      <c r="DS50" s="528"/>
      <c r="DT50" s="528"/>
      <c r="DU50" s="528"/>
      <c r="DV50" s="528"/>
      <c r="DW50" s="528"/>
      <c r="DX50" s="528"/>
    </row>
    <row r="51" spans="1:128" ht="15.75" customHeight="1" x14ac:dyDescent="0.2">
      <c r="A51" s="134"/>
      <c r="B51" s="134"/>
      <c r="C51" s="134" t="s">
        <v>627</v>
      </c>
      <c r="D51" s="134" t="s">
        <v>628</v>
      </c>
      <c r="E51" s="134"/>
      <c r="F51" s="134" t="s">
        <v>629</v>
      </c>
      <c r="G51" s="134"/>
      <c r="H51" s="134"/>
      <c r="I51" s="558">
        <v>489</v>
      </c>
      <c r="K51" s="559">
        <v>16.186844966767836</v>
      </c>
      <c r="L51" s="560"/>
      <c r="M51" s="561" t="s">
        <v>396</v>
      </c>
      <c r="N51" s="270"/>
      <c r="O51" s="561">
        <v>12.890750886239124</v>
      </c>
      <c r="P51" s="561">
        <v>26.143790849673202</v>
      </c>
      <c r="Q51" s="561">
        <v>26.633886498668307</v>
      </c>
      <c r="R51" s="561">
        <v>20.8183776022972</v>
      </c>
      <c r="S51" s="561">
        <v>18.219037871033777</v>
      </c>
      <c r="T51" s="561">
        <v>6.4283627154962497</v>
      </c>
      <c r="U51" s="528"/>
      <c r="V51" s="528"/>
      <c r="W51" s="528"/>
      <c r="X51" s="528"/>
      <c r="Y51" s="528"/>
      <c r="Z51" s="528"/>
      <c r="AA51" s="528"/>
      <c r="AB51" s="528"/>
      <c r="AC51" s="528"/>
      <c r="AD51" s="528"/>
      <c r="AE51" s="528"/>
      <c r="AF51" s="528"/>
      <c r="AG51" s="528"/>
      <c r="AH51" s="528"/>
      <c r="AI51" s="528"/>
      <c r="AJ51" s="528"/>
      <c r="AK51" s="528"/>
      <c r="AL51" s="528"/>
      <c r="AM51" s="528"/>
      <c r="AN51" s="528"/>
      <c r="AO51" s="528"/>
      <c r="AP51" s="528"/>
      <c r="AQ51" s="528"/>
      <c r="AR51" s="528"/>
      <c r="AS51" s="528"/>
      <c r="AT51" s="528"/>
      <c r="AU51" s="528"/>
      <c r="AV51" s="528"/>
      <c r="AW51" s="528"/>
      <c r="AX51" s="528"/>
      <c r="AY51" s="528"/>
      <c r="AZ51" s="528"/>
      <c r="BA51" s="528"/>
      <c r="BB51" s="528"/>
      <c r="BC51" s="528"/>
      <c r="BD51" s="528"/>
      <c r="BE51" s="528"/>
      <c r="BF51" s="528"/>
      <c r="BG51" s="528"/>
      <c r="BH51" s="528"/>
      <c r="BI51" s="528"/>
      <c r="BJ51" s="528"/>
      <c r="BK51" s="528"/>
      <c r="BL51" s="528"/>
      <c r="BM51" s="528"/>
      <c r="BN51" s="528"/>
      <c r="BO51" s="528"/>
      <c r="BP51" s="528"/>
      <c r="BQ51" s="528"/>
      <c r="BR51" s="528"/>
      <c r="BS51" s="528"/>
      <c r="BT51" s="528"/>
      <c r="BU51" s="528"/>
      <c r="BV51" s="528"/>
      <c r="BW51" s="528"/>
      <c r="BX51" s="528"/>
      <c r="BY51" s="528"/>
      <c r="BZ51" s="528"/>
      <c r="CA51" s="528"/>
      <c r="CB51" s="528"/>
      <c r="CC51" s="528"/>
      <c r="CD51" s="528"/>
      <c r="CE51" s="528"/>
      <c r="CF51" s="528"/>
      <c r="CG51" s="528"/>
      <c r="CH51" s="528"/>
      <c r="CI51" s="528"/>
      <c r="CJ51" s="528"/>
      <c r="CK51" s="528"/>
      <c r="CL51" s="528"/>
      <c r="CM51" s="528"/>
      <c r="CN51" s="528"/>
      <c r="CO51" s="528"/>
      <c r="CP51" s="528"/>
      <c r="CQ51" s="528"/>
      <c r="CR51" s="528"/>
      <c r="CS51" s="528"/>
      <c r="CT51" s="528"/>
      <c r="CU51" s="528"/>
      <c r="CV51" s="528"/>
      <c r="CW51" s="528"/>
      <c r="CX51" s="528"/>
      <c r="CY51" s="528"/>
      <c r="CZ51" s="528"/>
      <c r="DA51" s="528"/>
      <c r="DB51" s="528"/>
      <c r="DC51" s="528"/>
      <c r="DD51" s="528"/>
      <c r="DE51" s="528"/>
      <c r="DF51" s="528"/>
      <c r="DG51" s="528"/>
      <c r="DH51" s="528"/>
      <c r="DI51" s="528"/>
      <c r="DJ51" s="528"/>
      <c r="DK51" s="528"/>
      <c r="DL51" s="528"/>
      <c r="DM51" s="528"/>
      <c r="DN51" s="528"/>
      <c r="DO51" s="528"/>
      <c r="DP51" s="528"/>
      <c r="DQ51" s="528"/>
      <c r="DR51" s="528"/>
      <c r="DS51" s="528"/>
      <c r="DT51" s="528"/>
      <c r="DU51" s="528"/>
      <c r="DV51" s="528"/>
      <c r="DW51" s="528"/>
      <c r="DX51" s="528"/>
    </row>
    <row r="52" spans="1:128" ht="12" customHeight="1" x14ac:dyDescent="0.2">
      <c r="A52" s="134"/>
      <c r="B52" s="134"/>
      <c r="C52" s="134" t="s">
        <v>631</v>
      </c>
      <c r="D52" s="134" t="s">
        <v>632</v>
      </c>
      <c r="E52" s="134"/>
      <c r="F52" s="134" t="s">
        <v>633</v>
      </c>
      <c r="G52" s="134"/>
      <c r="H52" s="134"/>
      <c r="I52" s="558">
        <v>528</v>
      </c>
      <c r="K52" s="559">
        <v>20.633267440671318</v>
      </c>
      <c r="L52" s="560"/>
      <c r="M52" s="561" t="s">
        <v>1505</v>
      </c>
      <c r="N52" s="270"/>
      <c r="O52" s="561">
        <v>18.323586744639378</v>
      </c>
      <c r="P52" s="561">
        <v>36.871508379888269</v>
      </c>
      <c r="Q52" s="561">
        <v>38.030797946803546</v>
      </c>
      <c r="R52" s="561">
        <v>28.506271379703534</v>
      </c>
      <c r="S52" s="561">
        <v>17.751479289940828</v>
      </c>
      <c r="T52" s="561">
        <v>6.1741537151373214</v>
      </c>
      <c r="U52" s="528"/>
      <c r="V52" s="528"/>
      <c r="W52" s="528"/>
      <c r="X52" s="528"/>
      <c r="Y52" s="528"/>
      <c r="Z52" s="528"/>
      <c r="AA52" s="528"/>
      <c r="AB52" s="528"/>
      <c r="AC52" s="528"/>
      <c r="AD52" s="528"/>
      <c r="AE52" s="528"/>
      <c r="AF52" s="528"/>
      <c r="AG52" s="528"/>
      <c r="AH52" s="528"/>
      <c r="AI52" s="528"/>
      <c r="AJ52" s="528"/>
      <c r="AK52" s="528"/>
      <c r="AL52" s="528"/>
      <c r="AM52" s="528"/>
      <c r="AN52" s="528"/>
      <c r="AO52" s="528"/>
      <c r="AP52" s="528"/>
      <c r="AQ52" s="528"/>
      <c r="AR52" s="528"/>
      <c r="AS52" s="528"/>
      <c r="AT52" s="528"/>
      <c r="AU52" s="528"/>
      <c r="AV52" s="528"/>
      <c r="AW52" s="528"/>
      <c r="AX52" s="528"/>
      <c r="AY52" s="528"/>
      <c r="AZ52" s="528"/>
      <c r="BA52" s="528"/>
      <c r="BB52" s="528"/>
      <c r="BC52" s="528"/>
      <c r="BD52" s="528"/>
      <c r="BE52" s="528"/>
      <c r="BF52" s="528"/>
      <c r="BG52" s="528"/>
      <c r="BH52" s="528"/>
      <c r="BI52" s="528"/>
      <c r="BJ52" s="528"/>
      <c r="BK52" s="528"/>
      <c r="BL52" s="528"/>
      <c r="BM52" s="528"/>
      <c r="BN52" s="528"/>
      <c r="BO52" s="528"/>
      <c r="BP52" s="528"/>
      <c r="BQ52" s="528"/>
      <c r="BR52" s="528"/>
      <c r="BS52" s="528"/>
      <c r="BT52" s="528"/>
      <c r="BU52" s="528"/>
      <c r="BV52" s="528"/>
      <c r="BW52" s="528"/>
      <c r="BX52" s="528"/>
      <c r="BY52" s="528"/>
      <c r="BZ52" s="528"/>
      <c r="CA52" s="528"/>
      <c r="CB52" s="528"/>
      <c r="CC52" s="528"/>
      <c r="CD52" s="528"/>
      <c r="CE52" s="528"/>
      <c r="CF52" s="528"/>
      <c r="CG52" s="528"/>
      <c r="CH52" s="528"/>
      <c r="CI52" s="528"/>
      <c r="CJ52" s="528"/>
      <c r="CK52" s="528"/>
      <c r="CL52" s="528"/>
      <c r="CM52" s="528"/>
      <c r="CN52" s="528"/>
      <c r="CO52" s="528"/>
      <c r="CP52" s="528"/>
      <c r="CQ52" s="528"/>
      <c r="CR52" s="528"/>
      <c r="CS52" s="528"/>
      <c r="CT52" s="528"/>
      <c r="CU52" s="528"/>
      <c r="CV52" s="528"/>
      <c r="CW52" s="528"/>
      <c r="CX52" s="528"/>
      <c r="CY52" s="528"/>
      <c r="CZ52" s="528"/>
      <c r="DA52" s="528"/>
      <c r="DB52" s="528"/>
      <c r="DC52" s="528"/>
      <c r="DD52" s="528"/>
      <c r="DE52" s="528"/>
      <c r="DF52" s="528"/>
      <c r="DG52" s="528"/>
      <c r="DH52" s="528"/>
      <c r="DI52" s="528"/>
      <c r="DJ52" s="528"/>
      <c r="DK52" s="528"/>
      <c r="DL52" s="528"/>
      <c r="DM52" s="528"/>
      <c r="DN52" s="528"/>
      <c r="DO52" s="528"/>
      <c r="DP52" s="528"/>
      <c r="DQ52" s="528"/>
      <c r="DR52" s="528"/>
      <c r="DS52" s="528"/>
      <c r="DT52" s="528"/>
      <c r="DU52" s="528"/>
      <c r="DV52" s="528"/>
      <c r="DW52" s="528"/>
      <c r="DX52" s="528"/>
    </row>
    <row r="53" spans="1:128" ht="12" customHeight="1" x14ac:dyDescent="0.2">
      <c r="A53" s="134"/>
      <c r="B53" s="134"/>
      <c r="C53" s="134" t="s">
        <v>635</v>
      </c>
      <c r="D53" s="134" t="s">
        <v>636</v>
      </c>
      <c r="E53" s="134"/>
      <c r="F53" s="134" t="s">
        <v>637</v>
      </c>
      <c r="G53" s="134"/>
      <c r="H53" s="134"/>
      <c r="I53" s="558">
        <v>457</v>
      </c>
      <c r="K53" s="559">
        <v>15.623853894899476</v>
      </c>
      <c r="L53" s="560"/>
      <c r="M53" s="561" t="s">
        <v>1506</v>
      </c>
      <c r="N53" s="270"/>
      <c r="O53" s="561">
        <v>13.315579227696404</v>
      </c>
      <c r="P53" s="561">
        <v>20.327498588368151</v>
      </c>
      <c r="Q53" s="561">
        <v>32.987551867219921</v>
      </c>
      <c r="R53" s="561">
        <v>16.145307769929364</v>
      </c>
      <c r="S53" s="561">
        <v>14.994002399040383</v>
      </c>
      <c r="T53" s="561">
        <v>5.5121349238996293</v>
      </c>
      <c r="U53" s="528"/>
      <c r="V53" s="528"/>
      <c r="W53" s="528"/>
      <c r="X53" s="528"/>
      <c r="Y53" s="528"/>
      <c r="Z53" s="528"/>
      <c r="AA53" s="528"/>
      <c r="AB53" s="528"/>
      <c r="AC53" s="528"/>
      <c r="AD53" s="528"/>
      <c r="AE53" s="528"/>
      <c r="AF53" s="528"/>
      <c r="AG53" s="528"/>
      <c r="AH53" s="528"/>
      <c r="AI53" s="528"/>
      <c r="AJ53" s="528"/>
      <c r="AK53" s="528"/>
      <c r="AL53" s="528"/>
      <c r="AM53" s="528"/>
      <c r="AN53" s="528"/>
      <c r="AO53" s="528"/>
      <c r="AP53" s="528"/>
      <c r="AQ53" s="528"/>
      <c r="AR53" s="528"/>
      <c r="AS53" s="528"/>
      <c r="AT53" s="528"/>
      <c r="AU53" s="528"/>
      <c r="AV53" s="528"/>
      <c r="AW53" s="528"/>
      <c r="AX53" s="528"/>
      <c r="AY53" s="528"/>
      <c r="AZ53" s="528"/>
      <c r="BA53" s="528"/>
      <c r="BB53" s="528"/>
      <c r="BC53" s="528"/>
      <c r="BD53" s="528"/>
      <c r="BE53" s="528"/>
      <c r="BF53" s="528"/>
      <c r="BG53" s="528"/>
      <c r="BH53" s="528"/>
      <c r="BI53" s="528"/>
      <c r="BJ53" s="528"/>
      <c r="BK53" s="528"/>
      <c r="BL53" s="528"/>
      <c r="BM53" s="528"/>
      <c r="BN53" s="528"/>
      <c r="BO53" s="528"/>
      <c r="BP53" s="528"/>
      <c r="BQ53" s="528"/>
      <c r="BR53" s="528"/>
      <c r="BS53" s="528"/>
      <c r="BT53" s="528"/>
      <c r="BU53" s="528"/>
      <c r="BV53" s="528"/>
      <c r="BW53" s="528"/>
      <c r="BX53" s="528"/>
      <c r="BY53" s="528"/>
      <c r="BZ53" s="528"/>
      <c r="CA53" s="528"/>
      <c r="CB53" s="528"/>
      <c r="CC53" s="528"/>
      <c r="CD53" s="528"/>
      <c r="CE53" s="528"/>
      <c r="CF53" s="528"/>
      <c r="CG53" s="528"/>
      <c r="CH53" s="528"/>
      <c r="CI53" s="528"/>
      <c r="CJ53" s="528"/>
      <c r="CK53" s="528"/>
      <c r="CL53" s="528"/>
      <c r="CM53" s="528"/>
      <c r="CN53" s="528"/>
      <c r="CO53" s="528"/>
      <c r="CP53" s="528"/>
      <c r="CQ53" s="528"/>
      <c r="CR53" s="528"/>
      <c r="CS53" s="528"/>
      <c r="CT53" s="528"/>
      <c r="CU53" s="528"/>
      <c r="CV53" s="528"/>
      <c r="CW53" s="528"/>
      <c r="CX53" s="528"/>
      <c r="CY53" s="528"/>
      <c r="CZ53" s="528"/>
      <c r="DA53" s="528"/>
      <c r="DB53" s="528"/>
      <c r="DC53" s="528"/>
      <c r="DD53" s="528"/>
      <c r="DE53" s="528"/>
      <c r="DF53" s="528"/>
      <c r="DG53" s="528"/>
      <c r="DH53" s="528"/>
      <c r="DI53" s="528"/>
      <c r="DJ53" s="528"/>
      <c r="DK53" s="528"/>
      <c r="DL53" s="528"/>
      <c r="DM53" s="528"/>
      <c r="DN53" s="528"/>
      <c r="DO53" s="528"/>
      <c r="DP53" s="528"/>
      <c r="DQ53" s="528"/>
      <c r="DR53" s="528"/>
      <c r="DS53" s="528"/>
      <c r="DT53" s="528"/>
      <c r="DU53" s="528"/>
      <c r="DV53" s="528"/>
      <c r="DW53" s="528"/>
      <c r="DX53" s="528"/>
    </row>
    <row r="54" spans="1:128" ht="12" customHeight="1" x14ac:dyDescent="0.2">
      <c r="A54" s="134"/>
      <c r="B54" s="134"/>
      <c r="C54" s="134" t="s">
        <v>639</v>
      </c>
      <c r="D54" s="134" t="s">
        <v>640</v>
      </c>
      <c r="E54" s="134"/>
      <c r="F54" s="134" t="s">
        <v>641</v>
      </c>
      <c r="G54" s="134"/>
      <c r="H54" s="134"/>
      <c r="I54" s="558">
        <v>1192</v>
      </c>
      <c r="K54" s="559">
        <v>17.451577391148941</v>
      </c>
      <c r="L54" s="560"/>
      <c r="M54" s="561" t="s">
        <v>1507</v>
      </c>
      <c r="N54" s="270"/>
      <c r="O54" s="561">
        <v>13.619769727604606</v>
      </c>
      <c r="P54" s="561">
        <v>32.845095428317798</v>
      </c>
      <c r="Q54" s="561">
        <v>34.023932845150924</v>
      </c>
      <c r="R54" s="561">
        <v>20.856388865242192</v>
      </c>
      <c r="S54" s="561">
        <v>17.001545595054097</v>
      </c>
      <c r="T54" s="561">
        <v>5.2427716264329591</v>
      </c>
      <c r="U54" s="528"/>
      <c r="V54" s="528"/>
      <c r="W54" s="528"/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8"/>
      <c r="BF54" s="528"/>
      <c r="BG54" s="528"/>
      <c r="BH54" s="528"/>
      <c r="BI54" s="528"/>
      <c r="BJ54" s="528"/>
      <c r="BK54" s="528"/>
      <c r="BL54" s="528"/>
      <c r="BM54" s="528"/>
      <c r="BN54" s="528"/>
      <c r="BO54" s="528"/>
      <c r="BP54" s="528"/>
      <c r="BQ54" s="528"/>
      <c r="BR54" s="528"/>
      <c r="BS54" s="528"/>
      <c r="BT54" s="528"/>
      <c r="BU54" s="528"/>
      <c r="BV54" s="528"/>
      <c r="BW54" s="528"/>
      <c r="BX54" s="528"/>
      <c r="BY54" s="528"/>
      <c r="BZ54" s="528"/>
      <c r="CA54" s="528"/>
      <c r="CB54" s="528"/>
      <c r="CC54" s="528"/>
      <c r="CD54" s="528"/>
      <c r="CE54" s="528"/>
      <c r="CF54" s="528"/>
      <c r="CG54" s="528"/>
      <c r="CH54" s="528"/>
      <c r="CI54" s="528"/>
      <c r="CJ54" s="528"/>
      <c r="CK54" s="528"/>
      <c r="CL54" s="528"/>
      <c r="CM54" s="528"/>
      <c r="CN54" s="528"/>
      <c r="CO54" s="528"/>
      <c r="CP54" s="528"/>
      <c r="CQ54" s="528"/>
      <c r="CR54" s="528"/>
      <c r="CS54" s="528"/>
      <c r="CT54" s="528"/>
      <c r="CU54" s="528"/>
      <c r="CV54" s="528"/>
      <c r="CW54" s="528"/>
      <c r="CX54" s="528"/>
      <c r="CY54" s="528"/>
      <c r="CZ54" s="528"/>
      <c r="DA54" s="528"/>
      <c r="DB54" s="528"/>
      <c r="DC54" s="528"/>
      <c r="DD54" s="528"/>
      <c r="DE54" s="528"/>
      <c r="DF54" s="528"/>
      <c r="DG54" s="528"/>
      <c r="DH54" s="528"/>
      <c r="DI54" s="528"/>
      <c r="DJ54" s="528"/>
      <c r="DK54" s="528"/>
      <c r="DL54" s="528"/>
      <c r="DM54" s="528"/>
      <c r="DN54" s="528"/>
      <c r="DO54" s="528"/>
      <c r="DP54" s="528"/>
      <c r="DQ54" s="528"/>
      <c r="DR54" s="528"/>
      <c r="DS54" s="528"/>
      <c r="DT54" s="528"/>
      <c r="DU54" s="528"/>
      <c r="DV54" s="528"/>
      <c r="DW54" s="528"/>
      <c r="DX54" s="528"/>
    </row>
    <row r="55" spans="1:128" ht="12" customHeight="1" x14ac:dyDescent="0.2">
      <c r="A55" s="134"/>
      <c r="B55" s="134"/>
      <c r="C55" s="134" t="s">
        <v>643</v>
      </c>
      <c r="D55" s="134" t="s">
        <v>644</v>
      </c>
      <c r="E55" s="134"/>
      <c r="F55" s="134" t="s">
        <v>645</v>
      </c>
      <c r="G55" s="134"/>
      <c r="H55" s="134"/>
      <c r="I55" s="558">
        <v>381</v>
      </c>
      <c r="K55" s="559">
        <v>15.811251168702388</v>
      </c>
      <c r="L55" s="560"/>
      <c r="M55" s="561" t="s">
        <v>1508</v>
      </c>
      <c r="N55" s="270"/>
      <c r="O55" s="561">
        <v>12.627148368993335</v>
      </c>
      <c r="P55" s="561">
        <v>19.230769230769234</v>
      </c>
      <c r="Q55" s="561">
        <v>32.846715328467155</v>
      </c>
      <c r="R55" s="561">
        <v>19.887127116366567</v>
      </c>
      <c r="S55" s="561">
        <v>16.561514195583598</v>
      </c>
      <c r="T55" s="561">
        <v>4.665629860031105</v>
      </c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528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8"/>
      <c r="AU55" s="528"/>
      <c r="AV55" s="528"/>
      <c r="AW55" s="528"/>
      <c r="AX55" s="528"/>
      <c r="AY55" s="528"/>
      <c r="AZ55" s="528"/>
      <c r="BA55" s="528"/>
      <c r="BB55" s="528"/>
      <c r="BC55" s="528"/>
      <c r="BD55" s="528"/>
      <c r="BE55" s="528"/>
      <c r="BF55" s="528"/>
      <c r="BG55" s="528"/>
      <c r="BH55" s="528"/>
      <c r="BI55" s="528"/>
      <c r="BJ55" s="528"/>
      <c r="BK55" s="528"/>
      <c r="BL55" s="528"/>
      <c r="BM55" s="528"/>
      <c r="BN55" s="528"/>
      <c r="BO55" s="528"/>
      <c r="BP55" s="528"/>
      <c r="BQ55" s="528"/>
      <c r="BR55" s="528"/>
      <c r="BS55" s="528"/>
      <c r="BT55" s="528"/>
      <c r="BU55" s="528"/>
      <c r="BV55" s="528"/>
      <c r="BW55" s="528"/>
      <c r="BX55" s="528"/>
      <c r="BY55" s="528"/>
      <c r="BZ55" s="528"/>
      <c r="CA55" s="528"/>
      <c r="CB55" s="528"/>
      <c r="CC55" s="528"/>
      <c r="CD55" s="528"/>
      <c r="CE55" s="528"/>
      <c r="CF55" s="528"/>
      <c r="CG55" s="528"/>
      <c r="CH55" s="528"/>
      <c r="CI55" s="528"/>
      <c r="CJ55" s="528"/>
      <c r="CK55" s="528"/>
      <c r="CL55" s="528"/>
      <c r="CM55" s="528"/>
      <c r="CN55" s="528"/>
      <c r="CO55" s="528"/>
      <c r="CP55" s="528"/>
      <c r="CQ55" s="528"/>
      <c r="CR55" s="528"/>
      <c r="CS55" s="528"/>
      <c r="CT55" s="528"/>
      <c r="CU55" s="528"/>
      <c r="CV55" s="528"/>
      <c r="CW55" s="528"/>
      <c r="CX55" s="528"/>
      <c r="CY55" s="528"/>
      <c r="CZ55" s="528"/>
      <c r="DA55" s="528"/>
      <c r="DB55" s="528"/>
      <c r="DC55" s="528"/>
      <c r="DD55" s="528"/>
      <c r="DE55" s="528"/>
      <c r="DF55" s="528"/>
      <c r="DG55" s="528"/>
      <c r="DH55" s="528"/>
      <c r="DI55" s="528"/>
      <c r="DJ55" s="528"/>
      <c r="DK55" s="528"/>
      <c r="DL55" s="528"/>
      <c r="DM55" s="528"/>
      <c r="DN55" s="528"/>
      <c r="DO55" s="528"/>
      <c r="DP55" s="528"/>
      <c r="DQ55" s="528"/>
      <c r="DR55" s="528"/>
      <c r="DS55" s="528"/>
      <c r="DT55" s="528"/>
      <c r="DU55" s="528"/>
      <c r="DV55" s="528"/>
      <c r="DW55" s="528"/>
      <c r="DX55" s="528"/>
    </row>
    <row r="56" spans="1:128" ht="12" customHeight="1" x14ac:dyDescent="0.2">
      <c r="A56" s="134"/>
      <c r="B56" s="134"/>
      <c r="C56" s="134" t="s">
        <v>647</v>
      </c>
      <c r="D56" s="134" t="s">
        <v>648</v>
      </c>
      <c r="E56" s="134"/>
      <c r="F56" s="134" t="s">
        <v>649</v>
      </c>
      <c r="G56" s="134"/>
      <c r="H56" s="134"/>
      <c r="I56" s="558">
        <v>631</v>
      </c>
      <c r="K56" s="559">
        <v>14.583888911403628</v>
      </c>
      <c r="L56" s="560"/>
      <c r="M56" s="561" t="s">
        <v>1509</v>
      </c>
      <c r="N56" s="270"/>
      <c r="O56" s="561">
        <v>11.376896149358226</v>
      </c>
      <c r="P56" s="561">
        <v>24.854249769868055</v>
      </c>
      <c r="Q56" s="561">
        <v>23.863895866636216</v>
      </c>
      <c r="R56" s="561">
        <v>22.356495468277945</v>
      </c>
      <c r="S56" s="561">
        <v>13.186446336170924</v>
      </c>
      <c r="T56" s="561">
        <v>5.5147058823529411</v>
      </c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528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8"/>
      <c r="AU56" s="528"/>
      <c r="AV56" s="528"/>
      <c r="AW56" s="528"/>
      <c r="AX56" s="528"/>
      <c r="AY56" s="528"/>
      <c r="AZ56" s="528"/>
      <c r="BA56" s="528"/>
      <c r="BB56" s="528"/>
      <c r="BC56" s="528"/>
      <c r="BD56" s="528"/>
      <c r="BE56" s="528"/>
      <c r="BF56" s="528"/>
      <c r="BG56" s="528"/>
      <c r="BH56" s="528"/>
      <c r="BI56" s="528"/>
      <c r="BJ56" s="528"/>
      <c r="BK56" s="528"/>
      <c r="BL56" s="528"/>
      <c r="BM56" s="528"/>
      <c r="BN56" s="528"/>
      <c r="BO56" s="528"/>
      <c r="BP56" s="528"/>
      <c r="BQ56" s="528"/>
      <c r="BR56" s="528"/>
      <c r="BS56" s="528"/>
      <c r="BT56" s="528"/>
      <c r="BU56" s="528"/>
      <c r="BV56" s="528"/>
      <c r="BW56" s="528"/>
      <c r="BX56" s="528"/>
      <c r="BY56" s="528"/>
      <c r="BZ56" s="528"/>
      <c r="CA56" s="528"/>
      <c r="CB56" s="528"/>
      <c r="CC56" s="528"/>
      <c r="CD56" s="528"/>
      <c r="CE56" s="528"/>
      <c r="CF56" s="528"/>
      <c r="CG56" s="528"/>
      <c r="CH56" s="528"/>
      <c r="CI56" s="528"/>
      <c r="CJ56" s="528"/>
      <c r="CK56" s="528"/>
      <c r="CL56" s="528"/>
      <c r="CM56" s="528"/>
      <c r="CN56" s="528"/>
      <c r="CO56" s="528"/>
      <c r="CP56" s="528"/>
      <c r="CQ56" s="528"/>
      <c r="CR56" s="528"/>
      <c r="CS56" s="528"/>
      <c r="CT56" s="528"/>
      <c r="CU56" s="528"/>
      <c r="CV56" s="528"/>
      <c r="CW56" s="528"/>
      <c r="CX56" s="528"/>
      <c r="CY56" s="528"/>
      <c r="CZ56" s="528"/>
      <c r="DA56" s="528"/>
      <c r="DB56" s="528"/>
      <c r="DC56" s="528"/>
      <c r="DD56" s="528"/>
      <c r="DE56" s="528"/>
      <c r="DF56" s="528"/>
      <c r="DG56" s="528"/>
      <c r="DH56" s="528"/>
      <c r="DI56" s="528"/>
      <c r="DJ56" s="528"/>
      <c r="DK56" s="528"/>
      <c r="DL56" s="528"/>
      <c r="DM56" s="528"/>
      <c r="DN56" s="528"/>
      <c r="DO56" s="528"/>
      <c r="DP56" s="528"/>
      <c r="DQ56" s="528"/>
      <c r="DR56" s="528"/>
      <c r="DS56" s="528"/>
      <c r="DT56" s="528"/>
      <c r="DU56" s="528"/>
      <c r="DV56" s="528"/>
      <c r="DW56" s="528"/>
      <c r="DX56" s="528"/>
    </row>
    <row r="57" spans="1:128" ht="12" customHeight="1" x14ac:dyDescent="0.2">
      <c r="A57" s="134"/>
      <c r="B57" s="134"/>
      <c r="C57" s="134" t="s">
        <v>651</v>
      </c>
      <c r="D57" s="134" t="s">
        <v>652</v>
      </c>
      <c r="E57" s="134"/>
      <c r="F57" s="134" t="s">
        <v>653</v>
      </c>
      <c r="G57" s="134"/>
      <c r="H57" s="134"/>
      <c r="I57" s="558">
        <v>353</v>
      </c>
      <c r="K57" s="559">
        <v>10.878152050281489</v>
      </c>
      <c r="L57" s="560"/>
      <c r="M57" s="561" t="s">
        <v>1510</v>
      </c>
      <c r="N57" s="270"/>
      <c r="O57" s="561">
        <v>9.8146128680479823</v>
      </c>
      <c r="P57" s="561">
        <v>16.095380029806261</v>
      </c>
      <c r="Q57" s="561">
        <v>16.689655172413794</v>
      </c>
      <c r="R57" s="561">
        <v>14.196983141082521</v>
      </c>
      <c r="S57" s="561">
        <v>9.521484375</v>
      </c>
      <c r="T57" s="561">
        <v>4.9316757423199427</v>
      </c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528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  <c r="BF57" s="528"/>
      <c r="BG57" s="528"/>
      <c r="BH57" s="528"/>
      <c r="BI57" s="528"/>
      <c r="BJ57" s="528"/>
      <c r="BK57" s="528"/>
      <c r="BL57" s="528"/>
      <c r="BM57" s="528"/>
      <c r="BN57" s="528"/>
      <c r="BO57" s="528"/>
      <c r="BP57" s="528"/>
      <c r="BQ57" s="528"/>
      <c r="BR57" s="528"/>
      <c r="BS57" s="528"/>
      <c r="BT57" s="528"/>
      <c r="BU57" s="528"/>
      <c r="BV57" s="528"/>
      <c r="BW57" s="528"/>
      <c r="BX57" s="528"/>
      <c r="BY57" s="528"/>
      <c r="BZ57" s="528"/>
      <c r="CA57" s="528"/>
      <c r="CB57" s="528"/>
      <c r="CC57" s="528"/>
      <c r="CD57" s="528"/>
      <c r="CE57" s="528"/>
      <c r="CF57" s="528"/>
      <c r="CG57" s="528"/>
      <c r="CH57" s="528"/>
      <c r="CI57" s="528"/>
      <c r="CJ57" s="528"/>
      <c r="CK57" s="528"/>
      <c r="CL57" s="528"/>
      <c r="CM57" s="528"/>
      <c r="CN57" s="528"/>
      <c r="CO57" s="528"/>
      <c r="CP57" s="528"/>
      <c r="CQ57" s="528"/>
      <c r="CR57" s="528"/>
      <c r="CS57" s="528"/>
      <c r="CT57" s="528"/>
      <c r="CU57" s="528"/>
      <c r="CV57" s="528"/>
      <c r="CW57" s="528"/>
      <c r="CX57" s="528"/>
      <c r="CY57" s="528"/>
      <c r="CZ57" s="528"/>
      <c r="DA57" s="528"/>
      <c r="DB57" s="528"/>
      <c r="DC57" s="528"/>
      <c r="DD57" s="528"/>
      <c r="DE57" s="528"/>
      <c r="DF57" s="528"/>
      <c r="DG57" s="528"/>
      <c r="DH57" s="528"/>
      <c r="DI57" s="528"/>
      <c r="DJ57" s="528"/>
      <c r="DK57" s="528"/>
      <c r="DL57" s="528"/>
      <c r="DM57" s="528"/>
      <c r="DN57" s="528"/>
      <c r="DO57" s="528"/>
      <c r="DP57" s="528"/>
      <c r="DQ57" s="528"/>
      <c r="DR57" s="528"/>
      <c r="DS57" s="528"/>
      <c r="DT57" s="528"/>
      <c r="DU57" s="528"/>
      <c r="DV57" s="528"/>
      <c r="DW57" s="528"/>
      <c r="DX57" s="528"/>
    </row>
    <row r="58" spans="1:128" ht="12" customHeight="1" x14ac:dyDescent="0.2">
      <c r="A58" s="134"/>
      <c r="B58" s="134"/>
      <c r="C58" s="134" t="s">
        <v>655</v>
      </c>
      <c r="D58" s="134" t="s">
        <v>656</v>
      </c>
      <c r="E58" s="134"/>
      <c r="F58" s="134" t="s">
        <v>657</v>
      </c>
      <c r="G58" s="134"/>
      <c r="H58" s="134"/>
      <c r="I58" s="558">
        <v>327</v>
      </c>
      <c r="K58" s="559">
        <v>16.486188022526147</v>
      </c>
      <c r="L58" s="560"/>
      <c r="M58" s="561" t="s">
        <v>1511</v>
      </c>
      <c r="N58" s="270"/>
      <c r="O58" s="561">
        <v>10.983524712930604</v>
      </c>
      <c r="P58" s="561">
        <v>27.793218454697051</v>
      </c>
      <c r="Q58" s="561">
        <v>28.006589785831959</v>
      </c>
      <c r="R58" s="561">
        <v>21.184919210053859</v>
      </c>
      <c r="S58" s="561">
        <v>21.31782945736434</v>
      </c>
      <c r="T58" s="561">
        <v>5.1923845027293298</v>
      </c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528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8"/>
      <c r="AU58" s="528"/>
      <c r="AV58" s="528"/>
      <c r="AW58" s="528"/>
      <c r="AX58" s="528"/>
      <c r="AY58" s="528"/>
      <c r="AZ58" s="528"/>
      <c r="BA58" s="528"/>
      <c r="BB58" s="528"/>
      <c r="BC58" s="528"/>
      <c r="BD58" s="528"/>
      <c r="BE58" s="528"/>
      <c r="BF58" s="528"/>
      <c r="BG58" s="528"/>
      <c r="BH58" s="528"/>
      <c r="BI58" s="528"/>
      <c r="BJ58" s="528"/>
      <c r="BK58" s="528"/>
      <c r="BL58" s="528"/>
      <c r="BM58" s="528"/>
      <c r="BN58" s="528"/>
      <c r="BO58" s="528"/>
      <c r="BP58" s="528"/>
      <c r="BQ58" s="528"/>
      <c r="BR58" s="528"/>
      <c r="BS58" s="528"/>
      <c r="BT58" s="528"/>
      <c r="BU58" s="528"/>
      <c r="BV58" s="528"/>
      <c r="BW58" s="528"/>
      <c r="BX58" s="528"/>
      <c r="BY58" s="528"/>
      <c r="BZ58" s="528"/>
      <c r="CA58" s="528"/>
      <c r="CB58" s="528"/>
      <c r="CC58" s="528"/>
      <c r="CD58" s="528"/>
      <c r="CE58" s="528"/>
      <c r="CF58" s="528"/>
      <c r="CG58" s="528"/>
      <c r="CH58" s="528"/>
      <c r="CI58" s="528"/>
      <c r="CJ58" s="528"/>
      <c r="CK58" s="528"/>
      <c r="CL58" s="528"/>
      <c r="CM58" s="528"/>
      <c r="CN58" s="528"/>
      <c r="CO58" s="528"/>
      <c r="CP58" s="528"/>
      <c r="CQ58" s="528"/>
      <c r="CR58" s="528"/>
      <c r="CS58" s="528"/>
      <c r="CT58" s="528"/>
      <c r="CU58" s="528"/>
      <c r="CV58" s="528"/>
      <c r="CW58" s="528"/>
      <c r="CX58" s="528"/>
      <c r="CY58" s="528"/>
      <c r="CZ58" s="528"/>
      <c r="DA58" s="528"/>
      <c r="DB58" s="528"/>
      <c r="DC58" s="528"/>
      <c r="DD58" s="528"/>
      <c r="DE58" s="528"/>
      <c r="DF58" s="528"/>
      <c r="DG58" s="528"/>
      <c r="DH58" s="528"/>
      <c r="DI58" s="528"/>
      <c r="DJ58" s="528"/>
      <c r="DK58" s="528"/>
      <c r="DL58" s="528"/>
      <c r="DM58" s="528"/>
      <c r="DN58" s="528"/>
      <c r="DO58" s="528"/>
      <c r="DP58" s="528"/>
      <c r="DQ58" s="528"/>
      <c r="DR58" s="528"/>
      <c r="DS58" s="528"/>
      <c r="DT58" s="528"/>
      <c r="DU58" s="528"/>
      <c r="DV58" s="528"/>
      <c r="DW58" s="528"/>
      <c r="DX58" s="528"/>
    </row>
    <row r="59" spans="1:128" ht="12" customHeight="1" x14ac:dyDescent="0.2">
      <c r="A59" s="134"/>
      <c r="B59" s="134"/>
      <c r="C59" s="134"/>
      <c r="D59" s="134"/>
      <c r="E59" s="134"/>
      <c r="F59" s="134"/>
      <c r="G59" s="134"/>
      <c r="H59" s="134"/>
      <c r="I59" s="558"/>
      <c r="K59" s="559"/>
      <c r="L59" s="560"/>
      <c r="M59" s="561"/>
      <c r="N59" s="270"/>
      <c r="O59" s="561"/>
      <c r="P59" s="561"/>
      <c r="Q59" s="561"/>
      <c r="R59" s="561"/>
      <c r="S59" s="561"/>
      <c r="T59" s="561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528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8"/>
      <c r="AU59" s="528"/>
      <c r="AV59" s="528"/>
      <c r="AW59" s="528"/>
      <c r="AX59" s="528"/>
      <c r="AY59" s="528"/>
      <c r="AZ59" s="528"/>
      <c r="BA59" s="528"/>
      <c r="BB59" s="528"/>
      <c r="BC59" s="528"/>
      <c r="BD59" s="528"/>
      <c r="BE59" s="528"/>
      <c r="BF59" s="528"/>
      <c r="BG59" s="528"/>
      <c r="BH59" s="528"/>
      <c r="BI59" s="528"/>
      <c r="BJ59" s="528"/>
      <c r="BK59" s="528"/>
      <c r="BL59" s="528"/>
      <c r="BM59" s="528"/>
      <c r="BN59" s="528"/>
      <c r="BO59" s="528"/>
      <c r="BP59" s="528"/>
      <c r="BQ59" s="528"/>
      <c r="BR59" s="528"/>
      <c r="BS59" s="528"/>
      <c r="BT59" s="528"/>
      <c r="BU59" s="528"/>
      <c r="BV59" s="528"/>
      <c r="BW59" s="528"/>
      <c r="BX59" s="528"/>
      <c r="BY59" s="528"/>
      <c r="BZ59" s="528"/>
      <c r="CA59" s="528"/>
      <c r="CB59" s="528"/>
      <c r="CC59" s="528"/>
      <c r="CD59" s="528"/>
      <c r="CE59" s="528"/>
      <c r="CF59" s="528"/>
      <c r="CG59" s="528"/>
      <c r="CH59" s="528"/>
      <c r="CI59" s="528"/>
      <c r="CJ59" s="528"/>
      <c r="CK59" s="528"/>
      <c r="CL59" s="528"/>
      <c r="CM59" s="528"/>
      <c r="CN59" s="528"/>
      <c r="CO59" s="528"/>
      <c r="CP59" s="528"/>
      <c r="CQ59" s="528"/>
      <c r="CR59" s="528"/>
      <c r="CS59" s="528"/>
      <c r="CT59" s="528"/>
      <c r="CU59" s="528"/>
      <c r="CV59" s="528"/>
      <c r="CW59" s="528"/>
      <c r="CX59" s="528"/>
      <c r="CY59" s="528"/>
      <c r="CZ59" s="528"/>
      <c r="DA59" s="528"/>
      <c r="DB59" s="528"/>
      <c r="DC59" s="528"/>
      <c r="DD59" s="528"/>
      <c r="DE59" s="528"/>
      <c r="DF59" s="528"/>
      <c r="DG59" s="528"/>
      <c r="DH59" s="528"/>
      <c r="DI59" s="528"/>
      <c r="DJ59" s="528"/>
      <c r="DK59" s="528"/>
      <c r="DL59" s="528"/>
      <c r="DM59" s="528"/>
      <c r="DN59" s="528"/>
      <c r="DO59" s="528"/>
      <c r="DP59" s="528"/>
      <c r="DQ59" s="528"/>
      <c r="DR59" s="528"/>
      <c r="DS59" s="528"/>
      <c r="DT59" s="528"/>
      <c r="DU59" s="528"/>
      <c r="DV59" s="528"/>
      <c r="DW59" s="528"/>
      <c r="DX59" s="528"/>
    </row>
    <row r="60" spans="1:128" ht="12" customHeight="1" x14ac:dyDescent="0.2">
      <c r="A60" s="134"/>
      <c r="B60" s="134"/>
      <c r="C60" s="134" t="s">
        <v>659</v>
      </c>
      <c r="D60" s="134" t="s">
        <v>660</v>
      </c>
      <c r="E60" s="134" t="s">
        <v>661</v>
      </c>
      <c r="F60" s="134"/>
      <c r="G60" s="134"/>
      <c r="H60" s="134"/>
      <c r="I60" s="558">
        <v>4924</v>
      </c>
      <c r="K60" s="559">
        <v>19.809509946687097</v>
      </c>
      <c r="L60" s="560"/>
      <c r="M60" s="561" t="s">
        <v>1512</v>
      </c>
      <c r="N60" s="270"/>
      <c r="O60" s="561">
        <v>17.197986577181208</v>
      </c>
      <c r="P60" s="561">
        <v>29.163640426839489</v>
      </c>
      <c r="Q60" s="561">
        <v>34.858709405314215</v>
      </c>
      <c r="R60" s="561">
        <v>26.843824446791267</v>
      </c>
      <c r="S60" s="561">
        <v>20.763956904995105</v>
      </c>
      <c r="T60" s="561">
        <v>6.9743038493038485</v>
      </c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528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8"/>
      <c r="AU60" s="528"/>
      <c r="AV60" s="528"/>
      <c r="AW60" s="528"/>
      <c r="AX60" s="528"/>
      <c r="AY60" s="528"/>
      <c r="AZ60" s="528"/>
      <c r="BA60" s="528"/>
      <c r="BB60" s="528"/>
      <c r="BC60" s="528"/>
      <c r="BD60" s="528"/>
      <c r="BE60" s="528"/>
      <c r="BF60" s="528"/>
      <c r="BG60" s="528"/>
      <c r="BH60" s="528"/>
      <c r="BI60" s="528"/>
      <c r="BJ60" s="528"/>
      <c r="BK60" s="528"/>
      <c r="BL60" s="528"/>
      <c r="BM60" s="528"/>
      <c r="BN60" s="528"/>
      <c r="BO60" s="528"/>
      <c r="BP60" s="528"/>
      <c r="BQ60" s="528"/>
      <c r="BR60" s="528"/>
      <c r="BS60" s="528"/>
      <c r="BT60" s="528"/>
      <c r="BU60" s="528"/>
      <c r="BV60" s="528"/>
      <c r="BW60" s="528"/>
      <c r="BX60" s="528"/>
      <c r="BY60" s="528"/>
      <c r="BZ60" s="528"/>
      <c r="CA60" s="528"/>
      <c r="CB60" s="528"/>
      <c r="CC60" s="528"/>
      <c r="CD60" s="528"/>
      <c r="CE60" s="528"/>
      <c r="CF60" s="528"/>
      <c r="CG60" s="528"/>
      <c r="CH60" s="528"/>
      <c r="CI60" s="528"/>
      <c r="CJ60" s="528"/>
      <c r="CK60" s="528"/>
      <c r="CL60" s="528"/>
      <c r="CM60" s="528"/>
      <c r="CN60" s="528"/>
      <c r="CO60" s="528"/>
      <c r="CP60" s="528"/>
      <c r="CQ60" s="528"/>
      <c r="CR60" s="528"/>
      <c r="CS60" s="528"/>
      <c r="CT60" s="528"/>
      <c r="CU60" s="528"/>
      <c r="CV60" s="528"/>
      <c r="CW60" s="528"/>
      <c r="CX60" s="528"/>
      <c r="CY60" s="528"/>
      <c r="CZ60" s="528"/>
      <c r="DA60" s="528"/>
      <c r="DB60" s="528"/>
      <c r="DC60" s="528"/>
      <c r="DD60" s="528"/>
      <c r="DE60" s="528"/>
      <c r="DF60" s="528"/>
      <c r="DG60" s="528"/>
      <c r="DH60" s="528"/>
      <c r="DI60" s="528"/>
      <c r="DJ60" s="528"/>
      <c r="DK60" s="528"/>
      <c r="DL60" s="528"/>
      <c r="DM60" s="528"/>
      <c r="DN60" s="528"/>
      <c r="DO60" s="528"/>
      <c r="DP60" s="528"/>
      <c r="DQ60" s="528"/>
      <c r="DR60" s="528"/>
      <c r="DS60" s="528"/>
      <c r="DT60" s="528"/>
      <c r="DU60" s="528"/>
      <c r="DV60" s="528"/>
      <c r="DW60" s="528"/>
      <c r="DX60" s="528"/>
    </row>
    <row r="61" spans="1:128" ht="15" customHeight="1" x14ac:dyDescent="0.2">
      <c r="A61" s="134"/>
      <c r="B61" s="134"/>
      <c r="C61" s="134" t="s">
        <v>663</v>
      </c>
      <c r="D61" s="134" t="s">
        <v>664</v>
      </c>
      <c r="E61" s="134"/>
      <c r="F61" s="134" t="s">
        <v>665</v>
      </c>
      <c r="G61" s="134"/>
      <c r="H61" s="134"/>
      <c r="I61" s="558">
        <v>547</v>
      </c>
      <c r="K61" s="559">
        <v>22.493430142248489</v>
      </c>
      <c r="L61" s="560"/>
      <c r="M61" s="561" t="s">
        <v>1513</v>
      </c>
      <c r="N61" s="270"/>
      <c r="O61" s="561">
        <v>18.819503849443969</v>
      </c>
      <c r="P61" s="561">
        <v>39.399624765478421</v>
      </c>
      <c r="Q61" s="561">
        <v>40.080160320641284</v>
      </c>
      <c r="R61" s="561">
        <v>31.64251207729469</v>
      </c>
      <c r="S61" s="561">
        <v>19.657901455195304</v>
      </c>
      <c r="T61" s="561">
        <v>8.1392719873389101</v>
      </c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8"/>
      <c r="BO61" s="528"/>
      <c r="BP61" s="528"/>
      <c r="BQ61" s="528"/>
      <c r="BR61" s="528"/>
      <c r="BS61" s="528"/>
      <c r="BT61" s="528"/>
      <c r="BU61" s="528"/>
      <c r="BV61" s="528"/>
      <c r="BW61" s="528"/>
      <c r="BX61" s="528"/>
      <c r="BY61" s="528"/>
      <c r="BZ61" s="528"/>
      <c r="CA61" s="528"/>
      <c r="CB61" s="528"/>
      <c r="CC61" s="528"/>
      <c r="CD61" s="528"/>
      <c r="CE61" s="528"/>
      <c r="CF61" s="528"/>
      <c r="CG61" s="528"/>
      <c r="CH61" s="528"/>
      <c r="CI61" s="528"/>
      <c r="CJ61" s="528"/>
      <c r="CK61" s="528"/>
      <c r="CL61" s="528"/>
      <c r="CM61" s="528"/>
      <c r="CN61" s="528"/>
      <c r="CO61" s="528"/>
      <c r="CP61" s="528"/>
      <c r="CQ61" s="528"/>
      <c r="CR61" s="528"/>
      <c r="CS61" s="528"/>
      <c r="CT61" s="528"/>
      <c r="CU61" s="528"/>
      <c r="CV61" s="528"/>
      <c r="CW61" s="528"/>
      <c r="CX61" s="528"/>
      <c r="CY61" s="528"/>
      <c r="CZ61" s="528"/>
      <c r="DA61" s="528"/>
      <c r="DB61" s="528"/>
      <c r="DC61" s="528"/>
      <c r="DD61" s="528"/>
      <c r="DE61" s="528"/>
      <c r="DF61" s="528"/>
      <c r="DG61" s="528"/>
      <c r="DH61" s="528"/>
      <c r="DI61" s="528"/>
      <c r="DJ61" s="528"/>
      <c r="DK61" s="528"/>
      <c r="DL61" s="528"/>
      <c r="DM61" s="528"/>
      <c r="DN61" s="528"/>
      <c r="DO61" s="528"/>
      <c r="DP61" s="528"/>
      <c r="DQ61" s="528"/>
      <c r="DR61" s="528"/>
      <c r="DS61" s="528"/>
      <c r="DT61" s="528"/>
      <c r="DU61" s="528"/>
      <c r="DV61" s="528"/>
      <c r="DW61" s="528"/>
      <c r="DX61" s="528"/>
    </row>
    <row r="62" spans="1:128" ht="12" customHeight="1" x14ac:dyDescent="0.2">
      <c r="A62" s="134"/>
      <c r="B62" s="134"/>
      <c r="C62" s="134" t="s">
        <v>667</v>
      </c>
      <c r="D62" s="134" t="s">
        <v>668</v>
      </c>
      <c r="E62" s="134"/>
      <c r="F62" s="134" t="s">
        <v>669</v>
      </c>
      <c r="G62" s="134"/>
      <c r="H62" s="134"/>
      <c r="I62" s="558">
        <v>676</v>
      </c>
      <c r="K62" s="559">
        <v>22.959948950960488</v>
      </c>
      <c r="L62" s="560"/>
      <c r="M62" s="561" t="s">
        <v>1514</v>
      </c>
      <c r="N62" s="270"/>
      <c r="O62" s="561">
        <v>20.917678812415655</v>
      </c>
      <c r="P62" s="561">
        <v>32.023289665211067</v>
      </c>
      <c r="Q62" s="561">
        <v>41.790453555159438</v>
      </c>
      <c r="R62" s="561">
        <v>31.957928802588999</v>
      </c>
      <c r="S62" s="561">
        <v>24.1773002014775</v>
      </c>
      <c r="T62" s="561">
        <v>6.9512433914235361</v>
      </c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528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8"/>
      <c r="AU62" s="528"/>
      <c r="AV62" s="528"/>
      <c r="AW62" s="528"/>
      <c r="AX62" s="528"/>
      <c r="AY62" s="528"/>
      <c r="AZ62" s="528"/>
      <c r="BA62" s="528"/>
      <c r="BB62" s="528"/>
      <c r="BC62" s="528"/>
      <c r="BD62" s="528"/>
      <c r="BE62" s="528"/>
      <c r="BF62" s="528"/>
      <c r="BG62" s="528"/>
      <c r="BH62" s="528"/>
      <c r="BI62" s="528"/>
      <c r="BJ62" s="528"/>
      <c r="BK62" s="528"/>
      <c r="BL62" s="528"/>
      <c r="BM62" s="528"/>
      <c r="BN62" s="528"/>
      <c r="BO62" s="528"/>
      <c r="BP62" s="528"/>
      <c r="BQ62" s="528"/>
      <c r="BR62" s="528"/>
      <c r="BS62" s="528"/>
      <c r="BT62" s="528"/>
      <c r="BU62" s="528"/>
      <c r="BV62" s="528"/>
      <c r="BW62" s="528"/>
      <c r="BX62" s="528"/>
      <c r="BY62" s="528"/>
      <c r="BZ62" s="528"/>
      <c r="CA62" s="528"/>
      <c r="CB62" s="528"/>
      <c r="CC62" s="528"/>
      <c r="CD62" s="528"/>
      <c r="CE62" s="528"/>
      <c r="CF62" s="528"/>
      <c r="CG62" s="528"/>
      <c r="CH62" s="528"/>
      <c r="CI62" s="528"/>
      <c r="CJ62" s="528"/>
      <c r="CK62" s="528"/>
      <c r="CL62" s="528"/>
      <c r="CM62" s="528"/>
      <c r="CN62" s="528"/>
      <c r="CO62" s="528"/>
      <c r="CP62" s="528"/>
      <c r="CQ62" s="528"/>
      <c r="CR62" s="528"/>
      <c r="CS62" s="528"/>
      <c r="CT62" s="528"/>
      <c r="CU62" s="528"/>
      <c r="CV62" s="528"/>
      <c r="CW62" s="528"/>
      <c r="CX62" s="528"/>
      <c r="CY62" s="528"/>
      <c r="CZ62" s="528"/>
      <c r="DA62" s="528"/>
      <c r="DB62" s="528"/>
      <c r="DC62" s="528"/>
      <c r="DD62" s="528"/>
      <c r="DE62" s="528"/>
      <c r="DF62" s="528"/>
      <c r="DG62" s="528"/>
      <c r="DH62" s="528"/>
      <c r="DI62" s="528"/>
      <c r="DJ62" s="528"/>
      <c r="DK62" s="528"/>
      <c r="DL62" s="528"/>
      <c r="DM62" s="528"/>
      <c r="DN62" s="528"/>
      <c r="DO62" s="528"/>
      <c r="DP62" s="528"/>
      <c r="DQ62" s="528"/>
      <c r="DR62" s="528"/>
      <c r="DS62" s="528"/>
      <c r="DT62" s="528"/>
      <c r="DU62" s="528"/>
      <c r="DV62" s="528"/>
      <c r="DW62" s="528"/>
      <c r="DX62" s="528"/>
    </row>
    <row r="63" spans="1:128" ht="12" customHeight="1" x14ac:dyDescent="0.2">
      <c r="A63" s="134"/>
      <c r="B63" s="134"/>
      <c r="C63" s="134" t="s">
        <v>671</v>
      </c>
      <c r="D63" s="134" t="s">
        <v>672</v>
      </c>
      <c r="E63" s="134"/>
      <c r="F63" s="134" t="s">
        <v>673</v>
      </c>
      <c r="G63" s="134"/>
      <c r="H63" s="134"/>
      <c r="I63" s="558">
        <v>2257</v>
      </c>
      <c r="K63" s="559">
        <v>19.901506548758523</v>
      </c>
      <c r="L63" s="560"/>
      <c r="M63" s="561" t="s">
        <v>1515</v>
      </c>
      <c r="N63" s="270"/>
      <c r="O63" s="561">
        <v>17.918414029736944</v>
      </c>
      <c r="P63" s="561">
        <v>24.243101329460394</v>
      </c>
      <c r="Q63" s="561">
        <v>32.174221242074587</v>
      </c>
      <c r="R63" s="561">
        <v>26.208286911772507</v>
      </c>
      <c r="S63" s="561">
        <v>22.482014388489208</v>
      </c>
      <c r="T63" s="561">
        <v>8.1753228909040949</v>
      </c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528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8"/>
      <c r="AU63" s="528"/>
      <c r="AV63" s="528"/>
      <c r="AW63" s="528"/>
      <c r="AX63" s="528"/>
      <c r="AY63" s="528"/>
      <c r="AZ63" s="528"/>
      <c r="BA63" s="528"/>
      <c r="BB63" s="528"/>
      <c r="BC63" s="528"/>
      <c r="BD63" s="528"/>
      <c r="BE63" s="528"/>
      <c r="BF63" s="528"/>
      <c r="BG63" s="528"/>
      <c r="BH63" s="528"/>
      <c r="BI63" s="528"/>
      <c r="BJ63" s="528"/>
      <c r="BK63" s="528"/>
      <c r="BL63" s="528"/>
      <c r="BM63" s="528"/>
      <c r="BN63" s="528"/>
      <c r="BO63" s="528"/>
      <c r="BP63" s="528"/>
      <c r="BQ63" s="528"/>
      <c r="BR63" s="528"/>
      <c r="BS63" s="528"/>
      <c r="BT63" s="528"/>
      <c r="BU63" s="528"/>
      <c r="BV63" s="528"/>
      <c r="BW63" s="528"/>
      <c r="BX63" s="528"/>
      <c r="BY63" s="528"/>
      <c r="BZ63" s="528"/>
      <c r="CA63" s="528"/>
      <c r="CB63" s="528"/>
      <c r="CC63" s="528"/>
      <c r="CD63" s="528"/>
      <c r="CE63" s="528"/>
      <c r="CF63" s="528"/>
      <c r="CG63" s="528"/>
      <c r="CH63" s="528"/>
      <c r="CI63" s="528"/>
      <c r="CJ63" s="528"/>
      <c r="CK63" s="528"/>
      <c r="CL63" s="528"/>
      <c r="CM63" s="528"/>
      <c r="CN63" s="528"/>
      <c r="CO63" s="528"/>
      <c r="CP63" s="528"/>
      <c r="CQ63" s="528"/>
      <c r="CR63" s="528"/>
      <c r="CS63" s="528"/>
      <c r="CT63" s="528"/>
      <c r="CU63" s="528"/>
      <c r="CV63" s="528"/>
      <c r="CW63" s="528"/>
      <c r="CX63" s="528"/>
      <c r="CY63" s="528"/>
      <c r="CZ63" s="528"/>
      <c r="DA63" s="528"/>
      <c r="DB63" s="528"/>
      <c r="DC63" s="528"/>
      <c r="DD63" s="528"/>
      <c r="DE63" s="528"/>
      <c r="DF63" s="528"/>
      <c r="DG63" s="528"/>
      <c r="DH63" s="528"/>
      <c r="DI63" s="528"/>
      <c r="DJ63" s="528"/>
      <c r="DK63" s="528"/>
      <c r="DL63" s="528"/>
      <c r="DM63" s="528"/>
      <c r="DN63" s="528"/>
      <c r="DO63" s="528"/>
      <c r="DP63" s="528"/>
      <c r="DQ63" s="528"/>
      <c r="DR63" s="528"/>
      <c r="DS63" s="528"/>
      <c r="DT63" s="528"/>
      <c r="DU63" s="528"/>
      <c r="DV63" s="528"/>
      <c r="DW63" s="528"/>
      <c r="DX63" s="528"/>
    </row>
    <row r="64" spans="1:128" ht="12" customHeight="1" x14ac:dyDescent="0.2">
      <c r="A64" s="134"/>
      <c r="B64" s="134"/>
      <c r="C64" s="134" t="s">
        <v>675</v>
      </c>
      <c r="D64" s="134" t="s">
        <v>676</v>
      </c>
      <c r="E64" s="134"/>
      <c r="F64" s="134" t="s">
        <v>677</v>
      </c>
      <c r="G64" s="134"/>
      <c r="H64" s="134"/>
      <c r="I64" s="558">
        <v>609</v>
      </c>
      <c r="K64" s="559">
        <v>21.1466386064217</v>
      </c>
      <c r="L64" s="560"/>
      <c r="M64" s="561" t="s">
        <v>1516</v>
      </c>
      <c r="N64" s="270"/>
      <c r="O64" s="561">
        <v>16.049787094660989</v>
      </c>
      <c r="P64" s="561">
        <v>39.959534648457257</v>
      </c>
      <c r="Q64" s="561">
        <v>40.472851132037668</v>
      </c>
      <c r="R64" s="561">
        <v>27.689030883919063</v>
      </c>
      <c r="S64" s="561">
        <v>21.565869667135491</v>
      </c>
      <c r="T64" s="561">
        <v>5.445686443106907</v>
      </c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528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8"/>
      <c r="AU64" s="528"/>
      <c r="AV64" s="528"/>
      <c r="AW64" s="528"/>
      <c r="AX64" s="528"/>
      <c r="AY64" s="528"/>
      <c r="AZ64" s="528"/>
      <c r="BA64" s="528"/>
      <c r="BB64" s="528"/>
      <c r="BC64" s="528"/>
      <c r="BD64" s="528"/>
      <c r="BE64" s="528"/>
      <c r="BF64" s="528"/>
      <c r="BG64" s="528"/>
      <c r="BH64" s="528"/>
      <c r="BI64" s="528"/>
      <c r="BJ64" s="528"/>
      <c r="BK64" s="528"/>
      <c r="BL64" s="528"/>
      <c r="BM64" s="528"/>
      <c r="BN64" s="528"/>
      <c r="BO64" s="528"/>
      <c r="BP64" s="528"/>
      <c r="BQ64" s="528"/>
      <c r="BR64" s="528"/>
      <c r="BS64" s="528"/>
      <c r="BT64" s="528"/>
      <c r="BU64" s="528"/>
      <c r="BV64" s="528"/>
      <c r="BW64" s="528"/>
      <c r="BX64" s="528"/>
      <c r="BY64" s="528"/>
      <c r="BZ64" s="528"/>
      <c r="CA64" s="528"/>
      <c r="CB64" s="528"/>
      <c r="CC64" s="528"/>
      <c r="CD64" s="528"/>
      <c r="CE64" s="528"/>
      <c r="CF64" s="528"/>
      <c r="CG64" s="528"/>
      <c r="CH64" s="528"/>
      <c r="CI64" s="528"/>
      <c r="CJ64" s="528"/>
      <c r="CK64" s="528"/>
      <c r="CL64" s="528"/>
      <c r="CM64" s="528"/>
      <c r="CN64" s="528"/>
      <c r="CO64" s="528"/>
      <c r="CP64" s="528"/>
      <c r="CQ64" s="528"/>
      <c r="CR64" s="528"/>
      <c r="CS64" s="528"/>
      <c r="CT64" s="528"/>
      <c r="CU64" s="528"/>
      <c r="CV64" s="528"/>
      <c r="CW64" s="528"/>
      <c r="CX64" s="528"/>
      <c r="CY64" s="528"/>
      <c r="CZ64" s="528"/>
      <c r="DA64" s="528"/>
      <c r="DB64" s="528"/>
      <c r="DC64" s="528"/>
      <c r="DD64" s="528"/>
      <c r="DE64" s="528"/>
      <c r="DF64" s="528"/>
      <c r="DG64" s="528"/>
      <c r="DH64" s="528"/>
      <c r="DI64" s="528"/>
      <c r="DJ64" s="528"/>
      <c r="DK64" s="528"/>
      <c r="DL64" s="528"/>
      <c r="DM64" s="528"/>
      <c r="DN64" s="528"/>
      <c r="DO64" s="528"/>
      <c r="DP64" s="528"/>
      <c r="DQ64" s="528"/>
      <c r="DR64" s="528"/>
      <c r="DS64" s="528"/>
      <c r="DT64" s="528"/>
      <c r="DU64" s="528"/>
      <c r="DV64" s="528"/>
      <c r="DW64" s="528"/>
      <c r="DX64" s="528"/>
    </row>
    <row r="65" spans="1:128" ht="12" customHeight="1" x14ac:dyDescent="0.2">
      <c r="A65" s="134"/>
      <c r="B65" s="134"/>
      <c r="C65" s="134" t="s">
        <v>679</v>
      </c>
      <c r="D65" s="134" t="s">
        <v>680</v>
      </c>
      <c r="E65" s="134"/>
      <c r="F65" s="134" t="s">
        <v>681</v>
      </c>
      <c r="G65" s="134"/>
      <c r="H65" s="134"/>
      <c r="I65" s="558">
        <v>275</v>
      </c>
      <c r="K65" s="559">
        <v>16.26479345490074</v>
      </c>
      <c r="L65" s="560"/>
      <c r="M65" s="561" t="s">
        <v>1517</v>
      </c>
      <c r="N65" s="270"/>
      <c r="O65" s="561">
        <v>10.035122930255895</v>
      </c>
      <c r="P65" s="561">
        <v>26.338147833474938</v>
      </c>
      <c r="Q65" s="561">
        <v>35.151958989381178</v>
      </c>
      <c r="R65" s="561">
        <v>22.996766079770033</v>
      </c>
      <c r="S65" s="561">
        <v>10.903426791277258</v>
      </c>
      <c r="T65" s="561">
        <v>4.984768762115757</v>
      </c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528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8"/>
      <c r="AU65" s="528"/>
      <c r="AV65" s="528"/>
      <c r="AW65" s="528"/>
      <c r="AX65" s="528"/>
      <c r="AY65" s="528"/>
      <c r="AZ65" s="528"/>
      <c r="BA65" s="528"/>
      <c r="BB65" s="528"/>
      <c r="BC65" s="528"/>
      <c r="BD65" s="528"/>
      <c r="BE65" s="528"/>
      <c r="BF65" s="528"/>
      <c r="BG65" s="528"/>
      <c r="BH65" s="528"/>
      <c r="BI65" s="528"/>
      <c r="BJ65" s="528"/>
      <c r="BK65" s="528"/>
      <c r="BL65" s="528"/>
      <c r="BM65" s="528"/>
      <c r="BN65" s="528"/>
      <c r="BO65" s="528"/>
      <c r="BP65" s="528"/>
      <c r="BQ65" s="528"/>
      <c r="BR65" s="528"/>
      <c r="BS65" s="528"/>
      <c r="BT65" s="528"/>
      <c r="BU65" s="528"/>
      <c r="BV65" s="528"/>
      <c r="BW65" s="528"/>
      <c r="BX65" s="528"/>
      <c r="BY65" s="528"/>
      <c r="BZ65" s="528"/>
      <c r="CA65" s="528"/>
      <c r="CB65" s="528"/>
      <c r="CC65" s="528"/>
      <c r="CD65" s="528"/>
      <c r="CE65" s="528"/>
      <c r="CF65" s="528"/>
      <c r="CG65" s="528"/>
      <c r="CH65" s="528"/>
      <c r="CI65" s="528"/>
      <c r="CJ65" s="528"/>
      <c r="CK65" s="528"/>
      <c r="CL65" s="528"/>
      <c r="CM65" s="528"/>
      <c r="CN65" s="528"/>
      <c r="CO65" s="528"/>
      <c r="CP65" s="528"/>
      <c r="CQ65" s="528"/>
      <c r="CR65" s="528"/>
      <c r="CS65" s="528"/>
      <c r="CT65" s="528"/>
      <c r="CU65" s="528"/>
      <c r="CV65" s="528"/>
      <c r="CW65" s="528"/>
      <c r="CX65" s="528"/>
      <c r="CY65" s="528"/>
      <c r="CZ65" s="528"/>
      <c r="DA65" s="528"/>
      <c r="DB65" s="528"/>
      <c r="DC65" s="528"/>
      <c r="DD65" s="528"/>
      <c r="DE65" s="528"/>
      <c r="DF65" s="528"/>
      <c r="DG65" s="528"/>
      <c r="DH65" s="528"/>
      <c r="DI65" s="528"/>
      <c r="DJ65" s="528"/>
      <c r="DK65" s="528"/>
      <c r="DL65" s="528"/>
      <c r="DM65" s="528"/>
      <c r="DN65" s="528"/>
      <c r="DO65" s="528"/>
      <c r="DP65" s="528"/>
      <c r="DQ65" s="528"/>
      <c r="DR65" s="528"/>
      <c r="DS65" s="528"/>
      <c r="DT65" s="528"/>
      <c r="DU65" s="528"/>
      <c r="DV65" s="528"/>
      <c r="DW65" s="528"/>
      <c r="DX65" s="528"/>
    </row>
    <row r="66" spans="1:128" ht="12" customHeight="1" x14ac:dyDescent="0.2">
      <c r="A66" s="134"/>
      <c r="B66" s="134"/>
      <c r="C66" s="134" t="s">
        <v>683</v>
      </c>
      <c r="D66" s="134" t="s">
        <v>684</v>
      </c>
      <c r="E66" s="134"/>
      <c r="F66" s="134" t="s">
        <v>685</v>
      </c>
      <c r="G66" s="134"/>
      <c r="H66" s="134"/>
      <c r="I66" s="558">
        <v>560</v>
      </c>
      <c r="K66" s="559">
        <v>17.680347869904441</v>
      </c>
      <c r="L66" s="560"/>
      <c r="M66" s="561" t="s">
        <v>1518</v>
      </c>
      <c r="N66" s="270"/>
      <c r="O66" s="561">
        <v>16.363075023155297</v>
      </c>
      <c r="P66" s="561">
        <v>30.927835051546392</v>
      </c>
      <c r="Q66" s="561">
        <v>31.724924012158056</v>
      </c>
      <c r="R66" s="561">
        <v>21.86204297022239</v>
      </c>
      <c r="S66" s="561">
        <v>17.579308951303293</v>
      </c>
      <c r="T66" s="561">
        <v>5.7803468208092479</v>
      </c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528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8"/>
      <c r="AU66" s="528"/>
      <c r="AV66" s="528"/>
      <c r="AW66" s="528"/>
      <c r="AX66" s="528"/>
      <c r="AY66" s="528"/>
      <c r="AZ66" s="528"/>
      <c r="BA66" s="528"/>
      <c r="BB66" s="528"/>
      <c r="BC66" s="528"/>
      <c r="BD66" s="528"/>
      <c r="BE66" s="528"/>
      <c r="BF66" s="528"/>
      <c r="BG66" s="528"/>
      <c r="BH66" s="528"/>
      <c r="BI66" s="528"/>
      <c r="BJ66" s="528"/>
      <c r="BK66" s="528"/>
      <c r="BL66" s="528"/>
      <c r="BM66" s="528"/>
      <c r="BN66" s="528"/>
      <c r="BO66" s="528"/>
      <c r="BP66" s="528"/>
      <c r="BQ66" s="528"/>
      <c r="BR66" s="528"/>
      <c r="BS66" s="528"/>
      <c r="BT66" s="528"/>
      <c r="BU66" s="528"/>
      <c r="BV66" s="528"/>
      <c r="BW66" s="528"/>
      <c r="BX66" s="528"/>
      <c r="BY66" s="528"/>
      <c r="BZ66" s="528"/>
      <c r="CA66" s="528"/>
      <c r="CB66" s="528"/>
      <c r="CC66" s="528"/>
      <c r="CD66" s="528"/>
      <c r="CE66" s="528"/>
      <c r="CF66" s="528"/>
      <c r="CG66" s="528"/>
      <c r="CH66" s="528"/>
      <c r="CI66" s="528"/>
      <c r="CJ66" s="528"/>
      <c r="CK66" s="528"/>
      <c r="CL66" s="528"/>
      <c r="CM66" s="528"/>
      <c r="CN66" s="528"/>
      <c r="CO66" s="528"/>
      <c r="CP66" s="528"/>
      <c r="CQ66" s="528"/>
      <c r="CR66" s="528"/>
      <c r="CS66" s="528"/>
      <c r="CT66" s="528"/>
      <c r="CU66" s="528"/>
      <c r="CV66" s="528"/>
      <c r="CW66" s="528"/>
      <c r="CX66" s="528"/>
      <c r="CY66" s="528"/>
      <c r="CZ66" s="528"/>
      <c r="DA66" s="528"/>
      <c r="DB66" s="528"/>
      <c r="DC66" s="528"/>
      <c r="DD66" s="528"/>
      <c r="DE66" s="528"/>
      <c r="DF66" s="528"/>
      <c r="DG66" s="528"/>
      <c r="DH66" s="528"/>
      <c r="DI66" s="528"/>
      <c r="DJ66" s="528"/>
      <c r="DK66" s="528"/>
      <c r="DL66" s="528"/>
      <c r="DM66" s="528"/>
      <c r="DN66" s="528"/>
      <c r="DO66" s="528"/>
      <c r="DP66" s="528"/>
      <c r="DQ66" s="528"/>
      <c r="DR66" s="528"/>
      <c r="DS66" s="528"/>
      <c r="DT66" s="528"/>
      <c r="DU66" s="528"/>
      <c r="DV66" s="528"/>
      <c r="DW66" s="528"/>
      <c r="DX66" s="528"/>
    </row>
    <row r="67" spans="1:128" ht="12" customHeight="1" x14ac:dyDescent="0.2">
      <c r="A67" s="134"/>
      <c r="B67" s="134"/>
      <c r="C67" s="134"/>
      <c r="D67" s="134"/>
      <c r="E67" s="134"/>
      <c r="F67" s="134"/>
      <c r="G67" s="134"/>
      <c r="H67" s="134"/>
      <c r="I67" s="558"/>
      <c r="K67" s="559"/>
      <c r="L67" s="560"/>
      <c r="M67" s="561"/>
      <c r="N67" s="270"/>
      <c r="O67" s="561"/>
      <c r="P67" s="561"/>
      <c r="Q67" s="561"/>
      <c r="R67" s="561"/>
      <c r="S67" s="561"/>
      <c r="T67" s="561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528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8"/>
      <c r="AU67" s="528"/>
      <c r="AV67" s="528"/>
      <c r="AW67" s="528"/>
      <c r="AX67" s="528"/>
      <c r="AY67" s="528"/>
      <c r="AZ67" s="528"/>
      <c r="BA67" s="528"/>
      <c r="BB67" s="528"/>
      <c r="BC67" s="528"/>
      <c r="BD67" s="528"/>
      <c r="BE67" s="528"/>
      <c r="BF67" s="528"/>
      <c r="BG67" s="528"/>
      <c r="BH67" s="528"/>
      <c r="BI67" s="528"/>
      <c r="BJ67" s="528"/>
      <c r="BK67" s="528"/>
      <c r="BL67" s="528"/>
      <c r="BM67" s="528"/>
      <c r="BN67" s="528"/>
      <c r="BO67" s="528"/>
      <c r="BP67" s="528"/>
      <c r="BQ67" s="528"/>
      <c r="BR67" s="528"/>
      <c r="BS67" s="528"/>
      <c r="BT67" s="528"/>
      <c r="BU67" s="528"/>
      <c r="BV67" s="528"/>
      <c r="BW67" s="528"/>
      <c r="BX67" s="528"/>
      <c r="BY67" s="528"/>
      <c r="BZ67" s="528"/>
      <c r="CA67" s="528"/>
      <c r="CB67" s="528"/>
      <c r="CC67" s="528"/>
      <c r="CD67" s="528"/>
      <c r="CE67" s="528"/>
      <c r="CF67" s="528"/>
      <c r="CG67" s="528"/>
      <c r="CH67" s="528"/>
      <c r="CI67" s="528"/>
      <c r="CJ67" s="528"/>
      <c r="CK67" s="528"/>
      <c r="CL67" s="528"/>
      <c r="CM67" s="528"/>
      <c r="CN67" s="528"/>
      <c r="CO67" s="528"/>
      <c r="CP67" s="528"/>
      <c r="CQ67" s="528"/>
      <c r="CR67" s="528"/>
      <c r="CS67" s="528"/>
      <c r="CT67" s="528"/>
      <c r="CU67" s="528"/>
      <c r="CV67" s="528"/>
      <c r="CW67" s="528"/>
      <c r="CX67" s="528"/>
      <c r="CY67" s="528"/>
      <c r="CZ67" s="528"/>
      <c r="DA67" s="528"/>
      <c r="DB67" s="528"/>
      <c r="DC67" s="528"/>
      <c r="DD67" s="528"/>
      <c r="DE67" s="528"/>
      <c r="DF67" s="528"/>
      <c r="DG67" s="528"/>
      <c r="DH67" s="528"/>
      <c r="DI67" s="528"/>
      <c r="DJ67" s="528"/>
      <c r="DK67" s="528"/>
      <c r="DL67" s="528"/>
      <c r="DM67" s="528"/>
      <c r="DN67" s="528"/>
      <c r="DO67" s="528"/>
      <c r="DP67" s="528"/>
      <c r="DQ67" s="528"/>
      <c r="DR67" s="528"/>
      <c r="DS67" s="528"/>
      <c r="DT67" s="528"/>
      <c r="DU67" s="528"/>
      <c r="DV67" s="528"/>
      <c r="DW67" s="528"/>
      <c r="DX67" s="528"/>
    </row>
    <row r="68" spans="1:128" ht="12" customHeight="1" x14ac:dyDescent="0.2">
      <c r="A68" s="134"/>
      <c r="B68" s="134"/>
      <c r="C68" s="134" t="s">
        <v>687</v>
      </c>
      <c r="D68" s="134" t="s">
        <v>688</v>
      </c>
      <c r="E68" s="134" t="s">
        <v>689</v>
      </c>
      <c r="F68" s="134"/>
      <c r="G68" s="134"/>
      <c r="H68" s="134"/>
      <c r="I68" s="558">
        <v>4845</v>
      </c>
      <c r="K68" s="559">
        <v>13.360431568223936</v>
      </c>
      <c r="L68" s="560"/>
      <c r="M68" s="561" t="s">
        <v>1519</v>
      </c>
      <c r="N68" s="270"/>
      <c r="O68" s="561">
        <v>13.413533834586467</v>
      </c>
      <c r="P68" s="561">
        <v>22.097703417251992</v>
      </c>
      <c r="Q68" s="561">
        <v>23.559147502106281</v>
      </c>
      <c r="R68" s="561">
        <v>17.159134963844455</v>
      </c>
      <c r="S68" s="561">
        <v>12.729409637464967</v>
      </c>
      <c r="T68" s="561">
        <v>4.7502778169069195</v>
      </c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528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8"/>
      <c r="AU68" s="528"/>
      <c r="AV68" s="528"/>
      <c r="AW68" s="528"/>
      <c r="AX68" s="528"/>
      <c r="AY68" s="528"/>
      <c r="AZ68" s="528"/>
      <c r="BA68" s="528"/>
      <c r="BB68" s="528"/>
      <c r="BC68" s="528"/>
      <c r="BD68" s="528"/>
      <c r="BE68" s="528"/>
      <c r="BF68" s="528"/>
      <c r="BG68" s="528"/>
      <c r="BH68" s="528"/>
      <c r="BI68" s="528"/>
      <c r="BJ68" s="528"/>
      <c r="BK68" s="528"/>
      <c r="BL68" s="528"/>
      <c r="BM68" s="528"/>
      <c r="BN68" s="528"/>
      <c r="BO68" s="528"/>
      <c r="BP68" s="528"/>
      <c r="BQ68" s="528"/>
      <c r="BR68" s="528"/>
      <c r="BS68" s="528"/>
      <c r="BT68" s="528"/>
      <c r="BU68" s="528"/>
      <c r="BV68" s="528"/>
      <c r="BW68" s="528"/>
      <c r="BX68" s="528"/>
      <c r="BY68" s="528"/>
      <c r="BZ68" s="528"/>
      <c r="CA68" s="528"/>
      <c r="CB68" s="528"/>
      <c r="CC68" s="528"/>
      <c r="CD68" s="528"/>
      <c r="CE68" s="528"/>
      <c r="CF68" s="528"/>
      <c r="CG68" s="528"/>
      <c r="CH68" s="528"/>
      <c r="CI68" s="528"/>
      <c r="CJ68" s="528"/>
      <c r="CK68" s="528"/>
      <c r="CL68" s="528"/>
      <c r="CM68" s="528"/>
      <c r="CN68" s="528"/>
      <c r="CO68" s="528"/>
      <c r="CP68" s="528"/>
      <c r="CQ68" s="528"/>
      <c r="CR68" s="528"/>
      <c r="CS68" s="528"/>
      <c r="CT68" s="528"/>
      <c r="CU68" s="528"/>
      <c r="CV68" s="528"/>
      <c r="CW68" s="528"/>
      <c r="CX68" s="528"/>
      <c r="CY68" s="528"/>
      <c r="CZ68" s="528"/>
      <c r="DA68" s="528"/>
      <c r="DB68" s="528"/>
      <c r="DC68" s="528"/>
      <c r="DD68" s="528"/>
      <c r="DE68" s="528"/>
      <c r="DF68" s="528"/>
      <c r="DG68" s="528"/>
      <c r="DH68" s="528"/>
      <c r="DI68" s="528"/>
      <c r="DJ68" s="528"/>
      <c r="DK68" s="528"/>
      <c r="DL68" s="528"/>
      <c r="DM68" s="528"/>
      <c r="DN68" s="528"/>
      <c r="DO68" s="528"/>
      <c r="DP68" s="528"/>
      <c r="DQ68" s="528"/>
      <c r="DR68" s="528"/>
      <c r="DS68" s="528"/>
      <c r="DT68" s="528"/>
      <c r="DU68" s="528"/>
      <c r="DV68" s="528"/>
      <c r="DW68" s="528"/>
      <c r="DX68" s="528"/>
    </row>
    <row r="69" spans="1:128" ht="15" customHeight="1" x14ac:dyDescent="0.2">
      <c r="A69" s="134"/>
      <c r="B69" s="134"/>
      <c r="C69" s="134" t="s">
        <v>691</v>
      </c>
      <c r="D69" s="134" t="s">
        <v>692</v>
      </c>
      <c r="E69" s="134"/>
      <c r="F69" s="134" t="s">
        <v>693</v>
      </c>
      <c r="G69" s="134"/>
      <c r="H69" s="134"/>
      <c r="I69" s="558">
        <v>1077</v>
      </c>
      <c r="K69" s="559">
        <v>13.385134377333959</v>
      </c>
      <c r="L69" s="560"/>
      <c r="M69" s="561" t="s">
        <v>1520</v>
      </c>
      <c r="N69" s="270"/>
      <c r="O69" s="561">
        <v>11.246063877642825</v>
      </c>
      <c r="P69" s="561">
        <v>24.390243902439025</v>
      </c>
      <c r="Q69" s="561">
        <v>26.210153482880756</v>
      </c>
      <c r="R69" s="561">
        <v>16.359762593212601</v>
      </c>
      <c r="S69" s="561">
        <v>12.488218661639962</v>
      </c>
      <c r="T69" s="561">
        <v>3.9344456277363626</v>
      </c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528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8"/>
      <c r="AU69" s="528"/>
      <c r="AV69" s="528"/>
      <c r="AW69" s="528"/>
      <c r="AX69" s="528"/>
      <c r="AY69" s="528"/>
      <c r="AZ69" s="528"/>
      <c r="BA69" s="528"/>
      <c r="BB69" s="528"/>
      <c r="BC69" s="528"/>
      <c r="BD69" s="528"/>
      <c r="BE69" s="528"/>
      <c r="BF69" s="528"/>
      <c r="BG69" s="528"/>
      <c r="BH69" s="528"/>
      <c r="BI69" s="528"/>
      <c r="BJ69" s="528"/>
      <c r="BK69" s="528"/>
      <c r="BL69" s="528"/>
      <c r="BM69" s="528"/>
      <c r="BN69" s="528"/>
      <c r="BO69" s="528"/>
      <c r="BP69" s="528"/>
      <c r="BQ69" s="528"/>
      <c r="BR69" s="528"/>
      <c r="BS69" s="528"/>
      <c r="BT69" s="528"/>
      <c r="BU69" s="528"/>
      <c r="BV69" s="528"/>
      <c r="BW69" s="528"/>
      <c r="BX69" s="528"/>
      <c r="BY69" s="528"/>
      <c r="BZ69" s="528"/>
      <c r="CA69" s="528"/>
      <c r="CB69" s="528"/>
      <c r="CC69" s="528"/>
      <c r="CD69" s="528"/>
      <c r="CE69" s="528"/>
      <c r="CF69" s="528"/>
      <c r="CG69" s="528"/>
      <c r="CH69" s="528"/>
      <c r="CI69" s="528"/>
      <c r="CJ69" s="528"/>
      <c r="CK69" s="528"/>
      <c r="CL69" s="528"/>
      <c r="CM69" s="528"/>
      <c r="CN69" s="528"/>
      <c r="CO69" s="528"/>
      <c r="CP69" s="528"/>
      <c r="CQ69" s="528"/>
      <c r="CR69" s="528"/>
      <c r="CS69" s="528"/>
      <c r="CT69" s="528"/>
      <c r="CU69" s="528"/>
      <c r="CV69" s="528"/>
      <c r="CW69" s="528"/>
      <c r="CX69" s="528"/>
      <c r="CY69" s="528"/>
      <c r="CZ69" s="528"/>
      <c r="DA69" s="528"/>
      <c r="DB69" s="528"/>
      <c r="DC69" s="528"/>
      <c r="DD69" s="528"/>
      <c r="DE69" s="528"/>
      <c r="DF69" s="528"/>
      <c r="DG69" s="528"/>
      <c r="DH69" s="528"/>
      <c r="DI69" s="528"/>
      <c r="DJ69" s="528"/>
      <c r="DK69" s="528"/>
      <c r="DL69" s="528"/>
      <c r="DM69" s="528"/>
      <c r="DN69" s="528"/>
      <c r="DO69" s="528"/>
      <c r="DP69" s="528"/>
      <c r="DQ69" s="528"/>
      <c r="DR69" s="528"/>
      <c r="DS69" s="528"/>
      <c r="DT69" s="528"/>
      <c r="DU69" s="528"/>
      <c r="DV69" s="528"/>
      <c r="DW69" s="528"/>
      <c r="DX69" s="528"/>
    </row>
    <row r="70" spans="1:128" ht="12" customHeight="1" x14ac:dyDescent="0.2">
      <c r="A70" s="134"/>
      <c r="B70" s="134"/>
      <c r="C70" s="134" t="s">
        <v>695</v>
      </c>
      <c r="D70" s="134" t="s">
        <v>696</v>
      </c>
      <c r="E70" s="134"/>
      <c r="F70" s="134" t="s">
        <v>697</v>
      </c>
      <c r="G70" s="134"/>
      <c r="H70" s="134"/>
      <c r="I70" s="558">
        <v>505</v>
      </c>
      <c r="K70" s="559">
        <v>13.240686395727549</v>
      </c>
      <c r="L70" s="560"/>
      <c r="M70" s="561" t="s">
        <v>1521</v>
      </c>
      <c r="N70" s="270"/>
      <c r="O70" s="561">
        <v>13.694721825962912</v>
      </c>
      <c r="P70" s="561">
        <v>20.073740270380991</v>
      </c>
      <c r="Q70" s="561">
        <v>25.679012345679009</v>
      </c>
      <c r="R70" s="561">
        <v>14.049586776859504</v>
      </c>
      <c r="S70" s="561">
        <v>11.888219854871082</v>
      </c>
      <c r="T70" s="561">
        <v>5.340942347088089</v>
      </c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528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8"/>
      <c r="AU70" s="528"/>
      <c r="AV70" s="528"/>
      <c r="AW70" s="528"/>
      <c r="AX70" s="528"/>
      <c r="AY70" s="528"/>
      <c r="AZ70" s="528"/>
      <c r="BA70" s="528"/>
      <c r="BB70" s="528"/>
      <c r="BC70" s="528"/>
      <c r="BD70" s="528"/>
      <c r="BE70" s="528"/>
      <c r="BF70" s="528"/>
      <c r="BG70" s="528"/>
      <c r="BH70" s="528"/>
      <c r="BI70" s="528"/>
      <c r="BJ70" s="528"/>
      <c r="BK70" s="528"/>
      <c r="BL70" s="528"/>
      <c r="BM70" s="528"/>
      <c r="BN70" s="528"/>
      <c r="BO70" s="528"/>
      <c r="BP70" s="528"/>
      <c r="BQ70" s="528"/>
      <c r="BR70" s="528"/>
      <c r="BS70" s="528"/>
      <c r="BT70" s="528"/>
      <c r="BU70" s="528"/>
      <c r="BV70" s="528"/>
      <c r="BW70" s="528"/>
      <c r="BX70" s="528"/>
      <c r="BY70" s="528"/>
      <c r="BZ70" s="528"/>
      <c r="CA70" s="528"/>
      <c r="CB70" s="528"/>
      <c r="CC70" s="528"/>
      <c r="CD70" s="528"/>
      <c r="CE70" s="528"/>
      <c r="CF70" s="528"/>
      <c r="CG70" s="528"/>
      <c r="CH70" s="528"/>
      <c r="CI70" s="528"/>
      <c r="CJ70" s="528"/>
      <c r="CK70" s="528"/>
      <c r="CL70" s="528"/>
      <c r="CM70" s="528"/>
      <c r="CN70" s="528"/>
      <c r="CO70" s="528"/>
      <c r="CP70" s="528"/>
      <c r="CQ70" s="528"/>
      <c r="CR70" s="528"/>
      <c r="CS70" s="528"/>
      <c r="CT70" s="528"/>
      <c r="CU70" s="528"/>
      <c r="CV70" s="528"/>
      <c r="CW70" s="528"/>
      <c r="CX70" s="528"/>
      <c r="CY70" s="528"/>
      <c r="CZ70" s="528"/>
      <c r="DA70" s="528"/>
      <c r="DB70" s="528"/>
      <c r="DC70" s="528"/>
      <c r="DD70" s="528"/>
      <c r="DE70" s="528"/>
      <c r="DF70" s="528"/>
      <c r="DG70" s="528"/>
      <c r="DH70" s="528"/>
      <c r="DI70" s="528"/>
      <c r="DJ70" s="528"/>
      <c r="DK70" s="528"/>
      <c r="DL70" s="528"/>
      <c r="DM70" s="528"/>
      <c r="DN70" s="528"/>
      <c r="DO70" s="528"/>
      <c r="DP70" s="528"/>
      <c r="DQ70" s="528"/>
      <c r="DR70" s="528"/>
      <c r="DS70" s="528"/>
      <c r="DT70" s="528"/>
      <c r="DU70" s="528"/>
      <c r="DV70" s="528"/>
      <c r="DW70" s="528"/>
      <c r="DX70" s="528"/>
    </row>
    <row r="71" spans="1:128" ht="12" customHeight="1" x14ac:dyDescent="0.2">
      <c r="A71" s="134"/>
      <c r="B71" s="134"/>
      <c r="C71" s="134" t="s">
        <v>699</v>
      </c>
      <c r="D71" s="134" t="s">
        <v>700</v>
      </c>
      <c r="E71" s="134"/>
      <c r="F71" s="134" t="s">
        <v>701</v>
      </c>
      <c r="G71" s="134"/>
      <c r="H71" s="134"/>
      <c r="I71" s="558">
        <v>450</v>
      </c>
      <c r="K71" s="559">
        <v>12.237777355519244</v>
      </c>
      <c r="L71" s="560"/>
      <c r="M71" s="561" t="s">
        <v>1522</v>
      </c>
      <c r="N71" s="270"/>
      <c r="O71" s="561">
        <v>14.933333333333334</v>
      </c>
      <c r="P71" s="561">
        <v>16.621335750982169</v>
      </c>
      <c r="Q71" s="561">
        <v>14.594179397456687</v>
      </c>
      <c r="R71" s="561">
        <v>17.280902839005467</v>
      </c>
      <c r="S71" s="561">
        <v>13.451837617103051</v>
      </c>
      <c r="T71" s="561">
        <v>5.3984575835475583</v>
      </c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528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8"/>
      <c r="AU71" s="528"/>
      <c r="AV71" s="528"/>
      <c r="AW71" s="528"/>
      <c r="AX71" s="528"/>
      <c r="AY71" s="528"/>
      <c r="AZ71" s="528"/>
      <c r="BA71" s="528"/>
      <c r="BB71" s="528"/>
      <c r="BC71" s="528"/>
      <c r="BD71" s="528"/>
      <c r="BE71" s="528"/>
      <c r="BF71" s="528"/>
      <c r="BG71" s="528"/>
      <c r="BH71" s="528"/>
      <c r="BI71" s="528"/>
      <c r="BJ71" s="528"/>
      <c r="BK71" s="528"/>
      <c r="BL71" s="528"/>
      <c r="BM71" s="528"/>
      <c r="BN71" s="528"/>
      <c r="BO71" s="528"/>
      <c r="BP71" s="528"/>
      <c r="BQ71" s="528"/>
      <c r="BR71" s="528"/>
      <c r="BS71" s="528"/>
      <c r="BT71" s="528"/>
      <c r="BU71" s="528"/>
      <c r="BV71" s="528"/>
      <c r="BW71" s="528"/>
      <c r="BX71" s="528"/>
      <c r="BY71" s="528"/>
      <c r="BZ71" s="528"/>
      <c r="CA71" s="528"/>
      <c r="CB71" s="528"/>
      <c r="CC71" s="528"/>
      <c r="CD71" s="528"/>
      <c r="CE71" s="528"/>
      <c r="CF71" s="528"/>
      <c r="CG71" s="528"/>
      <c r="CH71" s="528"/>
      <c r="CI71" s="528"/>
      <c r="CJ71" s="528"/>
      <c r="CK71" s="528"/>
      <c r="CL71" s="528"/>
      <c r="CM71" s="528"/>
      <c r="CN71" s="528"/>
      <c r="CO71" s="528"/>
      <c r="CP71" s="528"/>
      <c r="CQ71" s="528"/>
      <c r="CR71" s="528"/>
      <c r="CS71" s="528"/>
      <c r="CT71" s="528"/>
      <c r="CU71" s="528"/>
      <c r="CV71" s="528"/>
      <c r="CW71" s="528"/>
      <c r="CX71" s="528"/>
      <c r="CY71" s="528"/>
      <c r="CZ71" s="528"/>
      <c r="DA71" s="528"/>
      <c r="DB71" s="528"/>
      <c r="DC71" s="528"/>
      <c r="DD71" s="528"/>
      <c r="DE71" s="528"/>
      <c r="DF71" s="528"/>
      <c r="DG71" s="528"/>
      <c r="DH71" s="528"/>
      <c r="DI71" s="528"/>
      <c r="DJ71" s="528"/>
      <c r="DK71" s="528"/>
      <c r="DL71" s="528"/>
      <c r="DM71" s="528"/>
      <c r="DN71" s="528"/>
      <c r="DO71" s="528"/>
      <c r="DP71" s="528"/>
      <c r="DQ71" s="528"/>
      <c r="DR71" s="528"/>
      <c r="DS71" s="528"/>
      <c r="DT71" s="528"/>
      <c r="DU71" s="528"/>
      <c r="DV71" s="528"/>
      <c r="DW71" s="528"/>
      <c r="DX71" s="528"/>
    </row>
    <row r="72" spans="1:128" ht="12" customHeight="1" x14ac:dyDescent="0.2">
      <c r="A72" s="134"/>
      <c r="B72" s="134"/>
      <c r="C72" s="134" t="s">
        <v>703</v>
      </c>
      <c r="D72" s="134" t="s">
        <v>704</v>
      </c>
      <c r="E72" s="134"/>
      <c r="F72" s="134" t="s">
        <v>705</v>
      </c>
      <c r="G72" s="134"/>
      <c r="H72" s="134"/>
      <c r="I72" s="558">
        <v>507</v>
      </c>
      <c r="K72" s="559">
        <v>16.467002351239643</v>
      </c>
      <c r="L72" s="560"/>
      <c r="M72" s="561" t="s">
        <v>1523</v>
      </c>
      <c r="N72" s="270"/>
      <c r="O72" s="561">
        <v>16.380016380016379</v>
      </c>
      <c r="P72" s="561">
        <v>16.314423433444567</v>
      </c>
      <c r="Q72" s="561">
        <v>29.964539007092199</v>
      </c>
      <c r="R72" s="561">
        <v>22.482348569305092</v>
      </c>
      <c r="S72" s="561">
        <v>14.477095937770095</v>
      </c>
      <c r="T72" s="561">
        <v>7.6486267238382197</v>
      </c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528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8"/>
      <c r="AU72" s="528"/>
      <c r="AV72" s="528"/>
      <c r="AW72" s="528"/>
      <c r="AX72" s="528"/>
      <c r="AY72" s="528"/>
      <c r="AZ72" s="528"/>
      <c r="BA72" s="528"/>
      <c r="BB72" s="528"/>
      <c r="BC72" s="528"/>
      <c r="BD72" s="528"/>
      <c r="BE72" s="528"/>
      <c r="BF72" s="528"/>
      <c r="BG72" s="528"/>
      <c r="BH72" s="528"/>
      <c r="BI72" s="528"/>
      <c r="BJ72" s="528"/>
      <c r="BK72" s="528"/>
      <c r="BL72" s="528"/>
      <c r="BM72" s="528"/>
      <c r="BN72" s="528"/>
      <c r="BO72" s="528"/>
      <c r="BP72" s="528"/>
      <c r="BQ72" s="528"/>
      <c r="BR72" s="528"/>
      <c r="BS72" s="528"/>
      <c r="BT72" s="528"/>
      <c r="BU72" s="528"/>
      <c r="BV72" s="528"/>
      <c r="BW72" s="528"/>
      <c r="BX72" s="528"/>
      <c r="BY72" s="528"/>
      <c r="BZ72" s="528"/>
      <c r="CA72" s="528"/>
      <c r="CB72" s="528"/>
      <c r="CC72" s="528"/>
      <c r="CD72" s="528"/>
      <c r="CE72" s="528"/>
      <c r="CF72" s="528"/>
      <c r="CG72" s="528"/>
      <c r="CH72" s="528"/>
      <c r="CI72" s="528"/>
      <c r="CJ72" s="528"/>
      <c r="CK72" s="528"/>
      <c r="CL72" s="528"/>
      <c r="CM72" s="528"/>
      <c r="CN72" s="528"/>
      <c r="CO72" s="528"/>
      <c r="CP72" s="528"/>
      <c r="CQ72" s="528"/>
      <c r="CR72" s="528"/>
      <c r="CS72" s="528"/>
      <c r="CT72" s="528"/>
      <c r="CU72" s="528"/>
      <c r="CV72" s="528"/>
      <c r="CW72" s="528"/>
      <c r="CX72" s="528"/>
      <c r="CY72" s="528"/>
      <c r="CZ72" s="528"/>
      <c r="DA72" s="528"/>
      <c r="DB72" s="528"/>
      <c r="DC72" s="528"/>
      <c r="DD72" s="528"/>
      <c r="DE72" s="528"/>
      <c r="DF72" s="528"/>
      <c r="DG72" s="528"/>
      <c r="DH72" s="528"/>
      <c r="DI72" s="528"/>
      <c r="DJ72" s="528"/>
      <c r="DK72" s="528"/>
      <c r="DL72" s="528"/>
      <c r="DM72" s="528"/>
      <c r="DN72" s="528"/>
      <c r="DO72" s="528"/>
      <c r="DP72" s="528"/>
      <c r="DQ72" s="528"/>
      <c r="DR72" s="528"/>
      <c r="DS72" s="528"/>
      <c r="DT72" s="528"/>
      <c r="DU72" s="528"/>
      <c r="DV72" s="528"/>
      <c r="DW72" s="528"/>
      <c r="DX72" s="528"/>
    </row>
    <row r="73" spans="1:128" ht="12" customHeight="1" x14ac:dyDescent="0.2">
      <c r="A73" s="134"/>
      <c r="B73" s="134"/>
      <c r="C73" s="134" t="s">
        <v>707</v>
      </c>
      <c r="D73" s="134" t="s">
        <v>708</v>
      </c>
      <c r="E73" s="134"/>
      <c r="F73" s="134" t="s">
        <v>709</v>
      </c>
      <c r="G73" s="134"/>
      <c r="H73" s="134"/>
      <c r="I73" s="558">
        <v>557</v>
      </c>
      <c r="K73" s="559">
        <v>15.276173466000047</v>
      </c>
      <c r="L73" s="560"/>
      <c r="M73" s="561" t="s">
        <v>1524</v>
      </c>
      <c r="N73" s="270"/>
      <c r="O73" s="561">
        <v>15.178050204319907</v>
      </c>
      <c r="P73" s="561">
        <v>26.536930561698366</v>
      </c>
      <c r="Q73" s="561">
        <v>29.961866715089887</v>
      </c>
      <c r="R73" s="561">
        <v>17.214878573624347</v>
      </c>
      <c r="S73" s="561">
        <v>13.097866077998528</v>
      </c>
      <c r="T73" s="561">
        <v>5.4031871964981875</v>
      </c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528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8"/>
      <c r="AU73" s="528"/>
      <c r="AV73" s="528"/>
      <c r="AW73" s="528"/>
      <c r="AX73" s="528"/>
      <c r="AY73" s="528"/>
      <c r="AZ73" s="528"/>
      <c r="BA73" s="528"/>
      <c r="BB73" s="528"/>
      <c r="BC73" s="528"/>
      <c r="BD73" s="528"/>
      <c r="BE73" s="528"/>
      <c r="BF73" s="528"/>
      <c r="BG73" s="528"/>
      <c r="BH73" s="528"/>
      <c r="BI73" s="528"/>
      <c r="BJ73" s="528"/>
      <c r="BK73" s="528"/>
      <c r="BL73" s="528"/>
      <c r="BM73" s="528"/>
      <c r="BN73" s="528"/>
      <c r="BO73" s="528"/>
      <c r="BP73" s="528"/>
      <c r="BQ73" s="528"/>
      <c r="BR73" s="528"/>
      <c r="BS73" s="528"/>
      <c r="BT73" s="528"/>
      <c r="BU73" s="528"/>
      <c r="BV73" s="528"/>
      <c r="BW73" s="528"/>
      <c r="BX73" s="528"/>
      <c r="BY73" s="528"/>
      <c r="BZ73" s="528"/>
      <c r="CA73" s="528"/>
      <c r="CB73" s="528"/>
      <c r="CC73" s="528"/>
      <c r="CD73" s="528"/>
      <c r="CE73" s="528"/>
      <c r="CF73" s="528"/>
      <c r="CG73" s="528"/>
      <c r="CH73" s="528"/>
      <c r="CI73" s="528"/>
      <c r="CJ73" s="528"/>
      <c r="CK73" s="528"/>
      <c r="CL73" s="528"/>
      <c r="CM73" s="528"/>
      <c r="CN73" s="528"/>
      <c r="CO73" s="528"/>
      <c r="CP73" s="528"/>
      <c r="CQ73" s="528"/>
      <c r="CR73" s="528"/>
      <c r="CS73" s="528"/>
      <c r="CT73" s="528"/>
      <c r="CU73" s="528"/>
      <c r="CV73" s="528"/>
      <c r="CW73" s="528"/>
      <c r="CX73" s="528"/>
      <c r="CY73" s="528"/>
      <c r="CZ73" s="528"/>
      <c r="DA73" s="528"/>
      <c r="DB73" s="528"/>
      <c r="DC73" s="528"/>
      <c r="DD73" s="528"/>
      <c r="DE73" s="528"/>
      <c r="DF73" s="528"/>
      <c r="DG73" s="528"/>
      <c r="DH73" s="528"/>
      <c r="DI73" s="528"/>
      <c r="DJ73" s="528"/>
      <c r="DK73" s="528"/>
      <c r="DL73" s="528"/>
      <c r="DM73" s="528"/>
      <c r="DN73" s="528"/>
      <c r="DO73" s="528"/>
      <c r="DP73" s="528"/>
      <c r="DQ73" s="528"/>
      <c r="DR73" s="528"/>
      <c r="DS73" s="528"/>
      <c r="DT73" s="528"/>
      <c r="DU73" s="528"/>
      <c r="DV73" s="528"/>
      <c r="DW73" s="528"/>
      <c r="DX73" s="528"/>
    </row>
    <row r="74" spans="1:128" ht="12" customHeight="1" x14ac:dyDescent="0.2">
      <c r="A74" s="134"/>
      <c r="B74" s="134"/>
      <c r="C74" s="134" t="s">
        <v>711</v>
      </c>
      <c r="D74" s="134" t="s">
        <v>712</v>
      </c>
      <c r="E74" s="134"/>
      <c r="F74" s="134" t="s">
        <v>713</v>
      </c>
      <c r="G74" s="134"/>
      <c r="H74" s="134"/>
      <c r="I74" s="558">
        <v>626</v>
      </c>
      <c r="K74" s="559">
        <v>12.332363490706971</v>
      </c>
      <c r="L74" s="560"/>
      <c r="M74" s="561" t="s">
        <v>1525</v>
      </c>
      <c r="N74" s="270"/>
      <c r="O74" s="561">
        <v>9.8181818181818183</v>
      </c>
      <c r="P74" s="561">
        <v>24.626209322779243</v>
      </c>
      <c r="Q74" s="561">
        <v>21.042208194083425</v>
      </c>
      <c r="R74" s="561">
        <v>16.786279041479137</v>
      </c>
      <c r="S74" s="561">
        <v>10.705057216685123</v>
      </c>
      <c r="T74" s="561">
        <v>4.5490119350420661</v>
      </c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528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8"/>
      <c r="AU74" s="528"/>
      <c r="AV74" s="528"/>
      <c r="AW74" s="528"/>
      <c r="AX74" s="528"/>
      <c r="AY74" s="528"/>
      <c r="AZ74" s="528"/>
      <c r="BA74" s="528"/>
      <c r="BB74" s="528"/>
      <c r="BC74" s="528"/>
      <c r="BD74" s="528"/>
      <c r="BE74" s="528"/>
      <c r="BF74" s="528"/>
      <c r="BG74" s="528"/>
      <c r="BH74" s="528"/>
      <c r="BI74" s="528"/>
      <c r="BJ74" s="528"/>
      <c r="BK74" s="528"/>
      <c r="BL74" s="528"/>
      <c r="BM74" s="528"/>
      <c r="BN74" s="528"/>
      <c r="BO74" s="528"/>
      <c r="BP74" s="528"/>
      <c r="BQ74" s="528"/>
      <c r="BR74" s="528"/>
      <c r="BS74" s="528"/>
      <c r="BT74" s="528"/>
      <c r="BU74" s="528"/>
      <c r="BV74" s="528"/>
      <c r="BW74" s="528"/>
      <c r="BX74" s="528"/>
      <c r="BY74" s="528"/>
      <c r="BZ74" s="528"/>
      <c r="CA74" s="528"/>
      <c r="CB74" s="528"/>
      <c r="CC74" s="528"/>
      <c r="CD74" s="528"/>
      <c r="CE74" s="528"/>
      <c r="CF74" s="528"/>
      <c r="CG74" s="528"/>
      <c r="CH74" s="528"/>
      <c r="CI74" s="528"/>
      <c r="CJ74" s="528"/>
      <c r="CK74" s="528"/>
      <c r="CL74" s="528"/>
      <c r="CM74" s="528"/>
      <c r="CN74" s="528"/>
      <c r="CO74" s="528"/>
      <c r="CP74" s="528"/>
      <c r="CQ74" s="528"/>
      <c r="CR74" s="528"/>
      <c r="CS74" s="528"/>
      <c r="CT74" s="528"/>
      <c r="CU74" s="528"/>
      <c r="CV74" s="528"/>
      <c r="CW74" s="528"/>
      <c r="CX74" s="528"/>
      <c r="CY74" s="528"/>
      <c r="CZ74" s="528"/>
      <c r="DA74" s="528"/>
      <c r="DB74" s="528"/>
      <c r="DC74" s="528"/>
      <c r="DD74" s="528"/>
      <c r="DE74" s="528"/>
      <c r="DF74" s="528"/>
      <c r="DG74" s="528"/>
      <c r="DH74" s="528"/>
      <c r="DI74" s="528"/>
      <c r="DJ74" s="528"/>
      <c r="DK74" s="528"/>
      <c r="DL74" s="528"/>
      <c r="DM74" s="528"/>
      <c r="DN74" s="528"/>
      <c r="DO74" s="528"/>
      <c r="DP74" s="528"/>
      <c r="DQ74" s="528"/>
      <c r="DR74" s="528"/>
      <c r="DS74" s="528"/>
      <c r="DT74" s="528"/>
      <c r="DU74" s="528"/>
      <c r="DV74" s="528"/>
      <c r="DW74" s="528"/>
      <c r="DX74" s="528"/>
    </row>
    <row r="75" spans="1:128" ht="12" customHeight="1" x14ac:dyDescent="0.2">
      <c r="A75" s="134"/>
      <c r="B75" s="134"/>
      <c r="C75" s="134" t="s">
        <v>715</v>
      </c>
      <c r="D75" s="134" t="s">
        <v>716</v>
      </c>
      <c r="E75" s="134"/>
      <c r="F75" s="134" t="s">
        <v>717</v>
      </c>
      <c r="G75" s="134"/>
      <c r="H75" s="134"/>
      <c r="I75" s="558">
        <v>340</v>
      </c>
      <c r="K75" s="559">
        <v>12.485153441478051</v>
      </c>
      <c r="L75" s="560"/>
      <c r="M75" s="561" t="s">
        <v>1526</v>
      </c>
      <c r="N75" s="270"/>
      <c r="O75" s="561">
        <v>10.159651669085632</v>
      </c>
      <c r="P75" s="561">
        <v>23.281596452328159</v>
      </c>
      <c r="Q75" s="561">
        <v>22.454763461957707</v>
      </c>
      <c r="R75" s="561">
        <v>14.928556195350822</v>
      </c>
      <c r="S75" s="561">
        <v>13.105546454481628</v>
      </c>
      <c r="T75" s="561">
        <v>4.1828198326872066</v>
      </c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528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8"/>
      <c r="AU75" s="528"/>
      <c r="AV75" s="528"/>
      <c r="AW75" s="528"/>
      <c r="AX75" s="528"/>
      <c r="AY75" s="528"/>
      <c r="AZ75" s="528"/>
      <c r="BA75" s="528"/>
      <c r="BB75" s="528"/>
      <c r="BC75" s="528"/>
      <c r="BD75" s="528"/>
      <c r="BE75" s="528"/>
      <c r="BF75" s="528"/>
      <c r="BG75" s="528"/>
      <c r="BH75" s="528"/>
      <c r="BI75" s="528"/>
      <c r="BJ75" s="528"/>
      <c r="BK75" s="528"/>
      <c r="BL75" s="528"/>
      <c r="BM75" s="528"/>
      <c r="BN75" s="528"/>
      <c r="BO75" s="528"/>
      <c r="BP75" s="528"/>
      <c r="BQ75" s="528"/>
      <c r="BR75" s="528"/>
      <c r="BS75" s="528"/>
      <c r="BT75" s="528"/>
      <c r="BU75" s="528"/>
      <c r="BV75" s="528"/>
      <c r="BW75" s="528"/>
      <c r="BX75" s="528"/>
      <c r="BY75" s="528"/>
      <c r="BZ75" s="528"/>
      <c r="CA75" s="528"/>
      <c r="CB75" s="528"/>
      <c r="CC75" s="528"/>
      <c r="CD75" s="528"/>
      <c r="CE75" s="528"/>
      <c r="CF75" s="528"/>
      <c r="CG75" s="528"/>
      <c r="CH75" s="528"/>
      <c r="CI75" s="528"/>
      <c r="CJ75" s="528"/>
      <c r="CK75" s="528"/>
      <c r="CL75" s="528"/>
      <c r="CM75" s="528"/>
      <c r="CN75" s="528"/>
      <c r="CO75" s="528"/>
      <c r="CP75" s="528"/>
      <c r="CQ75" s="528"/>
      <c r="CR75" s="528"/>
      <c r="CS75" s="528"/>
      <c r="CT75" s="528"/>
      <c r="CU75" s="528"/>
      <c r="CV75" s="528"/>
      <c r="CW75" s="528"/>
      <c r="CX75" s="528"/>
      <c r="CY75" s="528"/>
      <c r="CZ75" s="528"/>
      <c r="DA75" s="528"/>
      <c r="DB75" s="528"/>
      <c r="DC75" s="528"/>
      <c r="DD75" s="528"/>
      <c r="DE75" s="528"/>
      <c r="DF75" s="528"/>
      <c r="DG75" s="528"/>
      <c r="DH75" s="528"/>
      <c r="DI75" s="528"/>
      <c r="DJ75" s="528"/>
      <c r="DK75" s="528"/>
      <c r="DL75" s="528"/>
      <c r="DM75" s="528"/>
      <c r="DN75" s="528"/>
      <c r="DO75" s="528"/>
      <c r="DP75" s="528"/>
      <c r="DQ75" s="528"/>
      <c r="DR75" s="528"/>
      <c r="DS75" s="528"/>
      <c r="DT75" s="528"/>
      <c r="DU75" s="528"/>
      <c r="DV75" s="528"/>
      <c r="DW75" s="528"/>
      <c r="DX75" s="528"/>
    </row>
    <row r="76" spans="1:128" ht="12" customHeight="1" x14ac:dyDescent="0.2">
      <c r="A76" s="134"/>
      <c r="B76" s="134"/>
      <c r="C76" s="134" t="s">
        <v>719</v>
      </c>
      <c r="D76" s="134" t="s">
        <v>720</v>
      </c>
      <c r="E76" s="134"/>
      <c r="F76" s="134" t="s">
        <v>721</v>
      </c>
      <c r="G76" s="134"/>
      <c r="H76" s="134"/>
      <c r="I76" s="558">
        <v>783</v>
      </c>
      <c r="K76" s="559">
        <v>14.634494444152011</v>
      </c>
      <c r="L76" s="560"/>
      <c r="M76" s="561" t="s">
        <v>409</v>
      </c>
      <c r="N76" s="270"/>
      <c r="O76" s="561">
        <v>19.777503090234855</v>
      </c>
      <c r="P76" s="561">
        <v>23.408732246186219</v>
      </c>
      <c r="Q76" s="561">
        <v>24.836467702371216</v>
      </c>
      <c r="R76" s="561">
        <v>19.157994323557237</v>
      </c>
      <c r="S76" s="561">
        <v>13.933415536374847</v>
      </c>
      <c r="T76" s="561">
        <v>4.2030051486813074</v>
      </c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528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8"/>
      <c r="AU76" s="528"/>
      <c r="AV76" s="528"/>
      <c r="AW76" s="528"/>
      <c r="AX76" s="528"/>
      <c r="AY76" s="528"/>
      <c r="AZ76" s="528"/>
      <c r="BA76" s="528"/>
      <c r="BB76" s="528"/>
      <c r="BC76" s="528"/>
      <c r="BD76" s="528"/>
      <c r="BE76" s="528"/>
      <c r="BF76" s="528"/>
      <c r="BG76" s="528"/>
      <c r="BH76" s="528"/>
      <c r="BI76" s="528"/>
      <c r="BJ76" s="528"/>
      <c r="BK76" s="528"/>
      <c r="BL76" s="528"/>
      <c r="BM76" s="528"/>
      <c r="BN76" s="528"/>
      <c r="BO76" s="528"/>
      <c r="BP76" s="528"/>
      <c r="BQ76" s="528"/>
      <c r="BR76" s="528"/>
      <c r="BS76" s="528"/>
      <c r="BT76" s="528"/>
      <c r="BU76" s="528"/>
      <c r="BV76" s="528"/>
      <c r="BW76" s="528"/>
      <c r="BX76" s="528"/>
      <c r="BY76" s="528"/>
      <c r="BZ76" s="528"/>
      <c r="CA76" s="528"/>
      <c r="CB76" s="528"/>
      <c r="CC76" s="528"/>
      <c r="CD76" s="528"/>
      <c r="CE76" s="528"/>
      <c r="CF76" s="528"/>
      <c r="CG76" s="528"/>
      <c r="CH76" s="528"/>
      <c r="CI76" s="528"/>
      <c r="CJ76" s="528"/>
      <c r="CK76" s="528"/>
      <c r="CL76" s="528"/>
      <c r="CM76" s="528"/>
      <c r="CN76" s="528"/>
      <c r="CO76" s="528"/>
      <c r="CP76" s="528"/>
      <c r="CQ76" s="528"/>
      <c r="CR76" s="528"/>
      <c r="CS76" s="528"/>
      <c r="CT76" s="528"/>
      <c r="CU76" s="528"/>
      <c r="CV76" s="528"/>
      <c r="CW76" s="528"/>
      <c r="CX76" s="528"/>
      <c r="CY76" s="528"/>
      <c r="CZ76" s="528"/>
      <c r="DA76" s="528"/>
      <c r="DB76" s="528"/>
      <c r="DC76" s="528"/>
      <c r="DD76" s="528"/>
      <c r="DE76" s="528"/>
      <c r="DF76" s="528"/>
      <c r="DG76" s="528"/>
      <c r="DH76" s="528"/>
      <c r="DI76" s="528"/>
      <c r="DJ76" s="528"/>
      <c r="DK76" s="528"/>
      <c r="DL76" s="528"/>
      <c r="DM76" s="528"/>
      <c r="DN76" s="528"/>
      <c r="DO76" s="528"/>
      <c r="DP76" s="528"/>
      <c r="DQ76" s="528"/>
      <c r="DR76" s="528"/>
      <c r="DS76" s="528"/>
      <c r="DT76" s="528"/>
      <c r="DU76" s="528"/>
      <c r="DV76" s="528"/>
      <c r="DW76" s="528"/>
      <c r="DX76" s="528"/>
    </row>
    <row r="77" spans="1:128" ht="12" customHeight="1" x14ac:dyDescent="0.2">
      <c r="A77" s="134"/>
      <c r="B77" s="134"/>
      <c r="C77" s="134"/>
      <c r="D77" s="134"/>
      <c r="E77" s="134"/>
      <c r="F77" s="134"/>
      <c r="G77" s="134"/>
      <c r="H77" s="134"/>
      <c r="I77" s="558"/>
      <c r="K77" s="559"/>
      <c r="L77" s="560"/>
      <c r="M77" s="561"/>
      <c r="N77" s="270"/>
      <c r="O77" s="561"/>
      <c r="P77" s="561"/>
      <c r="Q77" s="561"/>
      <c r="R77" s="561"/>
      <c r="S77" s="561"/>
      <c r="T77" s="561"/>
      <c r="U77" s="528"/>
      <c r="V77" s="528"/>
      <c r="W77" s="528"/>
      <c r="X77" s="528"/>
      <c r="Y77" s="528"/>
      <c r="Z77" s="528"/>
      <c r="AA77" s="528"/>
      <c r="AB77" s="528"/>
      <c r="AC77" s="528"/>
      <c r="AD77" s="528"/>
      <c r="AE77" s="528"/>
      <c r="AF77" s="528"/>
      <c r="AG77" s="528"/>
      <c r="AH77" s="528"/>
      <c r="AI77" s="528"/>
      <c r="AJ77" s="528"/>
      <c r="AK77" s="528"/>
      <c r="AL77" s="528"/>
      <c r="AM77" s="528"/>
      <c r="AN77" s="528"/>
      <c r="AO77" s="528"/>
      <c r="AP77" s="528"/>
      <c r="AQ77" s="528"/>
      <c r="AR77" s="528"/>
      <c r="AS77" s="528"/>
      <c r="AT77" s="528"/>
      <c r="AU77" s="528"/>
      <c r="AV77" s="528"/>
      <c r="AW77" s="528"/>
      <c r="AX77" s="528"/>
      <c r="AY77" s="528"/>
      <c r="AZ77" s="528"/>
      <c r="BA77" s="528"/>
      <c r="BB77" s="528"/>
      <c r="BC77" s="528"/>
      <c r="BD77" s="528"/>
      <c r="BE77" s="528"/>
      <c r="BF77" s="528"/>
      <c r="BG77" s="528"/>
      <c r="BH77" s="528"/>
      <c r="BI77" s="528"/>
      <c r="BJ77" s="528"/>
      <c r="BK77" s="528"/>
      <c r="BL77" s="528"/>
      <c r="BM77" s="528"/>
      <c r="BN77" s="528"/>
      <c r="BO77" s="528"/>
      <c r="BP77" s="528"/>
      <c r="BQ77" s="528"/>
      <c r="BR77" s="528"/>
      <c r="BS77" s="528"/>
      <c r="BT77" s="528"/>
      <c r="BU77" s="528"/>
      <c r="BV77" s="528"/>
      <c r="BW77" s="528"/>
      <c r="BX77" s="528"/>
      <c r="BY77" s="528"/>
      <c r="BZ77" s="528"/>
      <c r="CA77" s="528"/>
      <c r="CB77" s="528"/>
      <c r="CC77" s="528"/>
      <c r="CD77" s="528"/>
      <c r="CE77" s="528"/>
      <c r="CF77" s="528"/>
      <c r="CG77" s="528"/>
      <c r="CH77" s="528"/>
      <c r="CI77" s="528"/>
      <c r="CJ77" s="528"/>
      <c r="CK77" s="528"/>
      <c r="CL77" s="528"/>
      <c r="CM77" s="528"/>
      <c r="CN77" s="528"/>
      <c r="CO77" s="528"/>
      <c r="CP77" s="528"/>
      <c r="CQ77" s="528"/>
      <c r="CR77" s="528"/>
      <c r="CS77" s="528"/>
      <c r="CT77" s="528"/>
      <c r="CU77" s="528"/>
      <c r="CV77" s="528"/>
      <c r="CW77" s="528"/>
      <c r="CX77" s="528"/>
      <c r="CY77" s="528"/>
      <c r="CZ77" s="528"/>
      <c r="DA77" s="528"/>
      <c r="DB77" s="528"/>
      <c r="DC77" s="528"/>
      <c r="DD77" s="528"/>
      <c r="DE77" s="528"/>
      <c r="DF77" s="528"/>
      <c r="DG77" s="528"/>
      <c r="DH77" s="528"/>
      <c r="DI77" s="528"/>
      <c r="DJ77" s="528"/>
      <c r="DK77" s="528"/>
      <c r="DL77" s="528"/>
      <c r="DM77" s="528"/>
      <c r="DN77" s="528"/>
      <c r="DO77" s="528"/>
      <c r="DP77" s="528"/>
      <c r="DQ77" s="528"/>
      <c r="DR77" s="528"/>
      <c r="DS77" s="528"/>
      <c r="DT77" s="528"/>
      <c r="DU77" s="528"/>
      <c r="DV77" s="528"/>
      <c r="DW77" s="528"/>
      <c r="DX77" s="528"/>
    </row>
    <row r="78" spans="1:128" ht="12" customHeight="1" x14ac:dyDescent="0.2">
      <c r="A78" s="134"/>
      <c r="B78" s="134"/>
      <c r="C78" s="134" t="s">
        <v>723</v>
      </c>
      <c r="D78" s="134" t="s">
        <v>724</v>
      </c>
      <c r="E78" s="134" t="s">
        <v>725</v>
      </c>
      <c r="F78" s="134"/>
      <c r="G78" s="134"/>
      <c r="H78" s="134"/>
      <c r="I78" s="558">
        <v>3181</v>
      </c>
      <c r="K78" s="559">
        <v>10.596785255225535</v>
      </c>
      <c r="L78" s="560"/>
      <c r="M78" s="561" t="s">
        <v>1527</v>
      </c>
      <c r="N78" s="270"/>
      <c r="O78" s="561">
        <v>9.8861389513874673</v>
      </c>
      <c r="P78" s="561">
        <v>17.456834875512737</v>
      </c>
      <c r="Q78" s="561">
        <v>18.073436428734666</v>
      </c>
      <c r="R78" s="561">
        <v>14.853556485355648</v>
      </c>
      <c r="S78" s="561">
        <v>9.4541086443920452</v>
      </c>
      <c r="T78" s="561">
        <v>3.9818334492067939</v>
      </c>
      <c r="U78" s="528"/>
      <c r="V78" s="528"/>
      <c r="W78" s="528"/>
      <c r="X78" s="528"/>
      <c r="Y78" s="528"/>
      <c r="Z78" s="528"/>
      <c r="AA78" s="528"/>
      <c r="AB78" s="528"/>
      <c r="AC78" s="528"/>
      <c r="AD78" s="528"/>
      <c r="AE78" s="528"/>
      <c r="AF78" s="528"/>
      <c r="AG78" s="528"/>
      <c r="AH78" s="528"/>
      <c r="AI78" s="528"/>
      <c r="AJ78" s="528"/>
      <c r="AK78" s="528"/>
      <c r="AL78" s="528"/>
      <c r="AM78" s="528"/>
      <c r="AN78" s="528"/>
      <c r="AO78" s="528"/>
      <c r="AP78" s="528"/>
      <c r="AQ78" s="528"/>
      <c r="AR78" s="528"/>
      <c r="AS78" s="528"/>
      <c r="AT78" s="528"/>
      <c r="AU78" s="528"/>
      <c r="AV78" s="528"/>
      <c r="AW78" s="528"/>
      <c r="AX78" s="528"/>
      <c r="AY78" s="528"/>
      <c r="AZ78" s="528"/>
      <c r="BA78" s="528"/>
      <c r="BB78" s="528"/>
      <c r="BC78" s="528"/>
      <c r="BD78" s="528"/>
      <c r="BE78" s="528"/>
      <c r="BF78" s="528"/>
      <c r="BG78" s="528"/>
      <c r="BH78" s="528"/>
      <c r="BI78" s="528"/>
      <c r="BJ78" s="528"/>
      <c r="BK78" s="528"/>
      <c r="BL78" s="528"/>
      <c r="BM78" s="528"/>
      <c r="BN78" s="528"/>
      <c r="BO78" s="528"/>
      <c r="BP78" s="528"/>
      <c r="BQ78" s="528"/>
      <c r="BR78" s="528"/>
      <c r="BS78" s="528"/>
      <c r="BT78" s="528"/>
      <c r="BU78" s="528"/>
      <c r="BV78" s="528"/>
      <c r="BW78" s="528"/>
      <c r="BX78" s="528"/>
      <c r="BY78" s="528"/>
      <c r="BZ78" s="528"/>
      <c r="CA78" s="528"/>
      <c r="CB78" s="528"/>
      <c r="CC78" s="528"/>
      <c r="CD78" s="528"/>
      <c r="CE78" s="528"/>
      <c r="CF78" s="528"/>
      <c r="CG78" s="528"/>
      <c r="CH78" s="528"/>
      <c r="CI78" s="528"/>
      <c r="CJ78" s="528"/>
      <c r="CK78" s="528"/>
      <c r="CL78" s="528"/>
      <c r="CM78" s="528"/>
      <c r="CN78" s="528"/>
      <c r="CO78" s="528"/>
      <c r="CP78" s="528"/>
      <c r="CQ78" s="528"/>
      <c r="CR78" s="528"/>
      <c r="CS78" s="528"/>
      <c r="CT78" s="528"/>
      <c r="CU78" s="528"/>
      <c r="CV78" s="528"/>
      <c r="CW78" s="528"/>
      <c r="CX78" s="528"/>
      <c r="CY78" s="528"/>
      <c r="CZ78" s="528"/>
      <c r="DA78" s="528"/>
      <c r="DB78" s="528"/>
      <c r="DC78" s="528"/>
      <c r="DD78" s="528"/>
      <c r="DE78" s="528"/>
      <c r="DF78" s="528"/>
      <c r="DG78" s="528"/>
      <c r="DH78" s="528"/>
      <c r="DI78" s="528"/>
      <c r="DJ78" s="528"/>
      <c r="DK78" s="528"/>
      <c r="DL78" s="528"/>
      <c r="DM78" s="528"/>
      <c r="DN78" s="528"/>
      <c r="DO78" s="528"/>
      <c r="DP78" s="528"/>
      <c r="DQ78" s="528"/>
      <c r="DR78" s="528"/>
      <c r="DS78" s="528"/>
      <c r="DT78" s="528"/>
      <c r="DU78" s="528"/>
      <c r="DV78" s="528"/>
      <c r="DW78" s="528"/>
      <c r="DX78" s="528"/>
    </row>
    <row r="79" spans="1:128" ht="17.25" customHeight="1" x14ac:dyDescent="0.2">
      <c r="A79" s="134"/>
      <c r="B79" s="134"/>
      <c r="C79" s="134" t="s">
        <v>727</v>
      </c>
      <c r="D79" s="134" t="s">
        <v>728</v>
      </c>
      <c r="E79" s="134"/>
      <c r="F79" s="134" t="s">
        <v>729</v>
      </c>
      <c r="G79" s="134"/>
      <c r="H79" s="134"/>
      <c r="I79" s="558">
        <v>375</v>
      </c>
      <c r="K79" s="559">
        <v>7.8991376845307268</v>
      </c>
      <c r="L79" s="560"/>
      <c r="M79" s="561" t="s">
        <v>1528</v>
      </c>
      <c r="N79" s="270"/>
      <c r="O79" s="561">
        <v>8.2186885831695538</v>
      </c>
      <c r="P79" s="561">
        <v>9.6282428456806635</v>
      </c>
      <c r="Q79" s="561">
        <v>15.170670037926675</v>
      </c>
      <c r="R79" s="561">
        <v>10.926635447708245</v>
      </c>
      <c r="S79" s="561">
        <v>6.4</v>
      </c>
      <c r="T79" s="561">
        <v>2.8487323141202165</v>
      </c>
      <c r="U79" s="528"/>
      <c r="V79" s="528"/>
      <c r="W79" s="528"/>
      <c r="X79" s="528"/>
      <c r="Y79" s="528"/>
      <c r="Z79" s="528"/>
      <c r="AA79" s="528"/>
      <c r="AB79" s="528"/>
      <c r="AC79" s="528"/>
      <c r="AD79" s="528"/>
      <c r="AE79" s="528"/>
      <c r="AF79" s="528"/>
      <c r="AG79" s="528"/>
      <c r="AH79" s="528"/>
      <c r="AI79" s="528"/>
      <c r="AJ79" s="528"/>
      <c r="AK79" s="528"/>
      <c r="AL79" s="528"/>
      <c r="AM79" s="528"/>
      <c r="AN79" s="528"/>
      <c r="AO79" s="528"/>
      <c r="AP79" s="528"/>
      <c r="AQ79" s="528"/>
      <c r="AR79" s="528"/>
      <c r="AS79" s="528"/>
      <c r="AT79" s="528"/>
      <c r="AU79" s="528"/>
      <c r="AV79" s="528"/>
      <c r="AW79" s="528"/>
      <c r="AX79" s="528"/>
      <c r="AY79" s="528"/>
      <c r="AZ79" s="528"/>
      <c r="BA79" s="528"/>
      <c r="BB79" s="528"/>
      <c r="BC79" s="528"/>
      <c r="BD79" s="528"/>
      <c r="BE79" s="528"/>
      <c r="BF79" s="528"/>
      <c r="BG79" s="528"/>
      <c r="BH79" s="528"/>
      <c r="BI79" s="528"/>
      <c r="BJ79" s="528"/>
      <c r="BK79" s="528"/>
      <c r="BL79" s="528"/>
      <c r="BM79" s="528"/>
      <c r="BN79" s="528"/>
      <c r="BO79" s="528"/>
      <c r="BP79" s="528"/>
      <c r="BQ79" s="528"/>
      <c r="BR79" s="528"/>
      <c r="BS79" s="528"/>
      <c r="BT79" s="528"/>
      <c r="BU79" s="528"/>
      <c r="BV79" s="528"/>
      <c r="BW79" s="528"/>
      <c r="BX79" s="528"/>
      <c r="BY79" s="528"/>
      <c r="BZ79" s="528"/>
      <c r="CA79" s="528"/>
      <c r="CB79" s="528"/>
      <c r="CC79" s="528"/>
      <c r="CD79" s="528"/>
      <c r="CE79" s="528"/>
      <c r="CF79" s="528"/>
      <c r="CG79" s="528"/>
      <c r="CH79" s="528"/>
      <c r="CI79" s="528"/>
      <c r="CJ79" s="528"/>
      <c r="CK79" s="528"/>
      <c r="CL79" s="528"/>
      <c r="CM79" s="528"/>
      <c r="CN79" s="528"/>
      <c r="CO79" s="528"/>
      <c r="CP79" s="528"/>
      <c r="CQ79" s="528"/>
      <c r="CR79" s="528"/>
      <c r="CS79" s="528"/>
      <c r="CT79" s="528"/>
      <c r="CU79" s="528"/>
      <c r="CV79" s="528"/>
      <c r="CW79" s="528"/>
      <c r="CX79" s="528"/>
      <c r="CY79" s="528"/>
      <c r="CZ79" s="528"/>
      <c r="DA79" s="528"/>
      <c r="DB79" s="528"/>
      <c r="DC79" s="528"/>
      <c r="DD79" s="528"/>
      <c r="DE79" s="528"/>
      <c r="DF79" s="528"/>
      <c r="DG79" s="528"/>
      <c r="DH79" s="528"/>
      <c r="DI79" s="528"/>
      <c r="DJ79" s="528"/>
      <c r="DK79" s="528"/>
      <c r="DL79" s="528"/>
      <c r="DM79" s="528"/>
      <c r="DN79" s="528"/>
      <c r="DO79" s="528"/>
      <c r="DP79" s="528"/>
      <c r="DQ79" s="528"/>
      <c r="DR79" s="528"/>
      <c r="DS79" s="528"/>
      <c r="DT79" s="528"/>
      <c r="DU79" s="528"/>
      <c r="DV79" s="528"/>
      <c r="DW79" s="528"/>
      <c r="DX79" s="528"/>
    </row>
    <row r="80" spans="1:128" ht="12" customHeight="1" x14ac:dyDescent="0.2">
      <c r="A80" s="134"/>
      <c r="B80" s="134"/>
      <c r="C80" s="134" t="s">
        <v>731</v>
      </c>
      <c r="D80" s="134" t="s">
        <v>732</v>
      </c>
      <c r="E80" s="134"/>
      <c r="F80" s="134" t="s">
        <v>733</v>
      </c>
      <c r="G80" s="134"/>
      <c r="H80" s="134"/>
      <c r="I80" s="558">
        <v>269</v>
      </c>
      <c r="K80" s="559">
        <v>12.391792209701045</v>
      </c>
      <c r="L80" s="560"/>
      <c r="M80" s="561" t="s">
        <v>1529</v>
      </c>
      <c r="N80" s="270"/>
      <c r="O80" s="561">
        <v>8.2971157645199529</v>
      </c>
      <c r="P80" s="561">
        <v>22.418478260869563</v>
      </c>
      <c r="Q80" s="561">
        <v>21.455494346187301</v>
      </c>
      <c r="R80" s="561">
        <v>15.52967276760954</v>
      </c>
      <c r="S80" s="561">
        <v>12.285714285714285</v>
      </c>
      <c r="T80" s="561">
        <v>4.4322498944702406</v>
      </c>
      <c r="U80" s="528"/>
      <c r="V80" s="528"/>
      <c r="W80" s="528"/>
      <c r="X80" s="528"/>
      <c r="Y80" s="528"/>
      <c r="Z80" s="528"/>
      <c r="AA80" s="528"/>
      <c r="AB80" s="528"/>
      <c r="AC80" s="528"/>
      <c r="AD80" s="528"/>
      <c r="AE80" s="528"/>
      <c r="AF80" s="528"/>
      <c r="AG80" s="528"/>
      <c r="AH80" s="528"/>
      <c r="AI80" s="528"/>
      <c r="AJ80" s="528"/>
      <c r="AK80" s="528"/>
      <c r="AL80" s="528"/>
      <c r="AM80" s="528"/>
      <c r="AN80" s="528"/>
      <c r="AO80" s="528"/>
      <c r="AP80" s="528"/>
      <c r="AQ80" s="528"/>
      <c r="AR80" s="528"/>
      <c r="AS80" s="528"/>
      <c r="AT80" s="528"/>
      <c r="AU80" s="528"/>
      <c r="AV80" s="528"/>
      <c r="AW80" s="528"/>
      <c r="AX80" s="528"/>
      <c r="AY80" s="528"/>
      <c r="AZ80" s="528"/>
      <c r="BA80" s="528"/>
      <c r="BB80" s="528"/>
      <c r="BC80" s="528"/>
      <c r="BD80" s="528"/>
      <c r="BE80" s="528"/>
      <c r="BF80" s="528"/>
      <c r="BG80" s="528"/>
      <c r="BH80" s="528"/>
      <c r="BI80" s="528"/>
      <c r="BJ80" s="528"/>
      <c r="BK80" s="528"/>
      <c r="BL80" s="528"/>
      <c r="BM80" s="528"/>
      <c r="BN80" s="528"/>
      <c r="BO80" s="528"/>
      <c r="BP80" s="528"/>
      <c r="BQ80" s="528"/>
      <c r="BR80" s="528"/>
      <c r="BS80" s="528"/>
      <c r="BT80" s="528"/>
      <c r="BU80" s="528"/>
      <c r="BV80" s="528"/>
      <c r="BW80" s="528"/>
      <c r="BX80" s="528"/>
      <c r="BY80" s="528"/>
      <c r="BZ80" s="528"/>
      <c r="CA80" s="528"/>
      <c r="CB80" s="528"/>
      <c r="CC80" s="528"/>
      <c r="CD80" s="528"/>
      <c r="CE80" s="528"/>
      <c r="CF80" s="528"/>
      <c r="CG80" s="528"/>
      <c r="CH80" s="528"/>
      <c r="CI80" s="528"/>
      <c r="CJ80" s="528"/>
      <c r="CK80" s="528"/>
      <c r="CL80" s="528"/>
      <c r="CM80" s="528"/>
      <c r="CN80" s="528"/>
      <c r="CO80" s="528"/>
      <c r="CP80" s="528"/>
      <c r="CQ80" s="528"/>
      <c r="CR80" s="528"/>
      <c r="CS80" s="528"/>
      <c r="CT80" s="528"/>
      <c r="CU80" s="528"/>
      <c r="CV80" s="528"/>
      <c r="CW80" s="528"/>
      <c r="CX80" s="528"/>
      <c r="CY80" s="528"/>
      <c r="CZ80" s="528"/>
      <c r="DA80" s="528"/>
      <c r="DB80" s="528"/>
      <c r="DC80" s="528"/>
      <c r="DD80" s="528"/>
      <c r="DE80" s="528"/>
      <c r="DF80" s="528"/>
      <c r="DG80" s="528"/>
      <c r="DH80" s="528"/>
      <c r="DI80" s="528"/>
      <c r="DJ80" s="528"/>
      <c r="DK80" s="528"/>
      <c r="DL80" s="528"/>
      <c r="DM80" s="528"/>
      <c r="DN80" s="528"/>
      <c r="DO80" s="528"/>
      <c r="DP80" s="528"/>
      <c r="DQ80" s="528"/>
      <c r="DR80" s="528"/>
      <c r="DS80" s="528"/>
      <c r="DT80" s="528"/>
      <c r="DU80" s="528"/>
      <c r="DV80" s="528"/>
      <c r="DW80" s="528"/>
      <c r="DX80" s="528"/>
    </row>
    <row r="81" spans="1:128" ht="12" customHeight="1" x14ac:dyDescent="0.2">
      <c r="A81" s="134"/>
      <c r="B81" s="134"/>
      <c r="C81" s="134" t="s">
        <v>735</v>
      </c>
      <c r="D81" s="134" t="s">
        <v>736</v>
      </c>
      <c r="E81" s="134"/>
      <c r="F81" s="134" t="s">
        <v>737</v>
      </c>
      <c r="G81" s="134"/>
      <c r="H81" s="134"/>
      <c r="I81" s="558">
        <v>258</v>
      </c>
      <c r="K81" s="559">
        <v>10.655636632923686</v>
      </c>
      <c r="L81" s="560"/>
      <c r="M81" s="561" t="s">
        <v>1530</v>
      </c>
      <c r="N81" s="270"/>
      <c r="O81" s="561">
        <v>6.894287590282338</v>
      </c>
      <c r="P81" s="561">
        <v>17.045454545454543</v>
      </c>
      <c r="Q81" s="561">
        <v>22.865412445730826</v>
      </c>
      <c r="R81" s="561">
        <v>13.574660633484163</v>
      </c>
      <c r="S81" s="561">
        <v>8.7719298245614024</v>
      </c>
      <c r="T81" s="561">
        <v>3.5457849481428951</v>
      </c>
      <c r="U81" s="528"/>
      <c r="V81" s="528"/>
      <c r="W81" s="528"/>
      <c r="X81" s="528"/>
      <c r="Y81" s="528"/>
      <c r="Z81" s="528"/>
      <c r="AA81" s="528"/>
      <c r="AB81" s="528"/>
      <c r="AC81" s="528"/>
      <c r="AD81" s="528"/>
      <c r="AE81" s="528"/>
      <c r="AF81" s="528"/>
      <c r="AG81" s="528"/>
      <c r="AH81" s="528"/>
      <c r="AI81" s="528"/>
      <c r="AJ81" s="528"/>
      <c r="AK81" s="528"/>
      <c r="AL81" s="528"/>
      <c r="AM81" s="528"/>
      <c r="AN81" s="528"/>
      <c r="AO81" s="528"/>
      <c r="AP81" s="528"/>
      <c r="AQ81" s="528"/>
      <c r="AR81" s="528"/>
      <c r="AS81" s="528"/>
      <c r="AT81" s="528"/>
      <c r="AU81" s="528"/>
      <c r="AV81" s="528"/>
      <c r="AW81" s="528"/>
      <c r="AX81" s="528"/>
      <c r="AY81" s="528"/>
      <c r="AZ81" s="528"/>
      <c r="BA81" s="528"/>
      <c r="BB81" s="528"/>
      <c r="BC81" s="528"/>
      <c r="BD81" s="528"/>
      <c r="BE81" s="528"/>
      <c r="BF81" s="528"/>
      <c r="BG81" s="528"/>
      <c r="BH81" s="528"/>
      <c r="BI81" s="528"/>
      <c r="BJ81" s="528"/>
      <c r="BK81" s="528"/>
      <c r="BL81" s="528"/>
      <c r="BM81" s="528"/>
      <c r="BN81" s="528"/>
      <c r="BO81" s="528"/>
      <c r="BP81" s="528"/>
      <c r="BQ81" s="528"/>
      <c r="BR81" s="528"/>
      <c r="BS81" s="528"/>
      <c r="BT81" s="528"/>
      <c r="BU81" s="528"/>
      <c r="BV81" s="528"/>
      <c r="BW81" s="528"/>
      <c r="BX81" s="528"/>
      <c r="BY81" s="528"/>
      <c r="BZ81" s="528"/>
      <c r="CA81" s="528"/>
      <c r="CB81" s="528"/>
      <c r="CC81" s="528"/>
      <c r="CD81" s="528"/>
      <c r="CE81" s="528"/>
      <c r="CF81" s="528"/>
      <c r="CG81" s="528"/>
      <c r="CH81" s="528"/>
      <c r="CI81" s="528"/>
      <c r="CJ81" s="528"/>
      <c r="CK81" s="528"/>
      <c r="CL81" s="528"/>
      <c r="CM81" s="528"/>
      <c r="CN81" s="528"/>
      <c r="CO81" s="528"/>
      <c r="CP81" s="528"/>
      <c r="CQ81" s="528"/>
      <c r="CR81" s="528"/>
      <c r="CS81" s="528"/>
      <c r="CT81" s="528"/>
      <c r="CU81" s="528"/>
      <c r="CV81" s="528"/>
      <c r="CW81" s="528"/>
      <c r="CX81" s="528"/>
      <c r="CY81" s="528"/>
      <c r="CZ81" s="528"/>
      <c r="DA81" s="528"/>
      <c r="DB81" s="528"/>
      <c r="DC81" s="528"/>
      <c r="DD81" s="528"/>
      <c r="DE81" s="528"/>
      <c r="DF81" s="528"/>
      <c r="DG81" s="528"/>
      <c r="DH81" s="528"/>
      <c r="DI81" s="528"/>
      <c r="DJ81" s="528"/>
      <c r="DK81" s="528"/>
      <c r="DL81" s="528"/>
      <c r="DM81" s="528"/>
      <c r="DN81" s="528"/>
      <c r="DO81" s="528"/>
      <c r="DP81" s="528"/>
      <c r="DQ81" s="528"/>
      <c r="DR81" s="528"/>
      <c r="DS81" s="528"/>
      <c r="DT81" s="528"/>
      <c r="DU81" s="528"/>
      <c r="DV81" s="528"/>
      <c r="DW81" s="528"/>
      <c r="DX81" s="528"/>
    </row>
    <row r="82" spans="1:128" ht="12" customHeight="1" x14ac:dyDescent="0.2">
      <c r="A82" s="134"/>
      <c r="B82" s="134"/>
      <c r="C82" s="134" t="s">
        <v>739</v>
      </c>
      <c r="D82" s="134" t="s">
        <v>740</v>
      </c>
      <c r="E82" s="134"/>
      <c r="F82" s="134" t="s">
        <v>741</v>
      </c>
      <c r="G82" s="134"/>
      <c r="H82" s="134"/>
      <c r="I82" s="558">
        <v>490</v>
      </c>
      <c r="K82" s="559">
        <v>8.4304322484128189</v>
      </c>
      <c r="L82" s="560"/>
      <c r="M82" s="561" t="s">
        <v>1531</v>
      </c>
      <c r="N82" s="270"/>
      <c r="O82" s="561">
        <v>8.9539200698842532</v>
      </c>
      <c r="P82" s="561">
        <v>13.995609220636663</v>
      </c>
      <c r="Q82" s="561">
        <v>13.064133016627078</v>
      </c>
      <c r="R82" s="561">
        <v>12.22879684418146</v>
      </c>
      <c r="S82" s="561">
        <v>8.7550971455984659</v>
      </c>
      <c r="T82" s="561">
        <v>2.8012874001668853</v>
      </c>
      <c r="U82" s="528"/>
      <c r="V82" s="528"/>
      <c r="W82" s="528"/>
      <c r="X82" s="528"/>
      <c r="Y82" s="528"/>
      <c r="Z82" s="528"/>
      <c r="AA82" s="528"/>
      <c r="AB82" s="528"/>
      <c r="AC82" s="528"/>
      <c r="AD82" s="528"/>
      <c r="AE82" s="528"/>
      <c r="AF82" s="528"/>
      <c r="AG82" s="528"/>
      <c r="AH82" s="528"/>
      <c r="AI82" s="528"/>
      <c r="AJ82" s="528"/>
      <c r="AK82" s="528"/>
      <c r="AL82" s="528"/>
      <c r="AM82" s="528"/>
      <c r="AN82" s="528"/>
      <c r="AO82" s="528"/>
      <c r="AP82" s="528"/>
      <c r="AQ82" s="528"/>
      <c r="AR82" s="528"/>
      <c r="AS82" s="528"/>
      <c r="AT82" s="528"/>
      <c r="AU82" s="528"/>
      <c r="AV82" s="528"/>
      <c r="AW82" s="528"/>
      <c r="AX82" s="528"/>
      <c r="AY82" s="528"/>
      <c r="AZ82" s="528"/>
      <c r="BA82" s="528"/>
      <c r="BB82" s="528"/>
      <c r="BC82" s="528"/>
      <c r="BD82" s="528"/>
      <c r="BE82" s="528"/>
      <c r="BF82" s="528"/>
      <c r="BG82" s="528"/>
      <c r="BH82" s="528"/>
      <c r="BI82" s="528"/>
      <c r="BJ82" s="528"/>
      <c r="BK82" s="528"/>
      <c r="BL82" s="528"/>
      <c r="BM82" s="528"/>
      <c r="BN82" s="528"/>
      <c r="BO82" s="528"/>
      <c r="BP82" s="528"/>
      <c r="BQ82" s="528"/>
      <c r="BR82" s="528"/>
      <c r="BS82" s="528"/>
      <c r="BT82" s="528"/>
      <c r="BU82" s="528"/>
      <c r="BV82" s="528"/>
      <c r="BW82" s="528"/>
      <c r="BX82" s="528"/>
      <c r="BY82" s="528"/>
      <c r="BZ82" s="528"/>
      <c r="CA82" s="528"/>
      <c r="CB82" s="528"/>
      <c r="CC82" s="528"/>
      <c r="CD82" s="528"/>
      <c r="CE82" s="528"/>
      <c r="CF82" s="528"/>
      <c r="CG82" s="528"/>
      <c r="CH82" s="528"/>
      <c r="CI82" s="528"/>
      <c r="CJ82" s="528"/>
      <c r="CK82" s="528"/>
      <c r="CL82" s="528"/>
      <c r="CM82" s="528"/>
      <c r="CN82" s="528"/>
      <c r="CO82" s="528"/>
      <c r="CP82" s="528"/>
      <c r="CQ82" s="528"/>
      <c r="CR82" s="528"/>
      <c r="CS82" s="528"/>
      <c r="CT82" s="528"/>
      <c r="CU82" s="528"/>
      <c r="CV82" s="528"/>
      <c r="CW82" s="528"/>
      <c r="CX82" s="528"/>
      <c r="CY82" s="528"/>
      <c r="CZ82" s="528"/>
      <c r="DA82" s="528"/>
      <c r="DB82" s="528"/>
      <c r="DC82" s="528"/>
      <c r="DD82" s="528"/>
      <c r="DE82" s="528"/>
      <c r="DF82" s="528"/>
      <c r="DG82" s="528"/>
      <c r="DH82" s="528"/>
      <c r="DI82" s="528"/>
      <c r="DJ82" s="528"/>
      <c r="DK82" s="528"/>
      <c r="DL82" s="528"/>
      <c r="DM82" s="528"/>
      <c r="DN82" s="528"/>
      <c r="DO82" s="528"/>
      <c r="DP82" s="528"/>
      <c r="DQ82" s="528"/>
      <c r="DR82" s="528"/>
      <c r="DS82" s="528"/>
      <c r="DT82" s="528"/>
      <c r="DU82" s="528"/>
      <c r="DV82" s="528"/>
      <c r="DW82" s="528"/>
      <c r="DX82" s="528"/>
    </row>
    <row r="83" spans="1:128" ht="12" customHeight="1" x14ac:dyDescent="0.2">
      <c r="A83" s="134"/>
      <c r="B83" s="134"/>
      <c r="C83" s="134" t="s">
        <v>743</v>
      </c>
      <c r="D83" s="134" t="s">
        <v>744</v>
      </c>
      <c r="E83" s="134"/>
      <c r="F83" s="134" t="s">
        <v>745</v>
      </c>
      <c r="G83" s="134"/>
      <c r="H83" s="134"/>
      <c r="I83" s="558">
        <v>521</v>
      </c>
      <c r="K83" s="559">
        <v>17.287114414901151</v>
      </c>
      <c r="L83" s="560"/>
      <c r="M83" s="561" t="s">
        <v>1532</v>
      </c>
      <c r="N83" s="270"/>
      <c r="O83" s="561">
        <v>17.537942664418214</v>
      </c>
      <c r="P83" s="561">
        <v>29.484029484029485</v>
      </c>
      <c r="Q83" s="561">
        <v>31.619047619047617</v>
      </c>
      <c r="R83" s="561">
        <v>22.091886608015638</v>
      </c>
      <c r="S83" s="561">
        <v>16.949152542372882</v>
      </c>
      <c r="T83" s="561">
        <v>5.2361005331302355</v>
      </c>
      <c r="U83" s="528"/>
      <c r="V83" s="528"/>
      <c r="W83" s="528"/>
      <c r="X83" s="528"/>
      <c r="Y83" s="528"/>
      <c r="Z83" s="528"/>
      <c r="AA83" s="528"/>
      <c r="AB83" s="528"/>
      <c r="AC83" s="528"/>
      <c r="AD83" s="528"/>
      <c r="AE83" s="528"/>
      <c r="AF83" s="528"/>
      <c r="AG83" s="528"/>
      <c r="AH83" s="528"/>
      <c r="AI83" s="528"/>
      <c r="AJ83" s="528"/>
      <c r="AK83" s="528"/>
      <c r="AL83" s="528"/>
      <c r="AM83" s="528"/>
      <c r="AN83" s="528"/>
      <c r="AO83" s="528"/>
      <c r="AP83" s="528"/>
      <c r="AQ83" s="528"/>
      <c r="AR83" s="528"/>
      <c r="AS83" s="528"/>
      <c r="AT83" s="528"/>
      <c r="AU83" s="528"/>
      <c r="AV83" s="528"/>
      <c r="AW83" s="528"/>
      <c r="AX83" s="528"/>
      <c r="AY83" s="528"/>
      <c r="AZ83" s="528"/>
      <c r="BA83" s="528"/>
      <c r="BB83" s="528"/>
      <c r="BC83" s="528"/>
      <c r="BD83" s="528"/>
      <c r="BE83" s="528"/>
      <c r="BF83" s="528"/>
      <c r="BG83" s="528"/>
      <c r="BH83" s="528"/>
      <c r="BI83" s="528"/>
      <c r="BJ83" s="528"/>
      <c r="BK83" s="528"/>
      <c r="BL83" s="528"/>
      <c r="BM83" s="528"/>
      <c r="BN83" s="528"/>
      <c r="BO83" s="528"/>
      <c r="BP83" s="528"/>
      <c r="BQ83" s="528"/>
      <c r="BR83" s="528"/>
      <c r="BS83" s="528"/>
      <c r="BT83" s="528"/>
      <c r="BU83" s="528"/>
      <c r="BV83" s="528"/>
      <c r="BW83" s="528"/>
      <c r="BX83" s="528"/>
      <c r="BY83" s="528"/>
      <c r="BZ83" s="528"/>
      <c r="CA83" s="528"/>
      <c r="CB83" s="528"/>
      <c r="CC83" s="528"/>
      <c r="CD83" s="528"/>
      <c r="CE83" s="528"/>
      <c r="CF83" s="528"/>
      <c r="CG83" s="528"/>
      <c r="CH83" s="528"/>
      <c r="CI83" s="528"/>
      <c r="CJ83" s="528"/>
      <c r="CK83" s="528"/>
      <c r="CL83" s="528"/>
      <c r="CM83" s="528"/>
      <c r="CN83" s="528"/>
      <c r="CO83" s="528"/>
      <c r="CP83" s="528"/>
      <c r="CQ83" s="528"/>
      <c r="CR83" s="528"/>
      <c r="CS83" s="528"/>
      <c r="CT83" s="528"/>
      <c r="CU83" s="528"/>
      <c r="CV83" s="528"/>
      <c r="CW83" s="528"/>
      <c r="CX83" s="528"/>
      <c r="CY83" s="528"/>
      <c r="CZ83" s="528"/>
      <c r="DA83" s="528"/>
      <c r="DB83" s="528"/>
      <c r="DC83" s="528"/>
      <c r="DD83" s="528"/>
      <c r="DE83" s="528"/>
      <c r="DF83" s="528"/>
      <c r="DG83" s="528"/>
      <c r="DH83" s="528"/>
      <c r="DI83" s="528"/>
      <c r="DJ83" s="528"/>
      <c r="DK83" s="528"/>
      <c r="DL83" s="528"/>
      <c r="DM83" s="528"/>
      <c r="DN83" s="528"/>
      <c r="DO83" s="528"/>
      <c r="DP83" s="528"/>
      <c r="DQ83" s="528"/>
      <c r="DR83" s="528"/>
      <c r="DS83" s="528"/>
      <c r="DT83" s="528"/>
      <c r="DU83" s="528"/>
      <c r="DV83" s="528"/>
      <c r="DW83" s="528"/>
      <c r="DX83" s="528"/>
    </row>
    <row r="84" spans="1:128" ht="12" customHeight="1" x14ac:dyDescent="0.2">
      <c r="A84" s="134"/>
      <c r="B84" s="134"/>
      <c r="C84" s="134" t="s">
        <v>747</v>
      </c>
      <c r="D84" s="134" t="s">
        <v>748</v>
      </c>
      <c r="E84" s="134"/>
      <c r="F84" s="134" t="s">
        <v>749</v>
      </c>
      <c r="G84" s="134"/>
      <c r="H84" s="134"/>
      <c r="I84" s="558">
        <v>422</v>
      </c>
      <c r="K84" s="559">
        <v>14.474082986199669</v>
      </c>
      <c r="L84" s="560"/>
      <c r="M84" s="561" t="s">
        <v>1533</v>
      </c>
      <c r="N84" s="270"/>
      <c r="O84" s="561">
        <v>13.567174056915949</v>
      </c>
      <c r="P84" s="561">
        <v>28.493150684931507</v>
      </c>
      <c r="Q84" s="561">
        <v>24.400417101147028</v>
      </c>
      <c r="R84" s="561">
        <v>20.614469772051539</v>
      </c>
      <c r="S84" s="561">
        <v>8.8593576965669989</v>
      </c>
      <c r="T84" s="561">
        <v>6.0139736446449099</v>
      </c>
      <c r="U84" s="528"/>
      <c r="V84" s="528"/>
      <c r="W84" s="528"/>
      <c r="X84" s="528"/>
      <c r="Y84" s="528"/>
      <c r="Z84" s="528"/>
      <c r="AA84" s="528"/>
      <c r="AB84" s="528"/>
      <c r="AC84" s="528"/>
      <c r="AD84" s="528"/>
      <c r="AE84" s="528"/>
      <c r="AF84" s="528"/>
      <c r="AG84" s="528"/>
      <c r="AH84" s="528"/>
      <c r="AI84" s="528"/>
      <c r="AJ84" s="528"/>
      <c r="AK84" s="528"/>
      <c r="AL84" s="528"/>
      <c r="AM84" s="528"/>
      <c r="AN84" s="528"/>
      <c r="AO84" s="528"/>
      <c r="AP84" s="528"/>
      <c r="AQ84" s="528"/>
      <c r="AR84" s="528"/>
      <c r="AS84" s="528"/>
      <c r="AT84" s="528"/>
      <c r="AU84" s="528"/>
      <c r="AV84" s="528"/>
      <c r="AW84" s="528"/>
      <c r="AX84" s="528"/>
      <c r="AY84" s="528"/>
      <c r="AZ84" s="528"/>
      <c r="BA84" s="528"/>
      <c r="BB84" s="528"/>
      <c r="BC84" s="528"/>
      <c r="BD84" s="528"/>
      <c r="BE84" s="528"/>
      <c r="BF84" s="528"/>
      <c r="BG84" s="528"/>
      <c r="BH84" s="528"/>
      <c r="BI84" s="528"/>
      <c r="BJ84" s="528"/>
      <c r="BK84" s="528"/>
      <c r="BL84" s="528"/>
      <c r="BM84" s="528"/>
      <c r="BN84" s="528"/>
      <c r="BO84" s="528"/>
      <c r="BP84" s="528"/>
      <c r="BQ84" s="528"/>
      <c r="BR84" s="528"/>
      <c r="BS84" s="528"/>
      <c r="BT84" s="528"/>
      <c r="BU84" s="528"/>
      <c r="BV84" s="528"/>
      <c r="BW84" s="528"/>
      <c r="BX84" s="528"/>
      <c r="BY84" s="528"/>
      <c r="BZ84" s="528"/>
      <c r="CA84" s="528"/>
      <c r="CB84" s="528"/>
      <c r="CC84" s="528"/>
      <c r="CD84" s="528"/>
      <c r="CE84" s="528"/>
      <c r="CF84" s="528"/>
      <c r="CG84" s="528"/>
      <c r="CH84" s="528"/>
      <c r="CI84" s="528"/>
      <c r="CJ84" s="528"/>
      <c r="CK84" s="528"/>
      <c r="CL84" s="528"/>
      <c r="CM84" s="528"/>
      <c r="CN84" s="528"/>
      <c r="CO84" s="528"/>
      <c r="CP84" s="528"/>
      <c r="CQ84" s="528"/>
      <c r="CR84" s="528"/>
      <c r="CS84" s="528"/>
      <c r="CT84" s="528"/>
      <c r="CU84" s="528"/>
      <c r="CV84" s="528"/>
      <c r="CW84" s="528"/>
      <c r="CX84" s="528"/>
      <c r="CY84" s="528"/>
      <c r="CZ84" s="528"/>
      <c r="DA84" s="528"/>
      <c r="DB84" s="528"/>
      <c r="DC84" s="528"/>
      <c r="DD84" s="528"/>
      <c r="DE84" s="528"/>
      <c r="DF84" s="528"/>
      <c r="DG84" s="528"/>
      <c r="DH84" s="528"/>
      <c r="DI84" s="528"/>
      <c r="DJ84" s="528"/>
      <c r="DK84" s="528"/>
      <c r="DL84" s="528"/>
      <c r="DM84" s="528"/>
      <c r="DN84" s="528"/>
      <c r="DO84" s="528"/>
      <c r="DP84" s="528"/>
      <c r="DQ84" s="528"/>
      <c r="DR84" s="528"/>
      <c r="DS84" s="528"/>
      <c r="DT84" s="528"/>
      <c r="DU84" s="528"/>
      <c r="DV84" s="528"/>
      <c r="DW84" s="528"/>
      <c r="DX84" s="528"/>
    </row>
    <row r="85" spans="1:128" ht="12" customHeight="1" x14ac:dyDescent="0.2">
      <c r="A85" s="134"/>
      <c r="B85" s="134"/>
      <c r="C85" s="134" t="s">
        <v>751</v>
      </c>
      <c r="D85" s="134" t="s">
        <v>752</v>
      </c>
      <c r="E85" s="134"/>
      <c r="F85" s="134" t="s">
        <v>753</v>
      </c>
      <c r="G85" s="134"/>
      <c r="H85" s="134"/>
      <c r="I85" s="558">
        <v>200</v>
      </c>
      <c r="K85" s="559">
        <v>11.005397282920983</v>
      </c>
      <c r="L85" s="560"/>
      <c r="M85" s="561" t="s">
        <v>1534</v>
      </c>
      <c r="N85" s="270"/>
      <c r="O85" s="561">
        <v>8.8544548976203643</v>
      </c>
      <c r="P85" s="561">
        <v>21.804511278195491</v>
      </c>
      <c r="Q85" s="561">
        <v>19.254658385093165</v>
      </c>
      <c r="R85" s="561">
        <v>13.612950699043413</v>
      </c>
      <c r="S85" s="561">
        <v>9.1089108910891081</v>
      </c>
      <c r="T85" s="561">
        <v>4.7667196302181134</v>
      </c>
      <c r="U85" s="528"/>
      <c r="V85" s="528"/>
      <c r="W85" s="528"/>
      <c r="X85" s="528"/>
      <c r="Y85" s="528"/>
      <c r="Z85" s="528"/>
      <c r="AA85" s="528"/>
      <c r="AB85" s="528"/>
      <c r="AC85" s="528"/>
      <c r="AD85" s="528"/>
      <c r="AE85" s="528"/>
      <c r="AF85" s="528"/>
      <c r="AG85" s="528"/>
      <c r="AH85" s="528"/>
      <c r="AI85" s="528"/>
      <c r="AJ85" s="528"/>
      <c r="AK85" s="528"/>
      <c r="AL85" s="528"/>
      <c r="AM85" s="528"/>
      <c r="AN85" s="528"/>
      <c r="AO85" s="528"/>
      <c r="AP85" s="528"/>
      <c r="AQ85" s="528"/>
      <c r="AR85" s="528"/>
      <c r="AS85" s="528"/>
      <c r="AT85" s="528"/>
      <c r="AU85" s="528"/>
      <c r="AV85" s="528"/>
      <c r="AW85" s="528"/>
      <c r="AX85" s="528"/>
      <c r="AY85" s="528"/>
      <c r="AZ85" s="528"/>
      <c r="BA85" s="528"/>
      <c r="BB85" s="528"/>
      <c r="BC85" s="528"/>
      <c r="BD85" s="528"/>
      <c r="BE85" s="528"/>
      <c r="BF85" s="528"/>
      <c r="BG85" s="528"/>
      <c r="BH85" s="528"/>
      <c r="BI85" s="528"/>
      <c r="BJ85" s="528"/>
      <c r="BK85" s="528"/>
      <c r="BL85" s="528"/>
      <c r="BM85" s="528"/>
      <c r="BN85" s="528"/>
      <c r="BO85" s="528"/>
      <c r="BP85" s="528"/>
      <c r="BQ85" s="528"/>
      <c r="BR85" s="528"/>
      <c r="BS85" s="528"/>
      <c r="BT85" s="528"/>
      <c r="BU85" s="528"/>
      <c r="BV85" s="528"/>
      <c r="BW85" s="528"/>
      <c r="BX85" s="528"/>
      <c r="BY85" s="528"/>
      <c r="BZ85" s="528"/>
      <c r="CA85" s="528"/>
      <c r="CB85" s="528"/>
      <c r="CC85" s="528"/>
      <c r="CD85" s="528"/>
      <c r="CE85" s="528"/>
      <c r="CF85" s="528"/>
      <c r="CG85" s="528"/>
      <c r="CH85" s="528"/>
      <c r="CI85" s="528"/>
      <c r="CJ85" s="528"/>
      <c r="CK85" s="528"/>
      <c r="CL85" s="528"/>
      <c r="CM85" s="528"/>
      <c r="CN85" s="528"/>
      <c r="CO85" s="528"/>
      <c r="CP85" s="528"/>
      <c r="CQ85" s="528"/>
      <c r="CR85" s="528"/>
      <c r="CS85" s="528"/>
      <c r="CT85" s="528"/>
      <c r="CU85" s="528"/>
      <c r="CV85" s="528"/>
      <c r="CW85" s="528"/>
      <c r="CX85" s="528"/>
      <c r="CY85" s="528"/>
      <c r="CZ85" s="528"/>
      <c r="DA85" s="528"/>
      <c r="DB85" s="528"/>
      <c r="DC85" s="528"/>
      <c r="DD85" s="528"/>
      <c r="DE85" s="528"/>
      <c r="DF85" s="528"/>
      <c r="DG85" s="528"/>
      <c r="DH85" s="528"/>
      <c r="DI85" s="528"/>
      <c r="DJ85" s="528"/>
      <c r="DK85" s="528"/>
      <c r="DL85" s="528"/>
      <c r="DM85" s="528"/>
      <c r="DN85" s="528"/>
      <c r="DO85" s="528"/>
      <c r="DP85" s="528"/>
      <c r="DQ85" s="528"/>
      <c r="DR85" s="528"/>
      <c r="DS85" s="528"/>
      <c r="DT85" s="528"/>
      <c r="DU85" s="528"/>
      <c r="DV85" s="528"/>
      <c r="DW85" s="528"/>
      <c r="DX85" s="528"/>
    </row>
    <row r="86" spans="1:128" ht="12" customHeight="1" x14ac:dyDescent="0.2">
      <c r="A86" s="134"/>
      <c r="B86" s="134"/>
      <c r="C86" s="134" t="s">
        <v>755</v>
      </c>
      <c r="D86" s="134" t="s">
        <v>756</v>
      </c>
      <c r="E86" s="134"/>
      <c r="F86" s="134" t="s">
        <v>757</v>
      </c>
      <c r="G86" s="134"/>
      <c r="H86" s="134"/>
      <c r="I86" s="558">
        <v>646</v>
      </c>
      <c r="K86" s="559">
        <v>9.5616864459198307</v>
      </c>
      <c r="L86" s="560"/>
      <c r="M86" s="561" t="s">
        <v>1535</v>
      </c>
      <c r="N86" s="270"/>
      <c r="O86" s="561">
        <v>8.9856575082080532</v>
      </c>
      <c r="P86" s="561">
        <v>14.614952220348512</v>
      </c>
      <c r="Q86" s="561">
        <v>14.070875521143538</v>
      </c>
      <c r="R86" s="561">
        <v>14.284306964831051</v>
      </c>
      <c r="S86" s="561">
        <v>8.6580086580086579</v>
      </c>
      <c r="T86" s="561">
        <v>4.0987106139526945</v>
      </c>
      <c r="U86" s="528"/>
      <c r="V86" s="528"/>
      <c r="W86" s="528"/>
      <c r="X86" s="528"/>
      <c r="Y86" s="528"/>
      <c r="Z86" s="528"/>
      <c r="AA86" s="528"/>
      <c r="AB86" s="528"/>
      <c r="AC86" s="528"/>
      <c r="AD86" s="528"/>
      <c r="AE86" s="528"/>
      <c r="AF86" s="528"/>
      <c r="AG86" s="528"/>
      <c r="AH86" s="528"/>
      <c r="AI86" s="528"/>
      <c r="AJ86" s="528"/>
      <c r="AK86" s="528"/>
      <c r="AL86" s="528"/>
      <c r="AM86" s="528"/>
      <c r="AN86" s="528"/>
      <c r="AO86" s="528"/>
      <c r="AP86" s="528"/>
      <c r="AQ86" s="528"/>
      <c r="AR86" s="528"/>
      <c r="AS86" s="528"/>
      <c r="AT86" s="528"/>
      <c r="AU86" s="528"/>
      <c r="AV86" s="528"/>
      <c r="AW86" s="528"/>
      <c r="AX86" s="528"/>
      <c r="AY86" s="528"/>
      <c r="AZ86" s="528"/>
      <c r="BA86" s="528"/>
      <c r="BB86" s="528"/>
      <c r="BC86" s="528"/>
      <c r="BD86" s="528"/>
      <c r="BE86" s="528"/>
      <c r="BF86" s="528"/>
      <c r="BG86" s="528"/>
      <c r="BH86" s="528"/>
      <c r="BI86" s="528"/>
      <c r="BJ86" s="528"/>
      <c r="BK86" s="528"/>
      <c r="BL86" s="528"/>
      <c r="BM86" s="528"/>
      <c r="BN86" s="528"/>
      <c r="BO86" s="528"/>
      <c r="BP86" s="528"/>
      <c r="BQ86" s="528"/>
      <c r="BR86" s="528"/>
      <c r="BS86" s="528"/>
      <c r="BT86" s="528"/>
      <c r="BU86" s="528"/>
      <c r="BV86" s="528"/>
      <c r="BW86" s="528"/>
      <c r="BX86" s="528"/>
      <c r="BY86" s="528"/>
      <c r="BZ86" s="528"/>
      <c r="CA86" s="528"/>
      <c r="CB86" s="528"/>
      <c r="CC86" s="528"/>
      <c r="CD86" s="528"/>
      <c r="CE86" s="528"/>
      <c r="CF86" s="528"/>
      <c r="CG86" s="528"/>
      <c r="CH86" s="528"/>
      <c r="CI86" s="528"/>
      <c r="CJ86" s="528"/>
      <c r="CK86" s="528"/>
      <c r="CL86" s="528"/>
      <c r="CM86" s="528"/>
      <c r="CN86" s="528"/>
      <c r="CO86" s="528"/>
      <c r="CP86" s="528"/>
      <c r="CQ86" s="528"/>
      <c r="CR86" s="528"/>
      <c r="CS86" s="528"/>
      <c r="CT86" s="528"/>
      <c r="CU86" s="528"/>
      <c r="CV86" s="528"/>
      <c r="CW86" s="528"/>
      <c r="CX86" s="528"/>
      <c r="CY86" s="528"/>
      <c r="CZ86" s="528"/>
      <c r="DA86" s="528"/>
      <c r="DB86" s="528"/>
      <c r="DC86" s="528"/>
      <c r="DD86" s="528"/>
      <c r="DE86" s="528"/>
      <c r="DF86" s="528"/>
      <c r="DG86" s="528"/>
      <c r="DH86" s="528"/>
      <c r="DI86" s="528"/>
      <c r="DJ86" s="528"/>
      <c r="DK86" s="528"/>
      <c r="DL86" s="528"/>
      <c r="DM86" s="528"/>
      <c r="DN86" s="528"/>
      <c r="DO86" s="528"/>
      <c r="DP86" s="528"/>
      <c r="DQ86" s="528"/>
      <c r="DR86" s="528"/>
      <c r="DS86" s="528"/>
      <c r="DT86" s="528"/>
      <c r="DU86" s="528"/>
      <c r="DV86" s="528"/>
      <c r="DW86" s="528"/>
      <c r="DX86" s="528"/>
    </row>
    <row r="87" spans="1:128" ht="12" customHeight="1" x14ac:dyDescent="0.2">
      <c r="A87" s="134"/>
      <c r="B87" s="134"/>
      <c r="C87" s="134"/>
      <c r="D87" s="134"/>
      <c r="E87" s="134"/>
      <c r="F87" s="134"/>
      <c r="G87" s="134"/>
      <c r="H87" s="134"/>
      <c r="I87" s="558"/>
      <c r="K87" s="559"/>
      <c r="L87" s="560"/>
      <c r="M87" s="561"/>
      <c r="N87" s="270"/>
      <c r="O87" s="561"/>
      <c r="P87" s="561"/>
      <c r="Q87" s="561"/>
      <c r="R87" s="561"/>
      <c r="S87" s="561"/>
      <c r="T87" s="561"/>
      <c r="U87" s="528"/>
      <c r="V87" s="528"/>
      <c r="W87" s="528"/>
      <c r="X87" s="528"/>
      <c r="Y87" s="528"/>
      <c r="Z87" s="528"/>
      <c r="AA87" s="528"/>
      <c r="AB87" s="528"/>
      <c r="AC87" s="528"/>
      <c r="AD87" s="528"/>
      <c r="AE87" s="528"/>
      <c r="AF87" s="528"/>
      <c r="AG87" s="528"/>
      <c r="AH87" s="528"/>
      <c r="AI87" s="528"/>
      <c r="AJ87" s="528"/>
      <c r="AK87" s="528"/>
      <c r="AL87" s="528"/>
      <c r="AM87" s="528"/>
      <c r="AN87" s="528"/>
      <c r="AO87" s="528"/>
      <c r="AP87" s="528"/>
      <c r="AQ87" s="528"/>
      <c r="AR87" s="528"/>
      <c r="AS87" s="528"/>
      <c r="AT87" s="528"/>
      <c r="AU87" s="528"/>
      <c r="AV87" s="528"/>
      <c r="AW87" s="528"/>
      <c r="AX87" s="528"/>
      <c r="AY87" s="528"/>
      <c r="AZ87" s="528"/>
      <c r="BA87" s="528"/>
      <c r="BB87" s="528"/>
      <c r="BC87" s="528"/>
      <c r="BD87" s="528"/>
      <c r="BE87" s="528"/>
      <c r="BF87" s="528"/>
      <c r="BG87" s="528"/>
      <c r="BH87" s="528"/>
      <c r="BI87" s="528"/>
      <c r="BJ87" s="528"/>
      <c r="BK87" s="528"/>
      <c r="BL87" s="528"/>
      <c r="BM87" s="528"/>
      <c r="BN87" s="528"/>
      <c r="BO87" s="528"/>
      <c r="BP87" s="528"/>
      <c r="BQ87" s="528"/>
      <c r="BR87" s="528"/>
      <c r="BS87" s="528"/>
      <c r="BT87" s="528"/>
      <c r="BU87" s="528"/>
      <c r="BV87" s="528"/>
      <c r="BW87" s="528"/>
      <c r="BX87" s="528"/>
      <c r="BY87" s="528"/>
      <c r="BZ87" s="528"/>
      <c r="CA87" s="528"/>
      <c r="CB87" s="528"/>
      <c r="CC87" s="528"/>
      <c r="CD87" s="528"/>
      <c r="CE87" s="528"/>
      <c r="CF87" s="528"/>
      <c r="CG87" s="528"/>
      <c r="CH87" s="528"/>
      <c r="CI87" s="528"/>
      <c r="CJ87" s="528"/>
      <c r="CK87" s="528"/>
      <c r="CL87" s="528"/>
      <c r="CM87" s="528"/>
      <c r="CN87" s="528"/>
      <c r="CO87" s="528"/>
      <c r="CP87" s="528"/>
      <c r="CQ87" s="528"/>
      <c r="CR87" s="528"/>
      <c r="CS87" s="528"/>
      <c r="CT87" s="528"/>
      <c r="CU87" s="528"/>
      <c r="CV87" s="528"/>
      <c r="CW87" s="528"/>
      <c r="CX87" s="528"/>
      <c r="CY87" s="528"/>
      <c r="CZ87" s="528"/>
      <c r="DA87" s="528"/>
      <c r="DB87" s="528"/>
      <c r="DC87" s="528"/>
      <c r="DD87" s="528"/>
      <c r="DE87" s="528"/>
      <c r="DF87" s="528"/>
      <c r="DG87" s="528"/>
      <c r="DH87" s="528"/>
      <c r="DI87" s="528"/>
      <c r="DJ87" s="528"/>
      <c r="DK87" s="528"/>
      <c r="DL87" s="528"/>
      <c r="DM87" s="528"/>
      <c r="DN87" s="528"/>
      <c r="DO87" s="528"/>
      <c r="DP87" s="528"/>
      <c r="DQ87" s="528"/>
      <c r="DR87" s="528"/>
      <c r="DS87" s="528"/>
      <c r="DT87" s="528"/>
      <c r="DU87" s="528"/>
      <c r="DV87" s="528"/>
      <c r="DW87" s="528"/>
      <c r="DX87" s="528"/>
    </row>
    <row r="88" spans="1:128" ht="12" customHeight="1" x14ac:dyDescent="0.2">
      <c r="A88" s="134"/>
      <c r="B88" s="134"/>
      <c r="C88" s="134" t="s">
        <v>759</v>
      </c>
      <c r="D88" s="134" t="s">
        <v>760</v>
      </c>
      <c r="E88" s="134" t="s">
        <v>761</v>
      </c>
      <c r="F88" s="134"/>
      <c r="G88" s="134"/>
      <c r="H88" s="134"/>
      <c r="I88" s="558">
        <v>4275</v>
      </c>
      <c r="K88" s="559">
        <v>14.45701465898963</v>
      </c>
      <c r="L88" s="560"/>
      <c r="M88" s="561" t="s">
        <v>1536</v>
      </c>
      <c r="N88" s="270"/>
      <c r="O88" s="561">
        <v>12.333497779970399</v>
      </c>
      <c r="P88" s="561">
        <v>22.180208429401457</v>
      </c>
      <c r="Q88" s="561">
        <v>24.621660505181111</v>
      </c>
      <c r="R88" s="561">
        <v>19.732427445059557</v>
      </c>
      <c r="S88" s="561">
        <v>14.88719378701634</v>
      </c>
      <c r="T88" s="561">
        <v>5.353048712743286</v>
      </c>
      <c r="U88" s="528"/>
      <c r="V88" s="528"/>
      <c r="W88" s="528"/>
      <c r="X88" s="528"/>
      <c r="Y88" s="528"/>
      <c r="Z88" s="528"/>
      <c r="AA88" s="528"/>
      <c r="AB88" s="528"/>
      <c r="AC88" s="528"/>
      <c r="AD88" s="528"/>
      <c r="AE88" s="528"/>
      <c r="AF88" s="528"/>
      <c r="AG88" s="528"/>
      <c r="AH88" s="528"/>
      <c r="AI88" s="528"/>
      <c r="AJ88" s="528"/>
      <c r="AK88" s="528"/>
      <c r="AL88" s="528"/>
      <c r="AM88" s="528"/>
      <c r="AN88" s="528"/>
      <c r="AO88" s="528"/>
      <c r="AP88" s="528"/>
      <c r="AQ88" s="528"/>
      <c r="AR88" s="528"/>
      <c r="AS88" s="528"/>
      <c r="AT88" s="528"/>
      <c r="AU88" s="528"/>
      <c r="AV88" s="528"/>
      <c r="AW88" s="528"/>
      <c r="AX88" s="528"/>
      <c r="AY88" s="528"/>
      <c r="AZ88" s="528"/>
      <c r="BA88" s="528"/>
      <c r="BB88" s="528"/>
      <c r="BC88" s="528"/>
      <c r="BD88" s="528"/>
      <c r="BE88" s="528"/>
      <c r="BF88" s="528"/>
      <c r="BG88" s="528"/>
      <c r="BH88" s="528"/>
      <c r="BI88" s="528"/>
      <c r="BJ88" s="528"/>
      <c r="BK88" s="528"/>
      <c r="BL88" s="528"/>
      <c r="BM88" s="528"/>
      <c r="BN88" s="528"/>
      <c r="BO88" s="528"/>
      <c r="BP88" s="528"/>
      <c r="BQ88" s="528"/>
      <c r="BR88" s="528"/>
      <c r="BS88" s="528"/>
      <c r="BT88" s="528"/>
      <c r="BU88" s="528"/>
      <c r="BV88" s="528"/>
      <c r="BW88" s="528"/>
      <c r="BX88" s="528"/>
      <c r="BY88" s="528"/>
      <c r="BZ88" s="528"/>
      <c r="CA88" s="528"/>
      <c r="CB88" s="528"/>
      <c r="CC88" s="528"/>
      <c r="CD88" s="528"/>
      <c r="CE88" s="528"/>
      <c r="CF88" s="528"/>
      <c r="CG88" s="528"/>
      <c r="CH88" s="528"/>
      <c r="CI88" s="528"/>
      <c r="CJ88" s="528"/>
      <c r="CK88" s="528"/>
      <c r="CL88" s="528"/>
      <c r="CM88" s="528"/>
      <c r="CN88" s="528"/>
      <c r="CO88" s="528"/>
      <c r="CP88" s="528"/>
      <c r="CQ88" s="528"/>
      <c r="CR88" s="528"/>
      <c r="CS88" s="528"/>
      <c r="CT88" s="528"/>
      <c r="CU88" s="528"/>
      <c r="CV88" s="528"/>
      <c r="CW88" s="528"/>
      <c r="CX88" s="528"/>
      <c r="CY88" s="528"/>
      <c r="CZ88" s="528"/>
      <c r="DA88" s="528"/>
      <c r="DB88" s="528"/>
      <c r="DC88" s="528"/>
      <c r="DD88" s="528"/>
      <c r="DE88" s="528"/>
      <c r="DF88" s="528"/>
      <c r="DG88" s="528"/>
      <c r="DH88" s="528"/>
      <c r="DI88" s="528"/>
      <c r="DJ88" s="528"/>
      <c r="DK88" s="528"/>
      <c r="DL88" s="528"/>
      <c r="DM88" s="528"/>
      <c r="DN88" s="528"/>
      <c r="DO88" s="528"/>
      <c r="DP88" s="528"/>
      <c r="DQ88" s="528"/>
      <c r="DR88" s="528"/>
      <c r="DS88" s="528"/>
      <c r="DT88" s="528"/>
      <c r="DU88" s="528"/>
      <c r="DV88" s="528"/>
      <c r="DW88" s="528"/>
      <c r="DX88" s="528"/>
    </row>
    <row r="89" spans="1:128" ht="16.5" customHeight="1" x14ac:dyDescent="0.2">
      <c r="A89" s="134"/>
      <c r="B89" s="134"/>
      <c r="C89" s="134" t="s">
        <v>763</v>
      </c>
      <c r="D89" s="134" t="s">
        <v>764</v>
      </c>
      <c r="E89" s="134"/>
      <c r="F89" s="134" t="s">
        <v>765</v>
      </c>
      <c r="G89" s="134"/>
      <c r="H89" s="134"/>
      <c r="I89" s="558">
        <v>722</v>
      </c>
      <c r="K89" s="559">
        <v>17.001247728433849</v>
      </c>
      <c r="L89" s="560"/>
      <c r="M89" s="561" t="s">
        <v>1537</v>
      </c>
      <c r="N89" s="270"/>
      <c r="O89" s="561">
        <v>14.539579967689823</v>
      </c>
      <c r="P89" s="561">
        <v>32.529239766081872</v>
      </c>
      <c r="Q89" s="561">
        <v>33.236994219653177</v>
      </c>
      <c r="R89" s="561">
        <v>20.745762711864405</v>
      </c>
      <c r="S89" s="561">
        <v>13.814616755793226</v>
      </c>
      <c r="T89" s="561">
        <v>5.7693488000982018</v>
      </c>
      <c r="U89" s="528"/>
      <c r="V89" s="528"/>
      <c r="W89" s="528"/>
      <c r="X89" s="528"/>
      <c r="Y89" s="528"/>
      <c r="Z89" s="528"/>
      <c r="AA89" s="528"/>
      <c r="AB89" s="528"/>
      <c r="AC89" s="528"/>
      <c r="AD89" s="528"/>
      <c r="AE89" s="528"/>
      <c r="AF89" s="528"/>
      <c r="AG89" s="528"/>
      <c r="AH89" s="528"/>
      <c r="AI89" s="528"/>
      <c r="AJ89" s="528"/>
      <c r="AK89" s="528"/>
      <c r="AL89" s="528"/>
      <c r="AM89" s="528"/>
      <c r="AN89" s="528"/>
      <c r="AO89" s="528"/>
      <c r="AP89" s="528"/>
      <c r="AQ89" s="528"/>
      <c r="AR89" s="528"/>
      <c r="AS89" s="528"/>
      <c r="AT89" s="528"/>
      <c r="AU89" s="528"/>
      <c r="AV89" s="528"/>
      <c r="AW89" s="528"/>
      <c r="AX89" s="528"/>
      <c r="AY89" s="528"/>
      <c r="AZ89" s="528"/>
      <c r="BA89" s="528"/>
      <c r="BB89" s="528"/>
      <c r="BC89" s="528"/>
      <c r="BD89" s="528"/>
      <c r="BE89" s="528"/>
      <c r="BF89" s="528"/>
      <c r="BG89" s="528"/>
      <c r="BH89" s="528"/>
      <c r="BI89" s="528"/>
      <c r="BJ89" s="528"/>
      <c r="BK89" s="528"/>
      <c r="BL89" s="528"/>
      <c r="BM89" s="528"/>
      <c r="BN89" s="528"/>
      <c r="BO89" s="528"/>
      <c r="BP89" s="528"/>
      <c r="BQ89" s="528"/>
      <c r="BR89" s="528"/>
      <c r="BS89" s="528"/>
      <c r="BT89" s="528"/>
      <c r="BU89" s="528"/>
      <c r="BV89" s="528"/>
      <c r="BW89" s="528"/>
      <c r="BX89" s="528"/>
      <c r="BY89" s="528"/>
      <c r="BZ89" s="528"/>
      <c r="CA89" s="528"/>
      <c r="CB89" s="528"/>
      <c r="CC89" s="528"/>
      <c r="CD89" s="528"/>
      <c r="CE89" s="528"/>
      <c r="CF89" s="528"/>
      <c r="CG89" s="528"/>
      <c r="CH89" s="528"/>
      <c r="CI89" s="528"/>
      <c r="CJ89" s="528"/>
      <c r="CK89" s="528"/>
      <c r="CL89" s="528"/>
      <c r="CM89" s="528"/>
      <c r="CN89" s="528"/>
      <c r="CO89" s="528"/>
      <c r="CP89" s="528"/>
      <c r="CQ89" s="528"/>
      <c r="CR89" s="528"/>
      <c r="CS89" s="528"/>
      <c r="CT89" s="528"/>
      <c r="CU89" s="528"/>
      <c r="CV89" s="528"/>
      <c r="CW89" s="528"/>
      <c r="CX89" s="528"/>
      <c r="CY89" s="528"/>
      <c r="CZ89" s="528"/>
      <c r="DA89" s="528"/>
      <c r="DB89" s="528"/>
      <c r="DC89" s="528"/>
      <c r="DD89" s="528"/>
      <c r="DE89" s="528"/>
      <c r="DF89" s="528"/>
      <c r="DG89" s="528"/>
      <c r="DH89" s="528"/>
      <c r="DI89" s="528"/>
      <c r="DJ89" s="528"/>
      <c r="DK89" s="528"/>
      <c r="DL89" s="528"/>
      <c r="DM89" s="528"/>
      <c r="DN89" s="528"/>
      <c r="DO89" s="528"/>
      <c r="DP89" s="528"/>
      <c r="DQ89" s="528"/>
      <c r="DR89" s="528"/>
      <c r="DS89" s="528"/>
      <c r="DT89" s="528"/>
      <c r="DU89" s="528"/>
      <c r="DV89" s="528"/>
      <c r="DW89" s="528"/>
      <c r="DX89" s="528"/>
    </row>
    <row r="90" spans="1:128" ht="12" customHeight="1" x14ac:dyDescent="0.2">
      <c r="A90" s="134"/>
      <c r="B90" s="134"/>
      <c r="C90" s="134" t="s">
        <v>767</v>
      </c>
      <c r="D90" s="134" t="s">
        <v>768</v>
      </c>
      <c r="E90" s="134"/>
      <c r="F90" s="134" t="s">
        <v>769</v>
      </c>
      <c r="G90" s="134"/>
      <c r="H90" s="134"/>
      <c r="I90" s="558">
        <v>228</v>
      </c>
      <c r="K90" s="559">
        <v>12.44479125484156</v>
      </c>
      <c r="L90" s="560"/>
      <c r="M90" s="561" t="s">
        <v>1538</v>
      </c>
      <c r="N90" s="270"/>
      <c r="O90" s="561">
        <v>8.2417582417582427</v>
      </c>
      <c r="P90" s="561">
        <v>18.09598741148702</v>
      </c>
      <c r="Q90" s="561">
        <v>28.751753155680223</v>
      </c>
      <c r="R90" s="561">
        <v>14.383561643835616</v>
      </c>
      <c r="S90" s="561">
        <v>9.2024539877300615</v>
      </c>
      <c r="T90" s="561">
        <v>4.5842353240799696</v>
      </c>
      <c r="U90" s="528"/>
      <c r="V90" s="528"/>
      <c r="W90" s="528"/>
      <c r="X90" s="528"/>
      <c r="Y90" s="528"/>
      <c r="Z90" s="528"/>
      <c r="AA90" s="528"/>
      <c r="AB90" s="528"/>
      <c r="AC90" s="528"/>
      <c r="AD90" s="528"/>
      <c r="AE90" s="528"/>
      <c r="AF90" s="528"/>
      <c r="AG90" s="528"/>
      <c r="AH90" s="528"/>
      <c r="AI90" s="528"/>
      <c r="AJ90" s="528"/>
      <c r="AK90" s="528"/>
      <c r="AL90" s="528"/>
      <c r="AM90" s="528"/>
      <c r="AN90" s="528"/>
      <c r="AO90" s="528"/>
      <c r="AP90" s="528"/>
      <c r="AQ90" s="528"/>
      <c r="AR90" s="528"/>
      <c r="AS90" s="528"/>
      <c r="AT90" s="528"/>
      <c r="AU90" s="528"/>
      <c r="AV90" s="528"/>
      <c r="AW90" s="528"/>
      <c r="AX90" s="528"/>
      <c r="AY90" s="528"/>
      <c r="AZ90" s="528"/>
      <c r="BA90" s="528"/>
      <c r="BB90" s="528"/>
      <c r="BC90" s="528"/>
      <c r="BD90" s="528"/>
      <c r="BE90" s="528"/>
      <c r="BF90" s="528"/>
      <c r="BG90" s="528"/>
      <c r="BH90" s="528"/>
      <c r="BI90" s="528"/>
      <c r="BJ90" s="528"/>
      <c r="BK90" s="528"/>
      <c r="BL90" s="528"/>
      <c r="BM90" s="528"/>
      <c r="BN90" s="528"/>
      <c r="BO90" s="528"/>
      <c r="BP90" s="528"/>
      <c r="BQ90" s="528"/>
      <c r="BR90" s="528"/>
      <c r="BS90" s="528"/>
      <c r="BT90" s="528"/>
      <c r="BU90" s="528"/>
      <c r="BV90" s="528"/>
      <c r="BW90" s="528"/>
      <c r="BX90" s="528"/>
      <c r="BY90" s="528"/>
      <c r="BZ90" s="528"/>
      <c r="CA90" s="528"/>
      <c r="CB90" s="528"/>
      <c r="CC90" s="528"/>
      <c r="CD90" s="528"/>
      <c r="CE90" s="528"/>
      <c r="CF90" s="528"/>
      <c r="CG90" s="528"/>
      <c r="CH90" s="528"/>
      <c r="CI90" s="528"/>
      <c r="CJ90" s="528"/>
      <c r="CK90" s="528"/>
      <c r="CL90" s="528"/>
      <c r="CM90" s="528"/>
      <c r="CN90" s="528"/>
      <c r="CO90" s="528"/>
      <c r="CP90" s="528"/>
      <c r="CQ90" s="528"/>
      <c r="CR90" s="528"/>
      <c r="CS90" s="528"/>
      <c r="CT90" s="528"/>
      <c r="CU90" s="528"/>
      <c r="CV90" s="528"/>
      <c r="CW90" s="528"/>
      <c r="CX90" s="528"/>
      <c r="CY90" s="528"/>
      <c r="CZ90" s="528"/>
      <c r="DA90" s="528"/>
      <c r="DB90" s="528"/>
      <c r="DC90" s="528"/>
      <c r="DD90" s="528"/>
      <c r="DE90" s="528"/>
      <c r="DF90" s="528"/>
      <c r="DG90" s="528"/>
      <c r="DH90" s="528"/>
      <c r="DI90" s="528"/>
      <c r="DJ90" s="528"/>
      <c r="DK90" s="528"/>
      <c r="DL90" s="528"/>
      <c r="DM90" s="528"/>
      <c r="DN90" s="528"/>
      <c r="DO90" s="528"/>
      <c r="DP90" s="528"/>
      <c r="DQ90" s="528"/>
      <c r="DR90" s="528"/>
      <c r="DS90" s="528"/>
      <c r="DT90" s="528"/>
      <c r="DU90" s="528"/>
      <c r="DV90" s="528"/>
      <c r="DW90" s="528"/>
      <c r="DX90" s="528"/>
    </row>
    <row r="91" spans="1:128" ht="12" customHeight="1" x14ac:dyDescent="0.2">
      <c r="A91" s="134"/>
      <c r="B91" s="134"/>
      <c r="C91" s="134" t="s">
        <v>771</v>
      </c>
      <c r="D91" s="134" t="s">
        <v>772</v>
      </c>
      <c r="E91" s="134"/>
      <c r="F91" s="134" t="s">
        <v>773</v>
      </c>
      <c r="G91" s="134"/>
      <c r="H91" s="134"/>
      <c r="I91" s="558">
        <v>1002</v>
      </c>
      <c r="K91" s="559">
        <v>17.859042919813874</v>
      </c>
      <c r="L91" s="560"/>
      <c r="M91" s="561" t="s">
        <v>1493</v>
      </c>
      <c r="N91" s="270"/>
      <c r="O91" s="561">
        <v>13.972744523029153</v>
      </c>
      <c r="P91" s="561">
        <v>33.228301346319107</v>
      </c>
      <c r="Q91" s="561">
        <v>31.445883827831171</v>
      </c>
      <c r="R91" s="561">
        <v>22.764063132335089</v>
      </c>
      <c r="S91" s="561">
        <v>17.912862591008899</v>
      </c>
      <c r="T91" s="561">
        <v>6.1633281972265026</v>
      </c>
      <c r="U91" s="528"/>
      <c r="V91" s="528"/>
      <c r="W91" s="528"/>
      <c r="X91" s="528"/>
      <c r="Y91" s="528"/>
      <c r="Z91" s="528"/>
      <c r="AA91" s="528"/>
      <c r="AB91" s="528"/>
      <c r="AC91" s="528"/>
      <c r="AD91" s="528"/>
      <c r="AE91" s="528"/>
      <c r="AF91" s="528"/>
      <c r="AG91" s="528"/>
      <c r="AH91" s="528"/>
      <c r="AI91" s="528"/>
      <c r="AJ91" s="528"/>
      <c r="AK91" s="528"/>
      <c r="AL91" s="528"/>
      <c r="AM91" s="528"/>
      <c r="AN91" s="528"/>
      <c r="AO91" s="528"/>
      <c r="AP91" s="528"/>
      <c r="AQ91" s="528"/>
      <c r="AR91" s="528"/>
      <c r="AS91" s="528"/>
      <c r="AT91" s="528"/>
      <c r="AU91" s="528"/>
      <c r="AV91" s="528"/>
      <c r="AW91" s="528"/>
      <c r="AX91" s="528"/>
      <c r="AY91" s="528"/>
      <c r="AZ91" s="528"/>
      <c r="BA91" s="528"/>
      <c r="BB91" s="528"/>
      <c r="BC91" s="528"/>
      <c r="BD91" s="528"/>
      <c r="BE91" s="528"/>
      <c r="BF91" s="528"/>
      <c r="BG91" s="528"/>
      <c r="BH91" s="528"/>
      <c r="BI91" s="528"/>
      <c r="BJ91" s="528"/>
      <c r="BK91" s="528"/>
      <c r="BL91" s="528"/>
      <c r="BM91" s="528"/>
      <c r="BN91" s="528"/>
      <c r="BO91" s="528"/>
      <c r="BP91" s="528"/>
      <c r="BQ91" s="528"/>
      <c r="BR91" s="528"/>
      <c r="BS91" s="528"/>
      <c r="BT91" s="528"/>
      <c r="BU91" s="528"/>
      <c r="BV91" s="528"/>
      <c r="BW91" s="528"/>
      <c r="BX91" s="528"/>
      <c r="BY91" s="528"/>
      <c r="BZ91" s="528"/>
      <c r="CA91" s="528"/>
      <c r="CB91" s="528"/>
      <c r="CC91" s="528"/>
      <c r="CD91" s="528"/>
      <c r="CE91" s="528"/>
      <c r="CF91" s="528"/>
      <c r="CG91" s="528"/>
      <c r="CH91" s="528"/>
      <c r="CI91" s="528"/>
      <c r="CJ91" s="528"/>
      <c r="CK91" s="528"/>
      <c r="CL91" s="528"/>
      <c r="CM91" s="528"/>
      <c r="CN91" s="528"/>
      <c r="CO91" s="528"/>
      <c r="CP91" s="528"/>
      <c r="CQ91" s="528"/>
      <c r="CR91" s="528"/>
      <c r="CS91" s="528"/>
      <c r="CT91" s="528"/>
      <c r="CU91" s="528"/>
      <c r="CV91" s="528"/>
      <c r="CW91" s="528"/>
      <c r="CX91" s="528"/>
      <c r="CY91" s="528"/>
      <c r="CZ91" s="528"/>
      <c r="DA91" s="528"/>
      <c r="DB91" s="528"/>
      <c r="DC91" s="528"/>
      <c r="DD91" s="528"/>
      <c r="DE91" s="528"/>
      <c r="DF91" s="528"/>
      <c r="DG91" s="528"/>
      <c r="DH91" s="528"/>
      <c r="DI91" s="528"/>
      <c r="DJ91" s="528"/>
      <c r="DK91" s="528"/>
      <c r="DL91" s="528"/>
      <c r="DM91" s="528"/>
      <c r="DN91" s="528"/>
      <c r="DO91" s="528"/>
      <c r="DP91" s="528"/>
      <c r="DQ91" s="528"/>
      <c r="DR91" s="528"/>
      <c r="DS91" s="528"/>
      <c r="DT91" s="528"/>
      <c r="DU91" s="528"/>
      <c r="DV91" s="528"/>
      <c r="DW91" s="528"/>
      <c r="DX91" s="528"/>
    </row>
    <row r="92" spans="1:128" ht="12" customHeight="1" x14ac:dyDescent="0.2">
      <c r="A92" s="134"/>
      <c r="B92" s="134"/>
      <c r="C92" s="134" t="s">
        <v>775</v>
      </c>
      <c r="D92" s="134" t="s">
        <v>776</v>
      </c>
      <c r="E92" s="134"/>
      <c r="F92" s="134" t="s">
        <v>777</v>
      </c>
      <c r="G92" s="134"/>
      <c r="H92" s="134"/>
      <c r="I92" s="558">
        <v>700</v>
      </c>
      <c r="K92" s="559">
        <v>14.884369831278979</v>
      </c>
      <c r="L92" s="560"/>
      <c r="M92" s="561" t="s">
        <v>412</v>
      </c>
      <c r="N92" s="270"/>
      <c r="O92" s="561">
        <v>10.584164461632405</v>
      </c>
      <c r="P92" s="561">
        <v>24.508223153821348</v>
      </c>
      <c r="Q92" s="561">
        <v>27.139874739039669</v>
      </c>
      <c r="R92" s="561">
        <v>22.11888902852834</v>
      </c>
      <c r="S92" s="561">
        <v>12.262498315590891</v>
      </c>
      <c r="T92" s="561">
        <v>5.444544229905703</v>
      </c>
      <c r="U92" s="528"/>
      <c r="V92" s="528"/>
      <c r="W92" s="528"/>
      <c r="X92" s="528"/>
      <c r="Y92" s="528"/>
      <c r="Z92" s="528"/>
      <c r="AA92" s="528"/>
      <c r="AB92" s="528"/>
      <c r="AC92" s="528"/>
      <c r="AD92" s="528"/>
      <c r="AE92" s="528"/>
      <c r="AF92" s="528"/>
      <c r="AG92" s="528"/>
      <c r="AH92" s="528"/>
      <c r="AI92" s="528"/>
      <c r="AJ92" s="528"/>
      <c r="AK92" s="528"/>
      <c r="AL92" s="528"/>
      <c r="AM92" s="528"/>
      <c r="AN92" s="528"/>
      <c r="AO92" s="528"/>
      <c r="AP92" s="528"/>
      <c r="AQ92" s="528"/>
      <c r="AR92" s="528"/>
      <c r="AS92" s="528"/>
      <c r="AT92" s="528"/>
      <c r="AU92" s="528"/>
      <c r="AV92" s="528"/>
      <c r="AW92" s="528"/>
      <c r="AX92" s="528"/>
      <c r="AY92" s="528"/>
      <c r="AZ92" s="528"/>
      <c r="BA92" s="528"/>
      <c r="BB92" s="528"/>
      <c r="BC92" s="528"/>
      <c r="BD92" s="528"/>
      <c r="BE92" s="528"/>
      <c r="BF92" s="528"/>
      <c r="BG92" s="528"/>
      <c r="BH92" s="528"/>
      <c r="BI92" s="528"/>
      <c r="BJ92" s="528"/>
      <c r="BK92" s="528"/>
      <c r="BL92" s="528"/>
      <c r="BM92" s="528"/>
      <c r="BN92" s="528"/>
      <c r="BO92" s="528"/>
      <c r="BP92" s="528"/>
      <c r="BQ92" s="528"/>
      <c r="BR92" s="528"/>
      <c r="BS92" s="528"/>
      <c r="BT92" s="528"/>
      <c r="BU92" s="528"/>
      <c r="BV92" s="528"/>
      <c r="BW92" s="528"/>
      <c r="BX92" s="528"/>
      <c r="BY92" s="528"/>
      <c r="BZ92" s="528"/>
      <c r="CA92" s="528"/>
      <c r="CB92" s="528"/>
      <c r="CC92" s="528"/>
      <c r="CD92" s="528"/>
      <c r="CE92" s="528"/>
      <c r="CF92" s="528"/>
      <c r="CG92" s="528"/>
      <c r="CH92" s="528"/>
      <c r="CI92" s="528"/>
      <c r="CJ92" s="528"/>
      <c r="CK92" s="528"/>
      <c r="CL92" s="528"/>
      <c r="CM92" s="528"/>
      <c r="CN92" s="528"/>
      <c r="CO92" s="528"/>
      <c r="CP92" s="528"/>
      <c r="CQ92" s="528"/>
      <c r="CR92" s="528"/>
      <c r="CS92" s="528"/>
      <c r="CT92" s="528"/>
      <c r="CU92" s="528"/>
      <c r="CV92" s="528"/>
      <c r="CW92" s="528"/>
      <c r="CX92" s="528"/>
      <c r="CY92" s="528"/>
      <c r="CZ92" s="528"/>
      <c r="DA92" s="528"/>
      <c r="DB92" s="528"/>
      <c r="DC92" s="528"/>
      <c r="DD92" s="528"/>
      <c r="DE92" s="528"/>
      <c r="DF92" s="528"/>
      <c r="DG92" s="528"/>
      <c r="DH92" s="528"/>
      <c r="DI92" s="528"/>
      <c r="DJ92" s="528"/>
      <c r="DK92" s="528"/>
      <c r="DL92" s="528"/>
      <c r="DM92" s="528"/>
      <c r="DN92" s="528"/>
      <c r="DO92" s="528"/>
      <c r="DP92" s="528"/>
      <c r="DQ92" s="528"/>
      <c r="DR92" s="528"/>
      <c r="DS92" s="528"/>
      <c r="DT92" s="528"/>
      <c r="DU92" s="528"/>
      <c r="DV92" s="528"/>
      <c r="DW92" s="528"/>
      <c r="DX92" s="528"/>
    </row>
    <row r="93" spans="1:128" ht="12" customHeight="1" x14ac:dyDescent="0.2">
      <c r="A93" s="134"/>
      <c r="B93" s="134"/>
      <c r="C93" s="134" t="s">
        <v>779</v>
      </c>
      <c r="D93" s="134" t="s">
        <v>780</v>
      </c>
      <c r="E93" s="134"/>
      <c r="F93" s="134" t="s">
        <v>781</v>
      </c>
      <c r="G93" s="134"/>
      <c r="H93" s="134"/>
      <c r="I93" s="558">
        <v>1623</v>
      </c>
      <c r="K93" s="559">
        <v>12.839219780889838</v>
      </c>
      <c r="L93" s="560"/>
      <c r="M93" s="561" t="s">
        <v>1539</v>
      </c>
      <c r="N93" s="270"/>
      <c r="O93" s="561">
        <v>12.165716790881191</v>
      </c>
      <c r="P93" s="561">
        <v>15.964643275908724</v>
      </c>
      <c r="Q93" s="561">
        <v>19.030211805182237</v>
      </c>
      <c r="R93" s="561">
        <v>17.645253682487727</v>
      </c>
      <c r="S93" s="561">
        <v>15.861326686682151</v>
      </c>
      <c r="T93" s="561">
        <v>4.8472703639514734</v>
      </c>
      <c r="U93" s="528"/>
      <c r="V93" s="528"/>
      <c r="W93" s="528"/>
      <c r="X93" s="528"/>
      <c r="Y93" s="528"/>
      <c r="Z93" s="528"/>
      <c r="AA93" s="528"/>
      <c r="AB93" s="528"/>
      <c r="AC93" s="528"/>
      <c r="AD93" s="528"/>
      <c r="AE93" s="528"/>
      <c r="AF93" s="528"/>
      <c r="AG93" s="528"/>
      <c r="AH93" s="528"/>
      <c r="AI93" s="528"/>
      <c r="AJ93" s="528"/>
      <c r="AK93" s="528"/>
      <c r="AL93" s="528"/>
      <c r="AM93" s="528"/>
      <c r="AN93" s="528"/>
      <c r="AO93" s="528"/>
      <c r="AP93" s="528"/>
      <c r="AQ93" s="528"/>
      <c r="AR93" s="528"/>
      <c r="AS93" s="528"/>
      <c r="AT93" s="528"/>
      <c r="AU93" s="528"/>
      <c r="AV93" s="528"/>
      <c r="AW93" s="528"/>
      <c r="AX93" s="528"/>
      <c r="AY93" s="528"/>
      <c r="AZ93" s="528"/>
      <c r="BA93" s="528"/>
      <c r="BB93" s="528"/>
      <c r="BC93" s="528"/>
      <c r="BD93" s="528"/>
      <c r="BE93" s="528"/>
      <c r="BF93" s="528"/>
      <c r="BG93" s="528"/>
      <c r="BH93" s="528"/>
      <c r="BI93" s="528"/>
      <c r="BJ93" s="528"/>
      <c r="BK93" s="528"/>
      <c r="BL93" s="528"/>
      <c r="BM93" s="528"/>
      <c r="BN93" s="528"/>
      <c r="BO93" s="528"/>
      <c r="BP93" s="528"/>
      <c r="BQ93" s="528"/>
      <c r="BR93" s="528"/>
      <c r="BS93" s="528"/>
      <c r="BT93" s="528"/>
      <c r="BU93" s="528"/>
      <c r="BV93" s="528"/>
      <c r="BW93" s="528"/>
      <c r="BX93" s="528"/>
      <c r="BY93" s="528"/>
      <c r="BZ93" s="528"/>
      <c r="CA93" s="528"/>
      <c r="CB93" s="528"/>
      <c r="CC93" s="528"/>
      <c r="CD93" s="528"/>
      <c r="CE93" s="528"/>
      <c r="CF93" s="528"/>
      <c r="CG93" s="528"/>
      <c r="CH93" s="528"/>
      <c r="CI93" s="528"/>
      <c r="CJ93" s="528"/>
      <c r="CK93" s="528"/>
      <c r="CL93" s="528"/>
      <c r="CM93" s="528"/>
      <c r="CN93" s="528"/>
      <c r="CO93" s="528"/>
      <c r="CP93" s="528"/>
      <c r="CQ93" s="528"/>
      <c r="CR93" s="528"/>
      <c r="CS93" s="528"/>
      <c r="CT93" s="528"/>
      <c r="CU93" s="528"/>
      <c r="CV93" s="528"/>
      <c r="CW93" s="528"/>
      <c r="CX93" s="528"/>
      <c r="CY93" s="528"/>
      <c r="CZ93" s="528"/>
      <c r="DA93" s="528"/>
      <c r="DB93" s="528"/>
      <c r="DC93" s="528"/>
      <c r="DD93" s="528"/>
      <c r="DE93" s="528"/>
      <c r="DF93" s="528"/>
      <c r="DG93" s="528"/>
      <c r="DH93" s="528"/>
      <c r="DI93" s="528"/>
      <c r="DJ93" s="528"/>
      <c r="DK93" s="528"/>
      <c r="DL93" s="528"/>
      <c r="DM93" s="528"/>
      <c r="DN93" s="528"/>
      <c r="DO93" s="528"/>
      <c r="DP93" s="528"/>
      <c r="DQ93" s="528"/>
      <c r="DR93" s="528"/>
      <c r="DS93" s="528"/>
      <c r="DT93" s="528"/>
      <c r="DU93" s="528"/>
      <c r="DV93" s="528"/>
      <c r="DW93" s="528"/>
      <c r="DX93" s="528"/>
    </row>
    <row r="94" spans="1:128" ht="12" customHeight="1" x14ac:dyDescent="0.2">
      <c r="A94" s="134"/>
      <c r="B94" s="134"/>
      <c r="C94" s="134"/>
      <c r="D94" s="134"/>
      <c r="E94" s="134"/>
      <c r="F94" s="134"/>
      <c r="G94" s="134"/>
      <c r="H94" s="134"/>
      <c r="I94" s="558"/>
      <c r="K94" s="559"/>
      <c r="L94" s="560"/>
      <c r="M94" s="561"/>
      <c r="N94" s="270"/>
      <c r="O94" s="561"/>
      <c r="P94" s="561"/>
      <c r="Q94" s="561"/>
      <c r="R94" s="561"/>
      <c r="S94" s="561"/>
      <c r="T94" s="561"/>
      <c r="U94" s="528"/>
      <c r="V94" s="528"/>
      <c r="W94" s="528"/>
      <c r="X94" s="528"/>
      <c r="Y94" s="528"/>
      <c r="Z94" s="528"/>
      <c r="AA94" s="528"/>
      <c r="AB94" s="528"/>
      <c r="AC94" s="528"/>
      <c r="AD94" s="528"/>
      <c r="AE94" s="528"/>
      <c r="AF94" s="528"/>
      <c r="AG94" s="528"/>
      <c r="AH94" s="528"/>
      <c r="AI94" s="528"/>
      <c r="AJ94" s="528"/>
      <c r="AK94" s="528"/>
      <c r="AL94" s="528"/>
      <c r="AM94" s="528"/>
      <c r="AN94" s="528"/>
      <c r="AO94" s="528"/>
      <c r="AP94" s="528"/>
      <c r="AQ94" s="528"/>
      <c r="AR94" s="528"/>
      <c r="AS94" s="528"/>
      <c r="AT94" s="528"/>
      <c r="AU94" s="528"/>
      <c r="AV94" s="528"/>
      <c r="AW94" s="528"/>
      <c r="AX94" s="528"/>
      <c r="AY94" s="528"/>
      <c r="AZ94" s="528"/>
      <c r="BA94" s="528"/>
      <c r="BB94" s="528"/>
      <c r="BC94" s="528"/>
      <c r="BD94" s="528"/>
      <c r="BE94" s="528"/>
      <c r="BF94" s="528"/>
      <c r="BG94" s="528"/>
      <c r="BH94" s="528"/>
      <c r="BI94" s="528"/>
      <c r="BJ94" s="528"/>
      <c r="BK94" s="528"/>
      <c r="BL94" s="528"/>
      <c r="BM94" s="528"/>
      <c r="BN94" s="528"/>
      <c r="BO94" s="528"/>
      <c r="BP94" s="528"/>
      <c r="BQ94" s="528"/>
      <c r="BR94" s="528"/>
      <c r="BS94" s="528"/>
      <c r="BT94" s="528"/>
      <c r="BU94" s="528"/>
      <c r="BV94" s="528"/>
      <c r="BW94" s="528"/>
      <c r="BX94" s="528"/>
      <c r="BY94" s="528"/>
      <c r="BZ94" s="528"/>
      <c r="CA94" s="528"/>
      <c r="CB94" s="528"/>
      <c r="CC94" s="528"/>
      <c r="CD94" s="528"/>
      <c r="CE94" s="528"/>
      <c r="CF94" s="528"/>
      <c r="CG94" s="528"/>
      <c r="CH94" s="528"/>
      <c r="CI94" s="528"/>
      <c r="CJ94" s="528"/>
      <c r="CK94" s="528"/>
      <c r="CL94" s="528"/>
      <c r="CM94" s="528"/>
      <c r="CN94" s="528"/>
      <c r="CO94" s="528"/>
      <c r="CP94" s="528"/>
      <c r="CQ94" s="528"/>
      <c r="CR94" s="528"/>
      <c r="CS94" s="528"/>
      <c r="CT94" s="528"/>
      <c r="CU94" s="528"/>
      <c r="CV94" s="528"/>
      <c r="CW94" s="528"/>
      <c r="CX94" s="528"/>
      <c r="CY94" s="528"/>
      <c r="CZ94" s="528"/>
      <c r="DA94" s="528"/>
      <c r="DB94" s="528"/>
      <c r="DC94" s="528"/>
      <c r="DD94" s="528"/>
      <c r="DE94" s="528"/>
      <c r="DF94" s="528"/>
      <c r="DG94" s="528"/>
      <c r="DH94" s="528"/>
      <c r="DI94" s="528"/>
      <c r="DJ94" s="528"/>
      <c r="DK94" s="528"/>
      <c r="DL94" s="528"/>
      <c r="DM94" s="528"/>
      <c r="DN94" s="528"/>
      <c r="DO94" s="528"/>
      <c r="DP94" s="528"/>
      <c r="DQ94" s="528"/>
      <c r="DR94" s="528"/>
      <c r="DS94" s="528"/>
      <c r="DT94" s="528"/>
      <c r="DU94" s="528"/>
      <c r="DV94" s="528"/>
      <c r="DW94" s="528"/>
      <c r="DX94" s="528"/>
    </row>
    <row r="95" spans="1:128" s="557" customFormat="1" ht="12" customHeight="1" x14ac:dyDescent="0.2">
      <c r="A95" s="134"/>
      <c r="B95" s="134"/>
      <c r="C95" s="134" t="s">
        <v>783</v>
      </c>
      <c r="D95" s="134" t="s">
        <v>784</v>
      </c>
      <c r="E95" s="134" t="s">
        <v>785</v>
      </c>
      <c r="F95" s="134"/>
      <c r="G95" s="134"/>
      <c r="H95" s="134"/>
      <c r="I95" s="558">
        <v>7330</v>
      </c>
      <c r="K95" s="559">
        <v>15.284002406648439</v>
      </c>
      <c r="L95" s="560"/>
      <c r="M95" s="561" t="s">
        <v>1540</v>
      </c>
      <c r="N95" s="270"/>
      <c r="O95" s="561">
        <v>14.287079510703364</v>
      </c>
      <c r="P95" s="561">
        <v>23.355487918504256</v>
      </c>
      <c r="Q95" s="561">
        <v>27.909094092516721</v>
      </c>
      <c r="R95" s="561">
        <v>19.55527131401584</v>
      </c>
      <c r="S95" s="561">
        <v>14.30582859571755</v>
      </c>
      <c r="T95" s="561">
        <v>5.8726862762582961</v>
      </c>
      <c r="U95" s="528"/>
      <c r="V95" s="528"/>
      <c r="W95" s="528"/>
      <c r="X95" s="528"/>
      <c r="Y95" s="528"/>
      <c r="Z95" s="528"/>
      <c r="AA95" s="528"/>
      <c r="AB95" s="528"/>
      <c r="AC95" s="528"/>
      <c r="AD95" s="528"/>
      <c r="AE95" s="528"/>
      <c r="AF95" s="528"/>
      <c r="AG95" s="528"/>
      <c r="AH95" s="528"/>
      <c r="AI95" s="528"/>
      <c r="AJ95" s="528"/>
      <c r="AK95" s="528"/>
      <c r="AL95" s="528"/>
      <c r="AM95" s="528"/>
      <c r="AN95" s="528"/>
      <c r="AO95" s="528"/>
      <c r="AP95" s="528"/>
      <c r="AQ95" s="528"/>
      <c r="AR95" s="528"/>
      <c r="AS95" s="528"/>
      <c r="AT95" s="528"/>
      <c r="AU95" s="528"/>
      <c r="AV95" s="528"/>
      <c r="AW95" s="528"/>
      <c r="AX95" s="528"/>
      <c r="AY95" s="528"/>
      <c r="AZ95" s="528"/>
      <c r="BA95" s="528"/>
      <c r="BB95" s="528"/>
      <c r="BC95" s="528"/>
      <c r="BD95" s="528"/>
      <c r="BE95" s="528"/>
      <c r="BF95" s="528"/>
      <c r="BG95" s="528"/>
      <c r="BH95" s="528"/>
      <c r="BI95" s="528"/>
      <c r="BJ95" s="528"/>
      <c r="BK95" s="528"/>
      <c r="BL95" s="528"/>
      <c r="BM95" s="528"/>
      <c r="BN95" s="528"/>
      <c r="BO95" s="528"/>
      <c r="BP95" s="528"/>
      <c r="BQ95" s="528"/>
      <c r="BR95" s="528"/>
      <c r="BS95" s="528"/>
      <c r="BT95" s="528"/>
      <c r="BU95" s="528"/>
      <c r="BV95" s="528"/>
      <c r="BW95" s="528"/>
      <c r="BX95" s="528"/>
      <c r="BY95" s="528"/>
      <c r="BZ95" s="528"/>
      <c r="CA95" s="528"/>
      <c r="CB95" s="528"/>
      <c r="CC95" s="528"/>
      <c r="CD95" s="528"/>
      <c r="CE95" s="528"/>
      <c r="CF95" s="528"/>
      <c r="CG95" s="528"/>
      <c r="CH95" s="528"/>
      <c r="CI95" s="528"/>
      <c r="CJ95" s="528"/>
      <c r="CK95" s="528"/>
      <c r="CL95" s="528"/>
      <c r="CM95" s="528"/>
      <c r="CN95" s="528"/>
      <c r="CO95" s="528"/>
      <c r="CP95" s="528"/>
      <c r="CQ95" s="528"/>
      <c r="CR95" s="528"/>
      <c r="CS95" s="528"/>
      <c r="CT95" s="528"/>
      <c r="CU95" s="528"/>
      <c r="CV95" s="528"/>
      <c r="CW95" s="528"/>
      <c r="CX95" s="528"/>
      <c r="CY95" s="528"/>
      <c r="CZ95" s="528"/>
      <c r="DA95" s="528"/>
      <c r="DB95" s="528"/>
      <c r="DC95" s="528"/>
      <c r="DD95" s="528"/>
      <c r="DE95" s="528"/>
      <c r="DF95" s="528"/>
      <c r="DG95" s="528"/>
      <c r="DH95" s="528"/>
      <c r="DI95" s="528"/>
      <c r="DJ95" s="528"/>
      <c r="DK95" s="528"/>
      <c r="DL95" s="528"/>
      <c r="DM95" s="528"/>
      <c r="DN95" s="528"/>
      <c r="DO95" s="528"/>
      <c r="DP95" s="528"/>
      <c r="DQ95" s="528"/>
      <c r="DR95" s="528"/>
      <c r="DS95" s="528"/>
      <c r="DT95" s="528"/>
      <c r="DU95" s="528"/>
      <c r="DV95" s="528"/>
      <c r="DW95" s="528"/>
      <c r="DX95" s="528"/>
    </row>
    <row r="96" spans="1:128" ht="16.5" customHeight="1" x14ac:dyDescent="0.2">
      <c r="A96" s="134"/>
      <c r="B96" s="134"/>
      <c r="C96" s="134" t="s">
        <v>787</v>
      </c>
      <c r="D96" s="134" t="s">
        <v>788</v>
      </c>
      <c r="E96" s="134"/>
      <c r="F96" s="134" t="s">
        <v>789</v>
      </c>
      <c r="G96" s="134"/>
      <c r="H96" s="134"/>
      <c r="I96" s="558">
        <v>373</v>
      </c>
      <c r="K96" s="559">
        <v>14.924692894500456</v>
      </c>
      <c r="L96" s="560"/>
      <c r="M96" s="561" t="s">
        <v>1541</v>
      </c>
      <c r="N96" s="270"/>
      <c r="O96" s="561" t="s">
        <v>2406</v>
      </c>
      <c r="P96" s="561" t="s">
        <v>2406</v>
      </c>
      <c r="Q96" s="561">
        <v>32.224800206238719</v>
      </c>
      <c r="R96" s="561">
        <v>16.065249629263473</v>
      </c>
      <c r="S96" s="561">
        <v>8.9411764705882355</v>
      </c>
      <c r="T96" s="561">
        <v>6.0308034885878641</v>
      </c>
      <c r="U96" s="528"/>
      <c r="V96" s="528"/>
      <c r="W96" s="528"/>
      <c r="X96" s="528"/>
      <c r="Y96" s="528"/>
      <c r="Z96" s="528"/>
      <c r="AA96" s="528"/>
      <c r="AB96" s="528"/>
      <c r="AC96" s="528"/>
      <c r="AD96" s="528"/>
      <c r="AE96" s="528"/>
      <c r="AF96" s="528"/>
      <c r="AG96" s="528"/>
      <c r="AH96" s="528"/>
      <c r="AI96" s="528"/>
      <c r="AJ96" s="528"/>
      <c r="AK96" s="528"/>
      <c r="AL96" s="528"/>
      <c r="AM96" s="528"/>
      <c r="AN96" s="528"/>
      <c r="AO96" s="528"/>
      <c r="AP96" s="528"/>
      <c r="AQ96" s="528"/>
      <c r="AR96" s="528"/>
      <c r="AS96" s="528"/>
      <c r="AT96" s="528"/>
      <c r="AU96" s="528"/>
      <c r="AV96" s="528"/>
      <c r="AW96" s="528"/>
      <c r="AX96" s="528"/>
      <c r="AY96" s="528"/>
      <c r="AZ96" s="528"/>
      <c r="BA96" s="528"/>
      <c r="BB96" s="528"/>
      <c r="BC96" s="528"/>
      <c r="BD96" s="528"/>
      <c r="BE96" s="528"/>
      <c r="BF96" s="528"/>
      <c r="BG96" s="528"/>
      <c r="BH96" s="528"/>
      <c r="BI96" s="528"/>
      <c r="BJ96" s="528"/>
      <c r="BK96" s="528"/>
      <c r="BL96" s="528"/>
      <c r="BM96" s="528"/>
      <c r="BN96" s="528"/>
      <c r="BO96" s="528"/>
      <c r="BP96" s="528"/>
      <c r="BQ96" s="528"/>
      <c r="BR96" s="528"/>
      <c r="BS96" s="528"/>
      <c r="BT96" s="528"/>
      <c r="BU96" s="528"/>
      <c r="BV96" s="528"/>
      <c r="BW96" s="528"/>
      <c r="BX96" s="528"/>
      <c r="BY96" s="528"/>
      <c r="BZ96" s="528"/>
      <c r="CA96" s="528"/>
      <c r="CB96" s="528"/>
      <c r="CC96" s="528"/>
      <c r="CD96" s="528"/>
      <c r="CE96" s="528"/>
      <c r="CF96" s="528"/>
      <c r="CG96" s="528"/>
      <c r="CH96" s="528"/>
      <c r="CI96" s="528"/>
      <c r="CJ96" s="528"/>
      <c r="CK96" s="528"/>
      <c r="CL96" s="528"/>
      <c r="CM96" s="528"/>
      <c r="CN96" s="528"/>
      <c r="CO96" s="528"/>
      <c r="CP96" s="528"/>
      <c r="CQ96" s="528"/>
      <c r="CR96" s="528"/>
      <c r="CS96" s="528"/>
      <c r="CT96" s="528"/>
      <c r="CU96" s="528"/>
      <c r="CV96" s="528"/>
      <c r="CW96" s="528"/>
      <c r="CX96" s="528"/>
      <c r="CY96" s="528"/>
      <c r="CZ96" s="528"/>
      <c r="DA96" s="528"/>
      <c r="DB96" s="528"/>
      <c r="DC96" s="528"/>
      <c r="DD96" s="528"/>
      <c r="DE96" s="528"/>
      <c r="DF96" s="528"/>
      <c r="DG96" s="528"/>
      <c r="DH96" s="528"/>
      <c r="DI96" s="528"/>
      <c r="DJ96" s="528"/>
      <c r="DK96" s="528"/>
      <c r="DL96" s="528"/>
      <c r="DM96" s="528"/>
      <c r="DN96" s="528"/>
      <c r="DO96" s="528"/>
      <c r="DP96" s="528"/>
      <c r="DQ96" s="528"/>
      <c r="DR96" s="528"/>
      <c r="DS96" s="528"/>
      <c r="DT96" s="528"/>
      <c r="DU96" s="528"/>
      <c r="DV96" s="528"/>
      <c r="DW96" s="528"/>
      <c r="DX96" s="528"/>
    </row>
    <row r="97" spans="1:128" ht="12" customHeight="1" x14ac:dyDescent="0.2">
      <c r="A97" s="134"/>
      <c r="B97" s="134"/>
      <c r="C97" s="134" t="s">
        <v>791</v>
      </c>
      <c r="D97" s="134" t="s">
        <v>792</v>
      </c>
      <c r="E97" s="134"/>
      <c r="F97" s="134" t="s">
        <v>793</v>
      </c>
      <c r="G97" s="134"/>
      <c r="H97" s="134"/>
      <c r="I97" s="558">
        <v>384</v>
      </c>
      <c r="K97" s="559">
        <v>17.60071542877559</v>
      </c>
      <c r="L97" s="560"/>
      <c r="M97" s="561" t="s">
        <v>1542</v>
      </c>
      <c r="N97" s="270"/>
      <c r="O97" s="561" t="s">
        <v>2406</v>
      </c>
      <c r="P97" s="561" t="s">
        <v>2406</v>
      </c>
      <c r="Q97" s="561">
        <v>29.437609841827769</v>
      </c>
      <c r="R97" s="561">
        <v>21.826392373306572</v>
      </c>
      <c r="S97" s="561">
        <v>21.786492374727668</v>
      </c>
      <c r="T97" s="561">
        <v>9.5359186268277174</v>
      </c>
      <c r="U97" s="528"/>
      <c r="V97" s="528"/>
      <c r="W97" s="528"/>
      <c r="X97" s="528"/>
      <c r="Y97" s="528"/>
      <c r="Z97" s="528"/>
      <c r="AA97" s="528"/>
      <c r="AB97" s="528"/>
      <c r="AC97" s="528"/>
      <c r="AD97" s="528"/>
      <c r="AE97" s="528"/>
      <c r="AF97" s="528"/>
      <c r="AG97" s="528"/>
      <c r="AH97" s="528"/>
      <c r="AI97" s="528"/>
      <c r="AJ97" s="528"/>
      <c r="AK97" s="528"/>
      <c r="AL97" s="528"/>
      <c r="AM97" s="528"/>
      <c r="AN97" s="528"/>
      <c r="AO97" s="528"/>
      <c r="AP97" s="528"/>
      <c r="AQ97" s="528"/>
      <c r="AR97" s="528"/>
      <c r="AS97" s="528"/>
      <c r="AT97" s="528"/>
      <c r="AU97" s="528"/>
      <c r="AV97" s="528"/>
      <c r="AW97" s="528"/>
      <c r="AX97" s="528"/>
      <c r="AY97" s="528"/>
      <c r="AZ97" s="528"/>
      <c r="BA97" s="528"/>
      <c r="BB97" s="528"/>
      <c r="BC97" s="528"/>
      <c r="BD97" s="528"/>
      <c r="BE97" s="528"/>
      <c r="BF97" s="528"/>
      <c r="BG97" s="528"/>
      <c r="BH97" s="528"/>
      <c r="BI97" s="528"/>
      <c r="BJ97" s="528"/>
      <c r="BK97" s="528"/>
      <c r="BL97" s="528"/>
      <c r="BM97" s="528"/>
      <c r="BN97" s="528"/>
      <c r="BO97" s="528"/>
      <c r="BP97" s="528"/>
      <c r="BQ97" s="528"/>
      <c r="BR97" s="528"/>
      <c r="BS97" s="528"/>
      <c r="BT97" s="528"/>
      <c r="BU97" s="528"/>
      <c r="BV97" s="528"/>
      <c r="BW97" s="528"/>
      <c r="BX97" s="528"/>
      <c r="BY97" s="528"/>
      <c r="BZ97" s="528"/>
      <c r="CA97" s="528"/>
      <c r="CB97" s="528"/>
      <c r="CC97" s="528"/>
      <c r="CD97" s="528"/>
      <c r="CE97" s="528"/>
      <c r="CF97" s="528"/>
      <c r="CG97" s="528"/>
      <c r="CH97" s="528"/>
      <c r="CI97" s="528"/>
      <c r="CJ97" s="528"/>
      <c r="CK97" s="528"/>
      <c r="CL97" s="528"/>
      <c r="CM97" s="528"/>
      <c r="CN97" s="528"/>
      <c r="CO97" s="528"/>
      <c r="CP97" s="528"/>
      <c r="CQ97" s="528"/>
      <c r="CR97" s="528"/>
      <c r="CS97" s="528"/>
      <c r="CT97" s="528"/>
      <c r="CU97" s="528"/>
      <c r="CV97" s="528"/>
      <c r="CW97" s="528"/>
      <c r="CX97" s="528"/>
      <c r="CY97" s="528"/>
      <c r="CZ97" s="528"/>
      <c r="DA97" s="528"/>
      <c r="DB97" s="528"/>
      <c r="DC97" s="528"/>
      <c r="DD97" s="528"/>
      <c r="DE97" s="528"/>
      <c r="DF97" s="528"/>
      <c r="DG97" s="528"/>
      <c r="DH97" s="528"/>
      <c r="DI97" s="528"/>
      <c r="DJ97" s="528"/>
      <c r="DK97" s="528"/>
      <c r="DL97" s="528"/>
      <c r="DM97" s="528"/>
      <c r="DN97" s="528"/>
      <c r="DO97" s="528"/>
      <c r="DP97" s="528"/>
      <c r="DQ97" s="528"/>
      <c r="DR97" s="528"/>
      <c r="DS97" s="528"/>
      <c r="DT97" s="528"/>
      <c r="DU97" s="528"/>
      <c r="DV97" s="528"/>
      <c r="DW97" s="528"/>
      <c r="DX97" s="528"/>
    </row>
    <row r="98" spans="1:128" ht="12" customHeight="1" x14ac:dyDescent="0.2">
      <c r="A98" s="134"/>
      <c r="B98" s="134"/>
      <c r="C98" s="134" t="s">
        <v>795</v>
      </c>
      <c r="D98" s="134" t="s">
        <v>796</v>
      </c>
      <c r="E98" s="134"/>
      <c r="F98" s="134" t="s">
        <v>797</v>
      </c>
      <c r="G98" s="134"/>
      <c r="H98" s="134"/>
      <c r="I98" s="558">
        <v>1098</v>
      </c>
      <c r="K98" s="559">
        <v>16.173263053865547</v>
      </c>
      <c r="L98" s="560"/>
      <c r="M98" s="561" t="s">
        <v>1543</v>
      </c>
      <c r="N98" s="270"/>
      <c r="O98" s="561">
        <v>12.788104089219331</v>
      </c>
      <c r="P98" s="561">
        <v>21.589793915603533</v>
      </c>
      <c r="Q98" s="561">
        <v>34.164959970210383</v>
      </c>
      <c r="R98" s="561">
        <v>19.65872454195172</v>
      </c>
      <c r="S98" s="561">
        <v>14.136394790952707</v>
      </c>
      <c r="T98" s="561">
        <v>6.1634619558140544</v>
      </c>
      <c r="U98" s="528"/>
      <c r="V98" s="528"/>
      <c r="W98" s="528"/>
      <c r="X98" s="528"/>
      <c r="Y98" s="528"/>
      <c r="Z98" s="528"/>
      <c r="AA98" s="528"/>
      <c r="AB98" s="528"/>
      <c r="AC98" s="528"/>
      <c r="AD98" s="528"/>
      <c r="AE98" s="528"/>
      <c r="AF98" s="528"/>
      <c r="AG98" s="528"/>
      <c r="AH98" s="528"/>
      <c r="AI98" s="528"/>
      <c r="AJ98" s="528"/>
      <c r="AK98" s="528"/>
      <c r="AL98" s="528"/>
      <c r="AM98" s="528"/>
      <c r="AN98" s="528"/>
      <c r="AO98" s="528"/>
      <c r="AP98" s="528"/>
      <c r="AQ98" s="528"/>
      <c r="AR98" s="528"/>
      <c r="AS98" s="528"/>
      <c r="AT98" s="528"/>
      <c r="AU98" s="528"/>
      <c r="AV98" s="528"/>
      <c r="AW98" s="528"/>
      <c r="AX98" s="528"/>
      <c r="AY98" s="528"/>
      <c r="AZ98" s="528"/>
      <c r="BA98" s="528"/>
      <c r="BB98" s="528"/>
      <c r="BC98" s="528"/>
      <c r="BD98" s="528"/>
      <c r="BE98" s="528"/>
      <c r="BF98" s="528"/>
      <c r="BG98" s="528"/>
      <c r="BH98" s="528"/>
      <c r="BI98" s="528"/>
      <c r="BJ98" s="528"/>
      <c r="BK98" s="528"/>
      <c r="BL98" s="528"/>
      <c r="BM98" s="528"/>
      <c r="BN98" s="528"/>
      <c r="BO98" s="528"/>
      <c r="BP98" s="528"/>
      <c r="BQ98" s="528"/>
      <c r="BR98" s="528"/>
      <c r="BS98" s="528"/>
      <c r="BT98" s="528"/>
      <c r="BU98" s="528"/>
      <c r="BV98" s="528"/>
      <c r="BW98" s="528"/>
      <c r="BX98" s="528"/>
      <c r="BY98" s="528"/>
      <c r="BZ98" s="528"/>
      <c r="CA98" s="528"/>
      <c r="CB98" s="528"/>
      <c r="CC98" s="528"/>
      <c r="CD98" s="528"/>
      <c r="CE98" s="528"/>
      <c r="CF98" s="528"/>
      <c r="CG98" s="528"/>
      <c r="CH98" s="528"/>
      <c r="CI98" s="528"/>
      <c r="CJ98" s="528"/>
      <c r="CK98" s="528"/>
      <c r="CL98" s="528"/>
      <c r="CM98" s="528"/>
      <c r="CN98" s="528"/>
      <c r="CO98" s="528"/>
      <c r="CP98" s="528"/>
      <c r="CQ98" s="528"/>
      <c r="CR98" s="528"/>
      <c r="CS98" s="528"/>
      <c r="CT98" s="528"/>
      <c r="CU98" s="528"/>
      <c r="CV98" s="528"/>
      <c r="CW98" s="528"/>
      <c r="CX98" s="528"/>
      <c r="CY98" s="528"/>
      <c r="CZ98" s="528"/>
      <c r="DA98" s="528"/>
      <c r="DB98" s="528"/>
      <c r="DC98" s="528"/>
      <c r="DD98" s="528"/>
      <c r="DE98" s="528"/>
      <c r="DF98" s="528"/>
      <c r="DG98" s="528"/>
      <c r="DH98" s="528"/>
      <c r="DI98" s="528"/>
      <c r="DJ98" s="528"/>
      <c r="DK98" s="528"/>
      <c r="DL98" s="528"/>
      <c r="DM98" s="528"/>
      <c r="DN98" s="528"/>
      <c r="DO98" s="528"/>
      <c r="DP98" s="528"/>
      <c r="DQ98" s="528"/>
      <c r="DR98" s="528"/>
      <c r="DS98" s="528"/>
      <c r="DT98" s="528"/>
      <c r="DU98" s="528"/>
      <c r="DV98" s="528"/>
      <c r="DW98" s="528"/>
      <c r="DX98" s="528"/>
    </row>
    <row r="99" spans="1:128" ht="12" customHeight="1" x14ac:dyDescent="0.2">
      <c r="A99" s="134"/>
      <c r="B99" s="134"/>
      <c r="C99" s="134" t="s">
        <v>799</v>
      </c>
      <c r="D99" s="134" t="s">
        <v>800</v>
      </c>
      <c r="E99" s="134"/>
      <c r="F99" s="134" t="s">
        <v>801</v>
      </c>
      <c r="G99" s="134"/>
      <c r="H99" s="134"/>
      <c r="I99" s="558">
        <v>605</v>
      </c>
      <c r="K99" s="559">
        <v>16.666871790582054</v>
      </c>
      <c r="L99" s="560"/>
      <c r="M99" s="561" t="s">
        <v>1544</v>
      </c>
      <c r="N99" s="270"/>
      <c r="O99" s="561">
        <v>16.260162601626018</v>
      </c>
      <c r="P99" s="561">
        <v>26.315789473684209</v>
      </c>
      <c r="Q99" s="561">
        <v>33.889468196037541</v>
      </c>
      <c r="R99" s="561">
        <v>20.418163998693238</v>
      </c>
      <c r="S99" s="561">
        <v>14.87761958086706</v>
      </c>
      <c r="T99" s="561">
        <v>4.3859649122807012</v>
      </c>
      <c r="U99" s="528"/>
      <c r="V99" s="528"/>
      <c r="W99" s="528"/>
      <c r="X99" s="528"/>
      <c r="Y99" s="528"/>
      <c r="Z99" s="528"/>
      <c r="AA99" s="528"/>
      <c r="AB99" s="528"/>
      <c r="AC99" s="528"/>
      <c r="AD99" s="528"/>
      <c r="AE99" s="528"/>
      <c r="AF99" s="528"/>
      <c r="AG99" s="528"/>
      <c r="AH99" s="528"/>
      <c r="AI99" s="528"/>
      <c r="AJ99" s="528"/>
      <c r="AK99" s="528"/>
      <c r="AL99" s="528"/>
      <c r="AM99" s="528"/>
      <c r="AN99" s="528"/>
      <c r="AO99" s="528"/>
      <c r="AP99" s="528"/>
      <c r="AQ99" s="528"/>
      <c r="AR99" s="528"/>
      <c r="AS99" s="528"/>
      <c r="AT99" s="528"/>
      <c r="AU99" s="528"/>
      <c r="AV99" s="528"/>
      <c r="AW99" s="528"/>
      <c r="AX99" s="528"/>
      <c r="AY99" s="528"/>
      <c r="AZ99" s="528"/>
      <c r="BA99" s="528"/>
      <c r="BB99" s="528"/>
      <c r="BC99" s="528"/>
      <c r="BD99" s="528"/>
      <c r="BE99" s="528"/>
      <c r="BF99" s="528"/>
      <c r="BG99" s="528"/>
      <c r="BH99" s="528"/>
      <c r="BI99" s="528"/>
      <c r="BJ99" s="528"/>
      <c r="BK99" s="528"/>
      <c r="BL99" s="528"/>
      <c r="BM99" s="528"/>
      <c r="BN99" s="528"/>
      <c r="BO99" s="528"/>
      <c r="BP99" s="528"/>
      <c r="BQ99" s="528"/>
      <c r="BR99" s="528"/>
      <c r="BS99" s="528"/>
      <c r="BT99" s="528"/>
      <c r="BU99" s="528"/>
      <c r="BV99" s="528"/>
      <c r="BW99" s="528"/>
      <c r="BX99" s="528"/>
      <c r="BY99" s="528"/>
      <c r="BZ99" s="528"/>
      <c r="CA99" s="528"/>
      <c r="CB99" s="528"/>
      <c r="CC99" s="528"/>
      <c r="CD99" s="528"/>
      <c r="CE99" s="528"/>
      <c r="CF99" s="528"/>
      <c r="CG99" s="528"/>
      <c r="CH99" s="528"/>
      <c r="CI99" s="528"/>
      <c r="CJ99" s="528"/>
      <c r="CK99" s="528"/>
      <c r="CL99" s="528"/>
      <c r="CM99" s="528"/>
      <c r="CN99" s="528"/>
      <c r="CO99" s="528"/>
      <c r="CP99" s="528"/>
      <c r="CQ99" s="528"/>
      <c r="CR99" s="528"/>
      <c r="CS99" s="528"/>
      <c r="CT99" s="528"/>
      <c r="CU99" s="528"/>
      <c r="CV99" s="528"/>
      <c r="CW99" s="528"/>
      <c r="CX99" s="528"/>
      <c r="CY99" s="528"/>
      <c r="CZ99" s="528"/>
      <c r="DA99" s="528"/>
      <c r="DB99" s="528"/>
      <c r="DC99" s="528"/>
      <c r="DD99" s="528"/>
      <c r="DE99" s="528"/>
      <c r="DF99" s="528"/>
      <c r="DG99" s="528"/>
      <c r="DH99" s="528"/>
      <c r="DI99" s="528"/>
      <c r="DJ99" s="528"/>
      <c r="DK99" s="528"/>
      <c r="DL99" s="528"/>
      <c r="DM99" s="528"/>
      <c r="DN99" s="528"/>
      <c r="DO99" s="528"/>
      <c r="DP99" s="528"/>
      <c r="DQ99" s="528"/>
      <c r="DR99" s="528"/>
      <c r="DS99" s="528"/>
      <c r="DT99" s="528"/>
      <c r="DU99" s="528"/>
      <c r="DV99" s="528"/>
      <c r="DW99" s="528"/>
      <c r="DX99" s="528"/>
    </row>
    <row r="100" spans="1:128" ht="12" customHeight="1" x14ac:dyDescent="0.2">
      <c r="A100" s="134"/>
      <c r="B100" s="134"/>
      <c r="C100" s="134" t="s">
        <v>803</v>
      </c>
      <c r="D100" s="134" t="s">
        <v>804</v>
      </c>
      <c r="E100" s="134"/>
      <c r="F100" s="134" t="s">
        <v>805</v>
      </c>
      <c r="G100" s="134"/>
      <c r="H100" s="134"/>
      <c r="I100" s="558">
        <v>755</v>
      </c>
      <c r="K100" s="559">
        <v>16.396364169185954</v>
      </c>
      <c r="L100" s="560"/>
      <c r="M100" s="561" t="s">
        <v>402</v>
      </c>
      <c r="N100" s="270"/>
      <c r="O100" s="561">
        <v>14.238253440911247</v>
      </c>
      <c r="P100" s="561">
        <v>30.35093265886816</v>
      </c>
      <c r="Q100" s="561">
        <v>27.263875365141189</v>
      </c>
      <c r="R100" s="561">
        <v>21.499448732083795</v>
      </c>
      <c r="S100" s="561">
        <v>15.030467163168584</v>
      </c>
      <c r="T100" s="561">
        <v>6.449686473574201</v>
      </c>
      <c r="U100" s="528"/>
      <c r="V100" s="528"/>
      <c r="W100" s="528"/>
      <c r="X100" s="528"/>
      <c r="Y100" s="528"/>
      <c r="Z100" s="528"/>
      <c r="AA100" s="528"/>
      <c r="AB100" s="528"/>
      <c r="AC100" s="528"/>
      <c r="AD100" s="528"/>
      <c r="AE100" s="528"/>
      <c r="AF100" s="528"/>
      <c r="AG100" s="528"/>
      <c r="AH100" s="528"/>
      <c r="AI100" s="528"/>
      <c r="AJ100" s="528"/>
      <c r="AK100" s="528"/>
      <c r="AL100" s="528"/>
      <c r="AM100" s="528"/>
      <c r="AN100" s="528"/>
      <c r="AO100" s="528"/>
      <c r="AP100" s="528"/>
      <c r="AQ100" s="528"/>
      <c r="AR100" s="528"/>
      <c r="AS100" s="528"/>
      <c r="AT100" s="528"/>
      <c r="AU100" s="528"/>
      <c r="AV100" s="528"/>
      <c r="AW100" s="528"/>
      <c r="AX100" s="528"/>
      <c r="AY100" s="528"/>
      <c r="AZ100" s="528"/>
      <c r="BA100" s="528"/>
      <c r="BB100" s="528"/>
      <c r="BC100" s="528"/>
      <c r="BD100" s="528"/>
      <c r="BE100" s="528"/>
      <c r="BF100" s="528"/>
      <c r="BG100" s="528"/>
      <c r="BH100" s="528"/>
      <c r="BI100" s="528"/>
      <c r="BJ100" s="528"/>
      <c r="BK100" s="528"/>
      <c r="BL100" s="528"/>
      <c r="BM100" s="528"/>
      <c r="BN100" s="528"/>
      <c r="BO100" s="528"/>
      <c r="BP100" s="528"/>
      <c r="BQ100" s="528"/>
      <c r="BR100" s="528"/>
      <c r="BS100" s="528"/>
      <c r="BT100" s="528"/>
      <c r="BU100" s="528"/>
      <c r="BV100" s="528"/>
      <c r="BW100" s="528"/>
      <c r="BX100" s="528"/>
      <c r="BY100" s="528"/>
      <c r="BZ100" s="528"/>
      <c r="CA100" s="528"/>
      <c r="CB100" s="528"/>
      <c r="CC100" s="528"/>
      <c r="CD100" s="528"/>
      <c r="CE100" s="528"/>
      <c r="CF100" s="528"/>
      <c r="CG100" s="528"/>
      <c r="CH100" s="528"/>
      <c r="CI100" s="528"/>
      <c r="CJ100" s="528"/>
      <c r="CK100" s="528"/>
      <c r="CL100" s="528"/>
      <c r="CM100" s="528"/>
      <c r="CN100" s="528"/>
      <c r="CO100" s="528"/>
      <c r="CP100" s="528"/>
      <c r="CQ100" s="528"/>
      <c r="CR100" s="528"/>
      <c r="CS100" s="528"/>
      <c r="CT100" s="528"/>
      <c r="CU100" s="528"/>
      <c r="CV100" s="528"/>
      <c r="CW100" s="528"/>
      <c r="CX100" s="528"/>
      <c r="CY100" s="528"/>
      <c r="CZ100" s="528"/>
      <c r="DA100" s="528"/>
      <c r="DB100" s="528"/>
      <c r="DC100" s="528"/>
      <c r="DD100" s="528"/>
      <c r="DE100" s="528"/>
      <c r="DF100" s="528"/>
      <c r="DG100" s="528"/>
      <c r="DH100" s="528"/>
      <c r="DI100" s="528"/>
      <c r="DJ100" s="528"/>
      <c r="DK100" s="528"/>
      <c r="DL100" s="528"/>
      <c r="DM100" s="528"/>
      <c r="DN100" s="528"/>
      <c r="DO100" s="528"/>
      <c r="DP100" s="528"/>
      <c r="DQ100" s="528"/>
      <c r="DR100" s="528"/>
      <c r="DS100" s="528"/>
      <c r="DT100" s="528"/>
      <c r="DU100" s="528"/>
      <c r="DV100" s="528"/>
      <c r="DW100" s="528"/>
      <c r="DX100" s="528"/>
    </row>
    <row r="101" spans="1:128" ht="12" customHeight="1" x14ac:dyDescent="0.2">
      <c r="A101" s="134"/>
      <c r="B101" s="134"/>
      <c r="C101" s="134" t="s">
        <v>807</v>
      </c>
      <c r="D101" s="134" t="s">
        <v>808</v>
      </c>
      <c r="E101" s="134"/>
      <c r="F101" s="134" t="s">
        <v>809</v>
      </c>
      <c r="G101" s="134"/>
      <c r="H101" s="134"/>
      <c r="I101" s="558">
        <v>609</v>
      </c>
      <c r="K101" s="559">
        <v>17.132073079921259</v>
      </c>
      <c r="L101" s="560"/>
      <c r="M101" s="561" t="s">
        <v>1545</v>
      </c>
      <c r="N101" s="270"/>
      <c r="O101" s="561">
        <v>11.245200219418541</v>
      </c>
      <c r="P101" s="561">
        <v>28.558476881233002</v>
      </c>
      <c r="Q101" s="561">
        <v>36.707882534775891</v>
      </c>
      <c r="R101" s="561">
        <v>19.872690575997517</v>
      </c>
      <c r="S101" s="561">
        <v>14.936519790888724</v>
      </c>
      <c r="T101" s="561">
        <v>6.0783902745755602</v>
      </c>
      <c r="U101" s="528"/>
      <c r="V101" s="528"/>
      <c r="W101" s="528"/>
      <c r="X101" s="528"/>
      <c r="Y101" s="528"/>
      <c r="Z101" s="528"/>
      <c r="AA101" s="528"/>
      <c r="AB101" s="528"/>
      <c r="AC101" s="528"/>
      <c r="AD101" s="528"/>
      <c r="AE101" s="528"/>
      <c r="AF101" s="528"/>
      <c r="AG101" s="528"/>
      <c r="AH101" s="528"/>
      <c r="AI101" s="528"/>
      <c r="AJ101" s="528"/>
      <c r="AK101" s="528"/>
      <c r="AL101" s="528"/>
      <c r="AM101" s="528"/>
      <c r="AN101" s="528"/>
      <c r="AO101" s="528"/>
      <c r="AP101" s="528"/>
      <c r="AQ101" s="528"/>
      <c r="AR101" s="528"/>
      <c r="AS101" s="528"/>
      <c r="AT101" s="528"/>
      <c r="AU101" s="528"/>
      <c r="AV101" s="528"/>
      <c r="AW101" s="528"/>
      <c r="AX101" s="528"/>
      <c r="AY101" s="528"/>
      <c r="AZ101" s="528"/>
      <c r="BA101" s="528"/>
      <c r="BB101" s="528"/>
      <c r="BC101" s="528"/>
      <c r="BD101" s="528"/>
      <c r="BE101" s="528"/>
      <c r="BF101" s="528"/>
      <c r="BG101" s="528"/>
      <c r="BH101" s="528"/>
      <c r="BI101" s="528"/>
      <c r="BJ101" s="528"/>
      <c r="BK101" s="528"/>
      <c r="BL101" s="528"/>
      <c r="BM101" s="528"/>
      <c r="BN101" s="528"/>
      <c r="BO101" s="528"/>
      <c r="BP101" s="528"/>
      <c r="BQ101" s="528"/>
      <c r="BR101" s="528"/>
      <c r="BS101" s="528"/>
      <c r="BT101" s="528"/>
      <c r="BU101" s="528"/>
      <c r="BV101" s="528"/>
      <c r="BW101" s="528"/>
      <c r="BX101" s="528"/>
      <c r="BY101" s="528"/>
      <c r="BZ101" s="528"/>
      <c r="CA101" s="528"/>
      <c r="CB101" s="528"/>
      <c r="CC101" s="528"/>
      <c r="CD101" s="528"/>
      <c r="CE101" s="528"/>
      <c r="CF101" s="528"/>
      <c r="CG101" s="528"/>
      <c r="CH101" s="528"/>
      <c r="CI101" s="528"/>
      <c r="CJ101" s="528"/>
      <c r="CK101" s="528"/>
      <c r="CL101" s="528"/>
      <c r="CM101" s="528"/>
      <c r="CN101" s="528"/>
      <c r="CO101" s="528"/>
      <c r="CP101" s="528"/>
      <c r="CQ101" s="528"/>
      <c r="CR101" s="528"/>
      <c r="CS101" s="528"/>
      <c r="CT101" s="528"/>
      <c r="CU101" s="528"/>
      <c r="CV101" s="528"/>
      <c r="CW101" s="528"/>
      <c r="CX101" s="528"/>
      <c r="CY101" s="528"/>
      <c r="CZ101" s="528"/>
      <c r="DA101" s="528"/>
      <c r="DB101" s="528"/>
      <c r="DC101" s="528"/>
      <c r="DD101" s="528"/>
      <c r="DE101" s="528"/>
      <c r="DF101" s="528"/>
      <c r="DG101" s="528"/>
      <c r="DH101" s="528"/>
      <c r="DI101" s="528"/>
      <c r="DJ101" s="528"/>
      <c r="DK101" s="528"/>
      <c r="DL101" s="528"/>
      <c r="DM101" s="528"/>
      <c r="DN101" s="528"/>
      <c r="DO101" s="528"/>
      <c r="DP101" s="528"/>
      <c r="DQ101" s="528"/>
      <c r="DR101" s="528"/>
      <c r="DS101" s="528"/>
      <c r="DT101" s="528"/>
      <c r="DU101" s="528"/>
      <c r="DV101" s="528"/>
      <c r="DW101" s="528"/>
      <c r="DX101" s="528"/>
    </row>
    <row r="102" spans="1:128" ht="12" customHeight="1" x14ac:dyDescent="0.2">
      <c r="A102" s="134"/>
      <c r="B102" s="134"/>
      <c r="C102" s="134" t="s">
        <v>810</v>
      </c>
      <c r="D102" s="134" t="s">
        <v>811</v>
      </c>
      <c r="E102" s="134"/>
      <c r="F102" s="134" t="s">
        <v>812</v>
      </c>
      <c r="G102" s="134"/>
      <c r="H102" s="134"/>
      <c r="I102" s="558">
        <v>974</v>
      </c>
      <c r="K102" s="559">
        <v>18.222535456840749</v>
      </c>
      <c r="L102" s="560"/>
      <c r="M102" s="561" t="s">
        <v>1546</v>
      </c>
      <c r="N102" s="270"/>
      <c r="O102" s="561">
        <v>21.347248576850095</v>
      </c>
      <c r="P102" s="561">
        <v>24.649859943977589</v>
      </c>
      <c r="Q102" s="561">
        <v>33.923941227312014</v>
      </c>
      <c r="R102" s="561">
        <v>23.260340632603409</v>
      </c>
      <c r="S102" s="561">
        <v>15.228426395939087</v>
      </c>
      <c r="T102" s="561">
        <v>6.8995524614619592</v>
      </c>
      <c r="U102" s="528"/>
      <c r="V102" s="528"/>
      <c r="W102" s="528"/>
      <c r="X102" s="528"/>
      <c r="Y102" s="528"/>
      <c r="Z102" s="528"/>
      <c r="AA102" s="528"/>
      <c r="AB102" s="528"/>
      <c r="AC102" s="528"/>
      <c r="AD102" s="528"/>
      <c r="AE102" s="528"/>
      <c r="AF102" s="528"/>
      <c r="AG102" s="528"/>
      <c r="AH102" s="528"/>
      <c r="AI102" s="528"/>
      <c r="AJ102" s="528"/>
      <c r="AK102" s="528"/>
      <c r="AL102" s="528"/>
      <c r="AM102" s="528"/>
      <c r="AN102" s="528"/>
      <c r="AO102" s="528"/>
      <c r="AP102" s="528"/>
      <c r="AQ102" s="528"/>
      <c r="AR102" s="528"/>
      <c r="AS102" s="528"/>
      <c r="AT102" s="528"/>
      <c r="AU102" s="528"/>
      <c r="AV102" s="528"/>
      <c r="AW102" s="528"/>
      <c r="AX102" s="528"/>
      <c r="AY102" s="528"/>
      <c r="AZ102" s="528"/>
      <c r="BA102" s="528"/>
      <c r="BB102" s="528"/>
      <c r="BC102" s="528"/>
      <c r="BD102" s="528"/>
      <c r="BE102" s="528"/>
      <c r="BF102" s="528"/>
      <c r="BG102" s="528"/>
      <c r="BH102" s="528"/>
      <c r="BI102" s="528"/>
      <c r="BJ102" s="528"/>
      <c r="BK102" s="528"/>
      <c r="BL102" s="528"/>
      <c r="BM102" s="528"/>
      <c r="BN102" s="528"/>
      <c r="BO102" s="528"/>
      <c r="BP102" s="528"/>
      <c r="BQ102" s="528"/>
      <c r="BR102" s="528"/>
      <c r="BS102" s="528"/>
      <c r="BT102" s="528"/>
      <c r="BU102" s="528"/>
      <c r="BV102" s="528"/>
      <c r="BW102" s="528"/>
      <c r="BX102" s="528"/>
      <c r="BY102" s="528"/>
      <c r="BZ102" s="528"/>
      <c r="CA102" s="528"/>
      <c r="CB102" s="528"/>
      <c r="CC102" s="528"/>
      <c r="CD102" s="528"/>
      <c r="CE102" s="528"/>
      <c r="CF102" s="528"/>
      <c r="CG102" s="528"/>
      <c r="CH102" s="528"/>
      <c r="CI102" s="528"/>
      <c r="CJ102" s="528"/>
      <c r="CK102" s="528"/>
      <c r="CL102" s="528"/>
      <c r="CM102" s="528"/>
      <c r="CN102" s="528"/>
      <c r="CO102" s="528"/>
      <c r="CP102" s="528"/>
      <c r="CQ102" s="528"/>
      <c r="CR102" s="528"/>
      <c r="CS102" s="528"/>
      <c r="CT102" s="528"/>
      <c r="CU102" s="528"/>
      <c r="CV102" s="528"/>
      <c r="CW102" s="528"/>
      <c r="CX102" s="528"/>
      <c r="CY102" s="528"/>
      <c r="CZ102" s="528"/>
      <c r="DA102" s="528"/>
      <c r="DB102" s="528"/>
      <c r="DC102" s="528"/>
      <c r="DD102" s="528"/>
      <c r="DE102" s="528"/>
      <c r="DF102" s="528"/>
      <c r="DG102" s="528"/>
      <c r="DH102" s="528"/>
      <c r="DI102" s="528"/>
      <c r="DJ102" s="528"/>
      <c r="DK102" s="528"/>
      <c r="DL102" s="528"/>
      <c r="DM102" s="528"/>
      <c r="DN102" s="528"/>
      <c r="DO102" s="528"/>
      <c r="DP102" s="528"/>
      <c r="DQ102" s="528"/>
      <c r="DR102" s="528"/>
      <c r="DS102" s="528"/>
      <c r="DT102" s="528"/>
      <c r="DU102" s="528"/>
      <c r="DV102" s="528"/>
      <c r="DW102" s="528"/>
      <c r="DX102" s="528"/>
    </row>
    <row r="103" spans="1:128" ht="12" customHeight="1" x14ac:dyDescent="0.2">
      <c r="A103" s="134"/>
      <c r="B103" s="134"/>
      <c r="C103" s="134" t="s">
        <v>814</v>
      </c>
      <c r="D103" s="134" t="s">
        <v>815</v>
      </c>
      <c r="E103" s="134"/>
      <c r="F103" s="134" t="s">
        <v>816</v>
      </c>
      <c r="G103" s="134"/>
      <c r="H103" s="134"/>
      <c r="I103" s="558">
        <v>1128</v>
      </c>
      <c r="K103" s="559">
        <v>13.476764173401168</v>
      </c>
      <c r="L103" s="560"/>
      <c r="M103" s="561" t="s">
        <v>1547</v>
      </c>
      <c r="N103" s="270"/>
      <c r="O103" s="561">
        <v>18.004660029654737</v>
      </c>
      <c r="P103" s="561">
        <v>14.962251201098146</v>
      </c>
      <c r="Q103" s="561">
        <v>18.161283035915972</v>
      </c>
      <c r="R103" s="561">
        <v>17.488315995778681</v>
      </c>
      <c r="S103" s="561">
        <v>14.283195203667784</v>
      </c>
      <c r="T103" s="561">
        <v>6.7700156985871276</v>
      </c>
      <c r="U103" s="528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8"/>
      <c r="AI103" s="528"/>
      <c r="AJ103" s="528"/>
      <c r="AK103" s="528"/>
      <c r="AL103" s="528"/>
      <c r="AM103" s="528"/>
      <c r="AN103" s="528"/>
      <c r="AO103" s="528"/>
      <c r="AP103" s="528"/>
      <c r="AQ103" s="528"/>
      <c r="AR103" s="528"/>
      <c r="AS103" s="528"/>
      <c r="AT103" s="528"/>
      <c r="AU103" s="528"/>
      <c r="AV103" s="528"/>
      <c r="AW103" s="528"/>
      <c r="AX103" s="528"/>
      <c r="AY103" s="528"/>
      <c r="AZ103" s="528"/>
      <c r="BA103" s="528"/>
      <c r="BB103" s="528"/>
      <c r="BC103" s="528"/>
      <c r="BD103" s="528"/>
      <c r="BE103" s="528"/>
      <c r="BF103" s="528"/>
      <c r="BG103" s="528"/>
      <c r="BH103" s="528"/>
      <c r="BI103" s="528"/>
      <c r="BJ103" s="528"/>
      <c r="BK103" s="528"/>
      <c r="BL103" s="528"/>
      <c r="BM103" s="528"/>
      <c r="BN103" s="528"/>
      <c r="BO103" s="528"/>
      <c r="BP103" s="528"/>
      <c r="BQ103" s="528"/>
      <c r="BR103" s="528"/>
      <c r="BS103" s="528"/>
      <c r="BT103" s="528"/>
      <c r="BU103" s="528"/>
      <c r="BV103" s="528"/>
      <c r="BW103" s="528"/>
      <c r="BX103" s="528"/>
      <c r="BY103" s="528"/>
      <c r="BZ103" s="528"/>
      <c r="CA103" s="528"/>
      <c r="CB103" s="528"/>
      <c r="CC103" s="528"/>
      <c r="CD103" s="528"/>
      <c r="CE103" s="528"/>
      <c r="CF103" s="528"/>
      <c r="CG103" s="528"/>
      <c r="CH103" s="528"/>
      <c r="CI103" s="528"/>
      <c r="CJ103" s="528"/>
      <c r="CK103" s="528"/>
      <c r="CL103" s="528"/>
      <c r="CM103" s="528"/>
      <c r="CN103" s="528"/>
      <c r="CO103" s="528"/>
      <c r="CP103" s="528"/>
      <c r="CQ103" s="528"/>
      <c r="CR103" s="528"/>
      <c r="CS103" s="528"/>
      <c r="CT103" s="528"/>
      <c r="CU103" s="528"/>
      <c r="CV103" s="528"/>
      <c r="CW103" s="528"/>
      <c r="CX103" s="528"/>
      <c r="CY103" s="528"/>
      <c r="CZ103" s="528"/>
      <c r="DA103" s="528"/>
      <c r="DB103" s="528"/>
      <c r="DC103" s="528"/>
      <c r="DD103" s="528"/>
      <c r="DE103" s="528"/>
      <c r="DF103" s="528"/>
      <c r="DG103" s="528"/>
      <c r="DH103" s="528"/>
      <c r="DI103" s="528"/>
      <c r="DJ103" s="528"/>
      <c r="DK103" s="528"/>
      <c r="DL103" s="528"/>
      <c r="DM103" s="528"/>
      <c r="DN103" s="528"/>
      <c r="DO103" s="528"/>
      <c r="DP103" s="528"/>
      <c r="DQ103" s="528"/>
      <c r="DR103" s="528"/>
      <c r="DS103" s="528"/>
      <c r="DT103" s="528"/>
      <c r="DU103" s="528"/>
      <c r="DV103" s="528"/>
      <c r="DW103" s="528"/>
      <c r="DX103" s="528"/>
    </row>
    <row r="104" spans="1:128" ht="12" customHeight="1" x14ac:dyDescent="0.2">
      <c r="A104" s="134"/>
      <c r="B104" s="134"/>
      <c r="C104" s="134" t="s">
        <v>818</v>
      </c>
      <c r="D104" s="134" t="s">
        <v>819</v>
      </c>
      <c r="E104" s="134"/>
      <c r="F104" s="134" t="s">
        <v>820</v>
      </c>
      <c r="G104" s="134"/>
      <c r="H104" s="134"/>
      <c r="I104" s="558">
        <v>524</v>
      </c>
      <c r="K104" s="559">
        <v>14.258346678573465</v>
      </c>
      <c r="L104" s="560"/>
      <c r="M104" s="561" t="s">
        <v>406</v>
      </c>
      <c r="N104" s="270"/>
      <c r="O104" s="561">
        <v>12.506797172376292</v>
      </c>
      <c r="P104" s="561">
        <v>22.336769759450171</v>
      </c>
      <c r="Q104" s="561">
        <v>28.657616892911008</v>
      </c>
      <c r="R104" s="561">
        <v>17.257318952234204</v>
      </c>
      <c r="S104" s="561">
        <v>15.050979122835411</v>
      </c>
      <c r="T104" s="561">
        <v>3.905639743790033</v>
      </c>
      <c r="U104" s="528"/>
      <c r="V104" s="528"/>
      <c r="W104" s="528"/>
      <c r="X104" s="528"/>
      <c r="Y104" s="528"/>
      <c r="Z104" s="528"/>
      <c r="AA104" s="528"/>
      <c r="AB104" s="528"/>
      <c r="AC104" s="528"/>
      <c r="AD104" s="528"/>
      <c r="AE104" s="528"/>
      <c r="AF104" s="528"/>
      <c r="AG104" s="528"/>
      <c r="AH104" s="528"/>
      <c r="AI104" s="528"/>
      <c r="AJ104" s="528"/>
      <c r="AK104" s="528"/>
      <c r="AL104" s="528"/>
      <c r="AM104" s="528"/>
      <c r="AN104" s="528"/>
      <c r="AO104" s="528"/>
      <c r="AP104" s="528"/>
      <c r="AQ104" s="528"/>
      <c r="AR104" s="528"/>
      <c r="AS104" s="528"/>
      <c r="AT104" s="528"/>
      <c r="AU104" s="528"/>
      <c r="AV104" s="528"/>
      <c r="AW104" s="528"/>
      <c r="AX104" s="528"/>
      <c r="AY104" s="528"/>
      <c r="AZ104" s="528"/>
      <c r="BA104" s="528"/>
      <c r="BB104" s="528"/>
      <c r="BC104" s="528"/>
      <c r="BD104" s="528"/>
      <c r="BE104" s="528"/>
      <c r="BF104" s="528"/>
      <c r="BG104" s="528"/>
      <c r="BH104" s="528"/>
      <c r="BI104" s="528"/>
      <c r="BJ104" s="528"/>
      <c r="BK104" s="528"/>
      <c r="BL104" s="528"/>
      <c r="BM104" s="528"/>
      <c r="BN104" s="528"/>
      <c r="BO104" s="528"/>
      <c r="BP104" s="528"/>
      <c r="BQ104" s="528"/>
      <c r="BR104" s="528"/>
      <c r="BS104" s="528"/>
      <c r="BT104" s="528"/>
      <c r="BU104" s="528"/>
      <c r="BV104" s="528"/>
      <c r="BW104" s="528"/>
      <c r="BX104" s="528"/>
      <c r="BY104" s="528"/>
      <c r="BZ104" s="528"/>
      <c r="CA104" s="528"/>
      <c r="CB104" s="528"/>
      <c r="CC104" s="528"/>
      <c r="CD104" s="528"/>
      <c r="CE104" s="528"/>
      <c r="CF104" s="528"/>
      <c r="CG104" s="528"/>
      <c r="CH104" s="528"/>
      <c r="CI104" s="528"/>
      <c r="CJ104" s="528"/>
      <c r="CK104" s="528"/>
      <c r="CL104" s="528"/>
      <c r="CM104" s="528"/>
      <c r="CN104" s="528"/>
      <c r="CO104" s="528"/>
      <c r="CP104" s="528"/>
      <c r="CQ104" s="528"/>
      <c r="CR104" s="528"/>
      <c r="CS104" s="528"/>
      <c r="CT104" s="528"/>
      <c r="CU104" s="528"/>
      <c r="CV104" s="528"/>
      <c r="CW104" s="528"/>
      <c r="CX104" s="528"/>
      <c r="CY104" s="528"/>
      <c r="CZ104" s="528"/>
      <c r="DA104" s="528"/>
      <c r="DB104" s="528"/>
      <c r="DC104" s="528"/>
      <c r="DD104" s="528"/>
      <c r="DE104" s="528"/>
      <c r="DF104" s="528"/>
      <c r="DG104" s="528"/>
      <c r="DH104" s="528"/>
      <c r="DI104" s="528"/>
      <c r="DJ104" s="528"/>
      <c r="DK104" s="528"/>
      <c r="DL104" s="528"/>
      <c r="DM104" s="528"/>
      <c r="DN104" s="528"/>
      <c r="DO104" s="528"/>
      <c r="DP104" s="528"/>
      <c r="DQ104" s="528"/>
      <c r="DR104" s="528"/>
      <c r="DS104" s="528"/>
      <c r="DT104" s="528"/>
      <c r="DU104" s="528"/>
      <c r="DV104" s="528"/>
      <c r="DW104" s="528"/>
      <c r="DX104" s="528"/>
    </row>
    <row r="105" spans="1:128" ht="12" customHeight="1" x14ac:dyDescent="0.2">
      <c r="A105" s="134"/>
      <c r="B105" s="134"/>
      <c r="C105" s="134" t="s">
        <v>822</v>
      </c>
      <c r="D105" s="134" t="s">
        <v>823</v>
      </c>
      <c r="E105" s="134"/>
      <c r="F105" s="134" t="s">
        <v>824</v>
      </c>
      <c r="G105" s="134"/>
      <c r="H105" s="134"/>
      <c r="I105" s="558">
        <v>880</v>
      </c>
      <c r="K105" s="559">
        <v>14.492174574001018</v>
      </c>
      <c r="L105" s="560"/>
      <c r="M105" s="561" t="s">
        <v>1489</v>
      </c>
      <c r="N105" s="270"/>
      <c r="O105" s="561">
        <v>12.654012654012654</v>
      </c>
      <c r="P105" s="561">
        <v>29.940119760479043</v>
      </c>
      <c r="Q105" s="561">
        <v>26.916149689813889</v>
      </c>
      <c r="R105" s="561">
        <v>18.30236249883276</v>
      </c>
      <c r="S105" s="561">
        <v>11.735382698099491</v>
      </c>
      <c r="T105" s="561">
        <v>4.7619047619047628</v>
      </c>
      <c r="U105" s="528"/>
      <c r="V105" s="528"/>
      <c r="W105" s="528"/>
      <c r="X105" s="528"/>
      <c r="Y105" s="528"/>
      <c r="Z105" s="528"/>
      <c r="AA105" s="528"/>
      <c r="AB105" s="528"/>
      <c r="AC105" s="528"/>
      <c r="AD105" s="528"/>
      <c r="AE105" s="528"/>
      <c r="AF105" s="528"/>
      <c r="AG105" s="528"/>
      <c r="AH105" s="528"/>
      <c r="AI105" s="528"/>
      <c r="AJ105" s="528"/>
      <c r="AK105" s="528"/>
      <c r="AL105" s="528"/>
      <c r="AM105" s="528"/>
      <c r="AN105" s="528"/>
      <c r="AO105" s="528"/>
      <c r="AP105" s="528"/>
      <c r="AQ105" s="528"/>
      <c r="AR105" s="528"/>
      <c r="AS105" s="528"/>
      <c r="AT105" s="528"/>
      <c r="AU105" s="528"/>
      <c r="AV105" s="528"/>
      <c r="AW105" s="528"/>
      <c r="AX105" s="528"/>
      <c r="AY105" s="528"/>
      <c r="AZ105" s="528"/>
      <c r="BA105" s="528"/>
      <c r="BB105" s="528"/>
      <c r="BC105" s="528"/>
      <c r="BD105" s="528"/>
      <c r="BE105" s="528"/>
      <c r="BF105" s="528"/>
      <c r="BG105" s="528"/>
      <c r="BH105" s="528"/>
      <c r="BI105" s="528"/>
      <c r="BJ105" s="528"/>
      <c r="BK105" s="528"/>
      <c r="BL105" s="528"/>
      <c r="BM105" s="528"/>
      <c r="BN105" s="528"/>
      <c r="BO105" s="528"/>
      <c r="BP105" s="528"/>
      <c r="BQ105" s="528"/>
      <c r="BR105" s="528"/>
      <c r="BS105" s="528"/>
      <c r="BT105" s="528"/>
      <c r="BU105" s="528"/>
      <c r="BV105" s="528"/>
      <c r="BW105" s="528"/>
      <c r="BX105" s="528"/>
      <c r="BY105" s="528"/>
      <c r="BZ105" s="528"/>
      <c r="CA105" s="528"/>
      <c r="CB105" s="528"/>
      <c r="CC105" s="528"/>
      <c r="CD105" s="528"/>
      <c r="CE105" s="528"/>
      <c r="CF105" s="528"/>
      <c r="CG105" s="528"/>
      <c r="CH105" s="528"/>
      <c r="CI105" s="528"/>
      <c r="CJ105" s="528"/>
      <c r="CK105" s="528"/>
      <c r="CL105" s="528"/>
      <c r="CM105" s="528"/>
      <c r="CN105" s="528"/>
      <c r="CO105" s="528"/>
      <c r="CP105" s="528"/>
      <c r="CQ105" s="528"/>
      <c r="CR105" s="528"/>
      <c r="CS105" s="528"/>
      <c r="CT105" s="528"/>
      <c r="CU105" s="528"/>
      <c r="CV105" s="528"/>
      <c r="CW105" s="528"/>
      <c r="CX105" s="528"/>
      <c r="CY105" s="528"/>
      <c r="CZ105" s="528"/>
      <c r="DA105" s="528"/>
      <c r="DB105" s="528"/>
      <c r="DC105" s="528"/>
      <c r="DD105" s="528"/>
      <c r="DE105" s="528"/>
      <c r="DF105" s="528"/>
      <c r="DG105" s="528"/>
      <c r="DH105" s="528"/>
      <c r="DI105" s="528"/>
      <c r="DJ105" s="528"/>
      <c r="DK105" s="528"/>
      <c r="DL105" s="528"/>
      <c r="DM105" s="528"/>
      <c r="DN105" s="528"/>
      <c r="DO105" s="528"/>
      <c r="DP105" s="528"/>
      <c r="DQ105" s="528"/>
      <c r="DR105" s="528"/>
      <c r="DS105" s="528"/>
      <c r="DT105" s="528"/>
      <c r="DU105" s="528"/>
      <c r="DV105" s="528"/>
      <c r="DW105" s="528"/>
      <c r="DX105" s="528"/>
    </row>
    <row r="106" spans="1:128" ht="12" customHeight="1" x14ac:dyDescent="0.2">
      <c r="A106" s="134"/>
      <c r="B106" s="134"/>
      <c r="C106" s="134"/>
      <c r="D106" s="134"/>
      <c r="E106" s="134"/>
      <c r="F106" s="134"/>
      <c r="G106" s="134"/>
      <c r="H106" s="134"/>
      <c r="I106" s="558"/>
      <c r="K106" s="559"/>
      <c r="L106" s="560"/>
      <c r="M106" s="561"/>
      <c r="N106" s="270"/>
      <c r="O106" s="561"/>
      <c r="P106" s="561"/>
      <c r="Q106" s="561"/>
      <c r="R106" s="561"/>
      <c r="S106" s="561"/>
      <c r="T106" s="561"/>
      <c r="U106" s="528"/>
      <c r="V106" s="528"/>
      <c r="W106" s="528"/>
      <c r="X106" s="528"/>
      <c r="Y106" s="528"/>
      <c r="Z106" s="528"/>
      <c r="AA106" s="528"/>
      <c r="AB106" s="528"/>
      <c r="AC106" s="528"/>
      <c r="AD106" s="528"/>
      <c r="AE106" s="528"/>
      <c r="AF106" s="528"/>
      <c r="AG106" s="528"/>
      <c r="AH106" s="528"/>
      <c r="AI106" s="528"/>
      <c r="AJ106" s="528"/>
      <c r="AK106" s="528"/>
      <c r="AL106" s="528"/>
      <c r="AM106" s="528"/>
      <c r="AN106" s="528"/>
      <c r="AO106" s="528"/>
      <c r="AP106" s="528"/>
      <c r="AQ106" s="528"/>
      <c r="AR106" s="528"/>
      <c r="AS106" s="528"/>
      <c r="AT106" s="528"/>
      <c r="AU106" s="528"/>
      <c r="AV106" s="528"/>
      <c r="AW106" s="528"/>
      <c r="AX106" s="528"/>
      <c r="AY106" s="528"/>
      <c r="AZ106" s="528"/>
      <c r="BA106" s="528"/>
      <c r="BB106" s="528"/>
      <c r="BC106" s="528"/>
      <c r="BD106" s="528"/>
      <c r="BE106" s="528"/>
      <c r="BF106" s="528"/>
      <c r="BG106" s="528"/>
      <c r="BH106" s="528"/>
      <c r="BI106" s="528"/>
      <c r="BJ106" s="528"/>
      <c r="BK106" s="528"/>
      <c r="BL106" s="528"/>
      <c r="BM106" s="528"/>
      <c r="BN106" s="528"/>
      <c r="BO106" s="528"/>
      <c r="BP106" s="528"/>
      <c r="BQ106" s="528"/>
      <c r="BR106" s="528"/>
      <c r="BS106" s="528"/>
      <c r="BT106" s="528"/>
      <c r="BU106" s="528"/>
      <c r="BV106" s="528"/>
      <c r="BW106" s="528"/>
      <c r="BX106" s="528"/>
      <c r="BY106" s="528"/>
      <c r="BZ106" s="528"/>
      <c r="CA106" s="528"/>
      <c r="CB106" s="528"/>
      <c r="CC106" s="528"/>
      <c r="CD106" s="528"/>
      <c r="CE106" s="528"/>
      <c r="CF106" s="528"/>
      <c r="CG106" s="528"/>
      <c r="CH106" s="528"/>
      <c r="CI106" s="528"/>
      <c r="CJ106" s="528"/>
      <c r="CK106" s="528"/>
      <c r="CL106" s="528"/>
      <c r="CM106" s="528"/>
      <c r="CN106" s="528"/>
      <c r="CO106" s="528"/>
      <c r="CP106" s="528"/>
      <c r="CQ106" s="528"/>
      <c r="CR106" s="528"/>
      <c r="CS106" s="528"/>
      <c r="CT106" s="528"/>
      <c r="CU106" s="528"/>
      <c r="CV106" s="528"/>
      <c r="CW106" s="528"/>
      <c r="CX106" s="528"/>
      <c r="CY106" s="528"/>
      <c r="CZ106" s="528"/>
      <c r="DA106" s="528"/>
      <c r="DB106" s="528"/>
      <c r="DC106" s="528"/>
      <c r="DD106" s="528"/>
      <c r="DE106" s="528"/>
      <c r="DF106" s="528"/>
      <c r="DG106" s="528"/>
      <c r="DH106" s="528"/>
      <c r="DI106" s="528"/>
      <c r="DJ106" s="528"/>
      <c r="DK106" s="528"/>
      <c r="DL106" s="528"/>
      <c r="DM106" s="528"/>
      <c r="DN106" s="528"/>
      <c r="DO106" s="528"/>
      <c r="DP106" s="528"/>
      <c r="DQ106" s="528"/>
      <c r="DR106" s="528"/>
      <c r="DS106" s="528"/>
      <c r="DT106" s="528"/>
      <c r="DU106" s="528"/>
      <c r="DV106" s="528"/>
      <c r="DW106" s="528"/>
      <c r="DX106" s="528"/>
    </row>
    <row r="107" spans="1:128" ht="12" customHeight="1" x14ac:dyDescent="0.25">
      <c r="A107" s="549"/>
      <c r="B107" s="549"/>
      <c r="C107" s="549" t="s">
        <v>826</v>
      </c>
      <c r="D107" s="549" t="s">
        <v>827</v>
      </c>
      <c r="E107" s="549" t="s">
        <v>828</v>
      </c>
      <c r="F107" s="549"/>
      <c r="G107" s="549"/>
      <c r="H107" s="549"/>
      <c r="I107" s="550">
        <v>48114</v>
      </c>
      <c r="K107" s="552">
        <v>15.632896610175253</v>
      </c>
      <c r="L107" s="556"/>
      <c r="M107" s="554" t="s">
        <v>1548</v>
      </c>
      <c r="N107" s="555"/>
      <c r="O107" s="554">
        <v>12.089148653868762</v>
      </c>
      <c r="P107" s="554">
        <v>25.218941789559754</v>
      </c>
      <c r="Q107" s="554">
        <v>27.762738607183739</v>
      </c>
      <c r="R107" s="554">
        <v>20.635731405445757</v>
      </c>
      <c r="S107" s="554">
        <v>15.435554752874602</v>
      </c>
      <c r="T107" s="554">
        <v>6.1150571102176254</v>
      </c>
      <c r="U107" s="528"/>
      <c r="V107" s="528"/>
      <c r="W107" s="528"/>
      <c r="X107" s="528"/>
      <c r="Y107" s="528"/>
      <c r="Z107" s="528"/>
      <c r="AA107" s="528"/>
      <c r="AB107" s="528"/>
      <c r="AC107" s="528"/>
      <c r="AD107" s="528"/>
      <c r="AE107" s="528"/>
      <c r="AF107" s="528"/>
      <c r="AG107" s="528"/>
      <c r="AH107" s="528"/>
      <c r="AI107" s="528"/>
      <c r="AJ107" s="528"/>
      <c r="AK107" s="528"/>
      <c r="AL107" s="528"/>
      <c r="AM107" s="528"/>
      <c r="AN107" s="528"/>
      <c r="AO107" s="528"/>
      <c r="AP107" s="528"/>
      <c r="AQ107" s="528"/>
      <c r="AR107" s="528"/>
      <c r="AS107" s="528"/>
      <c r="AT107" s="528"/>
      <c r="AU107" s="528"/>
      <c r="AV107" s="528"/>
      <c r="AW107" s="528"/>
      <c r="AX107" s="528"/>
      <c r="AY107" s="528"/>
      <c r="AZ107" s="528"/>
      <c r="BA107" s="528"/>
      <c r="BB107" s="528"/>
      <c r="BC107" s="528"/>
      <c r="BD107" s="528"/>
      <c r="BE107" s="528"/>
      <c r="BF107" s="528"/>
      <c r="BG107" s="528"/>
      <c r="BH107" s="528"/>
      <c r="BI107" s="528"/>
      <c r="BJ107" s="528"/>
      <c r="BK107" s="528"/>
      <c r="BL107" s="528"/>
      <c r="BM107" s="528"/>
      <c r="BN107" s="528"/>
      <c r="BO107" s="528"/>
      <c r="BP107" s="528"/>
      <c r="BQ107" s="528"/>
      <c r="BR107" s="528"/>
      <c r="BS107" s="528"/>
      <c r="BT107" s="528"/>
      <c r="BU107" s="528"/>
      <c r="BV107" s="528"/>
      <c r="BW107" s="528"/>
      <c r="BX107" s="528"/>
      <c r="BY107" s="528"/>
      <c r="BZ107" s="528"/>
      <c r="CA107" s="528"/>
      <c r="CB107" s="528"/>
      <c r="CC107" s="528"/>
      <c r="CD107" s="528"/>
      <c r="CE107" s="528"/>
      <c r="CF107" s="528"/>
      <c r="CG107" s="528"/>
      <c r="CH107" s="528"/>
      <c r="CI107" s="528"/>
      <c r="CJ107" s="528"/>
      <c r="CK107" s="528"/>
      <c r="CL107" s="528"/>
      <c r="CM107" s="528"/>
      <c r="CN107" s="528"/>
      <c r="CO107" s="528"/>
      <c r="CP107" s="528"/>
      <c r="CQ107" s="528"/>
      <c r="CR107" s="528"/>
      <c r="CS107" s="528"/>
      <c r="CT107" s="528"/>
      <c r="CU107" s="528"/>
      <c r="CV107" s="528"/>
      <c r="CW107" s="528"/>
      <c r="CX107" s="528"/>
      <c r="CY107" s="528"/>
      <c r="CZ107" s="528"/>
      <c r="DA107" s="528"/>
      <c r="DB107" s="528"/>
      <c r="DC107" s="528"/>
      <c r="DD107" s="528"/>
      <c r="DE107" s="528"/>
      <c r="DF107" s="528"/>
      <c r="DG107" s="528"/>
      <c r="DH107" s="528"/>
      <c r="DI107" s="528"/>
      <c r="DJ107" s="528"/>
      <c r="DK107" s="528"/>
      <c r="DL107" s="528"/>
      <c r="DM107" s="528"/>
      <c r="DN107" s="528"/>
      <c r="DO107" s="528"/>
      <c r="DP107" s="528"/>
      <c r="DQ107" s="528"/>
      <c r="DR107" s="528"/>
      <c r="DS107" s="528"/>
      <c r="DT107" s="528"/>
      <c r="DU107" s="528"/>
      <c r="DV107" s="528"/>
      <c r="DW107" s="528"/>
      <c r="DX107" s="528"/>
    </row>
    <row r="108" spans="1:128" ht="12" customHeight="1" x14ac:dyDescent="0.2">
      <c r="A108" s="134"/>
      <c r="B108" s="134"/>
      <c r="C108" s="134"/>
      <c r="D108" s="134"/>
      <c r="E108" s="134"/>
      <c r="F108" s="134"/>
      <c r="G108" s="134"/>
      <c r="H108" s="134"/>
      <c r="I108" s="558"/>
      <c r="K108" s="559"/>
      <c r="L108" s="560"/>
      <c r="M108" s="561"/>
      <c r="N108" s="270"/>
      <c r="O108" s="561"/>
      <c r="P108" s="561"/>
      <c r="Q108" s="561"/>
      <c r="R108" s="561"/>
      <c r="S108" s="561"/>
      <c r="T108" s="561"/>
      <c r="U108" s="528"/>
      <c r="V108" s="528"/>
      <c r="W108" s="528"/>
      <c r="X108" s="528"/>
      <c r="Y108" s="528"/>
      <c r="Z108" s="528"/>
      <c r="AA108" s="528"/>
      <c r="AB108" s="528"/>
      <c r="AC108" s="528"/>
      <c r="AD108" s="528"/>
      <c r="AE108" s="528"/>
      <c r="AF108" s="528"/>
      <c r="AG108" s="528"/>
      <c r="AH108" s="528"/>
      <c r="AI108" s="528"/>
      <c r="AJ108" s="528"/>
      <c r="AK108" s="528"/>
      <c r="AL108" s="528"/>
      <c r="AM108" s="528"/>
      <c r="AN108" s="528"/>
      <c r="AO108" s="528"/>
      <c r="AP108" s="528"/>
      <c r="AQ108" s="528"/>
      <c r="AR108" s="528"/>
      <c r="AS108" s="528"/>
      <c r="AT108" s="528"/>
      <c r="AU108" s="528"/>
      <c r="AV108" s="528"/>
      <c r="AW108" s="528"/>
      <c r="AX108" s="528"/>
      <c r="AY108" s="528"/>
      <c r="AZ108" s="528"/>
      <c r="BA108" s="528"/>
      <c r="BB108" s="528"/>
      <c r="BC108" s="528"/>
      <c r="BD108" s="528"/>
      <c r="BE108" s="528"/>
      <c r="BF108" s="528"/>
      <c r="BG108" s="528"/>
      <c r="BH108" s="528"/>
      <c r="BI108" s="528"/>
      <c r="BJ108" s="528"/>
      <c r="BK108" s="528"/>
      <c r="BL108" s="528"/>
      <c r="BM108" s="528"/>
      <c r="BN108" s="528"/>
      <c r="BO108" s="528"/>
      <c r="BP108" s="528"/>
      <c r="BQ108" s="528"/>
      <c r="BR108" s="528"/>
      <c r="BS108" s="528"/>
      <c r="BT108" s="528"/>
      <c r="BU108" s="528"/>
      <c r="BV108" s="528"/>
      <c r="BW108" s="528"/>
      <c r="BX108" s="528"/>
      <c r="BY108" s="528"/>
      <c r="BZ108" s="528"/>
      <c r="CA108" s="528"/>
      <c r="CB108" s="528"/>
      <c r="CC108" s="528"/>
      <c r="CD108" s="528"/>
      <c r="CE108" s="528"/>
      <c r="CF108" s="528"/>
      <c r="CG108" s="528"/>
      <c r="CH108" s="528"/>
      <c r="CI108" s="528"/>
      <c r="CJ108" s="528"/>
      <c r="CK108" s="528"/>
      <c r="CL108" s="528"/>
      <c r="CM108" s="528"/>
      <c r="CN108" s="528"/>
      <c r="CO108" s="528"/>
      <c r="CP108" s="528"/>
      <c r="CQ108" s="528"/>
      <c r="CR108" s="528"/>
      <c r="CS108" s="528"/>
      <c r="CT108" s="528"/>
      <c r="CU108" s="528"/>
      <c r="CV108" s="528"/>
      <c r="CW108" s="528"/>
      <c r="CX108" s="528"/>
      <c r="CY108" s="528"/>
      <c r="CZ108" s="528"/>
      <c r="DA108" s="528"/>
      <c r="DB108" s="528"/>
      <c r="DC108" s="528"/>
      <c r="DD108" s="528"/>
      <c r="DE108" s="528"/>
      <c r="DF108" s="528"/>
      <c r="DG108" s="528"/>
      <c r="DH108" s="528"/>
      <c r="DI108" s="528"/>
      <c r="DJ108" s="528"/>
      <c r="DK108" s="528"/>
      <c r="DL108" s="528"/>
      <c r="DM108" s="528"/>
      <c r="DN108" s="528"/>
      <c r="DO108" s="528"/>
      <c r="DP108" s="528"/>
      <c r="DQ108" s="528"/>
      <c r="DR108" s="528"/>
      <c r="DS108" s="528"/>
      <c r="DT108" s="528"/>
      <c r="DU108" s="528"/>
      <c r="DV108" s="528"/>
      <c r="DW108" s="528"/>
      <c r="DX108" s="528"/>
    </row>
    <row r="109" spans="1:128" ht="12" customHeight="1" x14ac:dyDescent="0.2">
      <c r="A109" s="134"/>
      <c r="B109" s="134"/>
      <c r="C109" s="134" t="s">
        <v>830</v>
      </c>
      <c r="D109" s="134" t="s">
        <v>831</v>
      </c>
      <c r="E109" s="134" t="s">
        <v>832</v>
      </c>
      <c r="F109" s="134"/>
      <c r="G109" s="134"/>
      <c r="H109" s="134"/>
      <c r="I109" s="558">
        <v>4960</v>
      </c>
      <c r="K109" s="559">
        <v>16.642400350291741</v>
      </c>
      <c r="L109" s="560"/>
      <c r="M109" s="561" t="s">
        <v>1549</v>
      </c>
      <c r="N109" s="270"/>
      <c r="O109" s="561">
        <v>13.538123217537711</v>
      </c>
      <c r="P109" s="561">
        <v>25.125378618600728</v>
      </c>
      <c r="Q109" s="561">
        <v>30.139593908629443</v>
      </c>
      <c r="R109" s="561">
        <v>21.430634049750424</v>
      </c>
      <c r="S109" s="561">
        <v>17.195124527345321</v>
      </c>
      <c r="T109" s="561">
        <v>6.225476425652225</v>
      </c>
      <c r="U109" s="528"/>
      <c r="V109" s="528"/>
      <c r="W109" s="528"/>
      <c r="X109" s="528"/>
      <c r="Y109" s="528"/>
      <c r="Z109" s="528"/>
      <c r="AA109" s="528"/>
      <c r="AB109" s="528"/>
      <c r="AC109" s="528"/>
      <c r="AD109" s="528"/>
      <c r="AE109" s="528"/>
      <c r="AF109" s="528"/>
      <c r="AG109" s="528"/>
      <c r="AH109" s="528"/>
      <c r="AI109" s="528"/>
      <c r="AJ109" s="528"/>
      <c r="AK109" s="528"/>
      <c r="AL109" s="528"/>
      <c r="AM109" s="528"/>
      <c r="AN109" s="528"/>
      <c r="AO109" s="528"/>
      <c r="AP109" s="528"/>
      <c r="AQ109" s="528"/>
      <c r="AR109" s="528"/>
      <c r="AS109" s="528"/>
      <c r="AT109" s="528"/>
      <c r="AU109" s="528"/>
      <c r="AV109" s="528"/>
      <c r="AW109" s="528"/>
      <c r="AX109" s="528"/>
      <c r="AY109" s="528"/>
      <c r="AZ109" s="528"/>
      <c r="BA109" s="528"/>
      <c r="BB109" s="528"/>
      <c r="BC109" s="528"/>
      <c r="BD109" s="528"/>
      <c r="BE109" s="528"/>
      <c r="BF109" s="528"/>
      <c r="BG109" s="528"/>
      <c r="BH109" s="528"/>
      <c r="BI109" s="528"/>
      <c r="BJ109" s="528"/>
      <c r="BK109" s="528"/>
      <c r="BL109" s="528"/>
      <c r="BM109" s="528"/>
      <c r="BN109" s="528"/>
      <c r="BO109" s="528"/>
      <c r="BP109" s="528"/>
      <c r="BQ109" s="528"/>
      <c r="BR109" s="528"/>
      <c r="BS109" s="528"/>
      <c r="BT109" s="528"/>
      <c r="BU109" s="528"/>
      <c r="BV109" s="528"/>
      <c r="BW109" s="528"/>
      <c r="BX109" s="528"/>
      <c r="BY109" s="528"/>
      <c r="BZ109" s="528"/>
      <c r="CA109" s="528"/>
      <c r="CB109" s="528"/>
      <c r="CC109" s="528"/>
      <c r="CD109" s="528"/>
      <c r="CE109" s="528"/>
      <c r="CF109" s="528"/>
      <c r="CG109" s="528"/>
      <c r="CH109" s="528"/>
      <c r="CI109" s="528"/>
      <c r="CJ109" s="528"/>
      <c r="CK109" s="528"/>
      <c r="CL109" s="528"/>
      <c r="CM109" s="528"/>
      <c r="CN109" s="528"/>
      <c r="CO109" s="528"/>
      <c r="CP109" s="528"/>
      <c r="CQ109" s="528"/>
      <c r="CR109" s="528"/>
      <c r="CS109" s="528"/>
      <c r="CT109" s="528"/>
      <c r="CU109" s="528"/>
      <c r="CV109" s="528"/>
      <c r="CW109" s="528"/>
      <c r="CX109" s="528"/>
      <c r="CY109" s="528"/>
      <c r="CZ109" s="528"/>
      <c r="DA109" s="528"/>
      <c r="DB109" s="528"/>
      <c r="DC109" s="528"/>
      <c r="DD109" s="528"/>
      <c r="DE109" s="528"/>
      <c r="DF109" s="528"/>
      <c r="DG109" s="528"/>
      <c r="DH109" s="528"/>
      <c r="DI109" s="528"/>
      <c r="DJ109" s="528"/>
      <c r="DK109" s="528"/>
      <c r="DL109" s="528"/>
      <c r="DM109" s="528"/>
      <c r="DN109" s="528"/>
      <c r="DO109" s="528"/>
      <c r="DP109" s="528"/>
      <c r="DQ109" s="528"/>
      <c r="DR109" s="528"/>
      <c r="DS109" s="528"/>
      <c r="DT109" s="528"/>
      <c r="DU109" s="528"/>
      <c r="DV109" s="528"/>
      <c r="DW109" s="528"/>
      <c r="DX109" s="528"/>
    </row>
    <row r="110" spans="1:128" ht="16.5" customHeight="1" x14ac:dyDescent="0.2">
      <c r="A110" s="134"/>
      <c r="B110" s="134"/>
      <c r="C110" s="134" t="s">
        <v>834</v>
      </c>
      <c r="D110" s="134" t="s">
        <v>835</v>
      </c>
      <c r="E110" s="134"/>
      <c r="F110" s="134" t="s">
        <v>836</v>
      </c>
      <c r="G110" s="134"/>
      <c r="H110" s="134"/>
      <c r="I110" s="558">
        <v>1979</v>
      </c>
      <c r="K110" s="559">
        <v>21.554553494113481</v>
      </c>
      <c r="L110" s="560"/>
      <c r="M110" s="561" t="s">
        <v>1550</v>
      </c>
      <c r="N110" s="270"/>
      <c r="O110" s="561">
        <v>16.085445888560031</v>
      </c>
      <c r="P110" s="561">
        <v>28.238458090542359</v>
      </c>
      <c r="Q110" s="561">
        <v>38.49303849303849</v>
      </c>
      <c r="R110" s="561">
        <v>28.254486133768353</v>
      </c>
      <c r="S110" s="561">
        <v>23.257478173751252</v>
      </c>
      <c r="T110" s="561">
        <v>8.8713125267208213</v>
      </c>
      <c r="U110" s="528"/>
      <c r="V110" s="528"/>
      <c r="W110" s="528"/>
      <c r="X110" s="528"/>
      <c r="Y110" s="528"/>
      <c r="Z110" s="528"/>
      <c r="AA110" s="528"/>
      <c r="AB110" s="528"/>
      <c r="AC110" s="528"/>
      <c r="AD110" s="528"/>
      <c r="AE110" s="528"/>
      <c r="AF110" s="528"/>
      <c r="AG110" s="528"/>
      <c r="AH110" s="528"/>
      <c r="AI110" s="528"/>
      <c r="AJ110" s="528"/>
      <c r="AK110" s="528"/>
      <c r="AL110" s="528"/>
      <c r="AM110" s="528"/>
      <c r="AN110" s="528"/>
      <c r="AO110" s="528"/>
      <c r="AP110" s="528"/>
      <c r="AQ110" s="528"/>
      <c r="AR110" s="528"/>
      <c r="AS110" s="528"/>
      <c r="AT110" s="528"/>
      <c r="AU110" s="528"/>
      <c r="AV110" s="528"/>
      <c r="AW110" s="528"/>
      <c r="AX110" s="528"/>
      <c r="AY110" s="528"/>
      <c r="AZ110" s="528"/>
      <c r="BA110" s="528"/>
      <c r="BB110" s="528"/>
      <c r="BC110" s="528"/>
      <c r="BD110" s="528"/>
      <c r="BE110" s="528"/>
      <c r="BF110" s="528"/>
      <c r="BG110" s="528"/>
      <c r="BH110" s="528"/>
      <c r="BI110" s="528"/>
      <c r="BJ110" s="528"/>
      <c r="BK110" s="528"/>
      <c r="BL110" s="528"/>
      <c r="BM110" s="528"/>
      <c r="BN110" s="528"/>
      <c r="BO110" s="528"/>
      <c r="BP110" s="528"/>
      <c r="BQ110" s="528"/>
      <c r="BR110" s="528"/>
      <c r="BS110" s="528"/>
      <c r="BT110" s="528"/>
      <c r="BU110" s="528"/>
      <c r="BV110" s="528"/>
      <c r="BW110" s="528"/>
      <c r="BX110" s="528"/>
      <c r="BY110" s="528"/>
      <c r="BZ110" s="528"/>
      <c r="CA110" s="528"/>
      <c r="CB110" s="528"/>
      <c r="CC110" s="528"/>
      <c r="CD110" s="528"/>
      <c r="CE110" s="528"/>
      <c r="CF110" s="528"/>
      <c r="CG110" s="528"/>
      <c r="CH110" s="528"/>
      <c r="CI110" s="528"/>
      <c r="CJ110" s="528"/>
      <c r="CK110" s="528"/>
      <c r="CL110" s="528"/>
      <c r="CM110" s="528"/>
      <c r="CN110" s="528"/>
      <c r="CO110" s="528"/>
      <c r="CP110" s="528"/>
      <c r="CQ110" s="528"/>
      <c r="CR110" s="528"/>
      <c r="CS110" s="528"/>
      <c r="CT110" s="528"/>
      <c r="CU110" s="528"/>
      <c r="CV110" s="528"/>
      <c r="CW110" s="528"/>
      <c r="CX110" s="528"/>
      <c r="CY110" s="528"/>
      <c r="CZ110" s="528"/>
      <c r="DA110" s="528"/>
      <c r="DB110" s="528"/>
      <c r="DC110" s="528"/>
      <c r="DD110" s="528"/>
      <c r="DE110" s="528"/>
      <c r="DF110" s="528"/>
      <c r="DG110" s="528"/>
      <c r="DH110" s="528"/>
      <c r="DI110" s="528"/>
      <c r="DJ110" s="528"/>
      <c r="DK110" s="528"/>
      <c r="DL110" s="528"/>
      <c r="DM110" s="528"/>
      <c r="DN110" s="528"/>
      <c r="DO110" s="528"/>
      <c r="DP110" s="528"/>
      <c r="DQ110" s="528"/>
      <c r="DR110" s="528"/>
      <c r="DS110" s="528"/>
      <c r="DT110" s="528"/>
      <c r="DU110" s="528"/>
      <c r="DV110" s="528"/>
      <c r="DW110" s="528"/>
      <c r="DX110" s="528"/>
    </row>
    <row r="111" spans="1:128" ht="12" customHeight="1" x14ac:dyDescent="0.2">
      <c r="A111" s="134"/>
      <c r="B111" s="134"/>
      <c r="C111" s="134" t="s">
        <v>838</v>
      </c>
      <c r="D111" s="134" t="s">
        <v>839</v>
      </c>
      <c r="E111" s="134"/>
      <c r="F111" s="134" t="s">
        <v>840</v>
      </c>
      <c r="G111" s="134"/>
      <c r="H111" s="134"/>
      <c r="I111" s="558">
        <v>409</v>
      </c>
      <c r="K111" s="559">
        <v>14.095211220348979</v>
      </c>
      <c r="L111" s="560"/>
      <c r="M111" s="561" t="s">
        <v>1551</v>
      </c>
      <c r="N111" s="270"/>
      <c r="O111" s="561" t="s">
        <v>2406</v>
      </c>
      <c r="P111" s="561" t="s">
        <v>2406</v>
      </c>
      <c r="Q111" s="561">
        <v>25.47486033519553</v>
      </c>
      <c r="R111" s="561">
        <v>17.130620985010708</v>
      </c>
      <c r="S111" s="561">
        <v>16.047297297297295</v>
      </c>
      <c r="T111" s="561">
        <v>5.4479418886198543</v>
      </c>
      <c r="U111" s="528"/>
      <c r="V111" s="528"/>
      <c r="W111" s="528"/>
      <c r="X111" s="528"/>
      <c r="Y111" s="528"/>
      <c r="Z111" s="528"/>
      <c r="AA111" s="528"/>
      <c r="AB111" s="528"/>
      <c r="AC111" s="528"/>
      <c r="AD111" s="528"/>
      <c r="AE111" s="528"/>
      <c r="AF111" s="528"/>
      <c r="AG111" s="528"/>
      <c r="AH111" s="528"/>
      <c r="AI111" s="528"/>
      <c r="AJ111" s="528"/>
      <c r="AK111" s="528"/>
      <c r="AL111" s="528"/>
      <c r="AM111" s="528"/>
      <c r="AN111" s="528"/>
      <c r="AO111" s="528"/>
      <c r="AP111" s="528"/>
      <c r="AQ111" s="528"/>
      <c r="AR111" s="528"/>
      <c r="AS111" s="528"/>
      <c r="AT111" s="528"/>
      <c r="AU111" s="528"/>
      <c r="AV111" s="528"/>
      <c r="AW111" s="528"/>
      <c r="AX111" s="528"/>
      <c r="AY111" s="528"/>
      <c r="AZ111" s="528"/>
      <c r="BA111" s="528"/>
      <c r="BB111" s="528"/>
      <c r="BC111" s="528"/>
      <c r="BD111" s="528"/>
      <c r="BE111" s="528"/>
      <c r="BF111" s="528"/>
      <c r="BG111" s="528"/>
      <c r="BH111" s="528"/>
      <c r="BI111" s="528"/>
      <c r="BJ111" s="528"/>
      <c r="BK111" s="528"/>
      <c r="BL111" s="528"/>
      <c r="BM111" s="528"/>
      <c r="BN111" s="528"/>
      <c r="BO111" s="528"/>
      <c r="BP111" s="528"/>
      <c r="BQ111" s="528"/>
      <c r="BR111" s="528"/>
      <c r="BS111" s="528"/>
      <c r="BT111" s="528"/>
      <c r="BU111" s="528"/>
      <c r="BV111" s="528"/>
      <c r="BW111" s="528"/>
      <c r="BX111" s="528"/>
      <c r="BY111" s="528"/>
      <c r="BZ111" s="528"/>
      <c r="CA111" s="528"/>
      <c r="CB111" s="528"/>
      <c r="CC111" s="528"/>
      <c r="CD111" s="528"/>
      <c r="CE111" s="528"/>
      <c r="CF111" s="528"/>
      <c r="CG111" s="528"/>
      <c r="CH111" s="528"/>
      <c r="CI111" s="528"/>
      <c r="CJ111" s="528"/>
      <c r="CK111" s="528"/>
      <c r="CL111" s="528"/>
      <c r="CM111" s="528"/>
      <c r="CN111" s="528"/>
      <c r="CO111" s="528"/>
      <c r="CP111" s="528"/>
      <c r="CQ111" s="528"/>
      <c r="CR111" s="528"/>
      <c r="CS111" s="528"/>
      <c r="CT111" s="528"/>
      <c r="CU111" s="528"/>
      <c r="CV111" s="528"/>
      <c r="CW111" s="528"/>
      <c r="CX111" s="528"/>
      <c r="CY111" s="528"/>
      <c r="CZ111" s="528"/>
      <c r="DA111" s="528"/>
      <c r="DB111" s="528"/>
      <c r="DC111" s="528"/>
      <c r="DD111" s="528"/>
      <c r="DE111" s="528"/>
      <c r="DF111" s="528"/>
      <c r="DG111" s="528"/>
      <c r="DH111" s="528"/>
      <c r="DI111" s="528"/>
      <c r="DJ111" s="528"/>
      <c r="DK111" s="528"/>
      <c r="DL111" s="528"/>
      <c r="DM111" s="528"/>
      <c r="DN111" s="528"/>
      <c r="DO111" s="528"/>
      <c r="DP111" s="528"/>
      <c r="DQ111" s="528"/>
      <c r="DR111" s="528"/>
      <c r="DS111" s="528"/>
      <c r="DT111" s="528"/>
      <c r="DU111" s="528"/>
      <c r="DV111" s="528"/>
      <c r="DW111" s="528"/>
      <c r="DX111" s="528"/>
    </row>
    <row r="112" spans="1:128" ht="12" customHeight="1" x14ac:dyDescent="0.2">
      <c r="A112" s="134"/>
      <c r="B112" s="134"/>
      <c r="C112" s="134" t="s">
        <v>842</v>
      </c>
      <c r="D112" s="134" t="s">
        <v>843</v>
      </c>
      <c r="E112" s="134"/>
      <c r="F112" s="134" t="s">
        <v>844</v>
      </c>
      <c r="G112" s="134"/>
      <c r="H112" s="134"/>
      <c r="I112" s="558">
        <v>440</v>
      </c>
      <c r="K112" s="559">
        <v>14.376325251053816</v>
      </c>
      <c r="L112" s="560"/>
      <c r="M112" s="561" t="s">
        <v>1552</v>
      </c>
      <c r="N112" s="270"/>
      <c r="O112" s="561">
        <v>13.834586466165414</v>
      </c>
      <c r="P112" s="561">
        <v>27.027027027027028</v>
      </c>
      <c r="Q112" s="561">
        <v>26.25</v>
      </c>
      <c r="R112" s="561">
        <v>20.074788427474907</v>
      </c>
      <c r="S112" s="561">
        <v>11.389521640091116</v>
      </c>
      <c r="T112" s="561">
        <v>4.2033468157665164</v>
      </c>
      <c r="U112" s="528"/>
      <c r="V112" s="528"/>
      <c r="W112" s="528"/>
      <c r="X112" s="528"/>
      <c r="Y112" s="528"/>
      <c r="Z112" s="528"/>
      <c r="AA112" s="528"/>
      <c r="AB112" s="528"/>
      <c r="AC112" s="528"/>
      <c r="AD112" s="528"/>
      <c r="AE112" s="528"/>
      <c r="AF112" s="528"/>
      <c r="AG112" s="528"/>
      <c r="AH112" s="528"/>
      <c r="AI112" s="528"/>
      <c r="AJ112" s="528"/>
      <c r="AK112" s="528"/>
      <c r="AL112" s="528"/>
      <c r="AM112" s="528"/>
      <c r="AN112" s="528"/>
      <c r="AO112" s="528"/>
      <c r="AP112" s="528"/>
      <c r="AQ112" s="528"/>
      <c r="AR112" s="528"/>
      <c r="AS112" s="528"/>
      <c r="AT112" s="528"/>
      <c r="AU112" s="528"/>
      <c r="AV112" s="528"/>
      <c r="AW112" s="528"/>
      <c r="AX112" s="528"/>
      <c r="AY112" s="528"/>
      <c r="AZ112" s="528"/>
      <c r="BA112" s="528"/>
      <c r="BB112" s="528"/>
      <c r="BC112" s="528"/>
      <c r="BD112" s="528"/>
      <c r="BE112" s="528"/>
      <c r="BF112" s="528"/>
      <c r="BG112" s="528"/>
      <c r="BH112" s="528"/>
      <c r="BI112" s="528"/>
      <c r="BJ112" s="528"/>
      <c r="BK112" s="528"/>
      <c r="BL112" s="528"/>
      <c r="BM112" s="528"/>
      <c r="BN112" s="528"/>
      <c r="BO112" s="528"/>
      <c r="BP112" s="528"/>
      <c r="BQ112" s="528"/>
      <c r="BR112" s="528"/>
      <c r="BS112" s="528"/>
      <c r="BT112" s="528"/>
      <c r="BU112" s="528"/>
      <c r="BV112" s="528"/>
      <c r="BW112" s="528"/>
      <c r="BX112" s="528"/>
      <c r="BY112" s="528"/>
      <c r="BZ112" s="528"/>
      <c r="CA112" s="528"/>
      <c r="CB112" s="528"/>
      <c r="CC112" s="528"/>
      <c r="CD112" s="528"/>
      <c r="CE112" s="528"/>
      <c r="CF112" s="528"/>
      <c r="CG112" s="528"/>
      <c r="CH112" s="528"/>
      <c r="CI112" s="528"/>
      <c r="CJ112" s="528"/>
      <c r="CK112" s="528"/>
      <c r="CL112" s="528"/>
      <c r="CM112" s="528"/>
      <c r="CN112" s="528"/>
      <c r="CO112" s="528"/>
      <c r="CP112" s="528"/>
      <c r="CQ112" s="528"/>
      <c r="CR112" s="528"/>
      <c r="CS112" s="528"/>
      <c r="CT112" s="528"/>
      <c r="CU112" s="528"/>
      <c r="CV112" s="528"/>
      <c r="CW112" s="528"/>
      <c r="CX112" s="528"/>
      <c r="CY112" s="528"/>
      <c r="CZ112" s="528"/>
      <c r="DA112" s="528"/>
      <c r="DB112" s="528"/>
      <c r="DC112" s="528"/>
      <c r="DD112" s="528"/>
      <c r="DE112" s="528"/>
      <c r="DF112" s="528"/>
      <c r="DG112" s="528"/>
      <c r="DH112" s="528"/>
      <c r="DI112" s="528"/>
      <c r="DJ112" s="528"/>
      <c r="DK112" s="528"/>
      <c r="DL112" s="528"/>
      <c r="DM112" s="528"/>
      <c r="DN112" s="528"/>
      <c r="DO112" s="528"/>
      <c r="DP112" s="528"/>
      <c r="DQ112" s="528"/>
      <c r="DR112" s="528"/>
      <c r="DS112" s="528"/>
      <c r="DT112" s="528"/>
      <c r="DU112" s="528"/>
      <c r="DV112" s="528"/>
      <c r="DW112" s="528"/>
      <c r="DX112" s="528"/>
    </row>
    <row r="113" spans="1:128" ht="12" customHeight="1" x14ac:dyDescent="0.2">
      <c r="A113" s="134"/>
      <c r="B113" s="134"/>
      <c r="C113" s="134" t="s">
        <v>846</v>
      </c>
      <c r="D113" s="134" t="s">
        <v>847</v>
      </c>
      <c r="E113" s="134"/>
      <c r="F113" s="134" t="s">
        <v>848</v>
      </c>
      <c r="G113" s="134"/>
      <c r="H113" s="134"/>
      <c r="I113" s="558">
        <v>647</v>
      </c>
      <c r="K113" s="559">
        <v>14.011409899713207</v>
      </c>
      <c r="L113" s="560"/>
      <c r="M113" s="561" t="s">
        <v>1553</v>
      </c>
      <c r="N113" s="270"/>
      <c r="O113" s="561">
        <v>11.983082706766917</v>
      </c>
      <c r="P113" s="561">
        <v>23.11926605504587</v>
      </c>
      <c r="Q113" s="561">
        <v>21.524990879241152</v>
      </c>
      <c r="R113" s="561">
        <v>16.700889801505816</v>
      </c>
      <c r="S113" s="561">
        <v>15.944399018806214</v>
      </c>
      <c r="T113" s="561">
        <v>6.449834619625137</v>
      </c>
      <c r="U113" s="528"/>
      <c r="V113" s="528"/>
      <c r="W113" s="528"/>
      <c r="X113" s="528"/>
      <c r="Y113" s="528"/>
      <c r="Z113" s="528"/>
      <c r="AA113" s="528"/>
      <c r="AB113" s="528"/>
      <c r="AC113" s="528"/>
      <c r="AD113" s="528"/>
      <c r="AE113" s="528"/>
      <c r="AF113" s="528"/>
      <c r="AG113" s="528"/>
      <c r="AH113" s="528"/>
      <c r="AI113" s="528"/>
      <c r="AJ113" s="528"/>
      <c r="AK113" s="528"/>
      <c r="AL113" s="528"/>
      <c r="AM113" s="528"/>
      <c r="AN113" s="528"/>
      <c r="AO113" s="528"/>
      <c r="AP113" s="528"/>
      <c r="AQ113" s="528"/>
      <c r="AR113" s="528"/>
      <c r="AS113" s="528"/>
      <c r="AT113" s="528"/>
      <c r="AU113" s="528"/>
      <c r="AV113" s="528"/>
      <c r="AW113" s="528"/>
      <c r="AX113" s="528"/>
      <c r="AY113" s="528"/>
      <c r="AZ113" s="528"/>
      <c r="BA113" s="528"/>
      <c r="BB113" s="528"/>
      <c r="BC113" s="528"/>
      <c r="BD113" s="528"/>
      <c r="BE113" s="528"/>
      <c r="BF113" s="528"/>
      <c r="BG113" s="528"/>
      <c r="BH113" s="528"/>
      <c r="BI113" s="528"/>
      <c r="BJ113" s="528"/>
      <c r="BK113" s="528"/>
      <c r="BL113" s="528"/>
      <c r="BM113" s="528"/>
      <c r="BN113" s="528"/>
      <c r="BO113" s="528"/>
      <c r="BP113" s="528"/>
      <c r="BQ113" s="528"/>
      <c r="BR113" s="528"/>
      <c r="BS113" s="528"/>
      <c r="BT113" s="528"/>
      <c r="BU113" s="528"/>
      <c r="BV113" s="528"/>
      <c r="BW113" s="528"/>
      <c r="BX113" s="528"/>
      <c r="BY113" s="528"/>
      <c r="BZ113" s="528"/>
      <c r="CA113" s="528"/>
      <c r="CB113" s="528"/>
      <c r="CC113" s="528"/>
      <c r="CD113" s="528"/>
      <c r="CE113" s="528"/>
      <c r="CF113" s="528"/>
      <c r="CG113" s="528"/>
      <c r="CH113" s="528"/>
      <c r="CI113" s="528"/>
      <c r="CJ113" s="528"/>
      <c r="CK113" s="528"/>
      <c r="CL113" s="528"/>
      <c r="CM113" s="528"/>
      <c r="CN113" s="528"/>
      <c r="CO113" s="528"/>
      <c r="CP113" s="528"/>
      <c r="CQ113" s="528"/>
      <c r="CR113" s="528"/>
      <c r="CS113" s="528"/>
      <c r="CT113" s="528"/>
      <c r="CU113" s="528"/>
      <c r="CV113" s="528"/>
      <c r="CW113" s="528"/>
      <c r="CX113" s="528"/>
      <c r="CY113" s="528"/>
      <c r="CZ113" s="528"/>
      <c r="DA113" s="528"/>
      <c r="DB113" s="528"/>
      <c r="DC113" s="528"/>
      <c r="DD113" s="528"/>
      <c r="DE113" s="528"/>
      <c r="DF113" s="528"/>
      <c r="DG113" s="528"/>
      <c r="DH113" s="528"/>
      <c r="DI113" s="528"/>
      <c r="DJ113" s="528"/>
      <c r="DK113" s="528"/>
      <c r="DL113" s="528"/>
      <c r="DM113" s="528"/>
      <c r="DN113" s="528"/>
      <c r="DO113" s="528"/>
      <c r="DP113" s="528"/>
      <c r="DQ113" s="528"/>
      <c r="DR113" s="528"/>
      <c r="DS113" s="528"/>
      <c r="DT113" s="528"/>
      <c r="DU113" s="528"/>
      <c r="DV113" s="528"/>
      <c r="DW113" s="528"/>
      <c r="DX113" s="528"/>
    </row>
    <row r="114" spans="1:128" ht="12" customHeight="1" x14ac:dyDescent="0.2">
      <c r="A114" s="134"/>
      <c r="B114" s="134"/>
      <c r="C114" s="134" t="s">
        <v>850</v>
      </c>
      <c r="D114" s="134" t="s">
        <v>851</v>
      </c>
      <c r="E114" s="134"/>
      <c r="F114" s="134" t="s">
        <v>852</v>
      </c>
      <c r="G114" s="134"/>
      <c r="H114" s="134"/>
      <c r="I114" s="558">
        <v>628</v>
      </c>
      <c r="K114" s="559">
        <v>12.624844898724904</v>
      </c>
      <c r="L114" s="560"/>
      <c r="M114" s="561" t="s">
        <v>1554</v>
      </c>
      <c r="N114" s="270"/>
      <c r="O114" s="561">
        <v>12.822895372607322</v>
      </c>
      <c r="P114" s="561">
        <v>20.408163265306122</v>
      </c>
      <c r="Q114" s="561">
        <v>25.786163522012579</v>
      </c>
      <c r="R114" s="561">
        <v>13.394018205461638</v>
      </c>
      <c r="S114" s="561">
        <v>11.998978810314016</v>
      </c>
      <c r="T114" s="561">
        <v>4.2139058894351358</v>
      </c>
      <c r="U114" s="528"/>
      <c r="V114" s="528"/>
      <c r="W114" s="528"/>
      <c r="X114" s="528"/>
      <c r="Y114" s="528"/>
      <c r="Z114" s="528"/>
      <c r="AA114" s="528"/>
      <c r="AB114" s="528"/>
      <c r="AC114" s="528"/>
      <c r="AD114" s="528"/>
      <c r="AE114" s="528"/>
      <c r="AF114" s="528"/>
      <c r="AG114" s="528"/>
      <c r="AH114" s="528"/>
      <c r="AI114" s="528"/>
      <c r="AJ114" s="528"/>
      <c r="AK114" s="528"/>
      <c r="AL114" s="528"/>
      <c r="AM114" s="528"/>
      <c r="AN114" s="528"/>
      <c r="AO114" s="528"/>
      <c r="AP114" s="528"/>
      <c r="AQ114" s="528"/>
      <c r="AR114" s="528"/>
      <c r="AS114" s="528"/>
      <c r="AT114" s="528"/>
      <c r="AU114" s="528"/>
      <c r="AV114" s="528"/>
      <c r="AW114" s="528"/>
      <c r="AX114" s="528"/>
      <c r="AY114" s="528"/>
      <c r="AZ114" s="528"/>
      <c r="BA114" s="528"/>
      <c r="BB114" s="528"/>
      <c r="BC114" s="528"/>
      <c r="BD114" s="528"/>
      <c r="BE114" s="528"/>
      <c r="BF114" s="528"/>
      <c r="BG114" s="528"/>
      <c r="BH114" s="528"/>
      <c r="BI114" s="528"/>
      <c r="BJ114" s="528"/>
      <c r="BK114" s="528"/>
      <c r="BL114" s="528"/>
      <c r="BM114" s="528"/>
      <c r="BN114" s="528"/>
      <c r="BO114" s="528"/>
      <c r="BP114" s="528"/>
      <c r="BQ114" s="528"/>
      <c r="BR114" s="528"/>
      <c r="BS114" s="528"/>
      <c r="BT114" s="528"/>
      <c r="BU114" s="528"/>
      <c r="BV114" s="528"/>
      <c r="BW114" s="528"/>
      <c r="BX114" s="528"/>
      <c r="BY114" s="528"/>
      <c r="BZ114" s="528"/>
      <c r="CA114" s="528"/>
      <c r="CB114" s="528"/>
      <c r="CC114" s="528"/>
      <c r="CD114" s="528"/>
      <c r="CE114" s="528"/>
      <c r="CF114" s="528"/>
      <c r="CG114" s="528"/>
      <c r="CH114" s="528"/>
      <c r="CI114" s="528"/>
      <c r="CJ114" s="528"/>
      <c r="CK114" s="528"/>
      <c r="CL114" s="528"/>
      <c r="CM114" s="528"/>
      <c r="CN114" s="528"/>
      <c r="CO114" s="528"/>
      <c r="CP114" s="528"/>
      <c r="CQ114" s="528"/>
      <c r="CR114" s="528"/>
      <c r="CS114" s="528"/>
      <c r="CT114" s="528"/>
      <c r="CU114" s="528"/>
      <c r="CV114" s="528"/>
      <c r="CW114" s="528"/>
      <c r="CX114" s="528"/>
      <c r="CY114" s="528"/>
      <c r="CZ114" s="528"/>
      <c r="DA114" s="528"/>
      <c r="DB114" s="528"/>
      <c r="DC114" s="528"/>
      <c r="DD114" s="528"/>
      <c r="DE114" s="528"/>
      <c r="DF114" s="528"/>
      <c r="DG114" s="528"/>
      <c r="DH114" s="528"/>
      <c r="DI114" s="528"/>
      <c r="DJ114" s="528"/>
      <c r="DK114" s="528"/>
      <c r="DL114" s="528"/>
      <c r="DM114" s="528"/>
      <c r="DN114" s="528"/>
      <c r="DO114" s="528"/>
      <c r="DP114" s="528"/>
      <c r="DQ114" s="528"/>
      <c r="DR114" s="528"/>
      <c r="DS114" s="528"/>
      <c r="DT114" s="528"/>
      <c r="DU114" s="528"/>
      <c r="DV114" s="528"/>
      <c r="DW114" s="528"/>
      <c r="DX114" s="528"/>
    </row>
    <row r="115" spans="1:128" ht="12" customHeight="1" x14ac:dyDescent="0.2">
      <c r="A115" s="134"/>
      <c r="B115" s="134"/>
      <c r="C115" s="134" t="s">
        <v>853</v>
      </c>
      <c r="D115" s="134" t="s">
        <v>854</v>
      </c>
      <c r="E115" s="134"/>
      <c r="F115" s="134" t="s">
        <v>855</v>
      </c>
      <c r="G115" s="134"/>
      <c r="H115" s="134"/>
      <c r="I115" s="558">
        <v>651</v>
      </c>
      <c r="K115" s="559">
        <v>19.351560464023343</v>
      </c>
      <c r="L115" s="560"/>
      <c r="M115" s="561" t="s">
        <v>1555</v>
      </c>
      <c r="N115" s="270"/>
      <c r="O115" s="561">
        <v>14.705882352941176</v>
      </c>
      <c r="P115" s="561">
        <v>32.434901781635453</v>
      </c>
      <c r="Q115" s="561">
        <v>34.844511052828778</v>
      </c>
      <c r="R115" s="561">
        <v>26.525658807212203</v>
      </c>
      <c r="S115" s="561">
        <v>20.306376914855715</v>
      </c>
      <c r="T115" s="561">
        <v>5.7259097415806526</v>
      </c>
      <c r="U115" s="528"/>
      <c r="V115" s="528"/>
      <c r="W115" s="528"/>
      <c r="X115" s="528"/>
      <c r="Y115" s="528"/>
      <c r="Z115" s="528"/>
      <c r="AA115" s="528"/>
      <c r="AB115" s="528"/>
      <c r="AC115" s="528"/>
      <c r="AD115" s="528"/>
      <c r="AE115" s="528"/>
      <c r="AF115" s="528"/>
      <c r="AG115" s="528"/>
      <c r="AH115" s="528"/>
      <c r="AI115" s="528"/>
      <c r="AJ115" s="528"/>
      <c r="AK115" s="528"/>
      <c r="AL115" s="528"/>
      <c r="AM115" s="528"/>
      <c r="AN115" s="528"/>
      <c r="AO115" s="528"/>
      <c r="AP115" s="528"/>
      <c r="AQ115" s="528"/>
      <c r="AR115" s="528"/>
      <c r="AS115" s="528"/>
      <c r="AT115" s="528"/>
      <c r="AU115" s="528"/>
      <c r="AV115" s="528"/>
      <c r="AW115" s="528"/>
      <c r="AX115" s="528"/>
      <c r="AY115" s="528"/>
      <c r="AZ115" s="528"/>
      <c r="BA115" s="528"/>
      <c r="BB115" s="528"/>
      <c r="BC115" s="528"/>
      <c r="BD115" s="528"/>
      <c r="BE115" s="528"/>
      <c r="BF115" s="528"/>
      <c r="BG115" s="528"/>
      <c r="BH115" s="528"/>
      <c r="BI115" s="528"/>
      <c r="BJ115" s="528"/>
      <c r="BK115" s="528"/>
      <c r="BL115" s="528"/>
      <c r="BM115" s="528"/>
      <c r="BN115" s="528"/>
      <c r="BO115" s="528"/>
      <c r="BP115" s="528"/>
      <c r="BQ115" s="528"/>
      <c r="BR115" s="528"/>
      <c r="BS115" s="528"/>
      <c r="BT115" s="528"/>
      <c r="BU115" s="528"/>
      <c r="BV115" s="528"/>
      <c r="BW115" s="528"/>
      <c r="BX115" s="528"/>
      <c r="BY115" s="528"/>
      <c r="BZ115" s="528"/>
      <c r="CA115" s="528"/>
      <c r="CB115" s="528"/>
      <c r="CC115" s="528"/>
      <c r="CD115" s="528"/>
      <c r="CE115" s="528"/>
      <c r="CF115" s="528"/>
      <c r="CG115" s="528"/>
      <c r="CH115" s="528"/>
      <c r="CI115" s="528"/>
      <c r="CJ115" s="528"/>
      <c r="CK115" s="528"/>
      <c r="CL115" s="528"/>
      <c r="CM115" s="528"/>
      <c r="CN115" s="528"/>
      <c r="CO115" s="528"/>
      <c r="CP115" s="528"/>
      <c r="CQ115" s="528"/>
      <c r="CR115" s="528"/>
      <c r="CS115" s="528"/>
      <c r="CT115" s="528"/>
      <c r="CU115" s="528"/>
      <c r="CV115" s="528"/>
      <c r="CW115" s="528"/>
      <c r="CX115" s="528"/>
      <c r="CY115" s="528"/>
      <c r="CZ115" s="528"/>
      <c r="DA115" s="528"/>
      <c r="DB115" s="528"/>
      <c r="DC115" s="528"/>
      <c r="DD115" s="528"/>
      <c r="DE115" s="528"/>
      <c r="DF115" s="528"/>
      <c r="DG115" s="528"/>
      <c r="DH115" s="528"/>
      <c r="DI115" s="528"/>
      <c r="DJ115" s="528"/>
      <c r="DK115" s="528"/>
      <c r="DL115" s="528"/>
      <c r="DM115" s="528"/>
      <c r="DN115" s="528"/>
      <c r="DO115" s="528"/>
      <c r="DP115" s="528"/>
      <c r="DQ115" s="528"/>
      <c r="DR115" s="528"/>
      <c r="DS115" s="528"/>
      <c r="DT115" s="528"/>
      <c r="DU115" s="528"/>
      <c r="DV115" s="528"/>
      <c r="DW115" s="528"/>
      <c r="DX115" s="528"/>
    </row>
    <row r="116" spans="1:128" ht="12" customHeight="1" x14ac:dyDescent="0.2">
      <c r="A116" s="134"/>
      <c r="B116" s="134"/>
      <c r="C116" s="134" t="s">
        <v>857</v>
      </c>
      <c r="D116" s="134" t="s">
        <v>858</v>
      </c>
      <c r="E116" s="134"/>
      <c r="F116" s="134" t="s">
        <v>859</v>
      </c>
      <c r="G116" s="134"/>
      <c r="H116" s="134"/>
      <c r="I116" s="558">
        <v>206</v>
      </c>
      <c r="K116" s="559">
        <v>12.740807900991454</v>
      </c>
      <c r="L116" s="560"/>
      <c r="M116" s="561" t="s">
        <v>1556</v>
      </c>
      <c r="N116" s="270"/>
      <c r="O116" s="561" t="s">
        <v>2406</v>
      </c>
      <c r="P116" s="561" t="s">
        <v>2406</v>
      </c>
      <c r="Q116" s="561">
        <v>21.159874608150471</v>
      </c>
      <c r="R116" s="561">
        <v>17.404464623533862</v>
      </c>
      <c r="S116" s="561">
        <v>10.873786407766991</v>
      </c>
      <c r="T116" s="561">
        <v>6.6518847006651889</v>
      </c>
      <c r="U116" s="528"/>
      <c r="V116" s="528"/>
      <c r="W116" s="528"/>
      <c r="X116" s="528"/>
      <c r="Y116" s="528"/>
      <c r="Z116" s="528"/>
      <c r="AA116" s="528"/>
      <c r="AB116" s="528"/>
      <c r="AC116" s="528"/>
      <c r="AD116" s="528"/>
      <c r="AE116" s="528"/>
      <c r="AF116" s="528"/>
      <c r="AG116" s="528"/>
      <c r="AH116" s="528"/>
      <c r="AI116" s="528"/>
      <c r="AJ116" s="528"/>
      <c r="AK116" s="528"/>
      <c r="AL116" s="528"/>
      <c r="AM116" s="528"/>
      <c r="AN116" s="528"/>
      <c r="AO116" s="528"/>
      <c r="AP116" s="528"/>
      <c r="AQ116" s="528"/>
      <c r="AR116" s="528"/>
      <c r="AS116" s="528"/>
      <c r="AT116" s="528"/>
      <c r="AU116" s="528"/>
      <c r="AV116" s="528"/>
      <c r="AW116" s="528"/>
      <c r="AX116" s="528"/>
      <c r="AY116" s="528"/>
      <c r="AZ116" s="528"/>
      <c r="BA116" s="528"/>
      <c r="BB116" s="528"/>
      <c r="BC116" s="528"/>
      <c r="BD116" s="528"/>
      <c r="BE116" s="528"/>
      <c r="BF116" s="528"/>
      <c r="BG116" s="528"/>
      <c r="BH116" s="528"/>
      <c r="BI116" s="528"/>
      <c r="BJ116" s="528"/>
      <c r="BK116" s="528"/>
      <c r="BL116" s="528"/>
      <c r="BM116" s="528"/>
      <c r="BN116" s="528"/>
      <c r="BO116" s="528"/>
      <c r="BP116" s="528"/>
      <c r="BQ116" s="528"/>
      <c r="BR116" s="528"/>
      <c r="BS116" s="528"/>
      <c r="BT116" s="528"/>
      <c r="BU116" s="528"/>
      <c r="BV116" s="528"/>
      <c r="BW116" s="528"/>
      <c r="BX116" s="528"/>
      <c r="BY116" s="528"/>
      <c r="BZ116" s="528"/>
      <c r="CA116" s="528"/>
      <c r="CB116" s="528"/>
      <c r="CC116" s="528"/>
      <c r="CD116" s="528"/>
      <c r="CE116" s="528"/>
      <c r="CF116" s="528"/>
      <c r="CG116" s="528"/>
      <c r="CH116" s="528"/>
      <c r="CI116" s="528"/>
      <c r="CJ116" s="528"/>
      <c r="CK116" s="528"/>
      <c r="CL116" s="528"/>
      <c r="CM116" s="528"/>
      <c r="CN116" s="528"/>
      <c r="CO116" s="528"/>
      <c r="CP116" s="528"/>
      <c r="CQ116" s="528"/>
      <c r="CR116" s="528"/>
      <c r="CS116" s="528"/>
      <c r="CT116" s="528"/>
      <c r="CU116" s="528"/>
      <c r="CV116" s="528"/>
      <c r="CW116" s="528"/>
      <c r="CX116" s="528"/>
      <c r="CY116" s="528"/>
      <c r="CZ116" s="528"/>
      <c r="DA116" s="528"/>
      <c r="DB116" s="528"/>
      <c r="DC116" s="528"/>
      <c r="DD116" s="528"/>
      <c r="DE116" s="528"/>
      <c r="DF116" s="528"/>
      <c r="DG116" s="528"/>
      <c r="DH116" s="528"/>
      <c r="DI116" s="528"/>
      <c r="DJ116" s="528"/>
      <c r="DK116" s="528"/>
      <c r="DL116" s="528"/>
      <c r="DM116" s="528"/>
      <c r="DN116" s="528"/>
      <c r="DO116" s="528"/>
      <c r="DP116" s="528"/>
      <c r="DQ116" s="528"/>
      <c r="DR116" s="528"/>
      <c r="DS116" s="528"/>
      <c r="DT116" s="528"/>
      <c r="DU116" s="528"/>
      <c r="DV116" s="528"/>
      <c r="DW116" s="528"/>
      <c r="DX116" s="528"/>
    </row>
    <row r="117" spans="1:128" ht="12" customHeight="1" x14ac:dyDescent="0.2">
      <c r="A117" s="134"/>
      <c r="B117" s="134"/>
      <c r="C117" s="134"/>
      <c r="D117" s="134"/>
      <c r="E117" s="134"/>
      <c r="F117" s="134"/>
      <c r="G117" s="134"/>
      <c r="H117" s="134"/>
      <c r="I117" s="558"/>
      <c r="K117" s="559"/>
      <c r="L117" s="560"/>
      <c r="M117" s="561"/>
      <c r="N117" s="270"/>
      <c r="O117" s="561"/>
      <c r="P117" s="561"/>
      <c r="Q117" s="561"/>
      <c r="R117" s="561"/>
      <c r="S117" s="561"/>
      <c r="T117" s="561"/>
      <c r="U117" s="528"/>
      <c r="V117" s="528"/>
      <c r="W117" s="528"/>
      <c r="X117" s="528"/>
      <c r="Y117" s="528"/>
      <c r="Z117" s="528"/>
      <c r="AA117" s="528"/>
      <c r="AB117" s="528"/>
      <c r="AC117" s="528"/>
      <c r="AD117" s="528"/>
      <c r="AE117" s="528"/>
      <c r="AF117" s="528"/>
      <c r="AG117" s="528"/>
      <c r="AH117" s="528"/>
      <c r="AI117" s="528"/>
      <c r="AJ117" s="528"/>
      <c r="AK117" s="528"/>
      <c r="AL117" s="528"/>
      <c r="AM117" s="528"/>
      <c r="AN117" s="528"/>
      <c r="AO117" s="528"/>
      <c r="AP117" s="528"/>
      <c r="AQ117" s="528"/>
      <c r="AR117" s="528"/>
      <c r="AS117" s="528"/>
      <c r="AT117" s="528"/>
      <c r="AU117" s="528"/>
      <c r="AV117" s="528"/>
      <c r="AW117" s="528"/>
      <c r="AX117" s="528"/>
      <c r="AY117" s="528"/>
      <c r="AZ117" s="528"/>
      <c r="BA117" s="528"/>
      <c r="BB117" s="528"/>
      <c r="BC117" s="528"/>
      <c r="BD117" s="528"/>
      <c r="BE117" s="528"/>
      <c r="BF117" s="528"/>
      <c r="BG117" s="528"/>
      <c r="BH117" s="528"/>
      <c r="BI117" s="528"/>
      <c r="BJ117" s="528"/>
      <c r="BK117" s="528"/>
      <c r="BL117" s="528"/>
      <c r="BM117" s="528"/>
      <c r="BN117" s="528"/>
      <c r="BO117" s="528"/>
      <c r="BP117" s="528"/>
      <c r="BQ117" s="528"/>
      <c r="BR117" s="528"/>
      <c r="BS117" s="528"/>
      <c r="BT117" s="528"/>
      <c r="BU117" s="528"/>
      <c r="BV117" s="528"/>
      <c r="BW117" s="528"/>
      <c r="BX117" s="528"/>
      <c r="BY117" s="528"/>
      <c r="BZ117" s="528"/>
      <c r="CA117" s="528"/>
      <c r="CB117" s="528"/>
      <c r="CC117" s="528"/>
      <c r="CD117" s="528"/>
      <c r="CE117" s="528"/>
      <c r="CF117" s="528"/>
      <c r="CG117" s="528"/>
      <c r="CH117" s="528"/>
      <c r="CI117" s="528"/>
      <c r="CJ117" s="528"/>
      <c r="CK117" s="528"/>
      <c r="CL117" s="528"/>
      <c r="CM117" s="528"/>
      <c r="CN117" s="528"/>
      <c r="CO117" s="528"/>
      <c r="CP117" s="528"/>
      <c r="CQ117" s="528"/>
      <c r="CR117" s="528"/>
      <c r="CS117" s="528"/>
      <c r="CT117" s="528"/>
      <c r="CU117" s="528"/>
      <c r="CV117" s="528"/>
      <c r="CW117" s="528"/>
      <c r="CX117" s="528"/>
      <c r="CY117" s="528"/>
      <c r="CZ117" s="528"/>
      <c r="DA117" s="528"/>
      <c r="DB117" s="528"/>
      <c r="DC117" s="528"/>
      <c r="DD117" s="528"/>
      <c r="DE117" s="528"/>
      <c r="DF117" s="528"/>
      <c r="DG117" s="528"/>
      <c r="DH117" s="528"/>
      <c r="DI117" s="528"/>
      <c r="DJ117" s="528"/>
      <c r="DK117" s="528"/>
      <c r="DL117" s="528"/>
      <c r="DM117" s="528"/>
      <c r="DN117" s="528"/>
      <c r="DO117" s="528"/>
      <c r="DP117" s="528"/>
      <c r="DQ117" s="528"/>
      <c r="DR117" s="528"/>
      <c r="DS117" s="528"/>
      <c r="DT117" s="528"/>
      <c r="DU117" s="528"/>
      <c r="DV117" s="528"/>
      <c r="DW117" s="528"/>
      <c r="DX117" s="528"/>
    </row>
    <row r="118" spans="1:128" ht="12" customHeight="1" x14ac:dyDescent="0.2">
      <c r="A118" s="134"/>
      <c r="B118" s="134"/>
      <c r="C118" s="134" t="s">
        <v>861</v>
      </c>
      <c r="D118" s="134" t="s">
        <v>862</v>
      </c>
      <c r="E118" s="134" t="s">
        <v>863</v>
      </c>
      <c r="F118" s="134"/>
      <c r="G118" s="134"/>
      <c r="H118" s="134"/>
      <c r="I118" s="558">
        <v>10203</v>
      </c>
      <c r="K118" s="559">
        <v>19.71710983331927</v>
      </c>
      <c r="L118" s="560"/>
      <c r="M118" s="561" t="s">
        <v>1557</v>
      </c>
      <c r="N118" s="270"/>
      <c r="O118" s="561">
        <v>14.336021337334083</v>
      </c>
      <c r="P118" s="561">
        <v>28.707994520707643</v>
      </c>
      <c r="Q118" s="561">
        <v>34.668182215615985</v>
      </c>
      <c r="R118" s="561">
        <v>27.451292427308069</v>
      </c>
      <c r="S118" s="561">
        <v>20.099827924970405</v>
      </c>
      <c r="T118" s="561">
        <v>7.8732982193952878</v>
      </c>
      <c r="U118" s="528"/>
      <c r="V118" s="528"/>
      <c r="W118" s="528"/>
      <c r="X118" s="528"/>
      <c r="Y118" s="528"/>
      <c r="Z118" s="528"/>
      <c r="AA118" s="528"/>
      <c r="AB118" s="528"/>
      <c r="AC118" s="528"/>
      <c r="AD118" s="528"/>
      <c r="AE118" s="528"/>
      <c r="AF118" s="528"/>
      <c r="AG118" s="528"/>
      <c r="AH118" s="528"/>
      <c r="AI118" s="528"/>
      <c r="AJ118" s="528"/>
      <c r="AK118" s="528"/>
      <c r="AL118" s="528"/>
      <c r="AM118" s="528"/>
      <c r="AN118" s="528"/>
      <c r="AO118" s="528"/>
      <c r="AP118" s="528"/>
      <c r="AQ118" s="528"/>
      <c r="AR118" s="528"/>
      <c r="AS118" s="528"/>
      <c r="AT118" s="528"/>
      <c r="AU118" s="528"/>
      <c r="AV118" s="528"/>
      <c r="AW118" s="528"/>
      <c r="AX118" s="528"/>
      <c r="AY118" s="528"/>
      <c r="AZ118" s="528"/>
      <c r="BA118" s="528"/>
      <c r="BB118" s="528"/>
      <c r="BC118" s="528"/>
      <c r="BD118" s="528"/>
      <c r="BE118" s="528"/>
      <c r="BF118" s="528"/>
      <c r="BG118" s="528"/>
      <c r="BH118" s="528"/>
      <c r="BI118" s="528"/>
      <c r="BJ118" s="528"/>
      <c r="BK118" s="528"/>
      <c r="BL118" s="528"/>
      <c r="BM118" s="528"/>
      <c r="BN118" s="528"/>
      <c r="BO118" s="528"/>
      <c r="BP118" s="528"/>
      <c r="BQ118" s="528"/>
      <c r="BR118" s="528"/>
      <c r="BS118" s="528"/>
      <c r="BT118" s="528"/>
      <c r="BU118" s="528"/>
      <c r="BV118" s="528"/>
      <c r="BW118" s="528"/>
      <c r="BX118" s="528"/>
      <c r="BY118" s="528"/>
      <c r="BZ118" s="528"/>
      <c r="CA118" s="528"/>
      <c r="CB118" s="528"/>
      <c r="CC118" s="528"/>
      <c r="CD118" s="528"/>
      <c r="CE118" s="528"/>
      <c r="CF118" s="528"/>
      <c r="CG118" s="528"/>
      <c r="CH118" s="528"/>
      <c r="CI118" s="528"/>
      <c r="CJ118" s="528"/>
      <c r="CK118" s="528"/>
      <c r="CL118" s="528"/>
      <c r="CM118" s="528"/>
      <c r="CN118" s="528"/>
      <c r="CO118" s="528"/>
      <c r="CP118" s="528"/>
      <c r="CQ118" s="528"/>
      <c r="CR118" s="528"/>
      <c r="CS118" s="528"/>
      <c r="CT118" s="528"/>
      <c r="CU118" s="528"/>
      <c r="CV118" s="528"/>
      <c r="CW118" s="528"/>
      <c r="CX118" s="528"/>
      <c r="CY118" s="528"/>
      <c r="CZ118" s="528"/>
      <c r="DA118" s="528"/>
      <c r="DB118" s="528"/>
      <c r="DC118" s="528"/>
      <c r="DD118" s="528"/>
      <c r="DE118" s="528"/>
      <c r="DF118" s="528"/>
      <c r="DG118" s="528"/>
      <c r="DH118" s="528"/>
      <c r="DI118" s="528"/>
      <c r="DJ118" s="528"/>
      <c r="DK118" s="528"/>
      <c r="DL118" s="528"/>
      <c r="DM118" s="528"/>
      <c r="DN118" s="528"/>
      <c r="DO118" s="528"/>
      <c r="DP118" s="528"/>
      <c r="DQ118" s="528"/>
      <c r="DR118" s="528"/>
      <c r="DS118" s="528"/>
      <c r="DT118" s="528"/>
      <c r="DU118" s="528"/>
      <c r="DV118" s="528"/>
      <c r="DW118" s="528"/>
      <c r="DX118" s="528"/>
    </row>
    <row r="119" spans="1:128" ht="16.5" customHeight="1" x14ac:dyDescent="0.2">
      <c r="A119" s="134"/>
      <c r="B119" s="134"/>
      <c r="C119" s="134" t="s">
        <v>865</v>
      </c>
      <c r="D119" s="134" t="s">
        <v>866</v>
      </c>
      <c r="E119" s="134"/>
      <c r="F119" s="134" t="s">
        <v>867</v>
      </c>
      <c r="G119" s="134"/>
      <c r="H119" s="134"/>
      <c r="I119" s="558">
        <v>3375</v>
      </c>
      <c r="K119" s="559">
        <v>20.840278101111217</v>
      </c>
      <c r="L119" s="560"/>
      <c r="M119" s="561" t="s">
        <v>1558</v>
      </c>
      <c r="N119" s="270"/>
      <c r="O119" s="561">
        <v>13.976337092645126</v>
      </c>
      <c r="P119" s="561">
        <v>27.377274287675935</v>
      </c>
      <c r="Q119" s="561">
        <v>38.288930047015242</v>
      </c>
      <c r="R119" s="561">
        <v>29.882833494571646</v>
      </c>
      <c r="S119" s="561">
        <v>19.478790184515884</v>
      </c>
      <c r="T119" s="561">
        <v>8.8853320200279082</v>
      </c>
      <c r="U119" s="528"/>
      <c r="V119" s="528"/>
      <c r="W119" s="528"/>
      <c r="X119" s="528"/>
      <c r="Y119" s="528"/>
      <c r="Z119" s="528"/>
      <c r="AA119" s="528"/>
      <c r="AB119" s="528"/>
      <c r="AC119" s="528"/>
      <c r="AD119" s="528"/>
      <c r="AE119" s="528"/>
      <c r="AF119" s="528"/>
      <c r="AG119" s="528"/>
      <c r="AH119" s="528"/>
      <c r="AI119" s="528"/>
      <c r="AJ119" s="528"/>
      <c r="AK119" s="528"/>
      <c r="AL119" s="528"/>
      <c r="AM119" s="528"/>
      <c r="AN119" s="528"/>
      <c r="AO119" s="528"/>
      <c r="AP119" s="528"/>
      <c r="AQ119" s="528"/>
      <c r="AR119" s="528"/>
      <c r="AS119" s="528"/>
      <c r="AT119" s="528"/>
      <c r="AU119" s="528"/>
      <c r="AV119" s="528"/>
      <c r="AW119" s="528"/>
      <c r="AX119" s="528"/>
      <c r="AY119" s="528"/>
      <c r="AZ119" s="528"/>
      <c r="BA119" s="528"/>
      <c r="BB119" s="528"/>
      <c r="BC119" s="528"/>
      <c r="BD119" s="528"/>
      <c r="BE119" s="528"/>
      <c r="BF119" s="528"/>
      <c r="BG119" s="528"/>
      <c r="BH119" s="528"/>
      <c r="BI119" s="528"/>
      <c r="BJ119" s="528"/>
      <c r="BK119" s="528"/>
      <c r="BL119" s="528"/>
      <c r="BM119" s="528"/>
      <c r="BN119" s="528"/>
      <c r="BO119" s="528"/>
      <c r="BP119" s="528"/>
      <c r="BQ119" s="528"/>
      <c r="BR119" s="528"/>
      <c r="BS119" s="528"/>
      <c r="BT119" s="528"/>
      <c r="BU119" s="528"/>
      <c r="BV119" s="528"/>
      <c r="BW119" s="528"/>
      <c r="BX119" s="528"/>
      <c r="BY119" s="528"/>
      <c r="BZ119" s="528"/>
      <c r="CA119" s="528"/>
      <c r="CB119" s="528"/>
      <c r="CC119" s="528"/>
      <c r="CD119" s="528"/>
      <c r="CE119" s="528"/>
      <c r="CF119" s="528"/>
      <c r="CG119" s="528"/>
      <c r="CH119" s="528"/>
      <c r="CI119" s="528"/>
      <c r="CJ119" s="528"/>
      <c r="CK119" s="528"/>
      <c r="CL119" s="528"/>
      <c r="CM119" s="528"/>
      <c r="CN119" s="528"/>
      <c r="CO119" s="528"/>
      <c r="CP119" s="528"/>
      <c r="CQ119" s="528"/>
      <c r="CR119" s="528"/>
      <c r="CS119" s="528"/>
      <c r="CT119" s="528"/>
      <c r="CU119" s="528"/>
      <c r="CV119" s="528"/>
      <c r="CW119" s="528"/>
      <c r="CX119" s="528"/>
      <c r="CY119" s="528"/>
      <c r="CZ119" s="528"/>
      <c r="DA119" s="528"/>
      <c r="DB119" s="528"/>
      <c r="DC119" s="528"/>
      <c r="DD119" s="528"/>
      <c r="DE119" s="528"/>
      <c r="DF119" s="528"/>
      <c r="DG119" s="528"/>
      <c r="DH119" s="528"/>
      <c r="DI119" s="528"/>
      <c r="DJ119" s="528"/>
      <c r="DK119" s="528"/>
      <c r="DL119" s="528"/>
      <c r="DM119" s="528"/>
      <c r="DN119" s="528"/>
      <c r="DO119" s="528"/>
      <c r="DP119" s="528"/>
      <c r="DQ119" s="528"/>
      <c r="DR119" s="528"/>
      <c r="DS119" s="528"/>
      <c r="DT119" s="528"/>
      <c r="DU119" s="528"/>
      <c r="DV119" s="528"/>
      <c r="DW119" s="528"/>
      <c r="DX119" s="528"/>
    </row>
    <row r="120" spans="1:128" ht="12" customHeight="1" x14ac:dyDescent="0.2">
      <c r="A120" s="134"/>
      <c r="B120" s="134"/>
      <c r="C120" s="134" t="s">
        <v>869</v>
      </c>
      <c r="D120" s="134" t="s">
        <v>870</v>
      </c>
      <c r="E120" s="134"/>
      <c r="F120" s="134" t="s">
        <v>871</v>
      </c>
      <c r="G120" s="134"/>
      <c r="H120" s="134"/>
      <c r="I120" s="558">
        <v>884</v>
      </c>
      <c r="K120" s="559">
        <v>18.026858147846539</v>
      </c>
      <c r="L120" s="560"/>
      <c r="M120" s="561" t="s">
        <v>1559</v>
      </c>
      <c r="N120" s="270"/>
      <c r="O120" s="561">
        <v>11.580030880082347</v>
      </c>
      <c r="P120" s="561">
        <v>27.761194029850746</v>
      </c>
      <c r="Q120" s="561">
        <v>23.378950798305635</v>
      </c>
      <c r="R120" s="561">
        <v>24.902932119426964</v>
      </c>
      <c r="S120" s="561">
        <v>21.546261089987325</v>
      </c>
      <c r="T120" s="561">
        <v>9.4458438287153665</v>
      </c>
      <c r="U120" s="528"/>
      <c r="V120" s="528"/>
      <c r="W120" s="528"/>
      <c r="X120" s="528"/>
      <c r="Y120" s="528"/>
      <c r="Z120" s="528"/>
      <c r="AA120" s="528"/>
      <c r="AB120" s="528"/>
      <c r="AC120" s="528"/>
      <c r="AD120" s="528"/>
      <c r="AE120" s="528"/>
      <c r="AF120" s="528"/>
      <c r="AG120" s="528"/>
      <c r="AH120" s="528"/>
      <c r="AI120" s="528"/>
      <c r="AJ120" s="528"/>
      <c r="AK120" s="528"/>
      <c r="AL120" s="528"/>
      <c r="AM120" s="528"/>
      <c r="AN120" s="528"/>
      <c r="AO120" s="528"/>
      <c r="AP120" s="528"/>
      <c r="AQ120" s="528"/>
      <c r="AR120" s="528"/>
      <c r="AS120" s="528"/>
      <c r="AT120" s="528"/>
      <c r="AU120" s="528"/>
      <c r="AV120" s="528"/>
      <c r="AW120" s="528"/>
      <c r="AX120" s="528"/>
      <c r="AY120" s="528"/>
      <c r="AZ120" s="528"/>
      <c r="BA120" s="528"/>
      <c r="BB120" s="528"/>
      <c r="BC120" s="528"/>
      <c r="BD120" s="528"/>
      <c r="BE120" s="528"/>
      <c r="BF120" s="528"/>
      <c r="BG120" s="528"/>
      <c r="BH120" s="528"/>
      <c r="BI120" s="528"/>
      <c r="BJ120" s="528"/>
      <c r="BK120" s="528"/>
      <c r="BL120" s="528"/>
      <c r="BM120" s="528"/>
      <c r="BN120" s="528"/>
      <c r="BO120" s="528"/>
      <c r="BP120" s="528"/>
      <c r="BQ120" s="528"/>
      <c r="BR120" s="528"/>
      <c r="BS120" s="528"/>
      <c r="BT120" s="528"/>
      <c r="BU120" s="528"/>
      <c r="BV120" s="528"/>
      <c r="BW120" s="528"/>
      <c r="BX120" s="528"/>
      <c r="BY120" s="528"/>
      <c r="BZ120" s="528"/>
      <c r="CA120" s="528"/>
      <c r="CB120" s="528"/>
      <c r="CC120" s="528"/>
      <c r="CD120" s="528"/>
      <c r="CE120" s="528"/>
      <c r="CF120" s="528"/>
      <c r="CG120" s="528"/>
      <c r="CH120" s="528"/>
      <c r="CI120" s="528"/>
      <c r="CJ120" s="528"/>
      <c r="CK120" s="528"/>
      <c r="CL120" s="528"/>
      <c r="CM120" s="528"/>
      <c r="CN120" s="528"/>
      <c r="CO120" s="528"/>
      <c r="CP120" s="528"/>
      <c r="CQ120" s="528"/>
      <c r="CR120" s="528"/>
      <c r="CS120" s="528"/>
      <c r="CT120" s="528"/>
      <c r="CU120" s="528"/>
      <c r="CV120" s="528"/>
      <c r="CW120" s="528"/>
      <c r="CX120" s="528"/>
      <c r="CY120" s="528"/>
      <c r="CZ120" s="528"/>
      <c r="DA120" s="528"/>
      <c r="DB120" s="528"/>
      <c r="DC120" s="528"/>
      <c r="DD120" s="528"/>
      <c r="DE120" s="528"/>
      <c r="DF120" s="528"/>
      <c r="DG120" s="528"/>
      <c r="DH120" s="528"/>
      <c r="DI120" s="528"/>
      <c r="DJ120" s="528"/>
      <c r="DK120" s="528"/>
      <c r="DL120" s="528"/>
      <c r="DM120" s="528"/>
      <c r="DN120" s="528"/>
      <c r="DO120" s="528"/>
      <c r="DP120" s="528"/>
      <c r="DQ120" s="528"/>
      <c r="DR120" s="528"/>
      <c r="DS120" s="528"/>
      <c r="DT120" s="528"/>
      <c r="DU120" s="528"/>
      <c r="DV120" s="528"/>
      <c r="DW120" s="528"/>
      <c r="DX120" s="528"/>
    </row>
    <row r="121" spans="1:128" ht="12" customHeight="1" x14ac:dyDescent="0.2">
      <c r="A121" s="134"/>
      <c r="B121" s="134"/>
      <c r="C121" s="134" t="s">
        <v>873</v>
      </c>
      <c r="D121" s="134" t="s">
        <v>874</v>
      </c>
      <c r="E121" s="134"/>
      <c r="F121" s="134" t="s">
        <v>875</v>
      </c>
      <c r="G121" s="134"/>
      <c r="H121" s="134"/>
      <c r="I121" s="558">
        <v>949</v>
      </c>
      <c r="K121" s="559">
        <v>16.743568946704592</v>
      </c>
      <c r="L121" s="560"/>
      <c r="M121" s="561" t="s">
        <v>1560</v>
      </c>
      <c r="N121" s="270"/>
      <c r="O121" s="561">
        <v>17.470183100957499</v>
      </c>
      <c r="P121" s="561">
        <v>24.918743228602384</v>
      </c>
      <c r="Q121" s="561">
        <v>29.101410640897477</v>
      </c>
      <c r="R121" s="561">
        <v>20.471464019851116</v>
      </c>
      <c r="S121" s="561">
        <v>17.673208283638729</v>
      </c>
      <c r="T121" s="561">
        <v>5.9841649788252624</v>
      </c>
      <c r="U121" s="528"/>
      <c r="V121" s="528"/>
      <c r="W121" s="528"/>
      <c r="X121" s="528"/>
      <c r="Y121" s="528"/>
      <c r="Z121" s="528"/>
      <c r="AA121" s="528"/>
      <c r="AB121" s="528"/>
      <c r="AC121" s="528"/>
      <c r="AD121" s="528"/>
      <c r="AE121" s="528"/>
      <c r="AF121" s="528"/>
      <c r="AG121" s="528"/>
      <c r="AH121" s="528"/>
      <c r="AI121" s="528"/>
      <c r="AJ121" s="528"/>
      <c r="AK121" s="528"/>
      <c r="AL121" s="528"/>
      <c r="AM121" s="528"/>
      <c r="AN121" s="528"/>
      <c r="AO121" s="528"/>
      <c r="AP121" s="528"/>
      <c r="AQ121" s="528"/>
      <c r="AR121" s="528"/>
      <c r="AS121" s="528"/>
      <c r="AT121" s="528"/>
      <c r="AU121" s="528"/>
      <c r="AV121" s="528"/>
      <c r="AW121" s="528"/>
      <c r="AX121" s="528"/>
      <c r="AY121" s="528"/>
      <c r="AZ121" s="528"/>
      <c r="BA121" s="528"/>
      <c r="BB121" s="528"/>
      <c r="BC121" s="528"/>
      <c r="BD121" s="528"/>
      <c r="BE121" s="528"/>
      <c r="BF121" s="528"/>
      <c r="BG121" s="528"/>
      <c r="BH121" s="528"/>
      <c r="BI121" s="528"/>
      <c r="BJ121" s="528"/>
      <c r="BK121" s="528"/>
      <c r="BL121" s="528"/>
      <c r="BM121" s="528"/>
      <c r="BN121" s="528"/>
      <c r="BO121" s="528"/>
      <c r="BP121" s="528"/>
      <c r="BQ121" s="528"/>
      <c r="BR121" s="528"/>
      <c r="BS121" s="528"/>
      <c r="BT121" s="528"/>
      <c r="BU121" s="528"/>
      <c r="BV121" s="528"/>
      <c r="BW121" s="528"/>
      <c r="BX121" s="528"/>
      <c r="BY121" s="528"/>
      <c r="BZ121" s="528"/>
      <c r="CA121" s="528"/>
      <c r="CB121" s="528"/>
      <c r="CC121" s="528"/>
      <c r="CD121" s="528"/>
      <c r="CE121" s="528"/>
      <c r="CF121" s="528"/>
      <c r="CG121" s="528"/>
      <c r="CH121" s="528"/>
      <c r="CI121" s="528"/>
      <c r="CJ121" s="528"/>
      <c r="CK121" s="528"/>
      <c r="CL121" s="528"/>
      <c r="CM121" s="528"/>
      <c r="CN121" s="528"/>
      <c r="CO121" s="528"/>
      <c r="CP121" s="528"/>
      <c r="CQ121" s="528"/>
      <c r="CR121" s="528"/>
      <c r="CS121" s="528"/>
      <c r="CT121" s="528"/>
      <c r="CU121" s="528"/>
      <c r="CV121" s="528"/>
      <c r="CW121" s="528"/>
      <c r="CX121" s="528"/>
      <c r="CY121" s="528"/>
      <c r="CZ121" s="528"/>
      <c r="DA121" s="528"/>
      <c r="DB121" s="528"/>
      <c r="DC121" s="528"/>
      <c r="DD121" s="528"/>
      <c r="DE121" s="528"/>
      <c r="DF121" s="528"/>
      <c r="DG121" s="528"/>
      <c r="DH121" s="528"/>
      <c r="DI121" s="528"/>
      <c r="DJ121" s="528"/>
      <c r="DK121" s="528"/>
      <c r="DL121" s="528"/>
      <c r="DM121" s="528"/>
      <c r="DN121" s="528"/>
      <c r="DO121" s="528"/>
      <c r="DP121" s="528"/>
      <c r="DQ121" s="528"/>
      <c r="DR121" s="528"/>
      <c r="DS121" s="528"/>
      <c r="DT121" s="528"/>
      <c r="DU121" s="528"/>
      <c r="DV121" s="528"/>
      <c r="DW121" s="528"/>
      <c r="DX121" s="528"/>
    </row>
    <row r="122" spans="1:128" ht="12" customHeight="1" x14ac:dyDescent="0.2">
      <c r="A122" s="134"/>
      <c r="B122" s="134"/>
      <c r="C122" s="134" t="s">
        <v>877</v>
      </c>
      <c r="D122" s="134" t="s">
        <v>878</v>
      </c>
      <c r="E122" s="134"/>
      <c r="F122" s="134" t="s">
        <v>879</v>
      </c>
      <c r="G122" s="134"/>
      <c r="H122" s="134"/>
      <c r="I122" s="558">
        <v>2162</v>
      </c>
      <c r="K122" s="559">
        <v>20.144972327033255</v>
      </c>
      <c r="L122" s="560"/>
      <c r="M122" s="561" t="s">
        <v>1561</v>
      </c>
      <c r="N122" s="270"/>
      <c r="O122" s="561">
        <v>12.31319722163755</v>
      </c>
      <c r="P122" s="561">
        <v>27.233115468409586</v>
      </c>
      <c r="Q122" s="561">
        <v>36.852912568896578</v>
      </c>
      <c r="R122" s="561">
        <v>26.84973302822273</v>
      </c>
      <c r="S122" s="561">
        <v>21.614242648313521</v>
      </c>
      <c r="T122" s="561">
        <v>8.7102594412990726</v>
      </c>
      <c r="U122" s="528"/>
      <c r="V122" s="528"/>
      <c r="W122" s="528"/>
      <c r="X122" s="528"/>
      <c r="Y122" s="528"/>
      <c r="Z122" s="528"/>
      <c r="AA122" s="528"/>
      <c r="AB122" s="528"/>
      <c r="AC122" s="528"/>
      <c r="AD122" s="528"/>
      <c r="AE122" s="528"/>
      <c r="AF122" s="528"/>
      <c r="AG122" s="528"/>
      <c r="AH122" s="528"/>
      <c r="AI122" s="528"/>
      <c r="AJ122" s="528"/>
      <c r="AK122" s="528"/>
      <c r="AL122" s="528"/>
      <c r="AM122" s="528"/>
      <c r="AN122" s="528"/>
      <c r="AO122" s="528"/>
      <c r="AP122" s="528"/>
      <c r="AQ122" s="528"/>
      <c r="AR122" s="528"/>
      <c r="AS122" s="528"/>
      <c r="AT122" s="528"/>
      <c r="AU122" s="528"/>
      <c r="AV122" s="528"/>
      <c r="AW122" s="528"/>
      <c r="AX122" s="528"/>
      <c r="AY122" s="528"/>
      <c r="AZ122" s="528"/>
      <c r="BA122" s="528"/>
      <c r="BB122" s="528"/>
      <c r="BC122" s="528"/>
      <c r="BD122" s="528"/>
      <c r="BE122" s="528"/>
      <c r="BF122" s="528"/>
      <c r="BG122" s="528"/>
      <c r="BH122" s="528"/>
      <c r="BI122" s="528"/>
      <c r="BJ122" s="528"/>
      <c r="BK122" s="528"/>
      <c r="BL122" s="528"/>
      <c r="BM122" s="528"/>
      <c r="BN122" s="528"/>
      <c r="BO122" s="528"/>
      <c r="BP122" s="528"/>
      <c r="BQ122" s="528"/>
      <c r="BR122" s="528"/>
      <c r="BS122" s="528"/>
      <c r="BT122" s="528"/>
      <c r="BU122" s="528"/>
      <c r="BV122" s="528"/>
      <c r="BW122" s="528"/>
      <c r="BX122" s="528"/>
      <c r="BY122" s="528"/>
      <c r="BZ122" s="528"/>
      <c r="CA122" s="528"/>
      <c r="CB122" s="528"/>
      <c r="CC122" s="528"/>
      <c r="CD122" s="528"/>
      <c r="CE122" s="528"/>
      <c r="CF122" s="528"/>
      <c r="CG122" s="528"/>
      <c r="CH122" s="528"/>
      <c r="CI122" s="528"/>
      <c r="CJ122" s="528"/>
      <c r="CK122" s="528"/>
      <c r="CL122" s="528"/>
      <c r="CM122" s="528"/>
      <c r="CN122" s="528"/>
      <c r="CO122" s="528"/>
      <c r="CP122" s="528"/>
      <c r="CQ122" s="528"/>
      <c r="CR122" s="528"/>
      <c r="CS122" s="528"/>
      <c r="CT122" s="528"/>
      <c r="CU122" s="528"/>
      <c r="CV122" s="528"/>
      <c r="CW122" s="528"/>
      <c r="CX122" s="528"/>
      <c r="CY122" s="528"/>
      <c r="CZ122" s="528"/>
      <c r="DA122" s="528"/>
      <c r="DB122" s="528"/>
      <c r="DC122" s="528"/>
      <c r="DD122" s="528"/>
      <c r="DE122" s="528"/>
      <c r="DF122" s="528"/>
      <c r="DG122" s="528"/>
      <c r="DH122" s="528"/>
      <c r="DI122" s="528"/>
      <c r="DJ122" s="528"/>
      <c r="DK122" s="528"/>
      <c r="DL122" s="528"/>
      <c r="DM122" s="528"/>
      <c r="DN122" s="528"/>
      <c r="DO122" s="528"/>
      <c r="DP122" s="528"/>
      <c r="DQ122" s="528"/>
      <c r="DR122" s="528"/>
      <c r="DS122" s="528"/>
      <c r="DT122" s="528"/>
      <c r="DU122" s="528"/>
      <c r="DV122" s="528"/>
      <c r="DW122" s="528"/>
      <c r="DX122" s="528"/>
    </row>
    <row r="123" spans="1:128" ht="12" customHeight="1" x14ac:dyDescent="0.2">
      <c r="A123" s="134"/>
      <c r="B123" s="134"/>
      <c r="C123" s="134" t="s">
        <v>881</v>
      </c>
      <c r="D123" s="134" t="s">
        <v>882</v>
      </c>
      <c r="E123" s="134"/>
      <c r="F123" s="134" t="s">
        <v>883</v>
      </c>
      <c r="G123" s="134"/>
      <c r="H123" s="134"/>
      <c r="I123" s="558">
        <v>675</v>
      </c>
      <c r="K123" s="559">
        <v>19.385486025485832</v>
      </c>
      <c r="L123" s="560"/>
      <c r="M123" s="561" t="s">
        <v>1562</v>
      </c>
      <c r="N123" s="270"/>
      <c r="O123" s="561">
        <v>13.111683446499649</v>
      </c>
      <c r="P123" s="561">
        <v>34.409515717926936</v>
      </c>
      <c r="Q123" s="561">
        <v>38.888888888888893</v>
      </c>
      <c r="R123" s="561">
        <v>25.781678551837629</v>
      </c>
      <c r="S123" s="561">
        <v>16.60649819494585</v>
      </c>
      <c r="T123" s="561">
        <v>6.1654872836824772</v>
      </c>
      <c r="U123" s="528"/>
      <c r="V123" s="528"/>
      <c r="W123" s="528"/>
      <c r="X123" s="528"/>
      <c r="Y123" s="528"/>
      <c r="Z123" s="528"/>
      <c r="AA123" s="528"/>
      <c r="AB123" s="528"/>
      <c r="AC123" s="528"/>
      <c r="AD123" s="528"/>
      <c r="AE123" s="528"/>
      <c r="AF123" s="528"/>
      <c r="AG123" s="528"/>
      <c r="AH123" s="528"/>
      <c r="AI123" s="528"/>
      <c r="AJ123" s="528"/>
      <c r="AK123" s="528"/>
      <c r="AL123" s="528"/>
      <c r="AM123" s="528"/>
      <c r="AN123" s="528"/>
      <c r="AO123" s="528"/>
      <c r="AP123" s="528"/>
      <c r="AQ123" s="528"/>
      <c r="AR123" s="528"/>
      <c r="AS123" s="528"/>
      <c r="AT123" s="528"/>
      <c r="AU123" s="528"/>
      <c r="AV123" s="528"/>
      <c r="AW123" s="528"/>
      <c r="AX123" s="528"/>
      <c r="AY123" s="528"/>
      <c r="AZ123" s="528"/>
      <c r="BA123" s="528"/>
      <c r="BB123" s="528"/>
      <c r="BC123" s="528"/>
      <c r="BD123" s="528"/>
      <c r="BE123" s="528"/>
      <c r="BF123" s="528"/>
      <c r="BG123" s="528"/>
      <c r="BH123" s="528"/>
      <c r="BI123" s="528"/>
      <c r="BJ123" s="528"/>
      <c r="BK123" s="528"/>
      <c r="BL123" s="528"/>
      <c r="BM123" s="528"/>
      <c r="BN123" s="528"/>
      <c r="BO123" s="528"/>
      <c r="BP123" s="528"/>
      <c r="BQ123" s="528"/>
      <c r="BR123" s="528"/>
      <c r="BS123" s="528"/>
      <c r="BT123" s="528"/>
      <c r="BU123" s="528"/>
      <c r="BV123" s="528"/>
      <c r="BW123" s="528"/>
      <c r="BX123" s="528"/>
      <c r="BY123" s="528"/>
      <c r="BZ123" s="528"/>
      <c r="CA123" s="528"/>
      <c r="CB123" s="528"/>
      <c r="CC123" s="528"/>
      <c r="CD123" s="528"/>
      <c r="CE123" s="528"/>
      <c r="CF123" s="528"/>
      <c r="CG123" s="528"/>
      <c r="CH123" s="528"/>
      <c r="CI123" s="528"/>
      <c r="CJ123" s="528"/>
      <c r="CK123" s="528"/>
      <c r="CL123" s="528"/>
      <c r="CM123" s="528"/>
      <c r="CN123" s="528"/>
      <c r="CO123" s="528"/>
      <c r="CP123" s="528"/>
      <c r="CQ123" s="528"/>
      <c r="CR123" s="528"/>
      <c r="CS123" s="528"/>
      <c r="CT123" s="528"/>
      <c r="CU123" s="528"/>
      <c r="CV123" s="528"/>
      <c r="CW123" s="528"/>
      <c r="CX123" s="528"/>
      <c r="CY123" s="528"/>
      <c r="CZ123" s="528"/>
      <c r="DA123" s="528"/>
      <c r="DB123" s="528"/>
      <c r="DC123" s="528"/>
      <c r="DD123" s="528"/>
      <c r="DE123" s="528"/>
      <c r="DF123" s="528"/>
      <c r="DG123" s="528"/>
      <c r="DH123" s="528"/>
      <c r="DI123" s="528"/>
      <c r="DJ123" s="528"/>
      <c r="DK123" s="528"/>
      <c r="DL123" s="528"/>
      <c r="DM123" s="528"/>
      <c r="DN123" s="528"/>
      <c r="DO123" s="528"/>
      <c r="DP123" s="528"/>
      <c r="DQ123" s="528"/>
      <c r="DR123" s="528"/>
      <c r="DS123" s="528"/>
      <c r="DT123" s="528"/>
      <c r="DU123" s="528"/>
      <c r="DV123" s="528"/>
      <c r="DW123" s="528"/>
      <c r="DX123" s="528"/>
    </row>
    <row r="124" spans="1:128" ht="12" customHeight="1" x14ac:dyDescent="0.2">
      <c r="A124" s="134"/>
      <c r="B124" s="134"/>
      <c r="C124" s="134" t="s">
        <v>885</v>
      </c>
      <c r="D124" s="134" t="s">
        <v>886</v>
      </c>
      <c r="E124" s="134"/>
      <c r="F124" s="134" t="s">
        <v>887</v>
      </c>
      <c r="G124" s="134"/>
      <c r="H124" s="134"/>
      <c r="I124" s="558">
        <v>1037</v>
      </c>
      <c r="K124" s="559">
        <v>19.835974470978702</v>
      </c>
      <c r="L124" s="560"/>
      <c r="M124" s="561" t="s">
        <v>1563</v>
      </c>
      <c r="N124" s="270"/>
      <c r="O124" s="561">
        <v>16.949152542372882</v>
      </c>
      <c r="P124" s="561">
        <v>32.791559737667519</v>
      </c>
      <c r="Q124" s="561">
        <v>35.62255723059743</v>
      </c>
      <c r="R124" s="561">
        <v>26.836632002683661</v>
      </c>
      <c r="S124" s="561">
        <v>18.874907475943747</v>
      </c>
      <c r="T124" s="561">
        <v>6.8183088358575983</v>
      </c>
      <c r="U124" s="528"/>
      <c r="V124" s="528"/>
      <c r="W124" s="528"/>
      <c r="X124" s="528"/>
      <c r="Y124" s="528"/>
      <c r="Z124" s="528"/>
      <c r="AA124" s="528"/>
      <c r="AB124" s="528"/>
      <c r="AC124" s="528"/>
      <c r="AD124" s="528"/>
      <c r="AE124" s="528"/>
      <c r="AF124" s="528"/>
      <c r="AG124" s="528"/>
      <c r="AH124" s="528"/>
      <c r="AI124" s="528"/>
      <c r="AJ124" s="528"/>
      <c r="AK124" s="528"/>
      <c r="AL124" s="528"/>
      <c r="AM124" s="528"/>
      <c r="AN124" s="528"/>
      <c r="AO124" s="528"/>
      <c r="AP124" s="528"/>
      <c r="AQ124" s="528"/>
      <c r="AR124" s="528"/>
      <c r="AS124" s="528"/>
      <c r="AT124" s="528"/>
      <c r="AU124" s="528"/>
      <c r="AV124" s="528"/>
      <c r="AW124" s="528"/>
      <c r="AX124" s="528"/>
      <c r="AY124" s="528"/>
      <c r="AZ124" s="528"/>
      <c r="BA124" s="528"/>
      <c r="BB124" s="528"/>
      <c r="BC124" s="528"/>
      <c r="BD124" s="528"/>
      <c r="BE124" s="528"/>
      <c r="BF124" s="528"/>
      <c r="BG124" s="528"/>
      <c r="BH124" s="528"/>
      <c r="BI124" s="528"/>
      <c r="BJ124" s="528"/>
      <c r="BK124" s="528"/>
      <c r="BL124" s="528"/>
      <c r="BM124" s="528"/>
      <c r="BN124" s="528"/>
      <c r="BO124" s="528"/>
      <c r="BP124" s="528"/>
      <c r="BQ124" s="528"/>
      <c r="BR124" s="528"/>
      <c r="BS124" s="528"/>
      <c r="BT124" s="528"/>
      <c r="BU124" s="528"/>
      <c r="BV124" s="528"/>
      <c r="BW124" s="528"/>
      <c r="BX124" s="528"/>
      <c r="BY124" s="528"/>
      <c r="BZ124" s="528"/>
      <c r="CA124" s="528"/>
      <c r="CB124" s="528"/>
      <c r="CC124" s="528"/>
      <c r="CD124" s="528"/>
      <c r="CE124" s="528"/>
      <c r="CF124" s="528"/>
      <c r="CG124" s="528"/>
      <c r="CH124" s="528"/>
      <c r="CI124" s="528"/>
      <c r="CJ124" s="528"/>
      <c r="CK124" s="528"/>
      <c r="CL124" s="528"/>
      <c r="CM124" s="528"/>
      <c r="CN124" s="528"/>
      <c r="CO124" s="528"/>
      <c r="CP124" s="528"/>
      <c r="CQ124" s="528"/>
      <c r="CR124" s="528"/>
      <c r="CS124" s="528"/>
      <c r="CT124" s="528"/>
      <c r="CU124" s="528"/>
      <c r="CV124" s="528"/>
      <c r="CW124" s="528"/>
      <c r="CX124" s="528"/>
      <c r="CY124" s="528"/>
      <c r="CZ124" s="528"/>
      <c r="DA124" s="528"/>
      <c r="DB124" s="528"/>
      <c r="DC124" s="528"/>
      <c r="DD124" s="528"/>
      <c r="DE124" s="528"/>
      <c r="DF124" s="528"/>
      <c r="DG124" s="528"/>
      <c r="DH124" s="528"/>
      <c r="DI124" s="528"/>
      <c r="DJ124" s="528"/>
      <c r="DK124" s="528"/>
      <c r="DL124" s="528"/>
      <c r="DM124" s="528"/>
      <c r="DN124" s="528"/>
      <c r="DO124" s="528"/>
      <c r="DP124" s="528"/>
      <c r="DQ124" s="528"/>
      <c r="DR124" s="528"/>
      <c r="DS124" s="528"/>
      <c r="DT124" s="528"/>
      <c r="DU124" s="528"/>
      <c r="DV124" s="528"/>
      <c r="DW124" s="528"/>
      <c r="DX124" s="528"/>
    </row>
    <row r="125" spans="1:128" ht="12" customHeight="1" x14ac:dyDescent="0.2">
      <c r="A125" s="134"/>
      <c r="B125" s="134"/>
      <c r="C125" s="134" t="s">
        <v>889</v>
      </c>
      <c r="D125" s="134" t="s">
        <v>890</v>
      </c>
      <c r="E125" s="134"/>
      <c r="F125" s="134" t="s">
        <v>891</v>
      </c>
      <c r="G125" s="134"/>
      <c r="H125" s="134"/>
      <c r="I125" s="558">
        <v>1121</v>
      </c>
      <c r="K125" s="559">
        <v>21.717724746486965</v>
      </c>
      <c r="L125" s="560"/>
      <c r="M125" s="561" t="s">
        <v>1564</v>
      </c>
      <c r="N125" s="270"/>
      <c r="O125" s="561">
        <v>16.054076890578791</v>
      </c>
      <c r="P125" s="561">
        <v>33.033033033033028</v>
      </c>
      <c r="Q125" s="561">
        <v>36.26373626373627</v>
      </c>
      <c r="R125" s="561">
        <v>32.55340793489318</v>
      </c>
      <c r="S125" s="561">
        <v>23.935842072794571</v>
      </c>
      <c r="T125" s="561">
        <v>7.17829004960607</v>
      </c>
      <c r="U125" s="528"/>
      <c r="V125" s="528"/>
      <c r="W125" s="528"/>
      <c r="X125" s="528"/>
      <c r="Y125" s="528"/>
      <c r="Z125" s="528"/>
      <c r="AA125" s="528"/>
      <c r="AB125" s="528"/>
      <c r="AC125" s="528"/>
      <c r="AD125" s="528"/>
      <c r="AE125" s="528"/>
      <c r="AF125" s="528"/>
      <c r="AG125" s="528"/>
      <c r="AH125" s="528"/>
      <c r="AI125" s="528"/>
      <c r="AJ125" s="528"/>
      <c r="AK125" s="528"/>
      <c r="AL125" s="528"/>
      <c r="AM125" s="528"/>
      <c r="AN125" s="528"/>
      <c r="AO125" s="528"/>
      <c r="AP125" s="528"/>
      <c r="AQ125" s="528"/>
      <c r="AR125" s="528"/>
      <c r="AS125" s="528"/>
      <c r="AT125" s="528"/>
      <c r="AU125" s="528"/>
      <c r="AV125" s="528"/>
      <c r="AW125" s="528"/>
      <c r="AX125" s="528"/>
      <c r="AY125" s="528"/>
      <c r="AZ125" s="528"/>
      <c r="BA125" s="528"/>
      <c r="BB125" s="528"/>
      <c r="BC125" s="528"/>
      <c r="BD125" s="528"/>
      <c r="BE125" s="528"/>
      <c r="BF125" s="528"/>
      <c r="BG125" s="528"/>
      <c r="BH125" s="528"/>
      <c r="BI125" s="528"/>
      <c r="BJ125" s="528"/>
      <c r="BK125" s="528"/>
      <c r="BL125" s="528"/>
      <c r="BM125" s="528"/>
      <c r="BN125" s="528"/>
      <c r="BO125" s="528"/>
      <c r="BP125" s="528"/>
      <c r="BQ125" s="528"/>
      <c r="BR125" s="528"/>
      <c r="BS125" s="528"/>
      <c r="BT125" s="528"/>
      <c r="BU125" s="528"/>
      <c r="BV125" s="528"/>
      <c r="BW125" s="528"/>
      <c r="BX125" s="528"/>
      <c r="BY125" s="528"/>
      <c r="BZ125" s="528"/>
      <c r="CA125" s="528"/>
      <c r="CB125" s="528"/>
      <c r="CC125" s="528"/>
      <c r="CD125" s="528"/>
      <c r="CE125" s="528"/>
      <c r="CF125" s="528"/>
      <c r="CG125" s="528"/>
      <c r="CH125" s="528"/>
      <c r="CI125" s="528"/>
      <c r="CJ125" s="528"/>
      <c r="CK125" s="528"/>
      <c r="CL125" s="528"/>
      <c r="CM125" s="528"/>
      <c r="CN125" s="528"/>
      <c r="CO125" s="528"/>
      <c r="CP125" s="528"/>
      <c r="CQ125" s="528"/>
      <c r="CR125" s="528"/>
      <c r="CS125" s="528"/>
      <c r="CT125" s="528"/>
      <c r="CU125" s="528"/>
      <c r="CV125" s="528"/>
      <c r="CW125" s="528"/>
      <c r="CX125" s="528"/>
      <c r="CY125" s="528"/>
      <c r="CZ125" s="528"/>
      <c r="DA125" s="528"/>
      <c r="DB125" s="528"/>
      <c r="DC125" s="528"/>
      <c r="DD125" s="528"/>
      <c r="DE125" s="528"/>
      <c r="DF125" s="528"/>
      <c r="DG125" s="528"/>
      <c r="DH125" s="528"/>
      <c r="DI125" s="528"/>
      <c r="DJ125" s="528"/>
      <c r="DK125" s="528"/>
      <c r="DL125" s="528"/>
      <c r="DM125" s="528"/>
      <c r="DN125" s="528"/>
      <c r="DO125" s="528"/>
      <c r="DP125" s="528"/>
      <c r="DQ125" s="528"/>
      <c r="DR125" s="528"/>
      <c r="DS125" s="528"/>
      <c r="DT125" s="528"/>
      <c r="DU125" s="528"/>
      <c r="DV125" s="528"/>
      <c r="DW125" s="528"/>
      <c r="DX125" s="528"/>
    </row>
    <row r="126" spans="1:128" ht="12" customHeight="1" x14ac:dyDescent="0.2">
      <c r="A126" s="134"/>
      <c r="B126" s="134"/>
      <c r="C126" s="134"/>
      <c r="D126" s="134"/>
      <c r="E126" s="134"/>
      <c r="F126" s="134"/>
      <c r="G126" s="134"/>
      <c r="H126" s="134"/>
      <c r="I126" s="558"/>
      <c r="K126" s="559"/>
      <c r="L126" s="560"/>
      <c r="M126" s="561"/>
      <c r="N126" s="270"/>
      <c r="O126" s="561"/>
      <c r="P126" s="561"/>
      <c r="Q126" s="561"/>
      <c r="R126" s="561"/>
      <c r="S126" s="561"/>
      <c r="T126" s="561"/>
      <c r="U126" s="528"/>
      <c r="V126" s="528"/>
      <c r="W126" s="528"/>
      <c r="X126" s="528"/>
      <c r="Y126" s="528"/>
      <c r="Z126" s="528"/>
      <c r="AA126" s="528"/>
      <c r="AB126" s="528"/>
      <c r="AC126" s="528"/>
      <c r="AD126" s="528"/>
      <c r="AE126" s="528"/>
      <c r="AF126" s="528"/>
      <c r="AG126" s="528"/>
      <c r="AH126" s="528"/>
      <c r="AI126" s="528"/>
      <c r="AJ126" s="528"/>
      <c r="AK126" s="528"/>
      <c r="AL126" s="528"/>
      <c r="AM126" s="528"/>
      <c r="AN126" s="528"/>
      <c r="AO126" s="528"/>
      <c r="AP126" s="528"/>
      <c r="AQ126" s="528"/>
      <c r="AR126" s="528"/>
      <c r="AS126" s="528"/>
      <c r="AT126" s="528"/>
      <c r="AU126" s="528"/>
      <c r="AV126" s="528"/>
      <c r="AW126" s="528"/>
      <c r="AX126" s="528"/>
      <c r="AY126" s="528"/>
      <c r="AZ126" s="528"/>
      <c r="BA126" s="528"/>
      <c r="BB126" s="528"/>
      <c r="BC126" s="528"/>
      <c r="BD126" s="528"/>
      <c r="BE126" s="528"/>
      <c r="BF126" s="528"/>
      <c r="BG126" s="528"/>
      <c r="BH126" s="528"/>
      <c r="BI126" s="528"/>
      <c r="BJ126" s="528"/>
      <c r="BK126" s="528"/>
      <c r="BL126" s="528"/>
      <c r="BM126" s="528"/>
      <c r="BN126" s="528"/>
      <c r="BO126" s="528"/>
      <c r="BP126" s="528"/>
      <c r="BQ126" s="528"/>
      <c r="BR126" s="528"/>
      <c r="BS126" s="528"/>
      <c r="BT126" s="528"/>
      <c r="BU126" s="528"/>
      <c r="BV126" s="528"/>
      <c r="BW126" s="528"/>
      <c r="BX126" s="528"/>
      <c r="BY126" s="528"/>
      <c r="BZ126" s="528"/>
      <c r="CA126" s="528"/>
      <c r="CB126" s="528"/>
      <c r="CC126" s="528"/>
      <c r="CD126" s="528"/>
      <c r="CE126" s="528"/>
      <c r="CF126" s="528"/>
      <c r="CG126" s="528"/>
      <c r="CH126" s="528"/>
      <c r="CI126" s="528"/>
      <c r="CJ126" s="528"/>
      <c r="CK126" s="528"/>
      <c r="CL126" s="528"/>
      <c r="CM126" s="528"/>
      <c r="CN126" s="528"/>
      <c r="CO126" s="528"/>
      <c r="CP126" s="528"/>
      <c r="CQ126" s="528"/>
      <c r="CR126" s="528"/>
      <c r="CS126" s="528"/>
      <c r="CT126" s="528"/>
      <c r="CU126" s="528"/>
      <c r="CV126" s="528"/>
      <c r="CW126" s="528"/>
      <c r="CX126" s="528"/>
      <c r="CY126" s="528"/>
      <c r="CZ126" s="528"/>
      <c r="DA126" s="528"/>
      <c r="DB126" s="528"/>
      <c r="DC126" s="528"/>
      <c r="DD126" s="528"/>
      <c r="DE126" s="528"/>
      <c r="DF126" s="528"/>
      <c r="DG126" s="528"/>
      <c r="DH126" s="528"/>
      <c r="DI126" s="528"/>
      <c r="DJ126" s="528"/>
      <c r="DK126" s="528"/>
      <c r="DL126" s="528"/>
      <c r="DM126" s="528"/>
      <c r="DN126" s="528"/>
      <c r="DO126" s="528"/>
      <c r="DP126" s="528"/>
      <c r="DQ126" s="528"/>
      <c r="DR126" s="528"/>
      <c r="DS126" s="528"/>
      <c r="DT126" s="528"/>
      <c r="DU126" s="528"/>
      <c r="DV126" s="528"/>
      <c r="DW126" s="528"/>
      <c r="DX126" s="528"/>
    </row>
    <row r="127" spans="1:128" ht="12" customHeight="1" x14ac:dyDescent="0.2">
      <c r="A127" s="134"/>
      <c r="B127" s="134"/>
      <c r="C127" s="134" t="s">
        <v>893</v>
      </c>
      <c r="D127" s="134" t="s">
        <v>894</v>
      </c>
      <c r="E127" s="134" t="s">
        <v>895</v>
      </c>
      <c r="F127" s="134"/>
      <c r="G127" s="134"/>
      <c r="H127" s="134"/>
      <c r="I127" s="558">
        <v>5057</v>
      </c>
      <c r="K127" s="559">
        <v>13.136159439163754</v>
      </c>
      <c r="L127" s="560"/>
      <c r="M127" s="561" t="s">
        <v>1565</v>
      </c>
      <c r="N127" s="270"/>
      <c r="O127" s="561">
        <v>10.850373070570143</v>
      </c>
      <c r="P127" s="561">
        <v>20.946242859235387</v>
      </c>
      <c r="Q127" s="561">
        <v>22.532296771041402</v>
      </c>
      <c r="R127" s="561">
        <v>18.466685436989682</v>
      </c>
      <c r="S127" s="561">
        <v>13.233513531949725</v>
      </c>
      <c r="T127" s="561">
        <v>4.7216772568885252</v>
      </c>
      <c r="U127" s="528"/>
      <c r="V127" s="528"/>
      <c r="W127" s="528"/>
      <c r="X127" s="528"/>
      <c r="Y127" s="528"/>
      <c r="Z127" s="528"/>
      <c r="AA127" s="528"/>
      <c r="AB127" s="528"/>
      <c r="AC127" s="528"/>
      <c r="AD127" s="528"/>
      <c r="AE127" s="528"/>
      <c r="AF127" s="528"/>
      <c r="AG127" s="528"/>
      <c r="AH127" s="528"/>
      <c r="AI127" s="528"/>
      <c r="AJ127" s="528"/>
      <c r="AK127" s="528"/>
      <c r="AL127" s="528"/>
      <c r="AM127" s="528"/>
      <c r="AN127" s="528"/>
      <c r="AO127" s="528"/>
      <c r="AP127" s="528"/>
      <c r="AQ127" s="528"/>
      <c r="AR127" s="528"/>
      <c r="AS127" s="528"/>
      <c r="AT127" s="528"/>
      <c r="AU127" s="528"/>
      <c r="AV127" s="528"/>
      <c r="AW127" s="528"/>
      <c r="AX127" s="528"/>
      <c r="AY127" s="528"/>
      <c r="AZ127" s="528"/>
      <c r="BA127" s="528"/>
      <c r="BB127" s="528"/>
      <c r="BC127" s="528"/>
      <c r="BD127" s="528"/>
      <c r="BE127" s="528"/>
      <c r="BF127" s="528"/>
      <c r="BG127" s="528"/>
      <c r="BH127" s="528"/>
      <c r="BI127" s="528"/>
      <c r="BJ127" s="528"/>
      <c r="BK127" s="528"/>
      <c r="BL127" s="528"/>
      <c r="BM127" s="528"/>
      <c r="BN127" s="528"/>
      <c r="BO127" s="528"/>
      <c r="BP127" s="528"/>
      <c r="BQ127" s="528"/>
      <c r="BR127" s="528"/>
      <c r="BS127" s="528"/>
      <c r="BT127" s="528"/>
      <c r="BU127" s="528"/>
      <c r="BV127" s="528"/>
      <c r="BW127" s="528"/>
      <c r="BX127" s="528"/>
      <c r="BY127" s="528"/>
      <c r="BZ127" s="528"/>
      <c r="CA127" s="528"/>
      <c r="CB127" s="528"/>
      <c r="CC127" s="528"/>
      <c r="CD127" s="528"/>
      <c r="CE127" s="528"/>
      <c r="CF127" s="528"/>
      <c r="CG127" s="528"/>
      <c r="CH127" s="528"/>
      <c r="CI127" s="528"/>
      <c r="CJ127" s="528"/>
      <c r="CK127" s="528"/>
      <c r="CL127" s="528"/>
      <c r="CM127" s="528"/>
      <c r="CN127" s="528"/>
      <c r="CO127" s="528"/>
      <c r="CP127" s="528"/>
      <c r="CQ127" s="528"/>
      <c r="CR127" s="528"/>
      <c r="CS127" s="528"/>
      <c r="CT127" s="528"/>
      <c r="CU127" s="528"/>
      <c r="CV127" s="528"/>
      <c r="CW127" s="528"/>
      <c r="CX127" s="528"/>
      <c r="CY127" s="528"/>
      <c r="CZ127" s="528"/>
      <c r="DA127" s="528"/>
      <c r="DB127" s="528"/>
      <c r="DC127" s="528"/>
      <c r="DD127" s="528"/>
      <c r="DE127" s="528"/>
      <c r="DF127" s="528"/>
      <c r="DG127" s="528"/>
      <c r="DH127" s="528"/>
      <c r="DI127" s="528"/>
      <c r="DJ127" s="528"/>
      <c r="DK127" s="528"/>
      <c r="DL127" s="528"/>
      <c r="DM127" s="528"/>
      <c r="DN127" s="528"/>
      <c r="DO127" s="528"/>
      <c r="DP127" s="528"/>
      <c r="DQ127" s="528"/>
      <c r="DR127" s="528"/>
      <c r="DS127" s="528"/>
      <c r="DT127" s="528"/>
      <c r="DU127" s="528"/>
      <c r="DV127" s="528"/>
      <c r="DW127" s="528"/>
      <c r="DX127" s="528"/>
    </row>
    <row r="128" spans="1:128" ht="16.5" customHeight="1" x14ac:dyDescent="0.2">
      <c r="A128" s="134"/>
      <c r="B128" s="134"/>
      <c r="C128" s="134" t="s">
        <v>897</v>
      </c>
      <c r="D128" s="134" t="s">
        <v>898</v>
      </c>
      <c r="E128" s="134"/>
      <c r="F128" s="134" t="s">
        <v>899</v>
      </c>
      <c r="G128" s="134"/>
      <c r="H128" s="134"/>
      <c r="I128" s="558">
        <v>213</v>
      </c>
      <c r="K128" s="559">
        <v>11.718746245569198</v>
      </c>
      <c r="L128" s="560"/>
      <c r="M128" s="561" t="s">
        <v>1566</v>
      </c>
      <c r="N128" s="270"/>
      <c r="O128" s="561" t="s">
        <v>2406</v>
      </c>
      <c r="P128" s="561" t="s">
        <v>2406</v>
      </c>
      <c r="Q128" s="561">
        <v>20.756611985269501</v>
      </c>
      <c r="R128" s="561">
        <v>18.512396694214878</v>
      </c>
      <c r="S128" s="561">
        <v>7.4779061862678455</v>
      </c>
      <c r="T128" s="561">
        <v>4.4450817321479787</v>
      </c>
      <c r="U128" s="528"/>
      <c r="V128" s="528"/>
      <c r="W128" s="528"/>
      <c r="X128" s="528"/>
      <c r="Y128" s="528"/>
      <c r="Z128" s="528"/>
      <c r="AA128" s="528"/>
      <c r="AB128" s="528"/>
      <c r="AC128" s="528"/>
      <c r="AD128" s="528"/>
      <c r="AE128" s="528"/>
      <c r="AF128" s="528"/>
      <c r="AG128" s="528"/>
      <c r="AH128" s="528"/>
      <c r="AI128" s="528"/>
      <c r="AJ128" s="528"/>
      <c r="AK128" s="528"/>
      <c r="AL128" s="528"/>
      <c r="AM128" s="528"/>
      <c r="AN128" s="528"/>
      <c r="AO128" s="528"/>
      <c r="AP128" s="528"/>
      <c r="AQ128" s="528"/>
      <c r="AR128" s="528"/>
      <c r="AS128" s="528"/>
      <c r="AT128" s="528"/>
      <c r="AU128" s="528"/>
      <c r="AV128" s="528"/>
      <c r="AW128" s="528"/>
      <c r="AX128" s="528"/>
      <c r="AY128" s="528"/>
      <c r="AZ128" s="528"/>
      <c r="BA128" s="528"/>
      <c r="BB128" s="528"/>
      <c r="BC128" s="528"/>
      <c r="BD128" s="528"/>
      <c r="BE128" s="528"/>
      <c r="BF128" s="528"/>
      <c r="BG128" s="528"/>
      <c r="BH128" s="528"/>
      <c r="BI128" s="528"/>
      <c r="BJ128" s="528"/>
      <c r="BK128" s="528"/>
      <c r="BL128" s="528"/>
      <c r="BM128" s="528"/>
      <c r="BN128" s="528"/>
      <c r="BO128" s="528"/>
      <c r="BP128" s="528"/>
      <c r="BQ128" s="528"/>
      <c r="BR128" s="528"/>
      <c r="BS128" s="528"/>
      <c r="BT128" s="528"/>
      <c r="BU128" s="528"/>
      <c r="BV128" s="528"/>
      <c r="BW128" s="528"/>
      <c r="BX128" s="528"/>
      <c r="BY128" s="528"/>
      <c r="BZ128" s="528"/>
      <c r="CA128" s="528"/>
      <c r="CB128" s="528"/>
      <c r="CC128" s="528"/>
      <c r="CD128" s="528"/>
      <c r="CE128" s="528"/>
      <c r="CF128" s="528"/>
      <c r="CG128" s="528"/>
      <c r="CH128" s="528"/>
      <c r="CI128" s="528"/>
      <c r="CJ128" s="528"/>
      <c r="CK128" s="528"/>
      <c r="CL128" s="528"/>
      <c r="CM128" s="528"/>
      <c r="CN128" s="528"/>
      <c r="CO128" s="528"/>
      <c r="CP128" s="528"/>
      <c r="CQ128" s="528"/>
      <c r="CR128" s="528"/>
      <c r="CS128" s="528"/>
      <c r="CT128" s="528"/>
      <c r="CU128" s="528"/>
      <c r="CV128" s="528"/>
      <c r="CW128" s="528"/>
      <c r="CX128" s="528"/>
      <c r="CY128" s="528"/>
      <c r="CZ128" s="528"/>
      <c r="DA128" s="528"/>
      <c r="DB128" s="528"/>
      <c r="DC128" s="528"/>
      <c r="DD128" s="528"/>
      <c r="DE128" s="528"/>
      <c r="DF128" s="528"/>
      <c r="DG128" s="528"/>
      <c r="DH128" s="528"/>
      <c r="DI128" s="528"/>
      <c r="DJ128" s="528"/>
      <c r="DK128" s="528"/>
      <c r="DL128" s="528"/>
      <c r="DM128" s="528"/>
      <c r="DN128" s="528"/>
      <c r="DO128" s="528"/>
      <c r="DP128" s="528"/>
      <c r="DQ128" s="528"/>
      <c r="DR128" s="528"/>
      <c r="DS128" s="528"/>
      <c r="DT128" s="528"/>
      <c r="DU128" s="528"/>
      <c r="DV128" s="528"/>
      <c r="DW128" s="528"/>
      <c r="DX128" s="528"/>
    </row>
    <row r="129" spans="1:128" ht="12" customHeight="1" x14ac:dyDescent="0.2">
      <c r="A129" s="134"/>
      <c r="B129" s="134"/>
      <c r="C129" s="134" t="s">
        <v>901</v>
      </c>
      <c r="D129" s="134" t="s">
        <v>902</v>
      </c>
      <c r="E129" s="134"/>
      <c r="F129" s="134" t="s">
        <v>903</v>
      </c>
      <c r="G129" s="134"/>
      <c r="H129" s="134"/>
      <c r="I129" s="558">
        <v>196</v>
      </c>
      <c r="K129" s="559">
        <v>10.415077986673655</v>
      </c>
      <c r="L129" s="560"/>
      <c r="M129" s="561" t="s">
        <v>1567</v>
      </c>
      <c r="N129" s="270"/>
      <c r="O129" s="561" t="s">
        <v>2406</v>
      </c>
      <c r="P129" s="561" t="s">
        <v>2406</v>
      </c>
      <c r="Q129" s="561">
        <v>20.476670023497817</v>
      </c>
      <c r="R129" s="561">
        <v>10.742786985880908</v>
      </c>
      <c r="S129" s="561">
        <v>8.8737201365187719</v>
      </c>
      <c r="T129" s="561">
        <v>3.5335689045936394</v>
      </c>
      <c r="U129" s="528"/>
      <c r="V129" s="528"/>
      <c r="W129" s="528"/>
      <c r="X129" s="528"/>
      <c r="Y129" s="528"/>
      <c r="Z129" s="528"/>
      <c r="AA129" s="528"/>
      <c r="AB129" s="528"/>
      <c r="AC129" s="528"/>
      <c r="AD129" s="528"/>
      <c r="AE129" s="528"/>
      <c r="AF129" s="528"/>
      <c r="AG129" s="528"/>
      <c r="AH129" s="528"/>
      <c r="AI129" s="528"/>
      <c r="AJ129" s="528"/>
      <c r="AK129" s="528"/>
      <c r="AL129" s="528"/>
      <c r="AM129" s="528"/>
      <c r="AN129" s="528"/>
      <c r="AO129" s="528"/>
      <c r="AP129" s="528"/>
      <c r="AQ129" s="528"/>
      <c r="AR129" s="528"/>
      <c r="AS129" s="528"/>
      <c r="AT129" s="528"/>
      <c r="AU129" s="528"/>
      <c r="AV129" s="528"/>
      <c r="AW129" s="528"/>
      <c r="AX129" s="528"/>
      <c r="AY129" s="528"/>
      <c r="AZ129" s="528"/>
      <c r="BA129" s="528"/>
      <c r="BB129" s="528"/>
      <c r="BC129" s="528"/>
      <c r="BD129" s="528"/>
      <c r="BE129" s="528"/>
      <c r="BF129" s="528"/>
      <c r="BG129" s="528"/>
      <c r="BH129" s="528"/>
      <c r="BI129" s="528"/>
      <c r="BJ129" s="528"/>
      <c r="BK129" s="528"/>
      <c r="BL129" s="528"/>
      <c r="BM129" s="528"/>
      <c r="BN129" s="528"/>
      <c r="BO129" s="528"/>
      <c r="BP129" s="528"/>
      <c r="BQ129" s="528"/>
      <c r="BR129" s="528"/>
      <c r="BS129" s="528"/>
      <c r="BT129" s="528"/>
      <c r="BU129" s="528"/>
      <c r="BV129" s="528"/>
      <c r="BW129" s="528"/>
      <c r="BX129" s="528"/>
      <c r="BY129" s="528"/>
      <c r="BZ129" s="528"/>
      <c r="CA129" s="528"/>
      <c r="CB129" s="528"/>
      <c r="CC129" s="528"/>
      <c r="CD129" s="528"/>
      <c r="CE129" s="528"/>
      <c r="CF129" s="528"/>
      <c r="CG129" s="528"/>
      <c r="CH129" s="528"/>
      <c r="CI129" s="528"/>
      <c r="CJ129" s="528"/>
      <c r="CK129" s="528"/>
      <c r="CL129" s="528"/>
      <c r="CM129" s="528"/>
      <c r="CN129" s="528"/>
      <c r="CO129" s="528"/>
      <c r="CP129" s="528"/>
      <c r="CQ129" s="528"/>
      <c r="CR129" s="528"/>
      <c r="CS129" s="528"/>
      <c r="CT129" s="528"/>
      <c r="CU129" s="528"/>
      <c r="CV129" s="528"/>
      <c r="CW129" s="528"/>
      <c r="CX129" s="528"/>
      <c r="CY129" s="528"/>
      <c r="CZ129" s="528"/>
      <c r="DA129" s="528"/>
      <c r="DB129" s="528"/>
      <c r="DC129" s="528"/>
      <c r="DD129" s="528"/>
      <c r="DE129" s="528"/>
      <c r="DF129" s="528"/>
      <c r="DG129" s="528"/>
      <c r="DH129" s="528"/>
      <c r="DI129" s="528"/>
      <c r="DJ129" s="528"/>
      <c r="DK129" s="528"/>
      <c r="DL129" s="528"/>
      <c r="DM129" s="528"/>
      <c r="DN129" s="528"/>
      <c r="DO129" s="528"/>
      <c r="DP129" s="528"/>
      <c r="DQ129" s="528"/>
      <c r="DR129" s="528"/>
      <c r="DS129" s="528"/>
      <c r="DT129" s="528"/>
      <c r="DU129" s="528"/>
      <c r="DV129" s="528"/>
      <c r="DW129" s="528"/>
      <c r="DX129" s="528"/>
    </row>
    <row r="130" spans="1:128" ht="12" customHeight="1" x14ac:dyDescent="0.2">
      <c r="A130" s="134"/>
      <c r="B130" s="134"/>
      <c r="C130" s="134" t="s">
        <v>905</v>
      </c>
      <c r="D130" s="134" t="s">
        <v>906</v>
      </c>
      <c r="E130" s="134"/>
      <c r="F130" s="134" t="s">
        <v>907</v>
      </c>
      <c r="G130" s="134"/>
      <c r="H130" s="134"/>
      <c r="I130" s="558">
        <v>494</v>
      </c>
      <c r="K130" s="559">
        <v>13.952998562371697</v>
      </c>
      <c r="L130" s="560"/>
      <c r="M130" s="561" t="s">
        <v>1568</v>
      </c>
      <c r="N130" s="270"/>
      <c r="O130" s="561">
        <v>11.305822498586773</v>
      </c>
      <c r="P130" s="561">
        <v>28.916702632714717</v>
      </c>
      <c r="Q130" s="561">
        <v>25.296850800206503</v>
      </c>
      <c r="R130" s="561">
        <v>20.223967909075714</v>
      </c>
      <c r="S130" s="561">
        <v>12.438234792980065</v>
      </c>
      <c r="T130" s="561">
        <v>3.4392523364485981</v>
      </c>
      <c r="U130" s="528"/>
      <c r="V130" s="528"/>
      <c r="W130" s="528"/>
      <c r="X130" s="528"/>
      <c r="Y130" s="528"/>
      <c r="Z130" s="528"/>
      <c r="AA130" s="528"/>
      <c r="AB130" s="528"/>
      <c r="AC130" s="528"/>
      <c r="AD130" s="528"/>
      <c r="AE130" s="528"/>
      <c r="AF130" s="528"/>
      <c r="AG130" s="528"/>
      <c r="AH130" s="528"/>
      <c r="AI130" s="528"/>
      <c r="AJ130" s="528"/>
      <c r="AK130" s="528"/>
      <c r="AL130" s="528"/>
      <c r="AM130" s="528"/>
      <c r="AN130" s="528"/>
      <c r="AO130" s="528"/>
      <c r="AP130" s="528"/>
      <c r="AQ130" s="528"/>
      <c r="AR130" s="528"/>
      <c r="AS130" s="528"/>
      <c r="AT130" s="528"/>
      <c r="AU130" s="528"/>
      <c r="AV130" s="528"/>
      <c r="AW130" s="528"/>
      <c r="AX130" s="528"/>
      <c r="AY130" s="528"/>
      <c r="AZ130" s="528"/>
      <c r="BA130" s="528"/>
      <c r="BB130" s="528"/>
      <c r="BC130" s="528"/>
      <c r="BD130" s="528"/>
      <c r="BE130" s="528"/>
      <c r="BF130" s="528"/>
      <c r="BG130" s="528"/>
      <c r="BH130" s="528"/>
      <c r="BI130" s="528"/>
      <c r="BJ130" s="528"/>
      <c r="BK130" s="528"/>
      <c r="BL130" s="528"/>
      <c r="BM130" s="528"/>
      <c r="BN130" s="528"/>
      <c r="BO130" s="528"/>
      <c r="BP130" s="528"/>
      <c r="BQ130" s="528"/>
      <c r="BR130" s="528"/>
      <c r="BS130" s="528"/>
      <c r="BT130" s="528"/>
      <c r="BU130" s="528"/>
      <c r="BV130" s="528"/>
      <c r="BW130" s="528"/>
      <c r="BX130" s="528"/>
      <c r="BY130" s="528"/>
      <c r="BZ130" s="528"/>
      <c r="CA130" s="528"/>
      <c r="CB130" s="528"/>
      <c r="CC130" s="528"/>
      <c r="CD130" s="528"/>
      <c r="CE130" s="528"/>
      <c r="CF130" s="528"/>
      <c r="CG130" s="528"/>
      <c r="CH130" s="528"/>
      <c r="CI130" s="528"/>
      <c r="CJ130" s="528"/>
      <c r="CK130" s="528"/>
      <c r="CL130" s="528"/>
      <c r="CM130" s="528"/>
      <c r="CN130" s="528"/>
      <c r="CO130" s="528"/>
      <c r="CP130" s="528"/>
      <c r="CQ130" s="528"/>
      <c r="CR130" s="528"/>
      <c r="CS130" s="528"/>
      <c r="CT130" s="528"/>
      <c r="CU130" s="528"/>
      <c r="CV130" s="528"/>
      <c r="CW130" s="528"/>
      <c r="CX130" s="528"/>
      <c r="CY130" s="528"/>
      <c r="CZ130" s="528"/>
      <c r="DA130" s="528"/>
      <c r="DB130" s="528"/>
      <c r="DC130" s="528"/>
      <c r="DD130" s="528"/>
      <c r="DE130" s="528"/>
      <c r="DF130" s="528"/>
      <c r="DG130" s="528"/>
      <c r="DH130" s="528"/>
      <c r="DI130" s="528"/>
      <c r="DJ130" s="528"/>
      <c r="DK130" s="528"/>
      <c r="DL130" s="528"/>
      <c r="DM130" s="528"/>
      <c r="DN130" s="528"/>
      <c r="DO130" s="528"/>
      <c r="DP130" s="528"/>
      <c r="DQ130" s="528"/>
      <c r="DR130" s="528"/>
      <c r="DS130" s="528"/>
      <c r="DT130" s="528"/>
      <c r="DU130" s="528"/>
      <c r="DV130" s="528"/>
      <c r="DW130" s="528"/>
      <c r="DX130" s="528"/>
    </row>
    <row r="131" spans="1:128" ht="12" customHeight="1" x14ac:dyDescent="0.2">
      <c r="A131" s="134"/>
      <c r="B131" s="134"/>
      <c r="C131" s="134" t="s">
        <v>908</v>
      </c>
      <c r="D131" s="134" t="s">
        <v>909</v>
      </c>
      <c r="E131" s="134"/>
      <c r="F131" s="134" t="s">
        <v>910</v>
      </c>
      <c r="G131" s="134"/>
      <c r="H131" s="134"/>
      <c r="I131" s="558">
        <v>233</v>
      </c>
      <c r="K131" s="559">
        <v>12.23558371570704</v>
      </c>
      <c r="L131" s="560"/>
      <c r="M131" s="561" t="s">
        <v>1569</v>
      </c>
      <c r="N131" s="270"/>
      <c r="O131" s="561">
        <v>15.693967631191761</v>
      </c>
      <c r="P131" s="561">
        <v>17.818959372772632</v>
      </c>
      <c r="Q131" s="561">
        <v>21.566025215660254</v>
      </c>
      <c r="R131" s="561">
        <v>16.450822541127057</v>
      </c>
      <c r="S131" s="561">
        <v>9.8807495741056215</v>
      </c>
      <c r="T131" s="561">
        <v>4.3156596794081379</v>
      </c>
      <c r="U131" s="528"/>
      <c r="V131" s="528"/>
      <c r="W131" s="528"/>
      <c r="X131" s="528"/>
      <c r="Y131" s="528"/>
      <c r="Z131" s="528"/>
      <c r="AA131" s="528"/>
      <c r="AB131" s="528"/>
      <c r="AC131" s="528"/>
      <c r="AD131" s="528"/>
      <c r="AE131" s="528"/>
      <c r="AF131" s="528"/>
      <c r="AG131" s="528"/>
      <c r="AH131" s="528"/>
      <c r="AI131" s="528"/>
      <c r="AJ131" s="528"/>
      <c r="AK131" s="528"/>
      <c r="AL131" s="528"/>
      <c r="AM131" s="528"/>
      <c r="AN131" s="528"/>
      <c r="AO131" s="528"/>
      <c r="AP131" s="528"/>
      <c r="AQ131" s="528"/>
      <c r="AR131" s="528"/>
      <c r="AS131" s="528"/>
      <c r="AT131" s="528"/>
      <c r="AU131" s="528"/>
      <c r="AV131" s="528"/>
      <c r="AW131" s="528"/>
      <c r="AX131" s="528"/>
      <c r="AY131" s="528"/>
      <c r="AZ131" s="528"/>
      <c r="BA131" s="528"/>
      <c r="BB131" s="528"/>
      <c r="BC131" s="528"/>
      <c r="BD131" s="528"/>
      <c r="BE131" s="528"/>
      <c r="BF131" s="528"/>
      <c r="BG131" s="528"/>
      <c r="BH131" s="528"/>
      <c r="BI131" s="528"/>
      <c r="BJ131" s="528"/>
      <c r="BK131" s="528"/>
      <c r="BL131" s="528"/>
      <c r="BM131" s="528"/>
      <c r="BN131" s="528"/>
      <c r="BO131" s="528"/>
      <c r="BP131" s="528"/>
      <c r="BQ131" s="528"/>
      <c r="BR131" s="528"/>
      <c r="BS131" s="528"/>
      <c r="BT131" s="528"/>
      <c r="BU131" s="528"/>
      <c r="BV131" s="528"/>
      <c r="BW131" s="528"/>
      <c r="BX131" s="528"/>
      <c r="BY131" s="528"/>
      <c r="BZ131" s="528"/>
      <c r="CA131" s="528"/>
      <c r="CB131" s="528"/>
      <c r="CC131" s="528"/>
      <c r="CD131" s="528"/>
      <c r="CE131" s="528"/>
      <c r="CF131" s="528"/>
      <c r="CG131" s="528"/>
      <c r="CH131" s="528"/>
      <c r="CI131" s="528"/>
      <c r="CJ131" s="528"/>
      <c r="CK131" s="528"/>
      <c r="CL131" s="528"/>
      <c r="CM131" s="528"/>
      <c r="CN131" s="528"/>
      <c r="CO131" s="528"/>
      <c r="CP131" s="528"/>
      <c r="CQ131" s="528"/>
      <c r="CR131" s="528"/>
      <c r="CS131" s="528"/>
      <c r="CT131" s="528"/>
      <c r="CU131" s="528"/>
      <c r="CV131" s="528"/>
      <c r="CW131" s="528"/>
      <c r="CX131" s="528"/>
      <c r="CY131" s="528"/>
      <c r="CZ131" s="528"/>
      <c r="DA131" s="528"/>
      <c r="DB131" s="528"/>
      <c r="DC131" s="528"/>
      <c r="DD131" s="528"/>
      <c r="DE131" s="528"/>
      <c r="DF131" s="528"/>
      <c r="DG131" s="528"/>
      <c r="DH131" s="528"/>
      <c r="DI131" s="528"/>
      <c r="DJ131" s="528"/>
      <c r="DK131" s="528"/>
      <c r="DL131" s="528"/>
      <c r="DM131" s="528"/>
      <c r="DN131" s="528"/>
      <c r="DO131" s="528"/>
      <c r="DP131" s="528"/>
      <c r="DQ131" s="528"/>
      <c r="DR131" s="528"/>
      <c r="DS131" s="528"/>
      <c r="DT131" s="528"/>
      <c r="DU131" s="528"/>
      <c r="DV131" s="528"/>
      <c r="DW131" s="528"/>
      <c r="DX131" s="528"/>
    </row>
    <row r="132" spans="1:128" ht="12" customHeight="1" x14ac:dyDescent="0.2">
      <c r="A132" s="134"/>
      <c r="B132" s="134"/>
      <c r="C132" s="134" t="s">
        <v>912</v>
      </c>
      <c r="D132" s="134" t="s">
        <v>913</v>
      </c>
      <c r="E132" s="134"/>
      <c r="F132" s="134" t="s">
        <v>914</v>
      </c>
      <c r="G132" s="134"/>
      <c r="H132" s="134"/>
      <c r="I132" s="558">
        <v>479</v>
      </c>
      <c r="K132" s="559">
        <v>10.94619164797418</v>
      </c>
      <c r="L132" s="560"/>
      <c r="M132" s="561" t="s">
        <v>1570</v>
      </c>
      <c r="N132" s="270"/>
      <c r="O132" s="561">
        <v>9.7164386278009136</v>
      </c>
      <c r="P132" s="561">
        <v>17.728168089297441</v>
      </c>
      <c r="Q132" s="561">
        <v>19.959207459207459</v>
      </c>
      <c r="R132" s="561">
        <v>13.363705391040243</v>
      </c>
      <c r="S132" s="561">
        <v>10.777745412175939</v>
      </c>
      <c r="T132" s="561">
        <v>4.0835808230801867</v>
      </c>
      <c r="U132" s="528"/>
      <c r="V132" s="528"/>
      <c r="W132" s="528"/>
      <c r="X132" s="528"/>
      <c r="Y132" s="528"/>
      <c r="Z132" s="528"/>
      <c r="AA132" s="528"/>
      <c r="AB132" s="528"/>
      <c r="AC132" s="528"/>
      <c r="AD132" s="528"/>
      <c r="AE132" s="528"/>
      <c r="AF132" s="528"/>
      <c r="AG132" s="528"/>
      <c r="AH132" s="528"/>
      <c r="AI132" s="528"/>
      <c r="AJ132" s="528"/>
      <c r="AK132" s="528"/>
      <c r="AL132" s="528"/>
      <c r="AM132" s="528"/>
      <c r="AN132" s="528"/>
      <c r="AO132" s="528"/>
      <c r="AP132" s="528"/>
      <c r="AQ132" s="528"/>
      <c r="AR132" s="528"/>
      <c r="AS132" s="528"/>
      <c r="AT132" s="528"/>
      <c r="AU132" s="528"/>
      <c r="AV132" s="528"/>
      <c r="AW132" s="528"/>
      <c r="AX132" s="528"/>
      <c r="AY132" s="528"/>
      <c r="AZ132" s="528"/>
      <c r="BA132" s="528"/>
      <c r="BB132" s="528"/>
      <c r="BC132" s="528"/>
      <c r="BD132" s="528"/>
      <c r="BE132" s="528"/>
      <c r="BF132" s="528"/>
      <c r="BG132" s="528"/>
      <c r="BH132" s="528"/>
      <c r="BI132" s="528"/>
      <c r="BJ132" s="528"/>
      <c r="BK132" s="528"/>
      <c r="BL132" s="528"/>
      <c r="BM132" s="528"/>
      <c r="BN132" s="528"/>
      <c r="BO132" s="528"/>
      <c r="BP132" s="528"/>
      <c r="BQ132" s="528"/>
      <c r="BR132" s="528"/>
      <c r="BS132" s="528"/>
      <c r="BT132" s="528"/>
      <c r="BU132" s="528"/>
      <c r="BV132" s="528"/>
      <c r="BW132" s="528"/>
      <c r="BX132" s="528"/>
      <c r="BY132" s="528"/>
      <c r="BZ132" s="528"/>
      <c r="CA132" s="528"/>
      <c r="CB132" s="528"/>
      <c r="CC132" s="528"/>
      <c r="CD132" s="528"/>
      <c r="CE132" s="528"/>
      <c r="CF132" s="528"/>
      <c r="CG132" s="528"/>
      <c r="CH132" s="528"/>
      <c r="CI132" s="528"/>
      <c r="CJ132" s="528"/>
      <c r="CK132" s="528"/>
      <c r="CL132" s="528"/>
      <c r="CM132" s="528"/>
      <c r="CN132" s="528"/>
      <c r="CO132" s="528"/>
      <c r="CP132" s="528"/>
      <c r="CQ132" s="528"/>
      <c r="CR132" s="528"/>
      <c r="CS132" s="528"/>
      <c r="CT132" s="528"/>
      <c r="CU132" s="528"/>
      <c r="CV132" s="528"/>
      <c r="CW132" s="528"/>
      <c r="CX132" s="528"/>
      <c r="CY132" s="528"/>
      <c r="CZ132" s="528"/>
      <c r="DA132" s="528"/>
      <c r="DB132" s="528"/>
      <c r="DC132" s="528"/>
      <c r="DD132" s="528"/>
      <c r="DE132" s="528"/>
      <c r="DF132" s="528"/>
      <c r="DG132" s="528"/>
      <c r="DH132" s="528"/>
      <c r="DI132" s="528"/>
      <c r="DJ132" s="528"/>
      <c r="DK132" s="528"/>
      <c r="DL132" s="528"/>
      <c r="DM132" s="528"/>
      <c r="DN132" s="528"/>
      <c r="DO132" s="528"/>
      <c r="DP132" s="528"/>
      <c r="DQ132" s="528"/>
      <c r="DR132" s="528"/>
      <c r="DS132" s="528"/>
      <c r="DT132" s="528"/>
      <c r="DU132" s="528"/>
      <c r="DV132" s="528"/>
      <c r="DW132" s="528"/>
      <c r="DX132" s="528"/>
    </row>
    <row r="133" spans="1:128" ht="12" customHeight="1" x14ac:dyDescent="0.2">
      <c r="A133" s="134"/>
      <c r="B133" s="134"/>
      <c r="C133" s="134" t="s">
        <v>916</v>
      </c>
      <c r="D133" s="134" t="s">
        <v>917</v>
      </c>
      <c r="E133" s="134"/>
      <c r="F133" s="134" t="s">
        <v>918</v>
      </c>
      <c r="G133" s="134"/>
      <c r="H133" s="134"/>
      <c r="I133" s="558">
        <v>1275</v>
      </c>
      <c r="K133" s="559">
        <v>15.756840979114013</v>
      </c>
      <c r="L133" s="560"/>
      <c r="M133" s="561" t="s">
        <v>1571</v>
      </c>
      <c r="N133" s="270"/>
      <c r="O133" s="561">
        <v>10.177081213108082</v>
      </c>
      <c r="P133" s="561">
        <v>19.177722317089188</v>
      </c>
      <c r="Q133" s="561">
        <v>20.697065968977761</v>
      </c>
      <c r="R133" s="561">
        <v>24.580189827208567</v>
      </c>
      <c r="S133" s="561">
        <v>20.803096274794388</v>
      </c>
      <c r="T133" s="561">
        <v>6.2213317867875784</v>
      </c>
      <c r="U133" s="528"/>
      <c r="V133" s="528"/>
      <c r="W133" s="528"/>
      <c r="X133" s="528"/>
      <c r="Y133" s="528"/>
      <c r="Z133" s="528"/>
      <c r="AA133" s="528"/>
      <c r="AB133" s="528"/>
      <c r="AC133" s="528"/>
      <c r="AD133" s="528"/>
      <c r="AE133" s="528"/>
      <c r="AF133" s="528"/>
      <c r="AG133" s="528"/>
      <c r="AH133" s="528"/>
      <c r="AI133" s="528"/>
      <c r="AJ133" s="528"/>
      <c r="AK133" s="528"/>
      <c r="AL133" s="528"/>
      <c r="AM133" s="528"/>
      <c r="AN133" s="528"/>
      <c r="AO133" s="528"/>
      <c r="AP133" s="528"/>
      <c r="AQ133" s="528"/>
      <c r="AR133" s="528"/>
      <c r="AS133" s="528"/>
      <c r="AT133" s="528"/>
      <c r="AU133" s="528"/>
      <c r="AV133" s="528"/>
      <c r="AW133" s="528"/>
      <c r="AX133" s="528"/>
      <c r="AY133" s="528"/>
      <c r="AZ133" s="528"/>
      <c r="BA133" s="528"/>
      <c r="BB133" s="528"/>
      <c r="BC133" s="528"/>
      <c r="BD133" s="528"/>
      <c r="BE133" s="528"/>
      <c r="BF133" s="528"/>
      <c r="BG133" s="528"/>
      <c r="BH133" s="528"/>
      <c r="BI133" s="528"/>
      <c r="BJ133" s="528"/>
      <c r="BK133" s="528"/>
      <c r="BL133" s="528"/>
      <c r="BM133" s="528"/>
      <c r="BN133" s="528"/>
      <c r="BO133" s="528"/>
      <c r="BP133" s="528"/>
      <c r="BQ133" s="528"/>
      <c r="BR133" s="528"/>
      <c r="BS133" s="528"/>
      <c r="BT133" s="528"/>
      <c r="BU133" s="528"/>
      <c r="BV133" s="528"/>
      <c r="BW133" s="528"/>
      <c r="BX133" s="528"/>
      <c r="BY133" s="528"/>
      <c r="BZ133" s="528"/>
      <c r="CA133" s="528"/>
      <c r="CB133" s="528"/>
      <c r="CC133" s="528"/>
      <c r="CD133" s="528"/>
      <c r="CE133" s="528"/>
      <c r="CF133" s="528"/>
      <c r="CG133" s="528"/>
      <c r="CH133" s="528"/>
      <c r="CI133" s="528"/>
      <c r="CJ133" s="528"/>
      <c r="CK133" s="528"/>
      <c r="CL133" s="528"/>
      <c r="CM133" s="528"/>
      <c r="CN133" s="528"/>
      <c r="CO133" s="528"/>
      <c r="CP133" s="528"/>
      <c r="CQ133" s="528"/>
      <c r="CR133" s="528"/>
      <c r="CS133" s="528"/>
      <c r="CT133" s="528"/>
      <c r="CU133" s="528"/>
      <c r="CV133" s="528"/>
      <c r="CW133" s="528"/>
      <c r="CX133" s="528"/>
      <c r="CY133" s="528"/>
      <c r="CZ133" s="528"/>
      <c r="DA133" s="528"/>
      <c r="DB133" s="528"/>
      <c r="DC133" s="528"/>
      <c r="DD133" s="528"/>
      <c r="DE133" s="528"/>
      <c r="DF133" s="528"/>
      <c r="DG133" s="528"/>
      <c r="DH133" s="528"/>
      <c r="DI133" s="528"/>
      <c r="DJ133" s="528"/>
      <c r="DK133" s="528"/>
      <c r="DL133" s="528"/>
      <c r="DM133" s="528"/>
      <c r="DN133" s="528"/>
      <c r="DO133" s="528"/>
      <c r="DP133" s="528"/>
      <c r="DQ133" s="528"/>
      <c r="DR133" s="528"/>
      <c r="DS133" s="528"/>
      <c r="DT133" s="528"/>
      <c r="DU133" s="528"/>
      <c r="DV133" s="528"/>
      <c r="DW133" s="528"/>
      <c r="DX133" s="528"/>
    </row>
    <row r="134" spans="1:128" ht="12" customHeight="1" x14ac:dyDescent="0.2">
      <c r="A134" s="134"/>
      <c r="B134" s="134"/>
      <c r="C134" s="134" t="s">
        <v>920</v>
      </c>
      <c r="D134" s="134" t="s">
        <v>921</v>
      </c>
      <c r="E134" s="134"/>
      <c r="F134" s="134" t="s">
        <v>922</v>
      </c>
      <c r="G134" s="134"/>
      <c r="H134" s="134"/>
      <c r="I134" s="558">
        <v>379</v>
      </c>
      <c r="K134" s="559">
        <v>14.900792597772137</v>
      </c>
      <c r="L134" s="560"/>
      <c r="M134" s="561" t="s">
        <v>1541</v>
      </c>
      <c r="N134" s="270"/>
      <c r="O134" s="561">
        <v>12.721665381649961</v>
      </c>
      <c r="P134" s="561">
        <v>21.226415094339622</v>
      </c>
      <c r="Q134" s="561">
        <v>30.526583566522511</v>
      </c>
      <c r="R134" s="561">
        <v>21.620337372297456</v>
      </c>
      <c r="S134" s="561">
        <v>11.91546762589928</v>
      </c>
      <c r="T134" s="561">
        <v>4.3511161558834655</v>
      </c>
      <c r="U134" s="528"/>
      <c r="V134" s="528"/>
      <c r="W134" s="528"/>
      <c r="X134" s="528"/>
      <c r="Y134" s="528"/>
      <c r="Z134" s="528"/>
      <c r="AA134" s="528"/>
      <c r="AB134" s="528"/>
      <c r="AC134" s="528"/>
      <c r="AD134" s="528"/>
      <c r="AE134" s="528"/>
      <c r="AF134" s="528"/>
      <c r="AG134" s="528"/>
      <c r="AH134" s="528"/>
      <c r="AI134" s="528"/>
      <c r="AJ134" s="528"/>
      <c r="AK134" s="528"/>
      <c r="AL134" s="528"/>
      <c r="AM134" s="528"/>
      <c r="AN134" s="528"/>
      <c r="AO134" s="528"/>
      <c r="AP134" s="528"/>
      <c r="AQ134" s="528"/>
      <c r="AR134" s="528"/>
      <c r="AS134" s="528"/>
      <c r="AT134" s="528"/>
      <c r="AU134" s="528"/>
      <c r="AV134" s="528"/>
      <c r="AW134" s="528"/>
      <c r="AX134" s="528"/>
      <c r="AY134" s="528"/>
      <c r="AZ134" s="528"/>
      <c r="BA134" s="528"/>
      <c r="BB134" s="528"/>
      <c r="BC134" s="528"/>
      <c r="BD134" s="528"/>
      <c r="BE134" s="528"/>
      <c r="BF134" s="528"/>
      <c r="BG134" s="528"/>
      <c r="BH134" s="528"/>
      <c r="BI134" s="528"/>
      <c r="BJ134" s="528"/>
      <c r="BK134" s="528"/>
      <c r="BL134" s="528"/>
      <c r="BM134" s="528"/>
      <c r="BN134" s="528"/>
      <c r="BO134" s="528"/>
      <c r="BP134" s="528"/>
      <c r="BQ134" s="528"/>
      <c r="BR134" s="528"/>
      <c r="BS134" s="528"/>
      <c r="BT134" s="528"/>
      <c r="BU134" s="528"/>
      <c r="BV134" s="528"/>
      <c r="BW134" s="528"/>
      <c r="BX134" s="528"/>
      <c r="BY134" s="528"/>
      <c r="BZ134" s="528"/>
      <c r="CA134" s="528"/>
      <c r="CB134" s="528"/>
      <c r="CC134" s="528"/>
      <c r="CD134" s="528"/>
      <c r="CE134" s="528"/>
      <c r="CF134" s="528"/>
      <c r="CG134" s="528"/>
      <c r="CH134" s="528"/>
      <c r="CI134" s="528"/>
      <c r="CJ134" s="528"/>
      <c r="CK134" s="528"/>
      <c r="CL134" s="528"/>
      <c r="CM134" s="528"/>
      <c r="CN134" s="528"/>
      <c r="CO134" s="528"/>
      <c r="CP134" s="528"/>
      <c r="CQ134" s="528"/>
      <c r="CR134" s="528"/>
      <c r="CS134" s="528"/>
      <c r="CT134" s="528"/>
      <c r="CU134" s="528"/>
      <c r="CV134" s="528"/>
      <c r="CW134" s="528"/>
      <c r="CX134" s="528"/>
      <c r="CY134" s="528"/>
      <c r="CZ134" s="528"/>
      <c r="DA134" s="528"/>
      <c r="DB134" s="528"/>
      <c r="DC134" s="528"/>
      <c r="DD134" s="528"/>
      <c r="DE134" s="528"/>
      <c r="DF134" s="528"/>
      <c r="DG134" s="528"/>
      <c r="DH134" s="528"/>
      <c r="DI134" s="528"/>
      <c r="DJ134" s="528"/>
      <c r="DK134" s="528"/>
      <c r="DL134" s="528"/>
      <c r="DM134" s="528"/>
      <c r="DN134" s="528"/>
      <c r="DO134" s="528"/>
      <c r="DP134" s="528"/>
      <c r="DQ134" s="528"/>
      <c r="DR134" s="528"/>
      <c r="DS134" s="528"/>
      <c r="DT134" s="528"/>
      <c r="DU134" s="528"/>
      <c r="DV134" s="528"/>
      <c r="DW134" s="528"/>
      <c r="DX134" s="528"/>
    </row>
    <row r="135" spans="1:128" ht="12" customHeight="1" x14ac:dyDescent="0.2">
      <c r="A135" s="134"/>
      <c r="B135" s="134"/>
      <c r="C135" s="134" t="s">
        <v>924</v>
      </c>
      <c r="D135" s="134" t="s">
        <v>925</v>
      </c>
      <c r="E135" s="134"/>
      <c r="F135" s="134" t="s">
        <v>926</v>
      </c>
      <c r="G135" s="134"/>
      <c r="H135" s="134"/>
      <c r="I135" s="558">
        <v>242</v>
      </c>
      <c r="K135" s="559">
        <v>12.408192357578235</v>
      </c>
      <c r="L135" s="560"/>
      <c r="M135" s="561" t="s">
        <v>1538</v>
      </c>
      <c r="N135" s="270"/>
      <c r="O135" s="561">
        <v>8.4033613445378155</v>
      </c>
      <c r="P135" s="561">
        <v>21.630615640599004</v>
      </c>
      <c r="Q135" s="561">
        <v>24.752475247524753</v>
      </c>
      <c r="R135" s="561">
        <v>16.569499846578704</v>
      </c>
      <c r="S135" s="561">
        <v>10.235732009925558</v>
      </c>
      <c r="T135" s="561">
        <v>4.2768273716951786</v>
      </c>
      <c r="U135" s="528"/>
      <c r="V135" s="528"/>
      <c r="W135" s="528"/>
      <c r="X135" s="528"/>
      <c r="Y135" s="528"/>
      <c r="Z135" s="528"/>
      <c r="AA135" s="528"/>
      <c r="AB135" s="528"/>
      <c r="AC135" s="528"/>
      <c r="AD135" s="528"/>
      <c r="AE135" s="528"/>
      <c r="AF135" s="528"/>
      <c r="AG135" s="528"/>
      <c r="AH135" s="528"/>
      <c r="AI135" s="528"/>
      <c r="AJ135" s="528"/>
      <c r="AK135" s="528"/>
      <c r="AL135" s="528"/>
      <c r="AM135" s="528"/>
      <c r="AN135" s="528"/>
      <c r="AO135" s="528"/>
      <c r="AP135" s="528"/>
      <c r="AQ135" s="528"/>
      <c r="AR135" s="528"/>
      <c r="AS135" s="528"/>
      <c r="AT135" s="528"/>
      <c r="AU135" s="528"/>
      <c r="AV135" s="528"/>
      <c r="AW135" s="528"/>
      <c r="AX135" s="528"/>
      <c r="AY135" s="528"/>
      <c r="AZ135" s="528"/>
      <c r="BA135" s="528"/>
      <c r="BB135" s="528"/>
      <c r="BC135" s="528"/>
      <c r="BD135" s="528"/>
      <c r="BE135" s="528"/>
      <c r="BF135" s="528"/>
      <c r="BG135" s="528"/>
      <c r="BH135" s="528"/>
      <c r="BI135" s="528"/>
      <c r="BJ135" s="528"/>
      <c r="BK135" s="528"/>
      <c r="BL135" s="528"/>
      <c r="BM135" s="528"/>
      <c r="BN135" s="528"/>
      <c r="BO135" s="528"/>
      <c r="BP135" s="528"/>
      <c r="BQ135" s="528"/>
      <c r="BR135" s="528"/>
      <c r="BS135" s="528"/>
      <c r="BT135" s="528"/>
      <c r="BU135" s="528"/>
      <c r="BV135" s="528"/>
      <c r="BW135" s="528"/>
      <c r="BX135" s="528"/>
      <c r="BY135" s="528"/>
      <c r="BZ135" s="528"/>
      <c r="CA135" s="528"/>
      <c r="CB135" s="528"/>
      <c r="CC135" s="528"/>
      <c r="CD135" s="528"/>
      <c r="CE135" s="528"/>
      <c r="CF135" s="528"/>
      <c r="CG135" s="528"/>
      <c r="CH135" s="528"/>
      <c r="CI135" s="528"/>
      <c r="CJ135" s="528"/>
      <c r="CK135" s="528"/>
      <c r="CL135" s="528"/>
      <c r="CM135" s="528"/>
      <c r="CN135" s="528"/>
      <c r="CO135" s="528"/>
      <c r="CP135" s="528"/>
      <c r="CQ135" s="528"/>
      <c r="CR135" s="528"/>
      <c r="CS135" s="528"/>
      <c r="CT135" s="528"/>
      <c r="CU135" s="528"/>
      <c r="CV135" s="528"/>
      <c r="CW135" s="528"/>
      <c r="CX135" s="528"/>
      <c r="CY135" s="528"/>
      <c r="CZ135" s="528"/>
      <c r="DA135" s="528"/>
      <c r="DB135" s="528"/>
      <c r="DC135" s="528"/>
      <c r="DD135" s="528"/>
      <c r="DE135" s="528"/>
      <c r="DF135" s="528"/>
      <c r="DG135" s="528"/>
      <c r="DH135" s="528"/>
      <c r="DI135" s="528"/>
      <c r="DJ135" s="528"/>
      <c r="DK135" s="528"/>
      <c r="DL135" s="528"/>
      <c r="DM135" s="528"/>
      <c r="DN135" s="528"/>
      <c r="DO135" s="528"/>
      <c r="DP135" s="528"/>
      <c r="DQ135" s="528"/>
      <c r="DR135" s="528"/>
      <c r="DS135" s="528"/>
      <c r="DT135" s="528"/>
      <c r="DU135" s="528"/>
      <c r="DV135" s="528"/>
      <c r="DW135" s="528"/>
      <c r="DX135" s="528"/>
    </row>
    <row r="136" spans="1:128" ht="12" customHeight="1" x14ac:dyDescent="0.2">
      <c r="A136" s="134"/>
      <c r="B136" s="134"/>
      <c r="C136" s="134" t="s">
        <v>928</v>
      </c>
      <c r="D136" s="134" t="s">
        <v>929</v>
      </c>
      <c r="E136" s="134"/>
      <c r="F136" s="134" t="s">
        <v>930</v>
      </c>
      <c r="G136" s="134"/>
      <c r="H136" s="134"/>
      <c r="I136" s="558">
        <v>218</v>
      </c>
      <c r="K136" s="559">
        <v>11.559721072412412</v>
      </c>
      <c r="L136" s="560"/>
      <c r="M136" s="561" t="s">
        <v>1572</v>
      </c>
      <c r="N136" s="270"/>
      <c r="O136" s="561">
        <v>12.62493424513414</v>
      </c>
      <c r="P136" s="561">
        <v>15.261044176706827</v>
      </c>
      <c r="Q136" s="561">
        <v>20.461188697629101</v>
      </c>
      <c r="R136" s="561">
        <v>10.06336190831159</v>
      </c>
      <c r="S136" s="561">
        <v>15.644955300127712</v>
      </c>
      <c r="T136" s="561">
        <v>4.440606882940668</v>
      </c>
      <c r="U136" s="528"/>
      <c r="V136" s="528"/>
      <c r="W136" s="528"/>
      <c r="X136" s="528"/>
      <c r="Y136" s="528"/>
      <c r="Z136" s="528"/>
      <c r="AA136" s="528"/>
      <c r="AB136" s="528"/>
      <c r="AC136" s="528"/>
      <c r="AD136" s="528"/>
      <c r="AE136" s="528"/>
      <c r="AF136" s="528"/>
      <c r="AG136" s="528"/>
      <c r="AH136" s="528"/>
      <c r="AI136" s="528"/>
      <c r="AJ136" s="528"/>
      <c r="AK136" s="528"/>
      <c r="AL136" s="528"/>
      <c r="AM136" s="528"/>
      <c r="AN136" s="528"/>
      <c r="AO136" s="528"/>
      <c r="AP136" s="528"/>
      <c r="AQ136" s="528"/>
      <c r="AR136" s="528"/>
      <c r="AS136" s="528"/>
      <c r="AT136" s="528"/>
      <c r="AU136" s="528"/>
      <c r="AV136" s="528"/>
      <c r="AW136" s="528"/>
      <c r="AX136" s="528"/>
      <c r="AY136" s="528"/>
      <c r="AZ136" s="528"/>
      <c r="BA136" s="528"/>
      <c r="BB136" s="528"/>
      <c r="BC136" s="528"/>
      <c r="BD136" s="528"/>
      <c r="BE136" s="528"/>
      <c r="BF136" s="528"/>
      <c r="BG136" s="528"/>
      <c r="BH136" s="528"/>
      <c r="BI136" s="528"/>
      <c r="BJ136" s="528"/>
      <c r="BK136" s="528"/>
      <c r="BL136" s="528"/>
      <c r="BM136" s="528"/>
      <c r="BN136" s="528"/>
      <c r="BO136" s="528"/>
      <c r="BP136" s="528"/>
      <c r="BQ136" s="528"/>
      <c r="BR136" s="528"/>
      <c r="BS136" s="528"/>
      <c r="BT136" s="528"/>
      <c r="BU136" s="528"/>
      <c r="BV136" s="528"/>
      <c r="BW136" s="528"/>
      <c r="BX136" s="528"/>
      <c r="BY136" s="528"/>
      <c r="BZ136" s="528"/>
      <c r="CA136" s="528"/>
      <c r="CB136" s="528"/>
      <c r="CC136" s="528"/>
      <c r="CD136" s="528"/>
      <c r="CE136" s="528"/>
      <c r="CF136" s="528"/>
      <c r="CG136" s="528"/>
      <c r="CH136" s="528"/>
      <c r="CI136" s="528"/>
      <c r="CJ136" s="528"/>
      <c r="CK136" s="528"/>
      <c r="CL136" s="528"/>
      <c r="CM136" s="528"/>
      <c r="CN136" s="528"/>
      <c r="CO136" s="528"/>
      <c r="CP136" s="528"/>
      <c r="CQ136" s="528"/>
      <c r="CR136" s="528"/>
      <c r="CS136" s="528"/>
      <c r="CT136" s="528"/>
      <c r="CU136" s="528"/>
      <c r="CV136" s="528"/>
      <c r="CW136" s="528"/>
      <c r="CX136" s="528"/>
      <c r="CY136" s="528"/>
      <c r="CZ136" s="528"/>
      <c r="DA136" s="528"/>
      <c r="DB136" s="528"/>
      <c r="DC136" s="528"/>
      <c r="DD136" s="528"/>
      <c r="DE136" s="528"/>
      <c r="DF136" s="528"/>
      <c r="DG136" s="528"/>
      <c r="DH136" s="528"/>
      <c r="DI136" s="528"/>
      <c r="DJ136" s="528"/>
      <c r="DK136" s="528"/>
      <c r="DL136" s="528"/>
      <c r="DM136" s="528"/>
      <c r="DN136" s="528"/>
      <c r="DO136" s="528"/>
      <c r="DP136" s="528"/>
      <c r="DQ136" s="528"/>
      <c r="DR136" s="528"/>
      <c r="DS136" s="528"/>
      <c r="DT136" s="528"/>
      <c r="DU136" s="528"/>
      <c r="DV136" s="528"/>
      <c r="DW136" s="528"/>
      <c r="DX136" s="528"/>
    </row>
    <row r="137" spans="1:128" ht="12" customHeight="1" x14ac:dyDescent="0.2">
      <c r="A137" s="134"/>
      <c r="B137" s="134"/>
      <c r="C137" s="134" t="s">
        <v>932</v>
      </c>
      <c r="D137" s="134" t="s">
        <v>933</v>
      </c>
      <c r="E137" s="134"/>
      <c r="F137" s="134" t="s">
        <v>934</v>
      </c>
      <c r="G137" s="134"/>
      <c r="H137" s="134"/>
      <c r="I137" s="558">
        <v>1328</v>
      </c>
      <c r="K137" s="559">
        <v>13.517828600515868</v>
      </c>
      <c r="L137" s="560"/>
      <c r="M137" s="561" t="s">
        <v>1573</v>
      </c>
      <c r="N137" s="270"/>
      <c r="O137" s="561">
        <v>10.765295246216159</v>
      </c>
      <c r="P137" s="561">
        <v>22.709597137968579</v>
      </c>
      <c r="Q137" s="561">
        <v>23.944007858546168</v>
      </c>
      <c r="R137" s="561">
        <v>18.094238251096154</v>
      </c>
      <c r="S137" s="561">
        <v>12.658227848101266</v>
      </c>
      <c r="T137" s="561">
        <v>5.4015322713994385</v>
      </c>
      <c r="U137" s="528"/>
      <c r="V137" s="528"/>
      <c r="W137" s="528"/>
      <c r="X137" s="528"/>
      <c r="Y137" s="528"/>
      <c r="Z137" s="528"/>
      <c r="AA137" s="528"/>
      <c r="AB137" s="528"/>
      <c r="AC137" s="528"/>
      <c r="AD137" s="528"/>
      <c r="AE137" s="528"/>
      <c r="AF137" s="528"/>
      <c r="AG137" s="528"/>
      <c r="AH137" s="528"/>
      <c r="AI137" s="528"/>
      <c r="AJ137" s="528"/>
      <c r="AK137" s="528"/>
      <c r="AL137" s="528"/>
      <c r="AM137" s="528"/>
      <c r="AN137" s="528"/>
      <c r="AO137" s="528"/>
      <c r="AP137" s="528"/>
      <c r="AQ137" s="528"/>
      <c r="AR137" s="528"/>
      <c r="AS137" s="528"/>
      <c r="AT137" s="528"/>
      <c r="AU137" s="528"/>
      <c r="AV137" s="528"/>
      <c r="AW137" s="528"/>
      <c r="AX137" s="528"/>
      <c r="AY137" s="528"/>
      <c r="AZ137" s="528"/>
      <c r="BA137" s="528"/>
      <c r="BB137" s="528"/>
      <c r="BC137" s="528"/>
      <c r="BD137" s="528"/>
      <c r="BE137" s="528"/>
      <c r="BF137" s="528"/>
      <c r="BG137" s="528"/>
      <c r="BH137" s="528"/>
      <c r="BI137" s="528"/>
      <c r="BJ137" s="528"/>
      <c r="BK137" s="528"/>
      <c r="BL137" s="528"/>
      <c r="BM137" s="528"/>
      <c r="BN137" s="528"/>
      <c r="BO137" s="528"/>
      <c r="BP137" s="528"/>
      <c r="BQ137" s="528"/>
      <c r="BR137" s="528"/>
      <c r="BS137" s="528"/>
      <c r="BT137" s="528"/>
      <c r="BU137" s="528"/>
      <c r="BV137" s="528"/>
      <c r="BW137" s="528"/>
      <c r="BX137" s="528"/>
      <c r="BY137" s="528"/>
      <c r="BZ137" s="528"/>
      <c r="CA137" s="528"/>
      <c r="CB137" s="528"/>
      <c r="CC137" s="528"/>
      <c r="CD137" s="528"/>
      <c r="CE137" s="528"/>
      <c r="CF137" s="528"/>
      <c r="CG137" s="528"/>
      <c r="CH137" s="528"/>
      <c r="CI137" s="528"/>
      <c r="CJ137" s="528"/>
      <c r="CK137" s="528"/>
      <c r="CL137" s="528"/>
      <c r="CM137" s="528"/>
      <c r="CN137" s="528"/>
      <c r="CO137" s="528"/>
      <c r="CP137" s="528"/>
      <c r="CQ137" s="528"/>
      <c r="CR137" s="528"/>
      <c r="CS137" s="528"/>
      <c r="CT137" s="528"/>
      <c r="CU137" s="528"/>
      <c r="CV137" s="528"/>
      <c r="CW137" s="528"/>
      <c r="CX137" s="528"/>
      <c r="CY137" s="528"/>
      <c r="CZ137" s="528"/>
      <c r="DA137" s="528"/>
      <c r="DB137" s="528"/>
      <c r="DC137" s="528"/>
      <c r="DD137" s="528"/>
      <c r="DE137" s="528"/>
      <c r="DF137" s="528"/>
      <c r="DG137" s="528"/>
      <c r="DH137" s="528"/>
      <c r="DI137" s="528"/>
      <c r="DJ137" s="528"/>
      <c r="DK137" s="528"/>
      <c r="DL137" s="528"/>
      <c r="DM137" s="528"/>
      <c r="DN137" s="528"/>
      <c r="DO137" s="528"/>
      <c r="DP137" s="528"/>
      <c r="DQ137" s="528"/>
      <c r="DR137" s="528"/>
      <c r="DS137" s="528"/>
      <c r="DT137" s="528"/>
      <c r="DU137" s="528"/>
      <c r="DV137" s="528"/>
      <c r="DW137" s="528"/>
      <c r="DX137" s="528"/>
    </row>
    <row r="138" spans="1:128" s="557" customFormat="1" ht="12" customHeight="1" x14ac:dyDescent="0.2">
      <c r="A138" s="134"/>
      <c r="B138" s="134"/>
      <c r="C138" s="134"/>
      <c r="D138" s="134"/>
      <c r="E138" s="134"/>
      <c r="F138" s="134"/>
      <c r="G138" s="134"/>
      <c r="H138" s="134"/>
      <c r="I138" s="558"/>
      <c r="K138" s="559"/>
      <c r="L138" s="560"/>
      <c r="M138" s="561"/>
      <c r="N138" s="270"/>
      <c r="O138" s="561"/>
      <c r="P138" s="561"/>
      <c r="Q138" s="561"/>
      <c r="R138" s="561"/>
      <c r="S138" s="561"/>
      <c r="T138" s="561"/>
      <c r="U138" s="528"/>
      <c r="V138" s="528"/>
      <c r="W138" s="528"/>
      <c r="X138" s="528"/>
      <c r="Y138" s="528"/>
      <c r="Z138" s="528"/>
      <c r="AA138" s="528"/>
      <c r="AB138" s="528"/>
      <c r="AC138" s="528"/>
      <c r="AD138" s="528"/>
      <c r="AE138" s="528"/>
      <c r="AF138" s="528"/>
      <c r="AG138" s="528"/>
      <c r="AH138" s="528"/>
      <c r="AI138" s="528"/>
      <c r="AJ138" s="528"/>
      <c r="AK138" s="528"/>
      <c r="AL138" s="528"/>
      <c r="AM138" s="528"/>
      <c r="AN138" s="528"/>
      <c r="AO138" s="528"/>
      <c r="AP138" s="528"/>
      <c r="AQ138" s="528"/>
      <c r="AR138" s="528"/>
      <c r="AS138" s="528"/>
      <c r="AT138" s="528"/>
      <c r="AU138" s="528"/>
      <c r="AV138" s="528"/>
      <c r="AW138" s="528"/>
      <c r="AX138" s="528"/>
      <c r="AY138" s="528"/>
      <c r="AZ138" s="528"/>
      <c r="BA138" s="528"/>
      <c r="BB138" s="528"/>
      <c r="BC138" s="528"/>
      <c r="BD138" s="528"/>
      <c r="BE138" s="528"/>
      <c r="BF138" s="528"/>
      <c r="BG138" s="528"/>
      <c r="BH138" s="528"/>
      <c r="BI138" s="528"/>
      <c r="BJ138" s="528"/>
      <c r="BK138" s="528"/>
      <c r="BL138" s="528"/>
      <c r="BM138" s="528"/>
      <c r="BN138" s="528"/>
      <c r="BO138" s="528"/>
      <c r="BP138" s="528"/>
      <c r="BQ138" s="528"/>
      <c r="BR138" s="528"/>
      <c r="BS138" s="528"/>
      <c r="BT138" s="528"/>
      <c r="BU138" s="528"/>
      <c r="BV138" s="528"/>
      <c r="BW138" s="528"/>
      <c r="BX138" s="528"/>
      <c r="BY138" s="528"/>
      <c r="BZ138" s="528"/>
      <c r="CA138" s="528"/>
      <c r="CB138" s="528"/>
      <c r="CC138" s="528"/>
      <c r="CD138" s="528"/>
      <c r="CE138" s="528"/>
      <c r="CF138" s="528"/>
      <c r="CG138" s="528"/>
      <c r="CH138" s="528"/>
      <c r="CI138" s="528"/>
      <c r="CJ138" s="528"/>
      <c r="CK138" s="528"/>
      <c r="CL138" s="528"/>
      <c r="CM138" s="528"/>
      <c r="CN138" s="528"/>
      <c r="CO138" s="528"/>
      <c r="CP138" s="528"/>
      <c r="CQ138" s="528"/>
      <c r="CR138" s="528"/>
      <c r="CS138" s="528"/>
      <c r="CT138" s="528"/>
      <c r="CU138" s="528"/>
      <c r="CV138" s="528"/>
      <c r="CW138" s="528"/>
      <c r="CX138" s="528"/>
      <c r="CY138" s="528"/>
      <c r="CZ138" s="528"/>
      <c r="DA138" s="528"/>
      <c r="DB138" s="528"/>
      <c r="DC138" s="528"/>
      <c r="DD138" s="528"/>
      <c r="DE138" s="528"/>
      <c r="DF138" s="528"/>
      <c r="DG138" s="528"/>
      <c r="DH138" s="528"/>
      <c r="DI138" s="528"/>
      <c r="DJ138" s="528"/>
      <c r="DK138" s="528"/>
      <c r="DL138" s="528"/>
      <c r="DM138" s="528"/>
      <c r="DN138" s="528"/>
      <c r="DO138" s="528"/>
      <c r="DP138" s="528"/>
      <c r="DQ138" s="528"/>
      <c r="DR138" s="528"/>
      <c r="DS138" s="528"/>
      <c r="DT138" s="528"/>
      <c r="DU138" s="528"/>
      <c r="DV138" s="528"/>
      <c r="DW138" s="528"/>
      <c r="DX138" s="528"/>
    </row>
    <row r="139" spans="1:128" ht="12" customHeight="1" x14ac:dyDescent="0.2">
      <c r="A139" s="134"/>
      <c r="B139" s="134"/>
      <c r="C139" s="134" t="s">
        <v>936</v>
      </c>
      <c r="D139" s="134" t="s">
        <v>937</v>
      </c>
      <c r="E139" s="134" t="s">
        <v>938</v>
      </c>
      <c r="F139" s="134"/>
      <c r="G139" s="134"/>
      <c r="H139" s="134"/>
      <c r="I139" s="558">
        <v>5237</v>
      </c>
      <c r="K139" s="559">
        <v>11.928030022304039</v>
      </c>
      <c r="L139" s="560"/>
      <c r="M139" s="561" t="s">
        <v>1574</v>
      </c>
      <c r="N139" s="270"/>
      <c r="O139" s="561">
        <v>8.9796107292462217</v>
      </c>
      <c r="P139" s="561">
        <v>21.26006498092951</v>
      </c>
      <c r="Q139" s="561">
        <v>20.706723497868829</v>
      </c>
      <c r="R139" s="561">
        <v>14.865976878144854</v>
      </c>
      <c r="S139" s="561">
        <v>11.458522101565441</v>
      </c>
      <c r="T139" s="561">
        <v>5.0559120753993056</v>
      </c>
      <c r="U139" s="528"/>
      <c r="V139" s="528"/>
      <c r="W139" s="528"/>
      <c r="X139" s="528"/>
      <c r="Y139" s="528"/>
      <c r="Z139" s="528"/>
      <c r="AA139" s="528"/>
      <c r="AB139" s="528"/>
      <c r="AC139" s="528"/>
      <c r="AD139" s="528"/>
      <c r="AE139" s="528"/>
      <c r="AF139" s="528"/>
      <c r="AG139" s="528"/>
      <c r="AH139" s="528"/>
      <c r="AI139" s="528"/>
      <c r="AJ139" s="528"/>
      <c r="AK139" s="528"/>
      <c r="AL139" s="528"/>
      <c r="AM139" s="528"/>
      <c r="AN139" s="528"/>
      <c r="AO139" s="528"/>
      <c r="AP139" s="528"/>
      <c r="AQ139" s="528"/>
      <c r="AR139" s="528"/>
      <c r="AS139" s="528"/>
      <c r="AT139" s="528"/>
      <c r="AU139" s="528"/>
      <c r="AV139" s="528"/>
      <c r="AW139" s="528"/>
      <c r="AX139" s="528"/>
      <c r="AY139" s="528"/>
      <c r="AZ139" s="528"/>
      <c r="BA139" s="528"/>
      <c r="BB139" s="528"/>
      <c r="BC139" s="528"/>
      <c r="BD139" s="528"/>
      <c r="BE139" s="528"/>
      <c r="BF139" s="528"/>
      <c r="BG139" s="528"/>
      <c r="BH139" s="528"/>
      <c r="BI139" s="528"/>
      <c r="BJ139" s="528"/>
      <c r="BK139" s="528"/>
      <c r="BL139" s="528"/>
      <c r="BM139" s="528"/>
      <c r="BN139" s="528"/>
      <c r="BO139" s="528"/>
      <c r="BP139" s="528"/>
      <c r="BQ139" s="528"/>
      <c r="BR139" s="528"/>
      <c r="BS139" s="528"/>
      <c r="BT139" s="528"/>
      <c r="BU139" s="528"/>
      <c r="BV139" s="528"/>
      <c r="BW139" s="528"/>
      <c r="BX139" s="528"/>
      <c r="BY139" s="528"/>
      <c r="BZ139" s="528"/>
      <c r="CA139" s="528"/>
      <c r="CB139" s="528"/>
      <c r="CC139" s="528"/>
      <c r="CD139" s="528"/>
      <c r="CE139" s="528"/>
      <c r="CF139" s="528"/>
      <c r="CG139" s="528"/>
      <c r="CH139" s="528"/>
      <c r="CI139" s="528"/>
      <c r="CJ139" s="528"/>
      <c r="CK139" s="528"/>
      <c r="CL139" s="528"/>
      <c r="CM139" s="528"/>
      <c r="CN139" s="528"/>
      <c r="CO139" s="528"/>
      <c r="CP139" s="528"/>
      <c r="CQ139" s="528"/>
      <c r="CR139" s="528"/>
      <c r="CS139" s="528"/>
      <c r="CT139" s="528"/>
      <c r="CU139" s="528"/>
      <c r="CV139" s="528"/>
      <c r="CW139" s="528"/>
      <c r="CX139" s="528"/>
      <c r="CY139" s="528"/>
      <c r="CZ139" s="528"/>
      <c r="DA139" s="528"/>
      <c r="DB139" s="528"/>
      <c r="DC139" s="528"/>
      <c r="DD139" s="528"/>
      <c r="DE139" s="528"/>
      <c r="DF139" s="528"/>
      <c r="DG139" s="528"/>
      <c r="DH139" s="528"/>
      <c r="DI139" s="528"/>
      <c r="DJ139" s="528"/>
      <c r="DK139" s="528"/>
      <c r="DL139" s="528"/>
      <c r="DM139" s="528"/>
      <c r="DN139" s="528"/>
      <c r="DO139" s="528"/>
      <c r="DP139" s="528"/>
      <c r="DQ139" s="528"/>
      <c r="DR139" s="528"/>
      <c r="DS139" s="528"/>
      <c r="DT139" s="528"/>
      <c r="DU139" s="528"/>
      <c r="DV139" s="528"/>
      <c r="DW139" s="528"/>
      <c r="DX139" s="528"/>
    </row>
    <row r="140" spans="1:128" ht="16.5" customHeight="1" x14ac:dyDescent="0.2">
      <c r="A140" s="134"/>
      <c r="B140" s="134"/>
      <c r="C140" s="134" t="s">
        <v>940</v>
      </c>
      <c r="D140" s="134" t="s">
        <v>941</v>
      </c>
      <c r="E140" s="134"/>
      <c r="F140" s="134" t="s">
        <v>942</v>
      </c>
      <c r="G140" s="134"/>
      <c r="H140" s="134"/>
      <c r="I140" s="558">
        <v>1883</v>
      </c>
      <c r="K140" s="559">
        <v>11.211254145210525</v>
      </c>
      <c r="L140" s="560"/>
      <c r="M140" s="561" t="s">
        <v>1575</v>
      </c>
      <c r="N140" s="270"/>
      <c r="O140" s="561">
        <v>7.7326343381389249</v>
      </c>
      <c r="P140" s="561">
        <v>19.854401058901392</v>
      </c>
      <c r="Q140" s="561">
        <v>18.227188890094393</v>
      </c>
      <c r="R140" s="561">
        <v>14.58972855516849</v>
      </c>
      <c r="S140" s="561">
        <v>10.802522911802626</v>
      </c>
      <c r="T140" s="561">
        <v>5.3543466181744712</v>
      </c>
      <c r="U140" s="528"/>
      <c r="V140" s="528"/>
      <c r="W140" s="528"/>
      <c r="X140" s="528"/>
      <c r="Y140" s="528"/>
      <c r="Z140" s="528"/>
      <c r="AA140" s="528"/>
      <c r="AB140" s="528"/>
      <c r="AC140" s="528"/>
      <c r="AD140" s="528"/>
      <c r="AE140" s="528"/>
      <c r="AF140" s="528"/>
      <c r="AG140" s="528"/>
      <c r="AH140" s="528"/>
      <c r="AI140" s="528"/>
      <c r="AJ140" s="528"/>
      <c r="AK140" s="528"/>
      <c r="AL140" s="528"/>
      <c r="AM140" s="528"/>
      <c r="AN140" s="528"/>
      <c r="AO140" s="528"/>
      <c r="AP140" s="528"/>
      <c r="AQ140" s="528"/>
      <c r="AR140" s="528"/>
      <c r="AS140" s="528"/>
      <c r="AT140" s="528"/>
      <c r="AU140" s="528"/>
      <c r="AV140" s="528"/>
      <c r="AW140" s="528"/>
      <c r="AX140" s="528"/>
      <c r="AY140" s="528"/>
      <c r="AZ140" s="528"/>
      <c r="BA140" s="528"/>
      <c r="BB140" s="528"/>
      <c r="BC140" s="528"/>
      <c r="BD140" s="528"/>
      <c r="BE140" s="528"/>
      <c r="BF140" s="528"/>
      <c r="BG140" s="528"/>
      <c r="BH140" s="528"/>
      <c r="BI140" s="528"/>
      <c r="BJ140" s="528"/>
      <c r="BK140" s="528"/>
      <c r="BL140" s="528"/>
      <c r="BM140" s="528"/>
      <c r="BN140" s="528"/>
      <c r="BO140" s="528"/>
      <c r="BP140" s="528"/>
      <c r="BQ140" s="528"/>
      <c r="BR140" s="528"/>
      <c r="BS140" s="528"/>
      <c r="BT140" s="528"/>
      <c r="BU140" s="528"/>
      <c r="BV140" s="528"/>
      <c r="BW140" s="528"/>
      <c r="BX140" s="528"/>
      <c r="BY140" s="528"/>
      <c r="BZ140" s="528"/>
      <c r="CA140" s="528"/>
      <c r="CB140" s="528"/>
      <c r="CC140" s="528"/>
      <c r="CD140" s="528"/>
      <c r="CE140" s="528"/>
      <c r="CF140" s="528"/>
      <c r="CG140" s="528"/>
      <c r="CH140" s="528"/>
      <c r="CI140" s="528"/>
      <c r="CJ140" s="528"/>
      <c r="CK140" s="528"/>
      <c r="CL140" s="528"/>
      <c r="CM140" s="528"/>
      <c r="CN140" s="528"/>
      <c r="CO140" s="528"/>
      <c r="CP140" s="528"/>
      <c r="CQ140" s="528"/>
      <c r="CR140" s="528"/>
      <c r="CS140" s="528"/>
      <c r="CT140" s="528"/>
      <c r="CU140" s="528"/>
      <c r="CV140" s="528"/>
      <c r="CW140" s="528"/>
      <c r="CX140" s="528"/>
      <c r="CY140" s="528"/>
      <c r="CZ140" s="528"/>
      <c r="DA140" s="528"/>
      <c r="DB140" s="528"/>
      <c r="DC140" s="528"/>
      <c r="DD140" s="528"/>
      <c r="DE140" s="528"/>
      <c r="DF140" s="528"/>
      <c r="DG140" s="528"/>
      <c r="DH140" s="528"/>
      <c r="DI140" s="528"/>
      <c r="DJ140" s="528"/>
      <c r="DK140" s="528"/>
      <c r="DL140" s="528"/>
      <c r="DM140" s="528"/>
      <c r="DN140" s="528"/>
      <c r="DO140" s="528"/>
      <c r="DP140" s="528"/>
      <c r="DQ140" s="528"/>
      <c r="DR140" s="528"/>
      <c r="DS140" s="528"/>
      <c r="DT140" s="528"/>
      <c r="DU140" s="528"/>
      <c r="DV140" s="528"/>
      <c r="DW140" s="528"/>
      <c r="DX140" s="528"/>
    </row>
    <row r="141" spans="1:128" ht="12" customHeight="1" x14ac:dyDescent="0.2">
      <c r="A141" s="134"/>
      <c r="B141" s="134"/>
      <c r="C141" s="134" t="s">
        <v>944</v>
      </c>
      <c r="D141" s="134" t="s">
        <v>945</v>
      </c>
      <c r="E141" s="134"/>
      <c r="F141" s="134" t="s">
        <v>946</v>
      </c>
      <c r="G141" s="134"/>
      <c r="H141" s="134"/>
      <c r="I141" s="558">
        <v>556</v>
      </c>
      <c r="K141" s="559">
        <v>16.016764480394521</v>
      </c>
      <c r="L141" s="560"/>
      <c r="M141" s="561" t="s">
        <v>1576</v>
      </c>
      <c r="N141" s="270"/>
      <c r="O141" s="561">
        <v>12.555584619408842</v>
      </c>
      <c r="P141" s="561">
        <v>27.496967246259604</v>
      </c>
      <c r="Q141" s="561">
        <v>29.478064851742676</v>
      </c>
      <c r="R141" s="561">
        <v>17.439832577607255</v>
      </c>
      <c r="S141" s="561">
        <v>15.576923076923077</v>
      </c>
      <c r="T141" s="561">
        <v>6.8011615466911204</v>
      </c>
      <c r="U141" s="528"/>
      <c r="V141" s="528"/>
      <c r="W141" s="528"/>
      <c r="X141" s="528"/>
      <c r="Y141" s="528"/>
      <c r="Z141" s="528"/>
      <c r="AA141" s="528"/>
      <c r="AB141" s="528"/>
      <c r="AC141" s="528"/>
      <c r="AD141" s="528"/>
      <c r="AE141" s="528"/>
      <c r="AF141" s="528"/>
      <c r="AG141" s="528"/>
      <c r="AH141" s="528"/>
      <c r="AI141" s="528"/>
      <c r="AJ141" s="528"/>
      <c r="AK141" s="528"/>
      <c r="AL141" s="528"/>
      <c r="AM141" s="528"/>
      <c r="AN141" s="528"/>
      <c r="AO141" s="528"/>
      <c r="AP141" s="528"/>
      <c r="AQ141" s="528"/>
      <c r="AR141" s="528"/>
      <c r="AS141" s="528"/>
      <c r="AT141" s="528"/>
      <c r="AU141" s="528"/>
      <c r="AV141" s="528"/>
      <c r="AW141" s="528"/>
      <c r="AX141" s="528"/>
      <c r="AY141" s="528"/>
      <c r="AZ141" s="528"/>
      <c r="BA141" s="528"/>
      <c r="BB141" s="528"/>
      <c r="BC141" s="528"/>
      <c r="BD141" s="528"/>
      <c r="BE141" s="528"/>
      <c r="BF141" s="528"/>
      <c r="BG141" s="528"/>
      <c r="BH141" s="528"/>
      <c r="BI141" s="528"/>
      <c r="BJ141" s="528"/>
      <c r="BK141" s="528"/>
      <c r="BL141" s="528"/>
      <c r="BM141" s="528"/>
      <c r="BN141" s="528"/>
      <c r="BO141" s="528"/>
      <c r="BP141" s="528"/>
      <c r="BQ141" s="528"/>
      <c r="BR141" s="528"/>
      <c r="BS141" s="528"/>
      <c r="BT141" s="528"/>
      <c r="BU141" s="528"/>
      <c r="BV141" s="528"/>
      <c r="BW141" s="528"/>
      <c r="BX141" s="528"/>
      <c r="BY141" s="528"/>
      <c r="BZ141" s="528"/>
      <c r="CA141" s="528"/>
      <c r="CB141" s="528"/>
      <c r="CC141" s="528"/>
      <c r="CD141" s="528"/>
      <c r="CE141" s="528"/>
      <c r="CF141" s="528"/>
      <c r="CG141" s="528"/>
      <c r="CH141" s="528"/>
      <c r="CI141" s="528"/>
      <c r="CJ141" s="528"/>
      <c r="CK141" s="528"/>
      <c r="CL141" s="528"/>
      <c r="CM141" s="528"/>
      <c r="CN141" s="528"/>
      <c r="CO141" s="528"/>
      <c r="CP141" s="528"/>
      <c r="CQ141" s="528"/>
      <c r="CR141" s="528"/>
      <c r="CS141" s="528"/>
      <c r="CT141" s="528"/>
      <c r="CU141" s="528"/>
      <c r="CV141" s="528"/>
      <c r="CW141" s="528"/>
      <c r="CX141" s="528"/>
      <c r="CY141" s="528"/>
      <c r="CZ141" s="528"/>
      <c r="DA141" s="528"/>
      <c r="DB141" s="528"/>
      <c r="DC141" s="528"/>
      <c r="DD141" s="528"/>
      <c r="DE141" s="528"/>
      <c r="DF141" s="528"/>
      <c r="DG141" s="528"/>
      <c r="DH141" s="528"/>
      <c r="DI141" s="528"/>
      <c r="DJ141" s="528"/>
      <c r="DK141" s="528"/>
      <c r="DL141" s="528"/>
      <c r="DM141" s="528"/>
      <c r="DN141" s="528"/>
      <c r="DO141" s="528"/>
      <c r="DP141" s="528"/>
      <c r="DQ141" s="528"/>
      <c r="DR141" s="528"/>
      <c r="DS141" s="528"/>
      <c r="DT141" s="528"/>
      <c r="DU141" s="528"/>
      <c r="DV141" s="528"/>
      <c r="DW141" s="528"/>
      <c r="DX141" s="528"/>
    </row>
    <row r="142" spans="1:128" ht="12" customHeight="1" x14ac:dyDescent="0.2">
      <c r="A142" s="134"/>
      <c r="B142" s="134"/>
      <c r="C142" s="134" t="s">
        <v>948</v>
      </c>
      <c r="D142" s="134" t="s">
        <v>949</v>
      </c>
      <c r="E142" s="134"/>
      <c r="F142" s="134" t="s">
        <v>950</v>
      </c>
      <c r="G142" s="134"/>
      <c r="H142" s="134"/>
      <c r="I142" s="558">
        <v>868</v>
      </c>
      <c r="K142" s="559">
        <v>13.147992184416697</v>
      </c>
      <c r="L142" s="560"/>
      <c r="M142" s="561" t="s">
        <v>397</v>
      </c>
      <c r="N142" s="270"/>
      <c r="O142" s="561">
        <v>10.028850116774281</v>
      </c>
      <c r="P142" s="561">
        <v>20.370370370370374</v>
      </c>
      <c r="Q142" s="561">
        <v>24.231395460204961</v>
      </c>
      <c r="R142" s="561">
        <v>18.402615600186827</v>
      </c>
      <c r="S142" s="561">
        <v>11.689017760057991</v>
      </c>
      <c r="T142" s="561">
        <v>4.9164586134050321</v>
      </c>
      <c r="U142" s="528"/>
      <c r="V142" s="528"/>
      <c r="W142" s="528"/>
      <c r="X142" s="528"/>
      <c r="Y142" s="528"/>
      <c r="Z142" s="528"/>
      <c r="AA142" s="528"/>
      <c r="AB142" s="528"/>
      <c r="AC142" s="528"/>
      <c r="AD142" s="528"/>
      <c r="AE142" s="528"/>
      <c r="AF142" s="528"/>
      <c r="AG142" s="528"/>
      <c r="AH142" s="528"/>
      <c r="AI142" s="528"/>
      <c r="AJ142" s="528"/>
      <c r="AK142" s="528"/>
      <c r="AL142" s="528"/>
      <c r="AM142" s="528"/>
      <c r="AN142" s="528"/>
      <c r="AO142" s="528"/>
      <c r="AP142" s="528"/>
      <c r="AQ142" s="528"/>
      <c r="AR142" s="528"/>
      <c r="AS142" s="528"/>
      <c r="AT142" s="528"/>
      <c r="AU142" s="528"/>
      <c r="AV142" s="528"/>
      <c r="AW142" s="528"/>
      <c r="AX142" s="528"/>
      <c r="AY142" s="528"/>
      <c r="AZ142" s="528"/>
      <c r="BA142" s="528"/>
      <c r="BB142" s="528"/>
      <c r="BC142" s="528"/>
      <c r="BD142" s="528"/>
      <c r="BE142" s="528"/>
      <c r="BF142" s="528"/>
      <c r="BG142" s="528"/>
      <c r="BH142" s="528"/>
      <c r="BI142" s="528"/>
      <c r="BJ142" s="528"/>
      <c r="BK142" s="528"/>
      <c r="BL142" s="528"/>
      <c r="BM142" s="528"/>
      <c r="BN142" s="528"/>
      <c r="BO142" s="528"/>
      <c r="BP142" s="528"/>
      <c r="BQ142" s="528"/>
      <c r="BR142" s="528"/>
      <c r="BS142" s="528"/>
      <c r="BT142" s="528"/>
      <c r="BU142" s="528"/>
      <c r="BV142" s="528"/>
      <c r="BW142" s="528"/>
      <c r="BX142" s="528"/>
      <c r="BY142" s="528"/>
      <c r="BZ142" s="528"/>
      <c r="CA142" s="528"/>
      <c r="CB142" s="528"/>
      <c r="CC142" s="528"/>
      <c r="CD142" s="528"/>
      <c r="CE142" s="528"/>
      <c r="CF142" s="528"/>
      <c r="CG142" s="528"/>
      <c r="CH142" s="528"/>
      <c r="CI142" s="528"/>
      <c r="CJ142" s="528"/>
      <c r="CK142" s="528"/>
      <c r="CL142" s="528"/>
      <c r="CM142" s="528"/>
      <c r="CN142" s="528"/>
      <c r="CO142" s="528"/>
      <c r="CP142" s="528"/>
      <c r="CQ142" s="528"/>
      <c r="CR142" s="528"/>
      <c r="CS142" s="528"/>
      <c r="CT142" s="528"/>
      <c r="CU142" s="528"/>
      <c r="CV142" s="528"/>
      <c r="CW142" s="528"/>
      <c r="CX142" s="528"/>
      <c r="CY142" s="528"/>
      <c r="CZ142" s="528"/>
      <c r="DA142" s="528"/>
      <c r="DB142" s="528"/>
      <c r="DC142" s="528"/>
      <c r="DD142" s="528"/>
      <c r="DE142" s="528"/>
      <c r="DF142" s="528"/>
      <c r="DG142" s="528"/>
      <c r="DH142" s="528"/>
      <c r="DI142" s="528"/>
      <c r="DJ142" s="528"/>
      <c r="DK142" s="528"/>
      <c r="DL142" s="528"/>
      <c r="DM142" s="528"/>
      <c r="DN142" s="528"/>
      <c r="DO142" s="528"/>
      <c r="DP142" s="528"/>
      <c r="DQ142" s="528"/>
      <c r="DR142" s="528"/>
      <c r="DS142" s="528"/>
      <c r="DT142" s="528"/>
      <c r="DU142" s="528"/>
      <c r="DV142" s="528"/>
      <c r="DW142" s="528"/>
      <c r="DX142" s="528"/>
    </row>
    <row r="143" spans="1:128" ht="12" customHeight="1" x14ac:dyDescent="0.2">
      <c r="A143" s="134"/>
      <c r="B143" s="134"/>
      <c r="C143" s="134" t="s">
        <v>951</v>
      </c>
      <c r="D143" s="134" t="s">
        <v>952</v>
      </c>
      <c r="E143" s="134"/>
      <c r="F143" s="134" t="s">
        <v>953</v>
      </c>
      <c r="G143" s="134"/>
      <c r="H143" s="134"/>
      <c r="I143" s="558">
        <v>244</v>
      </c>
      <c r="K143" s="559">
        <v>10.719017637764521</v>
      </c>
      <c r="L143" s="560"/>
      <c r="M143" s="561" t="s">
        <v>1577</v>
      </c>
      <c r="N143" s="270"/>
      <c r="O143" s="561">
        <v>5.1688490696071678</v>
      </c>
      <c r="P143" s="561">
        <v>24.95201535508637</v>
      </c>
      <c r="Q143" s="561">
        <v>19.090398652442449</v>
      </c>
      <c r="R143" s="561">
        <v>11.360239162929746</v>
      </c>
      <c r="S143" s="561">
        <v>9.74770642201835</v>
      </c>
      <c r="T143" s="561">
        <v>4.9900199600798407</v>
      </c>
      <c r="U143" s="528"/>
      <c r="V143" s="528"/>
      <c r="W143" s="528"/>
      <c r="X143" s="528"/>
      <c r="Y143" s="528"/>
      <c r="Z143" s="528"/>
      <c r="AA143" s="528"/>
      <c r="AB143" s="528"/>
      <c r="AC143" s="528"/>
      <c r="AD143" s="528"/>
      <c r="AE143" s="528"/>
      <c r="AF143" s="528"/>
      <c r="AG143" s="528"/>
      <c r="AH143" s="528"/>
      <c r="AI143" s="528"/>
      <c r="AJ143" s="528"/>
      <c r="AK143" s="528"/>
      <c r="AL143" s="528"/>
      <c r="AM143" s="528"/>
      <c r="AN143" s="528"/>
      <c r="AO143" s="528"/>
      <c r="AP143" s="528"/>
      <c r="AQ143" s="528"/>
      <c r="AR143" s="528"/>
      <c r="AS143" s="528"/>
      <c r="AT143" s="528"/>
      <c r="AU143" s="528"/>
      <c r="AV143" s="528"/>
      <c r="AW143" s="528"/>
      <c r="AX143" s="528"/>
      <c r="AY143" s="528"/>
      <c r="AZ143" s="528"/>
      <c r="BA143" s="528"/>
      <c r="BB143" s="528"/>
      <c r="BC143" s="528"/>
      <c r="BD143" s="528"/>
      <c r="BE143" s="528"/>
      <c r="BF143" s="528"/>
      <c r="BG143" s="528"/>
      <c r="BH143" s="528"/>
      <c r="BI143" s="528"/>
      <c r="BJ143" s="528"/>
      <c r="BK143" s="528"/>
      <c r="BL143" s="528"/>
      <c r="BM143" s="528"/>
      <c r="BN143" s="528"/>
      <c r="BO143" s="528"/>
      <c r="BP143" s="528"/>
      <c r="BQ143" s="528"/>
      <c r="BR143" s="528"/>
      <c r="BS143" s="528"/>
      <c r="BT143" s="528"/>
      <c r="BU143" s="528"/>
      <c r="BV143" s="528"/>
      <c r="BW143" s="528"/>
      <c r="BX143" s="528"/>
      <c r="BY143" s="528"/>
      <c r="BZ143" s="528"/>
      <c r="CA143" s="528"/>
      <c r="CB143" s="528"/>
      <c r="CC143" s="528"/>
      <c r="CD143" s="528"/>
      <c r="CE143" s="528"/>
      <c r="CF143" s="528"/>
      <c r="CG143" s="528"/>
      <c r="CH143" s="528"/>
      <c r="CI143" s="528"/>
      <c r="CJ143" s="528"/>
      <c r="CK143" s="528"/>
      <c r="CL143" s="528"/>
      <c r="CM143" s="528"/>
      <c r="CN143" s="528"/>
      <c r="CO143" s="528"/>
      <c r="CP143" s="528"/>
      <c r="CQ143" s="528"/>
      <c r="CR143" s="528"/>
      <c r="CS143" s="528"/>
      <c r="CT143" s="528"/>
      <c r="CU143" s="528"/>
      <c r="CV143" s="528"/>
      <c r="CW143" s="528"/>
      <c r="CX143" s="528"/>
      <c r="CY143" s="528"/>
      <c r="CZ143" s="528"/>
      <c r="DA143" s="528"/>
      <c r="DB143" s="528"/>
      <c r="DC143" s="528"/>
      <c r="DD143" s="528"/>
      <c r="DE143" s="528"/>
      <c r="DF143" s="528"/>
      <c r="DG143" s="528"/>
      <c r="DH143" s="528"/>
      <c r="DI143" s="528"/>
      <c r="DJ143" s="528"/>
      <c r="DK143" s="528"/>
      <c r="DL143" s="528"/>
      <c r="DM143" s="528"/>
      <c r="DN143" s="528"/>
      <c r="DO143" s="528"/>
      <c r="DP143" s="528"/>
      <c r="DQ143" s="528"/>
      <c r="DR143" s="528"/>
      <c r="DS143" s="528"/>
      <c r="DT143" s="528"/>
      <c r="DU143" s="528"/>
      <c r="DV143" s="528"/>
      <c r="DW143" s="528"/>
      <c r="DX143" s="528"/>
    </row>
    <row r="144" spans="1:128" ht="12" customHeight="1" x14ac:dyDescent="0.2">
      <c r="A144" s="134"/>
      <c r="B144" s="134"/>
      <c r="C144" s="134" t="s">
        <v>955</v>
      </c>
      <c r="D144" s="134" t="s">
        <v>956</v>
      </c>
      <c r="E144" s="134"/>
      <c r="F144" s="134" t="s">
        <v>957</v>
      </c>
      <c r="G144" s="134"/>
      <c r="H144" s="134"/>
      <c r="I144" s="558">
        <v>524</v>
      </c>
      <c r="K144" s="559">
        <v>11.804873828427365</v>
      </c>
      <c r="L144" s="560"/>
      <c r="M144" s="561" t="s">
        <v>1578</v>
      </c>
      <c r="N144" s="270"/>
      <c r="O144" s="561">
        <v>11.743772241992882</v>
      </c>
      <c r="P144" s="561">
        <v>19.537609899055681</v>
      </c>
      <c r="Q144" s="561">
        <v>18.215331237124577</v>
      </c>
      <c r="R144" s="561">
        <v>14.236244709503655</v>
      </c>
      <c r="S144" s="561">
        <v>13.483146067415731</v>
      </c>
      <c r="T144" s="561">
        <v>5.0406504065040654</v>
      </c>
      <c r="U144" s="528"/>
      <c r="V144" s="528"/>
      <c r="W144" s="528"/>
      <c r="X144" s="528"/>
      <c r="Y144" s="528"/>
      <c r="Z144" s="528"/>
      <c r="AA144" s="528"/>
      <c r="AB144" s="528"/>
      <c r="AC144" s="528"/>
      <c r="AD144" s="528"/>
      <c r="AE144" s="528"/>
      <c r="AF144" s="528"/>
      <c r="AG144" s="528"/>
      <c r="AH144" s="528"/>
      <c r="AI144" s="528"/>
      <c r="AJ144" s="528"/>
      <c r="AK144" s="528"/>
      <c r="AL144" s="528"/>
      <c r="AM144" s="528"/>
      <c r="AN144" s="528"/>
      <c r="AO144" s="528"/>
      <c r="AP144" s="528"/>
      <c r="AQ144" s="528"/>
      <c r="AR144" s="528"/>
      <c r="AS144" s="528"/>
      <c r="AT144" s="528"/>
      <c r="AU144" s="528"/>
      <c r="AV144" s="528"/>
      <c r="AW144" s="528"/>
      <c r="AX144" s="528"/>
      <c r="AY144" s="528"/>
      <c r="AZ144" s="528"/>
      <c r="BA144" s="528"/>
      <c r="BB144" s="528"/>
      <c r="BC144" s="528"/>
      <c r="BD144" s="528"/>
      <c r="BE144" s="528"/>
      <c r="BF144" s="528"/>
      <c r="BG144" s="528"/>
      <c r="BH144" s="528"/>
      <c r="BI144" s="528"/>
      <c r="BJ144" s="528"/>
      <c r="BK144" s="528"/>
      <c r="BL144" s="528"/>
      <c r="BM144" s="528"/>
      <c r="BN144" s="528"/>
      <c r="BO144" s="528"/>
      <c r="BP144" s="528"/>
      <c r="BQ144" s="528"/>
      <c r="BR144" s="528"/>
      <c r="BS144" s="528"/>
      <c r="BT144" s="528"/>
      <c r="BU144" s="528"/>
      <c r="BV144" s="528"/>
      <c r="BW144" s="528"/>
      <c r="BX144" s="528"/>
      <c r="BY144" s="528"/>
      <c r="BZ144" s="528"/>
      <c r="CA144" s="528"/>
      <c r="CB144" s="528"/>
      <c r="CC144" s="528"/>
      <c r="CD144" s="528"/>
      <c r="CE144" s="528"/>
      <c r="CF144" s="528"/>
      <c r="CG144" s="528"/>
      <c r="CH144" s="528"/>
      <c r="CI144" s="528"/>
      <c r="CJ144" s="528"/>
      <c r="CK144" s="528"/>
      <c r="CL144" s="528"/>
      <c r="CM144" s="528"/>
      <c r="CN144" s="528"/>
      <c r="CO144" s="528"/>
      <c r="CP144" s="528"/>
      <c r="CQ144" s="528"/>
      <c r="CR144" s="528"/>
      <c r="CS144" s="528"/>
      <c r="CT144" s="528"/>
      <c r="CU144" s="528"/>
      <c r="CV144" s="528"/>
      <c r="CW144" s="528"/>
      <c r="CX144" s="528"/>
      <c r="CY144" s="528"/>
      <c r="CZ144" s="528"/>
      <c r="DA144" s="528"/>
      <c r="DB144" s="528"/>
      <c r="DC144" s="528"/>
      <c r="DD144" s="528"/>
      <c r="DE144" s="528"/>
      <c r="DF144" s="528"/>
      <c r="DG144" s="528"/>
      <c r="DH144" s="528"/>
      <c r="DI144" s="528"/>
      <c r="DJ144" s="528"/>
      <c r="DK144" s="528"/>
      <c r="DL144" s="528"/>
      <c r="DM144" s="528"/>
      <c r="DN144" s="528"/>
      <c r="DO144" s="528"/>
      <c r="DP144" s="528"/>
      <c r="DQ144" s="528"/>
      <c r="DR144" s="528"/>
      <c r="DS144" s="528"/>
      <c r="DT144" s="528"/>
      <c r="DU144" s="528"/>
      <c r="DV144" s="528"/>
      <c r="DW144" s="528"/>
      <c r="DX144" s="528"/>
    </row>
    <row r="145" spans="1:128" ht="12" customHeight="1" x14ac:dyDescent="0.2">
      <c r="A145" s="134"/>
      <c r="B145" s="134"/>
      <c r="C145" s="134" t="s">
        <v>958</v>
      </c>
      <c r="D145" s="134" t="s">
        <v>959</v>
      </c>
      <c r="E145" s="134"/>
      <c r="F145" s="134" t="s">
        <v>960</v>
      </c>
      <c r="G145" s="134"/>
      <c r="H145" s="134"/>
      <c r="I145" s="558">
        <v>405</v>
      </c>
      <c r="K145" s="559">
        <v>10.953800193695198</v>
      </c>
      <c r="L145" s="560"/>
      <c r="M145" s="561" t="s">
        <v>1579</v>
      </c>
      <c r="N145" s="270"/>
      <c r="O145" s="561">
        <v>6.5894114973869575</v>
      </c>
      <c r="P145" s="561">
        <v>23.265475695886995</v>
      </c>
      <c r="Q145" s="561">
        <v>19.593998234774933</v>
      </c>
      <c r="R145" s="561">
        <v>12.844036697247708</v>
      </c>
      <c r="S145" s="561">
        <v>10.960248650417144</v>
      </c>
      <c r="T145" s="561">
        <v>4.1613316261203588</v>
      </c>
      <c r="U145" s="528"/>
      <c r="V145" s="528"/>
      <c r="W145" s="528"/>
      <c r="X145" s="528"/>
      <c r="Y145" s="528"/>
      <c r="Z145" s="528"/>
      <c r="AA145" s="528"/>
      <c r="AB145" s="528"/>
      <c r="AC145" s="528"/>
      <c r="AD145" s="528"/>
      <c r="AE145" s="528"/>
      <c r="AF145" s="528"/>
      <c r="AG145" s="528"/>
      <c r="AH145" s="528"/>
      <c r="AI145" s="528"/>
      <c r="AJ145" s="528"/>
      <c r="AK145" s="528"/>
      <c r="AL145" s="528"/>
      <c r="AM145" s="528"/>
      <c r="AN145" s="528"/>
      <c r="AO145" s="528"/>
      <c r="AP145" s="528"/>
      <c r="AQ145" s="528"/>
      <c r="AR145" s="528"/>
      <c r="AS145" s="528"/>
      <c r="AT145" s="528"/>
      <c r="AU145" s="528"/>
      <c r="AV145" s="528"/>
      <c r="AW145" s="528"/>
      <c r="AX145" s="528"/>
      <c r="AY145" s="528"/>
      <c r="AZ145" s="528"/>
      <c r="BA145" s="528"/>
      <c r="BB145" s="528"/>
      <c r="BC145" s="528"/>
      <c r="BD145" s="528"/>
      <c r="BE145" s="528"/>
      <c r="BF145" s="528"/>
      <c r="BG145" s="528"/>
      <c r="BH145" s="528"/>
      <c r="BI145" s="528"/>
      <c r="BJ145" s="528"/>
      <c r="BK145" s="528"/>
      <c r="BL145" s="528"/>
      <c r="BM145" s="528"/>
      <c r="BN145" s="528"/>
      <c r="BO145" s="528"/>
      <c r="BP145" s="528"/>
      <c r="BQ145" s="528"/>
      <c r="BR145" s="528"/>
      <c r="BS145" s="528"/>
      <c r="BT145" s="528"/>
      <c r="BU145" s="528"/>
      <c r="BV145" s="528"/>
      <c r="BW145" s="528"/>
      <c r="BX145" s="528"/>
      <c r="BY145" s="528"/>
      <c r="BZ145" s="528"/>
      <c r="CA145" s="528"/>
      <c r="CB145" s="528"/>
      <c r="CC145" s="528"/>
      <c r="CD145" s="528"/>
      <c r="CE145" s="528"/>
      <c r="CF145" s="528"/>
      <c r="CG145" s="528"/>
      <c r="CH145" s="528"/>
      <c r="CI145" s="528"/>
      <c r="CJ145" s="528"/>
      <c r="CK145" s="528"/>
      <c r="CL145" s="528"/>
      <c r="CM145" s="528"/>
      <c r="CN145" s="528"/>
      <c r="CO145" s="528"/>
      <c r="CP145" s="528"/>
      <c r="CQ145" s="528"/>
      <c r="CR145" s="528"/>
      <c r="CS145" s="528"/>
      <c r="CT145" s="528"/>
      <c r="CU145" s="528"/>
      <c r="CV145" s="528"/>
      <c r="CW145" s="528"/>
      <c r="CX145" s="528"/>
      <c r="CY145" s="528"/>
      <c r="CZ145" s="528"/>
      <c r="DA145" s="528"/>
      <c r="DB145" s="528"/>
      <c r="DC145" s="528"/>
      <c r="DD145" s="528"/>
      <c r="DE145" s="528"/>
      <c r="DF145" s="528"/>
      <c r="DG145" s="528"/>
      <c r="DH145" s="528"/>
      <c r="DI145" s="528"/>
      <c r="DJ145" s="528"/>
      <c r="DK145" s="528"/>
      <c r="DL145" s="528"/>
      <c r="DM145" s="528"/>
      <c r="DN145" s="528"/>
      <c r="DO145" s="528"/>
      <c r="DP145" s="528"/>
      <c r="DQ145" s="528"/>
      <c r="DR145" s="528"/>
      <c r="DS145" s="528"/>
      <c r="DT145" s="528"/>
      <c r="DU145" s="528"/>
      <c r="DV145" s="528"/>
      <c r="DW145" s="528"/>
      <c r="DX145" s="528"/>
    </row>
    <row r="146" spans="1:128" ht="12" customHeight="1" x14ac:dyDescent="0.2">
      <c r="A146" s="134"/>
      <c r="B146" s="134"/>
      <c r="C146" s="134" t="s">
        <v>962</v>
      </c>
      <c r="D146" s="134" t="s">
        <v>963</v>
      </c>
      <c r="E146" s="134"/>
      <c r="F146" s="134" t="s">
        <v>964</v>
      </c>
      <c r="G146" s="134"/>
      <c r="H146" s="134"/>
      <c r="I146" s="558">
        <v>331</v>
      </c>
      <c r="K146" s="559">
        <v>12.428165004589335</v>
      </c>
      <c r="L146" s="560"/>
      <c r="M146" s="561" t="s">
        <v>1580</v>
      </c>
      <c r="N146" s="270"/>
      <c r="O146" s="561">
        <v>9.130875887724045</v>
      </c>
      <c r="P146" s="561">
        <v>23.640661938534279</v>
      </c>
      <c r="Q146" s="561">
        <v>25.540727105384263</v>
      </c>
      <c r="R146" s="561">
        <v>13.548951048951048</v>
      </c>
      <c r="S146" s="561">
        <v>10.289073983341499</v>
      </c>
      <c r="T146" s="561">
        <v>4.643229413436937</v>
      </c>
      <c r="U146" s="528"/>
      <c r="V146" s="528"/>
      <c r="W146" s="528"/>
      <c r="X146" s="528"/>
      <c r="Y146" s="528"/>
      <c r="Z146" s="528"/>
      <c r="AA146" s="528"/>
      <c r="AB146" s="528"/>
      <c r="AC146" s="528"/>
      <c r="AD146" s="528"/>
      <c r="AE146" s="528"/>
      <c r="AF146" s="528"/>
      <c r="AG146" s="528"/>
      <c r="AH146" s="528"/>
      <c r="AI146" s="528"/>
      <c r="AJ146" s="528"/>
      <c r="AK146" s="528"/>
      <c r="AL146" s="528"/>
      <c r="AM146" s="528"/>
      <c r="AN146" s="528"/>
      <c r="AO146" s="528"/>
      <c r="AP146" s="528"/>
      <c r="AQ146" s="528"/>
      <c r="AR146" s="528"/>
      <c r="AS146" s="528"/>
      <c r="AT146" s="528"/>
      <c r="AU146" s="528"/>
      <c r="AV146" s="528"/>
      <c r="AW146" s="528"/>
      <c r="AX146" s="528"/>
      <c r="AY146" s="528"/>
      <c r="AZ146" s="528"/>
      <c r="BA146" s="528"/>
      <c r="BB146" s="528"/>
      <c r="BC146" s="528"/>
      <c r="BD146" s="528"/>
      <c r="BE146" s="528"/>
      <c r="BF146" s="528"/>
      <c r="BG146" s="528"/>
      <c r="BH146" s="528"/>
      <c r="BI146" s="528"/>
      <c r="BJ146" s="528"/>
      <c r="BK146" s="528"/>
      <c r="BL146" s="528"/>
      <c r="BM146" s="528"/>
      <c r="BN146" s="528"/>
      <c r="BO146" s="528"/>
      <c r="BP146" s="528"/>
      <c r="BQ146" s="528"/>
      <c r="BR146" s="528"/>
      <c r="BS146" s="528"/>
      <c r="BT146" s="528"/>
      <c r="BU146" s="528"/>
      <c r="BV146" s="528"/>
      <c r="BW146" s="528"/>
      <c r="BX146" s="528"/>
      <c r="BY146" s="528"/>
      <c r="BZ146" s="528"/>
      <c r="CA146" s="528"/>
      <c r="CB146" s="528"/>
      <c r="CC146" s="528"/>
      <c r="CD146" s="528"/>
      <c r="CE146" s="528"/>
      <c r="CF146" s="528"/>
      <c r="CG146" s="528"/>
      <c r="CH146" s="528"/>
      <c r="CI146" s="528"/>
      <c r="CJ146" s="528"/>
      <c r="CK146" s="528"/>
      <c r="CL146" s="528"/>
      <c r="CM146" s="528"/>
      <c r="CN146" s="528"/>
      <c r="CO146" s="528"/>
      <c r="CP146" s="528"/>
      <c r="CQ146" s="528"/>
      <c r="CR146" s="528"/>
      <c r="CS146" s="528"/>
      <c r="CT146" s="528"/>
      <c r="CU146" s="528"/>
      <c r="CV146" s="528"/>
      <c r="CW146" s="528"/>
      <c r="CX146" s="528"/>
      <c r="CY146" s="528"/>
      <c r="CZ146" s="528"/>
      <c r="DA146" s="528"/>
      <c r="DB146" s="528"/>
      <c r="DC146" s="528"/>
      <c r="DD146" s="528"/>
      <c r="DE146" s="528"/>
      <c r="DF146" s="528"/>
      <c r="DG146" s="528"/>
      <c r="DH146" s="528"/>
      <c r="DI146" s="528"/>
      <c r="DJ146" s="528"/>
      <c r="DK146" s="528"/>
      <c r="DL146" s="528"/>
      <c r="DM146" s="528"/>
      <c r="DN146" s="528"/>
      <c r="DO146" s="528"/>
      <c r="DP146" s="528"/>
      <c r="DQ146" s="528"/>
      <c r="DR146" s="528"/>
      <c r="DS146" s="528"/>
      <c r="DT146" s="528"/>
      <c r="DU146" s="528"/>
      <c r="DV146" s="528"/>
      <c r="DW146" s="528"/>
      <c r="DX146" s="528"/>
    </row>
    <row r="147" spans="1:128" ht="12" customHeight="1" x14ac:dyDescent="0.2">
      <c r="A147" s="134"/>
      <c r="B147" s="134"/>
      <c r="C147" s="134" t="s">
        <v>966</v>
      </c>
      <c r="D147" s="134" t="s">
        <v>967</v>
      </c>
      <c r="E147" s="134"/>
      <c r="F147" s="134" t="s">
        <v>968</v>
      </c>
      <c r="G147" s="134"/>
      <c r="H147" s="134"/>
      <c r="I147" s="558">
        <v>426</v>
      </c>
      <c r="K147" s="559">
        <v>11.290261851538208</v>
      </c>
      <c r="L147" s="560"/>
      <c r="M147" s="561" t="s">
        <v>349</v>
      </c>
      <c r="N147" s="270"/>
      <c r="O147" s="561">
        <v>11.914217633042098</v>
      </c>
      <c r="P147" s="561">
        <v>18.526886579304112</v>
      </c>
      <c r="Q147" s="561">
        <v>19.917695473251026</v>
      </c>
      <c r="R147" s="561">
        <v>13.459335624284078</v>
      </c>
      <c r="S147" s="561">
        <v>10.704312752094321</v>
      </c>
      <c r="T147" s="561">
        <v>3.8387715930902111</v>
      </c>
      <c r="U147" s="528"/>
      <c r="V147" s="528"/>
      <c r="W147" s="528"/>
      <c r="X147" s="528"/>
      <c r="Y147" s="528"/>
      <c r="Z147" s="528"/>
      <c r="AA147" s="528"/>
      <c r="AB147" s="528"/>
      <c r="AC147" s="528"/>
      <c r="AD147" s="528"/>
      <c r="AE147" s="528"/>
      <c r="AF147" s="528"/>
      <c r="AG147" s="528"/>
      <c r="AH147" s="528"/>
      <c r="AI147" s="528"/>
      <c r="AJ147" s="528"/>
      <c r="AK147" s="528"/>
      <c r="AL147" s="528"/>
      <c r="AM147" s="528"/>
      <c r="AN147" s="528"/>
      <c r="AO147" s="528"/>
      <c r="AP147" s="528"/>
      <c r="AQ147" s="528"/>
      <c r="AR147" s="528"/>
      <c r="AS147" s="528"/>
      <c r="AT147" s="528"/>
      <c r="AU147" s="528"/>
      <c r="AV147" s="528"/>
      <c r="AW147" s="528"/>
      <c r="AX147" s="528"/>
      <c r="AY147" s="528"/>
      <c r="AZ147" s="528"/>
      <c r="BA147" s="528"/>
      <c r="BB147" s="528"/>
      <c r="BC147" s="528"/>
      <c r="BD147" s="528"/>
      <c r="BE147" s="528"/>
      <c r="BF147" s="528"/>
      <c r="BG147" s="528"/>
      <c r="BH147" s="528"/>
      <c r="BI147" s="528"/>
      <c r="BJ147" s="528"/>
      <c r="BK147" s="528"/>
      <c r="BL147" s="528"/>
      <c r="BM147" s="528"/>
      <c r="BN147" s="528"/>
      <c r="BO147" s="528"/>
      <c r="BP147" s="528"/>
      <c r="BQ147" s="528"/>
      <c r="BR147" s="528"/>
      <c r="BS147" s="528"/>
      <c r="BT147" s="528"/>
      <c r="BU147" s="528"/>
      <c r="BV147" s="528"/>
      <c r="BW147" s="528"/>
      <c r="BX147" s="528"/>
      <c r="BY147" s="528"/>
      <c r="BZ147" s="528"/>
      <c r="CA147" s="528"/>
      <c r="CB147" s="528"/>
      <c r="CC147" s="528"/>
      <c r="CD147" s="528"/>
      <c r="CE147" s="528"/>
      <c r="CF147" s="528"/>
      <c r="CG147" s="528"/>
      <c r="CH147" s="528"/>
      <c r="CI147" s="528"/>
      <c r="CJ147" s="528"/>
      <c r="CK147" s="528"/>
      <c r="CL147" s="528"/>
      <c r="CM147" s="528"/>
      <c r="CN147" s="528"/>
      <c r="CO147" s="528"/>
      <c r="CP147" s="528"/>
      <c r="CQ147" s="528"/>
      <c r="CR147" s="528"/>
      <c r="CS147" s="528"/>
      <c r="CT147" s="528"/>
      <c r="CU147" s="528"/>
      <c r="CV147" s="528"/>
      <c r="CW147" s="528"/>
      <c r="CX147" s="528"/>
      <c r="CY147" s="528"/>
      <c r="CZ147" s="528"/>
      <c r="DA147" s="528"/>
      <c r="DB147" s="528"/>
      <c r="DC147" s="528"/>
      <c r="DD147" s="528"/>
      <c r="DE147" s="528"/>
      <c r="DF147" s="528"/>
      <c r="DG147" s="528"/>
      <c r="DH147" s="528"/>
      <c r="DI147" s="528"/>
      <c r="DJ147" s="528"/>
      <c r="DK147" s="528"/>
      <c r="DL147" s="528"/>
      <c r="DM147" s="528"/>
      <c r="DN147" s="528"/>
      <c r="DO147" s="528"/>
      <c r="DP147" s="528"/>
      <c r="DQ147" s="528"/>
      <c r="DR147" s="528"/>
      <c r="DS147" s="528"/>
      <c r="DT147" s="528"/>
      <c r="DU147" s="528"/>
      <c r="DV147" s="528"/>
      <c r="DW147" s="528"/>
      <c r="DX147" s="528"/>
    </row>
    <row r="148" spans="1:128" ht="12" customHeight="1" x14ac:dyDescent="0.2">
      <c r="A148" s="134"/>
      <c r="B148" s="134"/>
      <c r="C148" s="134"/>
      <c r="D148" s="134"/>
      <c r="E148" s="134"/>
      <c r="F148" s="134"/>
      <c r="G148" s="134"/>
      <c r="H148" s="134"/>
      <c r="I148" s="558"/>
      <c r="K148" s="559"/>
      <c r="L148" s="560"/>
      <c r="M148" s="561"/>
      <c r="N148" s="270"/>
      <c r="O148" s="561"/>
      <c r="P148" s="561"/>
      <c r="Q148" s="561"/>
      <c r="R148" s="561"/>
      <c r="S148" s="561"/>
      <c r="T148" s="561"/>
      <c r="U148" s="528"/>
      <c r="V148" s="528"/>
      <c r="W148" s="528"/>
      <c r="X148" s="528"/>
      <c r="Y148" s="528"/>
      <c r="Z148" s="528"/>
      <c r="AA148" s="528"/>
      <c r="AB148" s="528"/>
      <c r="AC148" s="528"/>
      <c r="AD148" s="528"/>
      <c r="AE148" s="528"/>
      <c r="AF148" s="528"/>
      <c r="AG148" s="528"/>
      <c r="AH148" s="528"/>
      <c r="AI148" s="528"/>
      <c r="AJ148" s="528"/>
      <c r="AK148" s="528"/>
      <c r="AL148" s="528"/>
      <c r="AM148" s="528"/>
      <c r="AN148" s="528"/>
      <c r="AO148" s="528"/>
      <c r="AP148" s="528"/>
      <c r="AQ148" s="528"/>
      <c r="AR148" s="528"/>
      <c r="AS148" s="528"/>
      <c r="AT148" s="528"/>
      <c r="AU148" s="528"/>
      <c r="AV148" s="528"/>
      <c r="AW148" s="528"/>
      <c r="AX148" s="528"/>
      <c r="AY148" s="528"/>
      <c r="AZ148" s="528"/>
      <c r="BA148" s="528"/>
      <c r="BB148" s="528"/>
      <c r="BC148" s="528"/>
      <c r="BD148" s="528"/>
      <c r="BE148" s="528"/>
      <c r="BF148" s="528"/>
      <c r="BG148" s="528"/>
      <c r="BH148" s="528"/>
      <c r="BI148" s="528"/>
      <c r="BJ148" s="528"/>
      <c r="BK148" s="528"/>
      <c r="BL148" s="528"/>
      <c r="BM148" s="528"/>
      <c r="BN148" s="528"/>
      <c r="BO148" s="528"/>
      <c r="BP148" s="528"/>
      <c r="BQ148" s="528"/>
      <c r="BR148" s="528"/>
      <c r="BS148" s="528"/>
      <c r="BT148" s="528"/>
      <c r="BU148" s="528"/>
      <c r="BV148" s="528"/>
      <c r="BW148" s="528"/>
      <c r="BX148" s="528"/>
      <c r="BY148" s="528"/>
      <c r="BZ148" s="528"/>
      <c r="CA148" s="528"/>
      <c r="CB148" s="528"/>
      <c r="CC148" s="528"/>
      <c r="CD148" s="528"/>
      <c r="CE148" s="528"/>
      <c r="CF148" s="528"/>
      <c r="CG148" s="528"/>
      <c r="CH148" s="528"/>
      <c r="CI148" s="528"/>
      <c r="CJ148" s="528"/>
      <c r="CK148" s="528"/>
      <c r="CL148" s="528"/>
      <c r="CM148" s="528"/>
      <c r="CN148" s="528"/>
      <c r="CO148" s="528"/>
      <c r="CP148" s="528"/>
      <c r="CQ148" s="528"/>
      <c r="CR148" s="528"/>
      <c r="CS148" s="528"/>
      <c r="CT148" s="528"/>
      <c r="CU148" s="528"/>
      <c r="CV148" s="528"/>
      <c r="CW148" s="528"/>
      <c r="CX148" s="528"/>
      <c r="CY148" s="528"/>
      <c r="CZ148" s="528"/>
      <c r="DA148" s="528"/>
      <c r="DB148" s="528"/>
      <c r="DC148" s="528"/>
      <c r="DD148" s="528"/>
      <c r="DE148" s="528"/>
      <c r="DF148" s="528"/>
      <c r="DG148" s="528"/>
      <c r="DH148" s="528"/>
      <c r="DI148" s="528"/>
      <c r="DJ148" s="528"/>
      <c r="DK148" s="528"/>
      <c r="DL148" s="528"/>
      <c r="DM148" s="528"/>
      <c r="DN148" s="528"/>
      <c r="DO148" s="528"/>
      <c r="DP148" s="528"/>
      <c r="DQ148" s="528"/>
      <c r="DR148" s="528"/>
      <c r="DS148" s="528"/>
      <c r="DT148" s="528"/>
      <c r="DU148" s="528"/>
      <c r="DV148" s="528"/>
      <c r="DW148" s="528"/>
      <c r="DX148" s="528"/>
    </row>
    <row r="149" spans="1:128" ht="12" customHeight="1" x14ac:dyDescent="0.2">
      <c r="A149" s="134"/>
      <c r="B149" s="134"/>
      <c r="C149" s="134" t="s">
        <v>970</v>
      </c>
      <c r="D149" s="134" t="s">
        <v>971</v>
      </c>
      <c r="E149" s="134" t="s">
        <v>972</v>
      </c>
      <c r="F149" s="134"/>
      <c r="G149" s="134"/>
      <c r="H149" s="134"/>
      <c r="I149" s="558">
        <v>5039</v>
      </c>
      <c r="K149" s="559">
        <v>16.23534232311097</v>
      </c>
      <c r="L149" s="560"/>
      <c r="M149" s="561" t="s">
        <v>1581</v>
      </c>
      <c r="N149" s="270"/>
      <c r="O149" s="561">
        <v>11.738926279542964</v>
      </c>
      <c r="P149" s="561">
        <v>28.318048977123851</v>
      </c>
      <c r="Q149" s="561">
        <v>29.581809638603445</v>
      </c>
      <c r="R149" s="561">
        <v>20.695217673558517</v>
      </c>
      <c r="S149" s="561">
        <v>15.434529837590487</v>
      </c>
      <c r="T149" s="561">
        <v>6.2691636018316581</v>
      </c>
      <c r="U149" s="528"/>
      <c r="V149" s="528"/>
      <c r="W149" s="528"/>
      <c r="X149" s="528"/>
      <c r="Y149" s="528"/>
      <c r="Z149" s="528"/>
      <c r="AA149" s="528"/>
      <c r="AB149" s="528"/>
      <c r="AC149" s="528"/>
      <c r="AD149" s="528"/>
      <c r="AE149" s="528"/>
      <c r="AF149" s="528"/>
      <c r="AG149" s="528"/>
      <c r="AH149" s="528"/>
      <c r="AI149" s="528"/>
      <c r="AJ149" s="528"/>
      <c r="AK149" s="528"/>
      <c r="AL149" s="528"/>
      <c r="AM149" s="528"/>
      <c r="AN149" s="528"/>
      <c r="AO149" s="528"/>
      <c r="AP149" s="528"/>
      <c r="AQ149" s="528"/>
      <c r="AR149" s="528"/>
      <c r="AS149" s="528"/>
      <c r="AT149" s="528"/>
      <c r="AU149" s="528"/>
      <c r="AV149" s="528"/>
      <c r="AW149" s="528"/>
      <c r="AX149" s="528"/>
      <c r="AY149" s="528"/>
      <c r="AZ149" s="528"/>
      <c r="BA149" s="528"/>
      <c r="BB149" s="528"/>
      <c r="BC149" s="528"/>
      <c r="BD149" s="528"/>
      <c r="BE149" s="528"/>
      <c r="BF149" s="528"/>
      <c r="BG149" s="528"/>
      <c r="BH149" s="528"/>
      <c r="BI149" s="528"/>
      <c r="BJ149" s="528"/>
      <c r="BK149" s="528"/>
      <c r="BL149" s="528"/>
      <c r="BM149" s="528"/>
      <c r="BN149" s="528"/>
      <c r="BO149" s="528"/>
      <c r="BP149" s="528"/>
      <c r="BQ149" s="528"/>
      <c r="BR149" s="528"/>
      <c r="BS149" s="528"/>
      <c r="BT149" s="528"/>
      <c r="BU149" s="528"/>
      <c r="BV149" s="528"/>
      <c r="BW149" s="528"/>
      <c r="BX149" s="528"/>
      <c r="BY149" s="528"/>
      <c r="BZ149" s="528"/>
      <c r="CA149" s="528"/>
      <c r="CB149" s="528"/>
      <c r="CC149" s="528"/>
      <c r="CD149" s="528"/>
      <c r="CE149" s="528"/>
      <c r="CF149" s="528"/>
      <c r="CG149" s="528"/>
      <c r="CH149" s="528"/>
      <c r="CI149" s="528"/>
      <c r="CJ149" s="528"/>
      <c r="CK149" s="528"/>
      <c r="CL149" s="528"/>
      <c r="CM149" s="528"/>
      <c r="CN149" s="528"/>
      <c r="CO149" s="528"/>
      <c r="CP149" s="528"/>
      <c r="CQ149" s="528"/>
      <c r="CR149" s="528"/>
      <c r="CS149" s="528"/>
      <c r="CT149" s="528"/>
      <c r="CU149" s="528"/>
      <c r="CV149" s="528"/>
      <c r="CW149" s="528"/>
      <c r="CX149" s="528"/>
      <c r="CY149" s="528"/>
      <c r="CZ149" s="528"/>
      <c r="DA149" s="528"/>
      <c r="DB149" s="528"/>
      <c r="DC149" s="528"/>
      <c r="DD149" s="528"/>
      <c r="DE149" s="528"/>
      <c r="DF149" s="528"/>
      <c r="DG149" s="528"/>
      <c r="DH149" s="528"/>
      <c r="DI149" s="528"/>
      <c r="DJ149" s="528"/>
      <c r="DK149" s="528"/>
      <c r="DL149" s="528"/>
      <c r="DM149" s="528"/>
      <c r="DN149" s="528"/>
      <c r="DO149" s="528"/>
      <c r="DP149" s="528"/>
      <c r="DQ149" s="528"/>
      <c r="DR149" s="528"/>
      <c r="DS149" s="528"/>
      <c r="DT149" s="528"/>
      <c r="DU149" s="528"/>
      <c r="DV149" s="528"/>
      <c r="DW149" s="528"/>
      <c r="DX149" s="528"/>
    </row>
    <row r="150" spans="1:128" ht="16.5" customHeight="1" x14ac:dyDescent="0.2">
      <c r="A150" s="134"/>
      <c r="B150" s="134"/>
      <c r="C150" s="134" t="s">
        <v>974</v>
      </c>
      <c r="D150" s="134" t="s">
        <v>975</v>
      </c>
      <c r="E150" s="134"/>
      <c r="F150" s="134" t="s">
        <v>976</v>
      </c>
      <c r="G150" s="134"/>
      <c r="H150" s="134"/>
      <c r="I150" s="558">
        <v>803</v>
      </c>
      <c r="K150" s="559">
        <v>17.773070756596308</v>
      </c>
      <c r="L150" s="560"/>
      <c r="M150" s="561" t="s">
        <v>411</v>
      </c>
      <c r="N150" s="270"/>
      <c r="O150" s="561">
        <v>13.025210084033613</v>
      </c>
      <c r="P150" s="561">
        <v>31.773743016759774</v>
      </c>
      <c r="Q150" s="561">
        <v>30.873272566892091</v>
      </c>
      <c r="R150" s="561">
        <v>22.377441469408875</v>
      </c>
      <c r="S150" s="561">
        <v>17.498459642637091</v>
      </c>
      <c r="T150" s="561">
        <v>6.893889256562983</v>
      </c>
      <c r="U150" s="528"/>
      <c r="V150" s="528"/>
      <c r="W150" s="528"/>
      <c r="X150" s="528"/>
      <c r="Y150" s="528"/>
      <c r="Z150" s="528"/>
      <c r="AA150" s="528"/>
      <c r="AB150" s="528"/>
      <c r="AC150" s="528"/>
      <c r="AD150" s="528"/>
      <c r="AE150" s="528"/>
      <c r="AF150" s="528"/>
      <c r="AG150" s="528"/>
      <c r="AH150" s="528"/>
      <c r="AI150" s="528"/>
      <c r="AJ150" s="528"/>
      <c r="AK150" s="528"/>
      <c r="AL150" s="528"/>
      <c r="AM150" s="528"/>
      <c r="AN150" s="528"/>
      <c r="AO150" s="528"/>
      <c r="AP150" s="528"/>
      <c r="AQ150" s="528"/>
      <c r="AR150" s="528"/>
      <c r="AS150" s="528"/>
      <c r="AT150" s="528"/>
      <c r="AU150" s="528"/>
      <c r="AV150" s="528"/>
      <c r="AW150" s="528"/>
      <c r="AX150" s="528"/>
      <c r="AY150" s="528"/>
      <c r="AZ150" s="528"/>
      <c r="BA150" s="528"/>
      <c r="BB150" s="528"/>
      <c r="BC150" s="528"/>
      <c r="BD150" s="528"/>
      <c r="BE150" s="528"/>
      <c r="BF150" s="528"/>
      <c r="BG150" s="528"/>
      <c r="BH150" s="528"/>
      <c r="BI150" s="528"/>
      <c r="BJ150" s="528"/>
      <c r="BK150" s="528"/>
      <c r="BL150" s="528"/>
      <c r="BM150" s="528"/>
      <c r="BN150" s="528"/>
      <c r="BO150" s="528"/>
      <c r="BP150" s="528"/>
      <c r="BQ150" s="528"/>
      <c r="BR150" s="528"/>
      <c r="BS150" s="528"/>
      <c r="BT150" s="528"/>
      <c r="BU150" s="528"/>
      <c r="BV150" s="528"/>
      <c r="BW150" s="528"/>
      <c r="BX150" s="528"/>
      <c r="BY150" s="528"/>
      <c r="BZ150" s="528"/>
      <c r="CA150" s="528"/>
      <c r="CB150" s="528"/>
      <c r="CC150" s="528"/>
      <c r="CD150" s="528"/>
      <c r="CE150" s="528"/>
      <c r="CF150" s="528"/>
      <c r="CG150" s="528"/>
      <c r="CH150" s="528"/>
      <c r="CI150" s="528"/>
      <c r="CJ150" s="528"/>
      <c r="CK150" s="528"/>
      <c r="CL150" s="528"/>
      <c r="CM150" s="528"/>
      <c r="CN150" s="528"/>
      <c r="CO150" s="528"/>
      <c r="CP150" s="528"/>
      <c r="CQ150" s="528"/>
      <c r="CR150" s="528"/>
      <c r="CS150" s="528"/>
      <c r="CT150" s="528"/>
      <c r="CU150" s="528"/>
      <c r="CV150" s="528"/>
      <c r="CW150" s="528"/>
      <c r="CX150" s="528"/>
      <c r="CY150" s="528"/>
      <c r="CZ150" s="528"/>
      <c r="DA150" s="528"/>
      <c r="DB150" s="528"/>
      <c r="DC150" s="528"/>
      <c r="DD150" s="528"/>
      <c r="DE150" s="528"/>
      <c r="DF150" s="528"/>
      <c r="DG150" s="528"/>
      <c r="DH150" s="528"/>
      <c r="DI150" s="528"/>
      <c r="DJ150" s="528"/>
      <c r="DK150" s="528"/>
      <c r="DL150" s="528"/>
      <c r="DM150" s="528"/>
      <c r="DN150" s="528"/>
      <c r="DO150" s="528"/>
      <c r="DP150" s="528"/>
      <c r="DQ150" s="528"/>
      <c r="DR150" s="528"/>
      <c r="DS150" s="528"/>
      <c r="DT150" s="528"/>
      <c r="DU150" s="528"/>
      <c r="DV150" s="528"/>
      <c r="DW150" s="528"/>
      <c r="DX150" s="528"/>
    </row>
    <row r="151" spans="1:128" ht="12" customHeight="1" x14ac:dyDescent="0.2">
      <c r="A151" s="134"/>
      <c r="B151" s="134"/>
      <c r="C151" s="134" t="s">
        <v>978</v>
      </c>
      <c r="D151" s="134" t="s">
        <v>979</v>
      </c>
      <c r="E151" s="134"/>
      <c r="F151" s="134" t="s">
        <v>980</v>
      </c>
      <c r="G151" s="134"/>
      <c r="H151" s="134"/>
      <c r="I151" s="558">
        <v>412</v>
      </c>
      <c r="K151" s="559">
        <v>15.421250279483527</v>
      </c>
      <c r="L151" s="560"/>
      <c r="M151" s="561" t="s">
        <v>1582</v>
      </c>
      <c r="N151" s="270"/>
      <c r="O151" s="561">
        <v>10.006064281382656</v>
      </c>
      <c r="P151" s="561">
        <v>29.968454258675081</v>
      </c>
      <c r="Q151" s="561">
        <v>30.559473436765398</v>
      </c>
      <c r="R151" s="561">
        <v>18.043933054393303</v>
      </c>
      <c r="S151" s="561">
        <v>13.390722142515543</v>
      </c>
      <c r="T151" s="561">
        <v>5.6521005567740845</v>
      </c>
      <c r="U151" s="528"/>
      <c r="V151" s="528"/>
      <c r="W151" s="528"/>
      <c r="X151" s="528"/>
      <c r="Y151" s="528"/>
      <c r="Z151" s="528"/>
      <c r="AA151" s="528"/>
      <c r="AB151" s="528"/>
      <c r="AC151" s="528"/>
      <c r="AD151" s="528"/>
      <c r="AE151" s="528"/>
      <c r="AF151" s="528"/>
      <c r="AG151" s="528"/>
      <c r="AH151" s="528"/>
      <c r="AI151" s="528"/>
      <c r="AJ151" s="528"/>
      <c r="AK151" s="528"/>
      <c r="AL151" s="528"/>
      <c r="AM151" s="528"/>
      <c r="AN151" s="528"/>
      <c r="AO151" s="528"/>
      <c r="AP151" s="528"/>
      <c r="AQ151" s="528"/>
      <c r="AR151" s="528"/>
      <c r="AS151" s="528"/>
      <c r="AT151" s="528"/>
      <c r="AU151" s="528"/>
      <c r="AV151" s="528"/>
      <c r="AW151" s="528"/>
      <c r="AX151" s="528"/>
      <c r="AY151" s="528"/>
      <c r="AZ151" s="528"/>
      <c r="BA151" s="528"/>
      <c r="BB151" s="528"/>
      <c r="BC151" s="528"/>
      <c r="BD151" s="528"/>
      <c r="BE151" s="528"/>
      <c r="BF151" s="528"/>
      <c r="BG151" s="528"/>
      <c r="BH151" s="528"/>
      <c r="BI151" s="528"/>
      <c r="BJ151" s="528"/>
      <c r="BK151" s="528"/>
      <c r="BL151" s="528"/>
      <c r="BM151" s="528"/>
      <c r="BN151" s="528"/>
      <c r="BO151" s="528"/>
      <c r="BP151" s="528"/>
      <c r="BQ151" s="528"/>
      <c r="BR151" s="528"/>
      <c r="BS151" s="528"/>
      <c r="BT151" s="528"/>
      <c r="BU151" s="528"/>
      <c r="BV151" s="528"/>
      <c r="BW151" s="528"/>
      <c r="BX151" s="528"/>
      <c r="BY151" s="528"/>
      <c r="BZ151" s="528"/>
      <c r="CA151" s="528"/>
      <c r="CB151" s="528"/>
      <c r="CC151" s="528"/>
      <c r="CD151" s="528"/>
      <c r="CE151" s="528"/>
      <c r="CF151" s="528"/>
      <c r="CG151" s="528"/>
      <c r="CH151" s="528"/>
      <c r="CI151" s="528"/>
      <c r="CJ151" s="528"/>
      <c r="CK151" s="528"/>
      <c r="CL151" s="528"/>
      <c r="CM151" s="528"/>
      <c r="CN151" s="528"/>
      <c r="CO151" s="528"/>
      <c r="CP151" s="528"/>
      <c r="CQ151" s="528"/>
      <c r="CR151" s="528"/>
      <c r="CS151" s="528"/>
      <c r="CT151" s="528"/>
      <c r="CU151" s="528"/>
      <c r="CV151" s="528"/>
      <c r="CW151" s="528"/>
      <c r="CX151" s="528"/>
      <c r="CY151" s="528"/>
      <c r="CZ151" s="528"/>
      <c r="DA151" s="528"/>
      <c r="DB151" s="528"/>
      <c r="DC151" s="528"/>
      <c r="DD151" s="528"/>
      <c r="DE151" s="528"/>
      <c r="DF151" s="528"/>
      <c r="DG151" s="528"/>
      <c r="DH151" s="528"/>
      <c r="DI151" s="528"/>
      <c r="DJ151" s="528"/>
      <c r="DK151" s="528"/>
      <c r="DL151" s="528"/>
      <c r="DM151" s="528"/>
      <c r="DN151" s="528"/>
      <c r="DO151" s="528"/>
      <c r="DP151" s="528"/>
      <c r="DQ151" s="528"/>
      <c r="DR151" s="528"/>
      <c r="DS151" s="528"/>
      <c r="DT151" s="528"/>
      <c r="DU151" s="528"/>
      <c r="DV151" s="528"/>
      <c r="DW151" s="528"/>
      <c r="DX151" s="528"/>
    </row>
    <row r="152" spans="1:128" ht="12" customHeight="1" x14ac:dyDescent="0.2">
      <c r="A152" s="134"/>
      <c r="B152" s="134"/>
      <c r="C152" s="134" t="s">
        <v>981</v>
      </c>
      <c r="D152" s="134" t="s">
        <v>982</v>
      </c>
      <c r="E152" s="134"/>
      <c r="F152" s="134" t="s">
        <v>983</v>
      </c>
      <c r="G152" s="134"/>
      <c r="H152" s="134"/>
      <c r="I152" s="558">
        <v>896</v>
      </c>
      <c r="K152" s="559">
        <v>13.72642293170702</v>
      </c>
      <c r="L152" s="560"/>
      <c r="M152" s="561" t="s">
        <v>1583</v>
      </c>
      <c r="N152" s="270"/>
      <c r="O152" s="561">
        <v>10.741907762818677</v>
      </c>
      <c r="P152" s="561">
        <v>30.034465780403742</v>
      </c>
      <c r="Q152" s="561">
        <v>22.125181950509461</v>
      </c>
      <c r="R152" s="561">
        <v>16.835016835016834</v>
      </c>
      <c r="S152" s="561">
        <v>13.465939095229713</v>
      </c>
      <c r="T152" s="561">
        <v>4.9720771032246445</v>
      </c>
      <c r="U152" s="528"/>
      <c r="V152" s="528"/>
      <c r="W152" s="528"/>
      <c r="X152" s="528"/>
      <c r="Y152" s="528"/>
      <c r="Z152" s="528"/>
      <c r="AA152" s="528"/>
      <c r="AB152" s="528"/>
      <c r="AC152" s="528"/>
      <c r="AD152" s="528"/>
      <c r="AE152" s="528"/>
      <c r="AF152" s="528"/>
      <c r="AG152" s="528"/>
      <c r="AH152" s="528"/>
      <c r="AI152" s="528"/>
      <c r="AJ152" s="528"/>
      <c r="AK152" s="528"/>
      <c r="AL152" s="528"/>
      <c r="AM152" s="528"/>
      <c r="AN152" s="528"/>
      <c r="AO152" s="528"/>
      <c r="AP152" s="528"/>
      <c r="AQ152" s="528"/>
      <c r="AR152" s="528"/>
      <c r="AS152" s="528"/>
      <c r="AT152" s="528"/>
      <c r="AU152" s="528"/>
      <c r="AV152" s="528"/>
      <c r="AW152" s="528"/>
      <c r="AX152" s="528"/>
      <c r="AY152" s="528"/>
      <c r="AZ152" s="528"/>
      <c r="BA152" s="528"/>
      <c r="BB152" s="528"/>
      <c r="BC152" s="528"/>
      <c r="BD152" s="528"/>
      <c r="BE152" s="528"/>
      <c r="BF152" s="528"/>
      <c r="BG152" s="528"/>
      <c r="BH152" s="528"/>
      <c r="BI152" s="528"/>
      <c r="BJ152" s="528"/>
      <c r="BK152" s="528"/>
      <c r="BL152" s="528"/>
      <c r="BM152" s="528"/>
      <c r="BN152" s="528"/>
      <c r="BO152" s="528"/>
      <c r="BP152" s="528"/>
      <c r="BQ152" s="528"/>
      <c r="BR152" s="528"/>
      <c r="BS152" s="528"/>
      <c r="BT152" s="528"/>
      <c r="BU152" s="528"/>
      <c r="BV152" s="528"/>
      <c r="BW152" s="528"/>
      <c r="BX152" s="528"/>
      <c r="BY152" s="528"/>
      <c r="BZ152" s="528"/>
      <c r="CA152" s="528"/>
      <c r="CB152" s="528"/>
      <c r="CC152" s="528"/>
      <c r="CD152" s="528"/>
      <c r="CE152" s="528"/>
      <c r="CF152" s="528"/>
      <c r="CG152" s="528"/>
      <c r="CH152" s="528"/>
      <c r="CI152" s="528"/>
      <c r="CJ152" s="528"/>
      <c r="CK152" s="528"/>
      <c r="CL152" s="528"/>
      <c r="CM152" s="528"/>
      <c r="CN152" s="528"/>
      <c r="CO152" s="528"/>
      <c r="CP152" s="528"/>
      <c r="CQ152" s="528"/>
      <c r="CR152" s="528"/>
      <c r="CS152" s="528"/>
      <c r="CT152" s="528"/>
      <c r="CU152" s="528"/>
      <c r="CV152" s="528"/>
      <c r="CW152" s="528"/>
      <c r="CX152" s="528"/>
      <c r="CY152" s="528"/>
      <c r="CZ152" s="528"/>
      <c r="DA152" s="528"/>
      <c r="DB152" s="528"/>
      <c r="DC152" s="528"/>
      <c r="DD152" s="528"/>
      <c r="DE152" s="528"/>
      <c r="DF152" s="528"/>
      <c r="DG152" s="528"/>
      <c r="DH152" s="528"/>
      <c r="DI152" s="528"/>
      <c r="DJ152" s="528"/>
      <c r="DK152" s="528"/>
      <c r="DL152" s="528"/>
      <c r="DM152" s="528"/>
      <c r="DN152" s="528"/>
      <c r="DO152" s="528"/>
      <c r="DP152" s="528"/>
      <c r="DQ152" s="528"/>
      <c r="DR152" s="528"/>
      <c r="DS152" s="528"/>
      <c r="DT152" s="528"/>
      <c r="DU152" s="528"/>
      <c r="DV152" s="528"/>
      <c r="DW152" s="528"/>
      <c r="DX152" s="528"/>
    </row>
    <row r="153" spans="1:128" ht="12" customHeight="1" x14ac:dyDescent="0.2">
      <c r="A153" s="134"/>
      <c r="B153" s="134"/>
      <c r="C153" s="134" t="s">
        <v>985</v>
      </c>
      <c r="D153" s="134" t="s">
        <v>986</v>
      </c>
      <c r="E153" s="134"/>
      <c r="F153" s="134" t="s">
        <v>987</v>
      </c>
      <c r="G153" s="134"/>
      <c r="H153" s="134"/>
      <c r="I153" s="558">
        <v>715</v>
      </c>
      <c r="K153" s="559">
        <v>12.620123625394744</v>
      </c>
      <c r="L153" s="560"/>
      <c r="M153" s="561" t="s">
        <v>404</v>
      </c>
      <c r="N153" s="270"/>
      <c r="O153" s="561">
        <v>10.662177328843995</v>
      </c>
      <c r="P153" s="561">
        <v>22.561863173216885</v>
      </c>
      <c r="Q153" s="561">
        <v>23.128846535636292</v>
      </c>
      <c r="R153" s="561">
        <v>18.338108882521489</v>
      </c>
      <c r="S153" s="561">
        <v>10.192263145703034</v>
      </c>
      <c r="T153" s="561">
        <v>4.1650138833796113</v>
      </c>
      <c r="U153" s="528"/>
      <c r="V153" s="528"/>
      <c r="W153" s="528"/>
      <c r="X153" s="528"/>
      <c r="Y153" s="528"/>
      <c r="Z153" s="528"/>
      <c r="AA153" s="528"/>
      <c r="AB153" s="528"/>
      <c r="AC153" s="528"/>
      <c r="AD153" s="528"/>
      <c r="AE153" s="528"/>
      <c r="AF153" s="528"/>
      <c r="AG153" s="528"/>
      <c r="AH153" s="528"/>
      <c r="AI153" s="528"/>
      <c r="AJ153" s="528"/>
      <c r="AK153" s="528"/>
      <c r="AL153" s="528"/>
      <c r="AM153" s="528"/>
      <c r="AN153" s="528"/>
      <c r="AO153" s="528"/>
      <c r="AP153" s="528"/>
      <c r="AQ153" s="528"/>
      <c r="AR153" s="528"/>
      <c r="AS153" s="528"/>
      <c r="AT153" s="528"/>
      <c r="AU153" s="528"/>
      <c r="AV153" s="528"/>
      <c r="AW153" s="528"/>
      <c r="AX153" s="528"/>
      <c r="AY153" s="528"/>
      <c r="AZ153" s="528"/>
      <c r="BA153" s="528"/>
      <c r="BB153" s="528"/>
      <c r="BC153" s="528"/>
      <c r="BD153" s="528"/>
      <c r="BE153" s="528"/>
      <c r="BF153" s="528"/>
      <c r="BG153" s="528"/>
      <c r="BH153" s="528"/>
      <c r="BI153" s="528"/>
      <c r="BJ153" s="528"/>
      <c r="BK153" s="528"/>
      <c r="BL153" s="528"/>
      <c r="BM153" s="528"/>
      <c r="BN153" s="528"/>
      <c r="BO153" s="528"/>
      <c r="BP153" s="528"/>
      <c r="BQ153" s="528"/>
      <c r="BR153" s="528"/>
      <c r="BS153" s="528"/>
      <c r="BT153" s="528"/>
      <c r="BU153" s="528"/>
      <c r="BV153" s="528"/>
      <c r="BW153" s="528"/>
      <c r="BX153" s="528"/>
      <c r="BY153" s="528"/>
      <c r="BZ153" s="528"/>
      <c r="CA153" s="528"/>
      <c r="CB153" s="528"/>
      <c r="CC153" s="528"/>
      <c r="CD153" s="528"/>
      <c r="CE153" s="528"/>
      <c r="CF153" s="528"/>
      <c r="CG153" s="528"/>
      <c r="CH153" s="528"/>
      <c r="CI153" s="528"/>
      <c r="CJ153" s="528"/>
      <c r="CK153" s="528"/>
      <c r="CL153" s="528"/>
      <c r="CM153" s="528"/>
      <c r="CN153" s="528"/>
      <c r="CO153" s="528"/>
      <c r="CP153" s="528"/>
      <c r="CQ153" s="528"/>
      <c r="CR153" s="528"/>
      <c r="CS153" s="528"/>
      <c r="CT153" s="528"/>
      <c r="CU153" s="528"/>
      <c r="CV153" s="528"/>
      <c r="CW153" s="528"/>
      <c r="CX153" s="528"/>
      <c r="CY153" s="528"/>
      <c r="CZ153" s="528"/>
      <c r="DA153" s="528"/>
      <c r="DB153" s="528"/>
      <c r="DC153" s="528"/>
      <c r="DD153" s="528"/>
      <c r="DE153" s="528"/>
      <c r="DF153" s="528"/>
      <c r="DG153" s="528"/>
      <c r="DH153" s="528"/>
      <c r="DI153" s="528"/>
      <c r="DJ153" s="528"/>
      <c r="DK153" s="528"/>
      <c r="DL153" s="528"/>
      <c r="DM153" s="528"/>
      <c r="DN153" s="528"/>
      <c r="DO153" s="528"/>
      <c r="DP153" s="528"/>
      <c r="DQ153" s="528"/>
      <c r="DR153" s="528"/>
      <c r="DS153" s="528"/>
      <c r="DT153" s="528"/>
      <c r="DU153" s="528"/>
      <c r="DV153" s="528"/>
      <c r="DW153" s="528"/>
      <c r="DX153" s="528"/>
    </row>
    <row r="154" spans="1:128" ht="12" customHeight="1" x14ac:dyDescent="0.2">
      <c r="A154" s="134"/>
      <c r="B154" s="134"/>
      <c r="C154" s="134" t="s">
        <v>989</v>
      </c>
      <c r="D154" s="134" t="s">
        <v>990</v>
      </c>
      <c r="E154" s="134"/>
      <c r="F154" s="134" t="s">
        <v>991</v>
      </c>
      <c r="G154" s="134"/>
      <c r="H154" s="134"/>
      <c r="I154" s="558">
        <v>514</v>
      </c>
      <c r="K154" s="559">
        <v>15.877691565339081</v>
      </c>
      <c r="L154" s="560"/>
      <c r="M154" s="561" t="s">
        <v>1584</v>
      </c>
      <c r="N154" s="270"/>
      <c r="O154" s="561">
        <v>13.875443691513391</v>
      </c>
      <c r="P154" s="561">
        <v>28.571428571428569</v>
      </c>
      <c r="Q154" s="561">
        <v>29.61321514907333</v>
      </c>
      <c r="R154" s="561">
        <v>20.052310374891022</v>
      </c>
      <c r="S154" s="561">
        <v>15.175030177616829</v>
      </c>
      <c r="T154" s="561">
        <v>5.1907196224931189</v>
      </c>
      <c r="U154" s="528"/>
      <c r="V154" s="528"/>
      <c r="W154" s="528"/>
      <c r="X154" s="528"/>
      <c r="Y154" s="528"/>
      <c r="Z154" s="528"/>
      <c r="AA154" s="528"/>
      <c r="AB154" s="528"/>
      <c r="AC154" s="528"/>
      <c r="AD154" s="528"/>
      <c r="AE154" s="528"/>
      <c r="AF154" s="528"/>
      <c r="AG154" s="528"/>
      <c r="AH154" s="528"/>
      <c r="AI154" s="528"/>
      <c r="AJ154" s="528"/>
      <c r="AK154" s="528"/>
      <c r="AL154" s="528"/>
      <c r="AM154" s="528"/>
      <c r="AN154" s="528"/>
      <c r="AO154" s="528"/>
      <c r="AP154" s="528"/>
      <c r="AQ154" s="528"/>
      <c r="AR154" s="528"/>
      <c r="AS154" s="528"/>
      <c r="AT154" s="528"/>
      <c r="AU154" s="528"/>
      <c r="AV154" s="528"/>
      <c r="AW154" s="528"/>
      <c r="AX154" s="528"/>
      <c r="AY154" s="528"/>
      <c r="AZ154" s="528"/>
      <c r="BA154" s="528"/>
      <c r="BB154" s="528"/>
      <c r="BC154" s="528"/>
      <c r="BD154" s="528"/>
      <c r="BE154" s="528"/>
      <c r="BF154" s="528"/>
      <c r="BG154" s="528"/>
      <c r="BH154" s="528"/>
      <c r="BI154" s="528"/>
      <c r="BJ154" s="528"/>
      <c r="BK154" s="528"/>
      <c r="BL154" s="528"/>
      <c r="BM154" s="528"/>
      <c r="BN154" s="528"/>
      <c r="BO154" s="528"/>
      <c r="BP154" s="528"/>
      <c r="BQ154" s="528"/>
      <c r="BR154" s="528"/>
      <c r="BS154" s="528"/>
      <c r="BT154" s="528"/>
      <c r="BU154" s="528"/>
      <c r="BV154" s="528"/>
      <c r="BW154" s="528"/>
      <c r="BX154" s="528"/>
      <c r="BY154" s="528"/>
      <c r="BZ154" s="528"/>
      <c r="CA154" s="528"/>
      <c r="CB154" s="528"/>
      <c r="CC154" s="528"/>
      <c r="CD154" s="528"/>
      <c r="CE154" s="528"/>
      <c r="CF154" s="528"/>
      <c r="CG154" s="528"/>
      <c r="CH154" s="528"/>
      <c r="CI154" s="528"/>
      <c r="CJ154" s="528"/>
      <c r="CK154" s="528"/>
      <c r="CL154" s="528"/>
      <c r="CM154" s="528"/>
      <c r="CN154" s="528"/>
      <c r="CO154" s="528"/>
      <c r="CP154" s="528"/>
      <c r="CQ154" s="528"/>
      <c r="CR154" s="528"/>
      <c r="CS154" s="528"/>
      <c r="CT154" s="528"/>
      <c r="CU154" s="528"/>
      <c r="CV154" s="528"/>
      <c r="CW154" s="528"/>
      <c r="CX154" s="528"/>
      <c r="CY154" s="528"/>
      <c r="CZ154" s="528"/>
      <c r="DA154" s="528"/>
      <c r="DB154" s="528"/>
      <c r="DC154" s="528"/>
      <c r="DD154" s="528"/>
      <c r="DE154" s="528"/>
      <c r="DF154" s="528"/>
      <c r="DG154" s="528"/>
      <c r="DH154" s="528"/>
      <c r="DI154" s="528"/>
      <c r="DJ154" s="528"/>
      <c r="DK154" s="528"/>
      <c r="DL154" s="528"/>
      <c r="DM154" s="528"/>
      <c r="DN154" s="528"/>
      <c r="DO154" s="528"/>
      <c r="DP154" s="528"/>
      <c r="DQ154" s="528"/>
      <c r="DR154" s="528"/>
      <c r="DS154" s="528"/>
      <c r="DT154" s="528"/>
      <c r="DU154" s="528"/>
      <c r="DV154" s="528"/>
      <c r="DW154" s="528"/>
      <c r="DX154" s="528"/>
    </row>
    <row r="155" spans="1:128" ht="12" customHeight="1" x14ac:dyDescent="0.2">
      <c r="A155" s="134"/>
      <c r="B155" s="134"/>
      <c r="C155" s="134" t="s">
        <v>993</v>
      </c>
      <c r="D155" s="134" t="s">
        <v>994</v>
      </c>
      <c r="E155" s="134"/>
      <c r="F155" s="134" t="s">
        <v>995</v>
      </c>
      <c r="G155" s="134"/>
      <c r="H155" s="134"/>
      <c r="I155" s="558">
        <v>665</v>
      </c>
      <c r="K155" s="559">
        <v>20.733081366897842</v>
      </c>
      <c r="L155" s="560"/>
      <c r="M155" s="561" t="s">
        <v>407</v>
      </c>
      <c r="N155" s="270"/>
      <c r="O155" s="561">
        <v>12.107329842931938</v>
      </c>
      <c r="P155" s="561">
        <v>30.420353982300885</v>
      </c>
      <c r="Q155" s="561">
        <v>45.109698585195822</v>
      </c>
      <c r="R155" s="561">
        <v>23.858565053209752</v>
      </c>
      <c r="S155" s="561">
        <v>16.82731579807221</v>
      </c>
      <c r="T155" s="561">
        <v>8.9813091674083658</v>
      </c>
      <c r="U155" s="528"/>
      <c r="V155" s="528"/>
      <c r="W155" s="528"/>
      <c r="X155" s="528"/>
      <c r="Y155" s="528"/>
      <c r="Z155" s="528"/>
      <c r="AA155" s="528"/>
      <c r="AB155" s="528"/>
      <c r="AC155" s="528"/>
      <c r="AD155" s="528"/>
      <c r="AE155" s="528"/>
      <c r="AF155" s="528"/>
      <c r="AG155" s="528"/>
      <c r="AH155" s="528"/>
      <c r="AI155" s="528"/>
      <c r="AJ155" s="528"/>
      <c r="AK155" s="528"/>
      <c r="AL155" s="528"/>
      <c r="AM155" s="528"/>
      <c r="AN155" s="528"/>
      <c r="AO155" s="528"/>
      <c r="AP155" s="528"/>
      <c r="AQ155" s="528"/>
      <c r="AR155" s="528"/>
      <c r="AS155" s="528"/>
      <c r="AT155" s="528"/>
      <c r="AU155" s="528"/>
      <c r="AV155" s="528"/>
      <c r="AW155" s="528"/>
      <c r="AX155" s="528"/>
      <c r="AY155" s="528"/>
      <c r="AZ155" s="528"/>
      <c r="BA155" s="528"/>
      <c r="BB155" s="528"/>
      <c r="BC155" s="528"/>
      <c r="BD155" s="528"/>
      <c r="BE155" s="528"/>
      <c r="BF155" s="528"/>
      <c r="BG155" s="528"/>
      <c r="BH155" s="528"/>
      <c r="BI155" s="528"/>
      <c r="BJ155" s="528"/>
      <c r="BK155" s="528"/>
      <c r="BL155" s="528"/>
      <c r="BM155" s="528"/>
      <c r="BN155" s="528"/>
      <c r="BO155" s="528"/>
      <c r="BP155" s="528"/>
      <c r="BQ155" s="528"/>
      <c r="BR155" s="528"/>
      <c r="BS155" s="528"/>
      <c r="BT155" s="528"/>
      <c r="BU155" s="528"/>
      <c r="BV155" s="528"/>
      <c r="BW155" s="528"/>
      <c r="BX155" s="528"/>
      <c r="BY155" s="528"/>
      <c r="BZ155" s="528"/>
      <c r="CA155" s="528"/>
      <c r="CB155" s="528"/>
      <c r="CC155" s="528"/>
      <c r="CD155" s="528"/>
      <c r="CE155" s="528"/>
      <c r="CF155" s="528"/>
      <c r="CG155" s="528"/>
      <c r="CH155" s="528"/>
      <c r="CI155" s="528"/>
      <c r="CJ155" s="528"/>
      <c r="CK155" s="528"/>
      <c r="CL155" s="528"/>
      <c r="CM155" s="528"/>
      <c r="CN155" s="528"/>
      <c r="CO155" s="528"/>
      <c r="CP155" s="528"/>
      <c r="CQ155" s="528"/>
      <c r="CR155" s="528"/>
      <c r="CS155" s="528"/>
      <c r="CT155" s="528"/>
      <c r="CU155" s="528"/>
      <c r="CV155" s="528"/>
      <c r="CW155" s="528"/>
      <c r="CX155" s="528"/>
      <c r="CY155" s="528"/>
      <c r="CZ155" s="528"/>
      <c r="DA155" s="528"/>
      <c r="DB155" s="528"/>
      <c r="DC155" s="528"/>
      <c r="DD155" s="528"/>
      <c r="DE155" s="528"/>
      <c r="DF155" s="528"/>
      <c r="DG155" s="528"/>
      <c r="DH155" s="528"/>
      <c r="DI155" s="528"/>
      <c r="DJ155" s="528"/>
      <c r="DK155" s="528"/>
      <c r="DL155" s="528"/>
      <c r="DM155" s="528"/>
      <c r="DN155" s="528"/>
      <c r="DO155" s="528"/>
      <c r="DP155" s="528"/>
      <c r="DQ155" s="528"/>
      <c r="DR155" s="528"/>
      <c r="DS155" s="528"/>
      <c r="DT155" s="528"/>
      <c r="DU155" s="528"/>
      <c r="DV155" s="528"/>
      <c r="DW155" s="528"/>
      <c r="DX155" s="528"/>
    </row>
    <row r="156" spans="1:128" ht="12" customHeight="1" x14ac:dyDescent="0.2">
      <c r="A156" s="134"/>
      <c r="B156" s="134"/>
      <c r="C156" s="134" t="s">
        <v>997</v>
      </c>
      <c r="D156" s="134" t="s">
        <v>998</v>
      </c>
      <c r="E156" s="134"/>
      <c r="F156" s="134" t="s">
        <v>999</v>
      </c>
      <c r="G156" s="134"/>
      <c r="H156" s="134"/>
      <c r="I156" s="558">
        <v>1034</v>
      </c>
      <c r="K156" s="559">
        <v>20.271570880362273</v>
      </c>
      <c r="L156" s="560"/>
      <c r="M156" s="561" t="s">
        <v>399</v>
      </c>
      <c r="N156" s="270"/>
      <c r="O156" s="561">
        <v>12.583271650629163</v>
      </c>
      <c r="P156" s="561">
        <v>28.137843819159023</v>
      </c>
      <c r="Q156" s="561">
        <v>36.491593900690731</v>
      </c>
      <c r="R156" s="561">
        <v>26.024096385542169</v>
      </c>
      <c r="S156" s="561">
        <v>21.187836205950159</v>
      </c>
      <c r="T156" s="561">
        <v>8.8362474149276178</v>
      </c>
      <c r="U156" s="528"/>
      <c r="V156" s="528"/>
      <c r="W156" s="528"/>
      <c r="X156" s="528"/>
      <c r="Y156" s="528"/>
      <c r="Z156" s="528"/>
      <c r="AA156" s="528"/>
      <c r="AB156" s="528"/>
      <c r="AC156" s="528"/>
      <c r="AD156" s="528"/>
      <c r="AE156" s="528"/>
      <c r="AF156" s="528"/>
      <c r="AG156" s="528"/>
      <c r="AH156" s="528"/>
      <c r="AI156" s="528"/>
      <c r="AJ156" s="528"/>
      <c r="AK156" s="528"/>
      <c r="AL156" s="528"/>
      <c r="AM156" s="528"/>
      <c r="AN156" s="528"/>
      <c r="AO156" s="528"/>
      <c r="AP156" s="528"/>
      <c r="AQ156" s="528"/>
      <c r="AR156" s="528"/>
      <c r="AS156" s="528"/>
      <c r="AT156" s="528"/>
      <c r="AU156" s="528"/>
      <c r="AV156" s="528"/>
      <c r="AW156" s="528"/>
      <c r="AX156" s="528"/>
      <c r="AY156" s="528"/>
      <c r="AZ156" s="528"/>
      <c r="BA156" s="528"/>
      <c r="BB156" s="528"/>
      <c r="BC156" s="528"/>
      <c r="BD156" s="528"/>
      <c r="BE156" s="528"/>
      <c r="BF156" s="528"/>
      <c r="BG156" s="528"/>
      <c r="BH156" s="528"/>
      <c r="BI156" s="528"/>
      <c r="BJ156" s="528"/>
      <c r="BK156" s="528"/>
      <c r="BL156" s="528"/>
      <c r="BM156" s="528"/>
      <c r="BN156" s="528"/>
      <c r="BO156" s="528"/>
      <c r="BP156" s="528"/>
      <c r="BQ156" s="528"/>
      <c r="BR156" s="528"/>
      <c r="BS156" s="528"/>
      <c r="BT156" s="528"/>
      <c r="BU156" s="528"/>
      <c r="BV156" s="528"/>
      <c r="BW156" s="528"/>
      <c r="BX156" s="528"/>
      <c r="BY156" s="528"/>
      <c r="BZ156" s="528"/>
      <c r="CA156" s="528"/>
      <c r="CB156" s="528"/>
      <c r="CC156" s="528"/>
      <c r="CD156" s="528"/>
      <c r="CE156" s="528"/>
      <c r="CF156" s="528"/>
      <c r="CG156" s="528"/>
      <c r="CH156" s="528"/>
      <c r="CI156" s="528"/>
      <c r="CJ156" s="528"/>
      <c r="CK156" s="528"/>
      <c r="CL156" s="528"/>
      <c r="CM156" s="528"/>
      <c r="CN156" s="528"/>
      <c r="CO156" s="528"/>
      <c r="CP156" s="528"/>
      <c r="CQ156" s="528"/>
      <c r="CR156" s="528"/>
      <c r="CS156" s="528"/>
      <c r="CT156" s="528"/>
      <c r="CU156" s="528"/>
      <c r="CV156" s="528"/>
      <c r="CW156" s="528"/>
      <c r="CX156" s="528"/>
      <c r="CY156" s="528"/>
      <c r="CZ156" s="528"/>
      <c r="DA156" s="528"/>
      <c r="DB156" s="528"/>
      <c r="DC156" s="528"/>
      <c r="DD156" s="528"/>
      <c r="DE156" s="528"/>
      <c r="DF156" s="528"/>
      <c r="DG156" s="528"/>
      <c r="DH156" s="528"/>
      <c r="DI156" s="528"/>
      <c r="DJ156" s="528"/>
      <c r="DK156" s="528"/>
      <c r="DL156" s="528"/>
      <c r="DM156" s="528"/>
      <c r="DN156" s="528"/>
      <c r="DO156" s="528"/>
      <c r="DP156" s="528"/>
      <c r="DQ156" s="528"/>
      <c r="DR156" s="528"/>
      <c r="DS156" s="528"/>
      <c r="DT156" s="528"/>
      <c r="DU156" s="528"/>
      <c r="DV156" s="528"/>
      <c r="DW156" s="528"/>
      <c r="DX156" s="528"/>
    </row>
    <row r="157" spans="1:128" ht="12" customHeight="1" x14ac:dyDescent="0.2">
      <c r="A157" s="134"/>
      <c r="B157" s="134"/>
      <c r="C157" s="134"/>
      <c r="D157" s="134"/>
      <c r="E157" s="134"/>
      <c r="F157" s="134"/>
      <c r="G157" s="134"/>
      <c r="H157" s="134"/>
      <c r="I157" s="558"/>
      <c r="K157" s="559"/>
      <c r="L157" s="560"/>
      <c r="M157" s="561"/>
      <c r="N157" s="270"/>
      <c r="O157" s="561"/>
      <c r="P157" s="561"/>
      <c r="Q157" s="561"/>
      <c r="R157" s="561"/>
      <c r="S157" s="561"/>
      <c r="T157" s="561"/>
      <c r="U157" s="528"/>
      <c r="V157" s="528"/>
      <c r="W157" s="528"/>
      <c r="X157" s="528"/>
      <c r="Y157" s="528"/>
      <c r="Z157" s="528"/>
      <c r="AA157" s="528"/>
      <c r="AB157" s="528"/>
      <c r="AC157" s="528"/>
      <c r="AD157" s="528"/>
      <c r="AE157" s="528"/>
      <c r="AF157" s="528"/>
      <c r="AG157" s="528"/>
      <c r="AH157" s="528"/>
      <c r="AI157" s="528"/>
      <c r="AJ157" s="528"/>
      <c r="AK157" s="528"/>
      <c r="AL157" s="528"/>
      <c r="AM157" s="528"/>
      <c r="AN157" s="528"/>
      <c r="AO157" s="528"/>
      <c r="AP157" s="528"/>
      <c r="AQ157" s="528"/>
      <c r="AR157" s="528"/>
      <c r="AS157" s="528"/>
      <c r="AT157" s="528"/>
      <c r="AU157" s="528"/>
      <c r="AV157" s="528"/>
      <c r="AW157" s="528"/>
      <c r="AX157" s="528"/>
      <c r="AY157" s="528"/>
      <c r="AZ157" s="528"/>
      <c r="BA157" s="528"/>
      <c r="BB157" s="528"/>
      <c r="BC157" s="528"/>
      <c r="BD157" s="528"/>
      <c r="BE157" s="528"/>
      <c r="BF157" s="528"/>
      <c r="BG157" s="528"/>
      <c r="BH157" s="528"/>
      <c r="BI157" s="528"/>
      <c r="BJ157" s="528"/>
      <c r="BK157" s="528"/>
      <c r="BL157" s="528"/>
      <c r="BM157" s="528"/>
      <c r="BN157" s="528"/>
      <c r="BO157" s="528"/>
      <c r="BP157" s="528"/>
      <c r="BQ157" s="528"/>
      <c r="BR157" s="528"/>
      <c r="BS157" s="528"/>
      <c r="BT157" s="528"/>
      <c r="BU157" s="528"/>
      <c r="BV157" s="528"/>
      <c r="BW157" s="528"/>
      <c r="BX157" s="528"/>
      <c r="BY157" s="528"/>
      <c r="BZ157" s="528"/>
      <c r="CA157" s="528"/>
      <c r="CB157" s="528"/>
      <c r="CC157" s="528"/>
      <c r="CD157" s="528"/>
      <c r="CE157" s="528"/>
      <c r="CF157" s="528"/>
      <c r="CG157" s="528"/>
      <c r="CH157" s="528"/>
      <c r="CI157" s="528"/>
      <c r="CJ157" s="528"/>
      <c r="CK157" s="528"/>
      <c r="CL157" s="528"/>
      <c r="CM157" s="528"/>
      <c r="CN157" s="528"/>
      <c r="CO157" s="528"/>
      <c r="CP157" s="528"/>
      <c r="CQ157" s="528"/>
      <c r="CR157" s="528"/>
      <c r="CS157" s="528"/>
      <c r="CT157" s="528"/>
      <c r="CU157" s="528"/>
      <c r="CV157" s="528"/>
      <c r="CW157" s="528"/>
      <c r="CX157" s="528"/>
      <c r="CY157" s="528"/>
      <c r="CZ157" s="528"/>
      <c r="DA157" s="528"/>
      <c r="DB157" s="528"/>
      <c r="DC157" s="528"/>
      <c r="DD157" s="528"/>
      <c r="DE157" s="528"/>
      <c r="DF157" s="528"/>
      <c r="DG157" s="528"/>
      <c r="DH157" s="528"/>
      <c r="DI157" s="528"/>
      <c r="DJ157" s="528"/>
      <c r="DK157" s="528"/>
      <c r="DL157" s="528"/>
      <c r="DM157" s="528"/>
      <c r="DN157" s="528"/>
      <c r="DO157" s="528"/>
      <c r="DP157" s="528"/>
      <c r="DQ157" s="528"/>
      <c r="DR157" s="528"/>
      <c r="DS157" s="528"/>
      <c r="DT157" s="528"/>
      <c r="DU157" s="528"/>
      <c r="DV157" s="528"/>
      <c r="DW157" s="528"/>
      <c r="DX157" s="528"/>
    </row>
    <row r="158" spans="1:128" ht="12" customHeight="1" x14ac:dyDescent="0.2">
      <c r="A158" s="134"/>
      <c r="B158" s="134"/>
      <c r="C158" s="134" t="s">
        <v>1001</v>
      </c>
      <c r="D158" s="134" t="s">
        <v>1002</v>
      </c>
      <c r="E158" s="134" t="s">
        <v>1003</v>
      </c>
      <c r="F158" s="134"/>
      <c r="G158" s="134"/>
      <c r="H158" s="134"/>
      <c r="I158" s="558">
        <v>8857</v>
      </c>
      <c r="K158" s="559">
        <v>17.381171687597071</v>
      </c>
      <c r="L158" s="560"/>
      <c r="M158" s="561" t="s">
        <v>1585</v>
      </c>
      <c r="N158" s="270"/>
      <c r="O158" s="561">
        <v>11.739121680124034</v>
      </c>
      <c r="P158" s="561">
        <v>28.418950332318371</v>
      </c>
      <c r="Q158" s="561">
        <v>32.450492197800791</v>
      </c>
      <c r="R158" s="561">
        <v>21.789559028872574</v>
      </c>
      <c r="S158" s="561">
        <v>16.423118865866957</v>
      </c>
      <c r="T158" s="561">
        <v>7.2287207691763307</v>
      </c>
      <c r="U158" s="528"/>
      <c r="V158" s="528"/>
      <c r="W158" s="528"/>
      <c r="X158" s="528"/>
      <c r="Y158" s="528"/>
      <c r="Z158" s="528"/>
      <c r="AA158" s="528"/>
      <c r="AB158" s="528"/>
      <c r="AC158" s="528"/>
      <c r="AD158" s="528"/>
      <c r="AE158" s="528"/>
      <c r="AF158" s="528"/>
      <c r="AG158" s="528"/>
      <c r="AH158" s="528"/>
      <c r="AI158" s="528"/>
      <c r="AJ158" s="528"/>
      <c r="AK158" s="528"/>
      <c r="AL158" s="528"/>
      <c r="AM158" s="528"/>
      <c r="AN158" s="528"/>
      <c r="AO158" s="528"/>
      <c r="AP158" s="528"/>
      <c r="AQ158" s="528"/>
      <c r="AR158" s="528"/>
      <c r="AS158" s="528"/>
      <c r="AT158" s="528"/>
      <c r="AU158" s="528"/>
      <c r="AV158" s="528"/>
      <c r="AW158" s="528"/>
      <c r="AX158" s="528"/>
      <c r="AY158" s="528"/>
      <c r="AZ158" s="528"/>
      <c r="BA158" s="528"/>
      <c r="BB158" s="528"/>
      <c r="BC158" s="528"/>
      <c r="BD158" s="528"/>
      <c r="BE158" s="528"/>
      <c r="BF158" s="528"/>
      <c r="BG158" s="528"/>
      <c r="BH158" s="528"/>
      <c r="BI158" s="528"/>
      <c r="BJ158" s="528"/>
      <c r="BK158" s="528"/>
      <c r="BL158" s="528"/>
      <c r="BM158" s="528"/>
      <c r="BN158" s="528"/>
      <c r="BO158" s="528"/>
      <c r="BP158" s="528"/>
      <c r="BQ158" s="528"/>
      <c r="BR158" s="528"/>
      <c r="BS158" s="528"/>
      <c r="BT158" s="528"/>
      <c r="BU158" s="528"/>
      <c r="BV158" s="528"/>
      <c r="BW158" s="528"/>
      <c r="BX158" s="528"/>
      <c r="BY158" s="528"/>
      <c r="BZ158" s="528"/>
      <c r="CA158" s="528"/>
      <c r="CB158" s="528"/>
      <c r="CC158" s="528"/>
      <c r="CD158" s="528"/>
      <c r="CE158" s="528"/>
      <c r="CF158" s="528"/>
      <c r="CG158" s="528"/>
      <c r="CH158" s="528"/>
      <c r="CI158" s="528"/>
      <c r="CJ158" s="528"/>
      <c r="CK158" s="528"/>
      <c r="CL158" s="528"/>
      <c r="CM158" s="528"/>
      <c r="CN158" s="528"/>
      <c r="CO158" s="528"/>
      <c r="CP158" s="528"/>
      <c r="CQ158" s="528"/>
      <c r="CR158" s="528"/>
      <c r="CS158" s="528"/>
      <c r="CT158" s="528"/>
      <c r="CU158" s="528"/>
      <c r="CV158" s="528"/>
      <c r="CW158" s="528"/>
      <c r="CX158" s="528"/>
      <c r="CY158" s="528"/>
      <c r="CZ158" s="528"/>
      <c r="DA158" s="528"/>
      <c r="DB158" s="528"/>
      <c r="DC158" s="528"/>
      <c r="DD158" s="528"/>
      <c r="DE158" s="528"/>
      <c r="DF158" s="528"/>
      <c r="DG158" s="528"/>
      <c r="DH158" s="528"/>
      <c r="DI158" s="528"/>
      <c r="DJ158" s="528"/>
      <c r="DK158" s="528"/>
      <c r="DL158" s="528"/>
      <c r="DM158" s="528"/>
      <c r="DN158" s="528"/>
      <c r="DO158" s="528"/>
      <c r="DP158" s="528"/>
      <c r="DQ158" s="528"/>
      <c r="DR158" s="528"/>
      <c r="DS158" s="528"/>
      <c r="DT158" s="528"/>
      <c r="DU158" s="528"/>
      <c r="DV158" s="528"/>
      <c r="DW158" s="528"/>
      <c r="DX158" s="528"/>
    </row>
    <row r="159" spans="1:128" ht="16.5" customHeight="1" x14ac:dyDescent="0.2">
      <c r="A159" s="134"/>
      <c r="B159" s="134"/>
      <c r="C159" s="134" t="s">
        <v>1005</v>
      </c>
      <c r="D159" s="134" t="s">
        <v>1006</v>
      </c>
      <c r="E159" s="134"/>
      <c r="F159" s="134" t="s">
        <v>1007</v>
      </c>
      <c r="G159" s="134"/>
      <c r="H159" s="134"/>
      <c r="I159" s="558">
        <v>1305</v>
      </c>
      <c r="K159" s="559">
        <v>17.405763959044588</v>
      </c>
      <c r="L159" s="560"/>
      <c r="M159" s="561" t="s">
        <v>1586</v>
      </c>
      <c r="N159" s="270"/>
      <c r="O159" s="561">
        <v>12.363352420614262</v>
      </c>
      <c r="P159" s="561">
        <v>32.094594594594589</v>
      </c>
      <c r="Q159" s="561">
        <v>32.869228057807547</v>
      </c>
      <c r="R159" s="561">
        <v>22.015577809569226</v>
      </c>
      <c r="S159" s="561">
        <v>14.708034538270159</v>
      </c>
      <c r="T159" s="561">
        <v>6.8013799901429275</v>
      </c>
      <c r="U159" s="528"/>
      <c r="V159" s="528"/>
      <c r="W159" s="528"/>
      <c r="X159" s="528"/>
      <c r="Y159" s="528"/>
      <c r="Z159" s="528"/>
      <c r="AA159" s="528"/>
      <c r="AB159" s="528"/>
      <c r="AC159" s="528"/>
      <c r="AD159" s="528"/>
      <c r="AE159" s="528"/>
      <c r="AF159" s="528"/>
      <c r="AG159" s="528"/>
      <c r="AH159" s="528"/>
      <c r="AI159" s="528"/>
      <c r="AJ159" s="528"/>
      <c r="AK159" s="528"/>
      <c r="AL159" s="528"/>
      <c r="AM159" s="528"/>
      <c r="AN159" s="528"/>
      <c r="AO159" s="528"/>
      <c r="AP159" s="528"/>
      <c r="AQ159" s="528"/>
      <c r="AR159" s="528"/>
      <c r="AS159" s="528"/>
      <c r="AT159" s="528"/>
      <c r="AU159" s="528"/>
      <c r="AV159" s="528"/>
      <c r="AW159" s="528"/>
      <c r="AX159" s="528"/>
      <c r="AY159" s="528"/>
      <c r="AZ159" s="528"/>
      <c r="BA159" s="528"/>
      <c r="BB159" s="528"/>
      <c r="BC159" s="528"/>
      <c r="BD159" s="528"/>
      <c r="BE159" s="528"/>
      <c r="BF159" s="528"/>
      <c r="BG159" s="528"/>
      <c r="BH159" s="528"/>
      <c r="BI159" s="528"/>
      <c r="BJ159" s="528"/>
      <c r="BK159" s="528"/>
      <c r="BL159" s="528"/>
      <c r="BM159" s="528"/>
      <c r="BN159" s="528"/>
      <c r="BO159" s="528"/>
      <c r="BP159" s="528"/>
      <c r="BQ159" s="528"/>
      <c r="BR159" s="528"/>
      <c r="BS159" s="528"/>
      <c r="BT159" s="528"/>
      <c r="BU159" s="528"/>
      <c r="BV159" s="528"/>
      <c r="BW159" s="528"/>
      <c r="BX159" s="528"/>
      <c r="BY159" s="528"/>
      <c r="BZ159" s="528"/>
      <c r="CA159" s="528"/>
      <c r="CB159" s="528"/>
      <c r="CC159" s="528"/>
      <c r="CD159" s="528"/>
      <c r="CE159" s="528"/>
      <c r="CF159" s="528"/>
      <c r="CG159" s="528"/>
      <c r="CH159" s="528"/>
      <c r="CI159" s="528"/>
      <c r="CJ159" s="528"/>
      <c r="CK159" s="528"/>
      <c r="CL159" s="528"/>
      <c r="CM159" s="528"/>
      <c r="CN159" s="528"/>
      <c r="CO159" s="528"/>
      <c r="CP159" s="528"/>
      <c r="CQ159" s="528"/>
      <c r="CR159" s="528"/>
      <c r="CS159" s="528"/>
      <c r="CT159" s="528"/>
      <c r="CU159" s="528"/>
      <c r="CV159" s="528"/>
      <c r="CW159" s="528"/>
      <c r="CX159" s="528"/>
      <c r="CY159" s="528"/>
      <c r="CZ159" s="528"/>
      <c r="DA159" s="528"/>
      <c r="DB159" s="528"/>
      <c r="DC159" s="528"/>
      <c r="DD159" s="528"/>
      <c r="DE159" s="528"/>
      <c r="DF159" s="528"/>
      <c r="DG159" s="528"/>
      <c r="DH159" s="528"/>
      <c r="DI159" s="528"/>
      <c r="DJ159" s="528"/>
      <c r="DK159" s="528"/>
      <c r="DL159" s="528"/>
      <c r="DM159" s="528"/>
      <c r="DN159" s="528"/>
      <c r="DO159" s="528"/>
      <c r="DP159" s="528"/>
      <c r="DQ159" s="528"/>
      <c r="DR159" s="528"/>
      <c r="DS159" s="528"/>
      <c r="DT159" s="528"/>
      <c r="DU159" s="528"/>
      <c r="DV159" s="528"/>
      <c r="DW159" s="528"/>
      <c r="DX159" s="528"/>
    </row>
    <row r="160" spans="1:128" ht="12" customHeight="1" x14ac:dyDescent="0.2">
      <c r="A160" s="134"/>
      <c r="B160" s="134"/>
      <c r="C160" s="134" t="s">
        <v>1009</v>
      </c>
      <c r="D160" s="134" t="s">
        <v>1010</v>
      </c>
      <c r="E160" s="134"/>
      <c r="F160" s="134" t="s">
        <v>1011</v>
      </c>
      <c r="G160" s="134"/>
      <c r="H160" s="134"/>
      <c r="I160" s="558">
        <v>238</v>
      </c>
      <c r="K160" s="559">
        <v>19.259888041703757</v>
      </c>
      <c r="L160" s="560"/>
      <c r="M160" s="561" t="s">
        <v>1587</v>
      </c>
      <c r="N160" s="270"/>
      <c r="O160" s="561" t="s">
        <v>2406</v>
      </c>
      <c r="P160" s="561" t="s">
        <v>2406</v>
      </c>
      <c r="Q160" s="561">
        <v>36.391594054331115</v>
      </c>
      <c r="R160" s="561">
        <v>20.424509411293553</v>
      </c>
      <c r="S160" s="561">
        <v>18.039980497318382</v>
      </c>
      <c r="T160" s="561">
        <v>7.3495636196600831</v>
      </c>
      <c r="U160" s="528"/>
      <c r="V160" s="528"/>
      <c r="W160" s="528"/>
      <c r="X160" s="528"/>
      <c r="Y160" s="528"/>
      <c r="Z160" s="528"/>
      <c r="AA160" s="528"/>
      <c r="AB160" s="528"/>
      <c r="AC160" s="528"/>
      <c r="AD160" s="528"/>
      <c r="AE160" s="528"/>
      <c r="AF160" s="528"/>
      <c r="AG160" s="528"/>
      <c r="AH160" s="528"/>
      <c r="AI160" s="528"/>
      <c r="AJ160" s="528"/>
      <c r="AK160" s="528"/>
      <c r="AL160" s="528"/>
      <c r="AM160" s="528"/>
      <c r="AN160" s="528"/>
      <c r="AO160" s="528"/>
      <c r="AP160" s="528"/>
      <c r="AQ160" s="528"/>
      <c r="AR160" s="528"/>
      <c r="AS160" s="528"/>
      <c r="AT160" s="528"/>
      <c r="AU160" s="528"/>
      <c r="AV160" s="528"/>
      <c r="AW160" s="528"/>
      <c r="AX160" s="528"/>
      <c r="AY160" s="528"/>
      <c r="AZ160" s="528"/>
      <c r="BA160" s="528"/>
      <c r="BB160" s="528"/>
      <c r="BC160" s="528"/>
      <c r="BD160" s="528"/>
      <c r="BE160" s="528"/>
      <c r="BF160" s="528"/>
      <c r="BG160" s="528"/>
      <c r="BH160" s="528"/>
      <c r="BI160" s="528"/>
      <c r="BJ160" s="528"/>
      <c r="BK160" s="528"/>
      <c r="BL160" s="528"/>
      <c r="BM160" s="528"/>
      <c r="BN160" s="528"/>
      <c r="BO160" s="528"/>
      <c r="BP160" s="528"/>
      <c r="BQ160" s="528"/>
      <c r="BR160" s="528"/>
      <c r="BS160" s="528"/>
      <c r="BT160" s="528"/>
      <c r="BU160" s="528"/>
      <c r="BV160" s="528"/>
      <c r="BW160" s="528"/>
      <c r="BX160" s="528"/>
      <c r="BY160" s="528"/>
      <c r="BZ160" s="528"/>
      <c r="CA160" s="528"/>
      <c r="CB160" s="528"/>
      <c r="CC160" s="528"/>
      <c r="CD160" s="528"/>
      <c r="CE160" s="528"/>
      <c r="CF160" s="528"/>
      <c r="CG160" s="528"/>
      <c r="CH160" s="528"/>
      <c r="CI160" s="528"/>
      <c r="CJ160" s="528"/>
      <c r="CK160" s="528"/>
      <c r="CL160" s="528"/>
      <c r="CM160" s="528"/>
      <c r="CN160" s="528"/>
      <c r="CO160" s="528"/>
      <c r="CP160" s="528"/>
      <c r="CQ160" s="528"/>
      <c r="CR160" s="528"/>
      <c r="CS160" s="528"/>
      <c r="CT160" s="528"/>
      <c r="CU160" s="528"/>
      <c r="CV160" s="528"/>
      <c r="CW160" s="528"/>
      <c r="CX160" s="528"/>
      <c r="CY160" s="528"/>
      <c r="CZ160" s="528"/>
      <c r="DA160" s="528"/>
      <c r="DB160" s="528"/>
      <c r="DC160" s="528"/>
      <c r="DD160" s="528"/>
      <c r="DE160" s="528"/>
      <c r="DF160" s="528"/>
      <c r="DG160" s="528"/>
      <c r="DH160" s="528"/>
      <c r="DI160" s="528"/>
      <c r="DJ160" s="528"/>
      <c r="DK160" s="528"/>
      <c r="DL160" s="528"/>
      <c r="DM160" s="528"/>
      <c r="DN160" s="528"/>
      <c r="DO160" s="528"/>
      <c r="DP160" s="528"/>
      <c r="DQ160" s="528"/>
      <c r="DR160" s="528"/>
      <c r="DS160" s="528"/>
      <c r="DT160" s="528"/>
      <c r="DU160" s="528"/>
      <c r="DV160" s="528"/>
      <c r="DW160" s="528"/>
      <c r="DX160" s="528"/>
    </row>
    <row r="161" spans="1:128" ht="12" customHeight="1" x14ac:dyDescent="0.2">
      <c r="A161" s="134"/>
      <c r="B161" s="134"/>
      <c r="C161" s="134" t="s">
        <v>1013</v>
      </c>
      <c r="D161" s="134" t="s">
        <v>1014</v>
      </c>
      <c r="E161" s="134"/>
      <c r="F161" s="134" t="s">
        <v>1015</v>
      </c>
      <c r="G161" s="134"/>
      <c r="H161" s="134"/>
      <c r="I161" s="558">
        <v>1719</v>
      </c>
      <c r="K161" s="559">
        <v>16.453658863486407</v>
      </c>
      <c r="L161" s="560"/>
      <c r="M161" s="561" t="s">
        <v>1588</v>
      </c>
      <c r="N161" s="270"/>
      <c r="O161" s="561">
        <v>11.56403584851113</v>
      </c>
      <c r="P161" s="561">
        <v>23.624401913875598</v>
      </c>
      <c r="Q161" s="561">
        <v>31.174065074379183</v>
      </c>
      <c r="R161" s="561">
        <v>20.180031770312407</v>
      </c>
      <c r="S161" s="561">
        <v>16.259701999886691</v>
      </c>
      <c r="T161" s="561">
        <v>7.133024652734326</v>
      </c>
      <c r="U161" s="528"/>
      <c r="V161" s="528"/>
      <c r="W161" s="528"/>
      <c r="X161" s="528"/>
      <c r="Y161" s="528"/>
      <c r="Z161" s="528"/>
      <c r="AA161" s="528"/>
      <c r="AB161" s="528"/>
      <c r="AC161" s="528"/>
      <c r="AD161" s="528"/>
      <c r="AE161" s="528"/>
      <c r="AF161" s="528"/>
      <c r="AG161" s="528"/>
      <c r="AH161" s="528"/>
      <c r="AI161" s="528"/>
      <c r="AJ161" s="528"/>
      <c r="AK161" s="528"/>
      <c r="AL161" s="528"/>
      <c r="AM161" s="528"/>
      <c r="AN161" s="528"/>
      <c r="AO161" s="528"/>
      <c r="AP161" s="528"/>
      <c r="AQ161" s="528"/>
      <c r="AR161" s="528"/>
      <c r="AS161" s="528"/>
      <c r="AT161" s="528"/>
      <c r="AU161" s="528"/>
      <c r="AV161" s="528"/>
      <c r="AW161" s="528"/>
      <c r="AX161" s="528"/>
      <c r="AY161" s="528"/>
      <c r="AZ161" s="528"/>
      <c r="BA161" s="528"/>
      <c r="BB161" s="528"/>
      <c r="BC161" s="528"/>
      <c r="BD161" s="528"/>
      <c r="BE161" s="528"/>
      <c r="BF161" s="528"/>
      <c r="BG161" s="528"/>
      <c r="BH161" s="528"/>
      <c r="BI161" s="528"/>
      <c r="BJ161" s="528"/>
      <c r="BK161" s="528"/>
      <c r="BL161" s="528"/>
      <c r="BM161" s="528"/>
      <c r="BN161" s="528"/>
      <c r="BO161" s="528"/>
      <c r="BP161" s="528"/>
      <c r="BQ161" s="528"/>
      <c r="BR161" s="528"/>
      <c r="BS161" s="528"/>
      <c r="BT161" s="528"/>
      <c r="BU161" s="528"/>
      <c r="BV161" s="528"/>
      <c r="BW161" s="528"/>
      <c r="BX161" s="528"/>
      <c r="BY161" s="528"/>
      <c r="BZ161" s="528"/>
      <c r="CA161" s="528"/>
      <c r="CB161" s="528"/>
      <c r="CC161" s="528"/>
      <c r="CD161" s="528"/>
      <c r="CE161" s="528"/>
      <c r="CF161" s="528"/>
      <c r="CG161" s="528"/>
      <c r="CH161" s="528"/>
      <c r="CI161" s="528"/>
      <c r="CJ161" s="528"/>
      <c r="CK161" s="528"/>
      <c r="CL161" s="528"/>
      <c r="CM161" s="528"/>
      <c r="CN161" s="528"/>
      <c r="CO161" s="528"/>
      <c r="CP161" s="528"/>
      <c r="CQ161" s="528"/>
      <c r="CR161" s="528"/>
      <c r="CS161" s="528"/>
      <c r="CT161" s="528"/>
      <c r="CU161" s="528"/>
      <c r="CV161" s="528"/>
      <c r="CW161" s="528"/>
      <c r="CX161" s="528"/>
      <c r="CY161" s="528"/>
      <c r="CZ161" s="528"/>
      <c r="DA161" s="528"/>
      <c r="DB161" s="528"/>
      <c r="DC161" s="528"/>
      <c r="DD161" s="528"/>
      <c r="DE161" s="528"/>
      <c r="DF161" s="528"/>
      <c r="DG161" s="528"/>
      <c r="DH161" s="528"/>
      <c r="DI161" s="528"/>
      <c r="DJ161" s="528"/>
      <c r="DK161" s="528"/>
      <c r="DL161" s="528"/>
      <c r="DM161" s="528"/>
      <c r="DN161" s="528"/>
      <c r="DO161" s="528"/>
      <c r="DP161" s="528"/>
      <c r="DQ161" s="528"/>
      <c r="DR161" s="528"/>
      <c r="DS161" s="528"/>
      <c r="DT161" s="528"/>
      <c r="DU161" s="528"/>
      <c r="DV161" s="528"/>
      <c r="DW161" s="528"/>
      <c r="DX161" s="528"/>
    </row>
    <row r="162" spans="1:128" ht="12" customHeight="1" x14ac:dyDescent="0.2">
      <c r="A162" s="134"/>
      <c r="B162" s="134"/>
      <c r="C162" s="134" t="s">
        <v>1017</v>
      </c>
      <c r="D162" s="134" t="s">
        <v>1018</v>
      </c>
      <c r="E162" s="134"/>
      <c r="F162" s="134" t="s">
        <v>1019</v>
      </c>
      <c r="G162" s="134"/>
      <c r="H162" s="134"/>
      <c r="I162" s="558">
        <v>1757</v>
      </c>
      <c r="K162" s="559">
        <v>16.800623157679397</v>
      </c>
      <c r="L162" s="560"/>
      <c r="M162" s="561" t="s">
        <v>1589</v>
      </c>
      <c r="N162" s="270"/>
      <c r="O162" s="561">
        <v>8.3588743382557809</v>
      </c>
      <c r="P162" s="561">
        <v>30.170234282824879</v>
      </c>
      <c r="Q162" s="561">
        <v>29.35369224693958</v>
      </c>
      <c r="R162" s="561">
        <v>20.593215709837768</v>
      </c>
      <c r="S162" s="561">
        <v>15.946244107912948</v>
      </c>
      <c r="T162" s="561">
        <v>8.0125614796684133</v>
      </c>
      <c r="U162" s="528"/>
      <c r="V162" s="528"/>
      <c r="W162" s="528"/>
      <c r="X162" s="528"/>
      <c r="Y162" s="528"/>
      <c r="Z162" s="528"/>
      <c r="AA162" s="528"/>
      <c r="AB162" s="528"/>
      <c r="AC162" s="528"/>
      <c r="AD162" s="528"/>
      <c r="AE162" s="528"/>
      <c r="AF162" s="528"/>
      <c r="AG162" s="528"/>
      <c r="AH162" s="528"/>
      <c r="AI162" s="528"/>
      <c r="AJ162" s="528"/>
      <c r="AK162" s="528"/>
      <c r="AL162" s="528"/>
      <c r="AM162" s="528"/>
      <c r="AN162" s="528"/>
      <c r="AO162" s="528"/>
      <c r="AP162" s="528"/>
      <c r="AQ162" s="528"/>
      <c r="AR162" s="528"/>
      <c r="AS162" s="528"/>
      <c r="AT162" s="528"/>
      <c r="AU162" s="528"/>
      <c r="AV162" s="528"/>
      <c r="AW162" s="528"/>
      <c r="AX162" s="528"/>
      <c r="AY162" s="528"/>
      <c r="AZ162" s="528"/>
      <c r="BA162" s="528"/>
      <c r="BB162" s="528"/>
      <c r="BC162" s="528"/>
      <c r="BD162" s="528"/>
      <c r="BE162" s="528"/>
      <c r="BF162" s="528"/>
      <c r="BG162" s="528"/>
      <c r="BH162" s="528"/>
      <c r="BI162" s="528"/>
      <c r="BJ162" s="528"/>
      <c r="BK162" s="528"/>
      <c r="BL162" s="528"/>
      <c r="BM162" s="528"/>
      <c r="BN162" s="528"/>
      <c r="BO162" s="528"/>
      <c r="BP162" s="528"/>
      <c r="BQ162" s="528"/>
      <c r="BR162" s="528"/>
      <c r="BS162" s="528"/>
      <c r="BT162" s="528"/>
      <c r="BU162" s="528"/>
      <c r="BV162" s="528"/>
      <c r="BW162" s="528"/>
      <c r="BX162" s="528"/>
      <c r="BY162" s="528"/>
      <c r="BZ162" s="528"/>
      <c r="CA162" s="528"/>
      <c r="CB162" s="528"/>
      <c r="CC162" s="528"/>
      <c r="CD162" s="528"/>
      <c r="CE162" s="528"/>
      <c r="CF162" s="528"/>
      <c r="CG162" s="528"/>
      <c r="CH162" s="528"/>
      <c r="CI162" s="528"/>
      <c r="CJ162" s="528"/>
      <c r="CK162" s="528"/>
      <c r="CL162" s="528"/>
      <c r="CM162" s="528"/>
      <c r="CN162" s="528"/>
      <c r="CO162" s="528"/>
      <c r="CP162" s="528"/>
      <c r="CQ162" s="528"/>
      <c r="CR162" s="528"/>
      <c r="CS162" s="528"/>
      <c r="CT162" s="528"/>
      <c r="CU162" s="528"/>
      <c r="CV162" s="528"/>
      <c r="CW162" s="528"/>
      <c r="CX162" s="528"/>
      <c r="CY162" s="528"/>
      <c r="CZ162" s="528"/>
      <c r="DA162" s="528"/>
      <c r="DB162" s="528"/>
      <c r="DC162" s="528"/>
      <c r="DD162" s="528"/>
      <c r="DE162" s="528"/>
      <c r="DF162" s="528"/>
      <c r="DG162" s="528"/>
      <c r="DH162" s="528"/>
      <c r="DI162" s="528"/>
      <c r="DJ162" s="528"/>
      <c r="DK162" s="528"/>
      <c r="DL162" s="528"/>
      <c r="DM162" s="528"/>
      <c r="DN162" s="528"/>
      <c r="DO162" s="528"/>
      <c r="DP162" s="528"/>
      <c r="DQ162" s="528"/>
      <c r="DR162" s="528"/>
      <c r="DS162" s="528"/>
      <c r="DT162" s="528"/>
      <c r="DU162" s="528"/>
      <c r="DV162" s="528"/>
      <c r="DW162" s="528"/>
      <c r="DX162" s="528"/>
    </row>
    <row r="163" spans="1:128" ht="12" customHeight="1" x14ac:dyDescent="0.2">
      <c r="A163" s="134"/>
      <c r="B163" s="134"/>
      <c r="C163" s="134" t="s">
        <v>1021</v>
      </c>
      <c r="D163" s="134" t="s">
        <v>1022</v>
      </c>
      <c r="E163" s="134"/>
      <c r="F163" s="134" t="s">
        <v>1023</v>
      </c>
      <c r="G163" s="134"/>
      <c r="H163" s="134"/>
      <c r="I163" s="558">
        <v>1013</v>
      </c>
      <c r="K163" s="559">
        <v>21.691581900311331</v>
      </c>
      <c r="L163" s="560"/>
      <c r="M163" s="561" t="s">
        <v>1590</v>
      </c>
      <c r="N163" s="270"/>
      <c r="O163" s="561">
        <v>15.849056603773583</v>
      </c>
      <c r="P163" s="561">
        <v>35.727440147329645</v>
      </c>
      <c r="Q163" s="561">
        <v>35.534907081868404</v>
      </c>
      <c r="R163" s="561">
        <v>27.713878847628436</v>
      </c>
      <c r="S163" s="561">
        <v>22.319749216300938</v>
      </c>
      <c r="T163" s="561">
        <v>10.136366951068329</v>
      </c>
      <c r="U163" s="528"/>
      <c r="V163" s="528"/>
      <c r="W163" s="528"/>
      <c r="X163" s="528"/>
      <c r="Y163" s="528"/>
      <c r="Z163" s="528"/>
      <c r="AA163" s="528"/>
      <c r="AB163" s="528"/>
      <c r="AC163" s="528"/>
      <c r="AD163" s="528"/>
      <c r="AE163" s="528"/>
      <c r="AF163" s="528"/>
      <c r="AG163" s="528"/>
      <c r="AH163" s="528"/>
      <c r="AI163" s="528"/>
      <c r="AJ163" s="528"/>
      <c r="AK163" s="528"/>
      <c r="AL163" s="528"/>
      <c r="AM163" s="528"/>
      <c r="AN163" s="528"/>
      <c r="AO163" s="528"/>
      <c r="AP163" s="528"/>
      <c r="AQ163" s="528"/>
      <c r="AR163" s="528"/>
      <c r="AS163" s="528"/>
      <c r="AT163" s="528"/>
      <c r="AU163" s="528"/>
      <c r="AV163" s="528"/>
      <c r="AW163" s="528"/>
      <c r="AX163" s="528"/>
      <c r="AY163" s="528"/>
      <c r="AZ163" s="528"/>
      <c r="BA163" s="528"/>
      <c r="BB163" s="528"/>
      <c r="BC163" s="528"/>
      <c r="BD163" s="528"/>
      <c r="BE163" s="528"/>
      <c r="BF163" s="528"/>
      <c r="BG163" s="528"/>
      <c r="BH163" s="528"/>
      <c r="BI163" s="528"/>
      <c r="BJ163" s="528"/>
      <c r="BK163" s="528"/>
      <c r="BL163" s="528"/>
      <c r="BM163" s="528"/>
      <c r="BN163" s="528"/>
      <c r="BO163" s="528"/>
      <c r="BP163" s="528"/>
      <c r="BQ163" s="528"/>
      <c r="BR163" s="528"/>
      <c r="BS163" s="528"/>
      <c r="BT163" s="528"/>
      <c r="BU163" s="528"/>
      <c r="BV163" s="528"/>
      <c r="BW163" s="528"/>
      <c r="BX163" s="528"/>
      <c r="BY163" s="528"/>
      <c r="BZ163" s="528"/>
      <c r="CA163" s="528"/>
      <c r="CB163" s="528"/>
      <c r="CC163" s="528"/>
      <c r="CD163" s="528"/>
      <c r="CE163" s="528"/>
      <c r="CF163" s="528"/>
      <c r="CG163" s="528"/>
      <c r="CH163" s="528"/>
      <c r="CI163" s="528"/>
      <c r="CJ163" s="528"/>
      <c r="CK163" s="528"/>
      <c r="CL163" s="528"/>
      <c r="CM163" s="528"/>
      <c r="CN163" s="528"/>
      <c r="CO163" s="528"/>
      <c r="CP163" s="528"/>
      <c r="CQ163" s="528"/>
      <c r="CR163" s="528"/>
      <c r="CS163" s="528"/>
      <c r="CT163" s="528"/>
      <c r="CU163" s="528"/>
      <c r="CV163" s="528"/>
      <c r="CW163" s="528"/>
      <c r="CX163" s="528"/>
      <c r="CY163" s="528"/>
      <c r="CZ163" s="528"/>
      <c r="DA163" s="528"/>
      <c r="DB163" s="528"/>
      <c r="DC163" s="528"/>
      <c r="DD163" s="528"/>
      <c r="DE163" s="528"/>
      <c r="DF163" s="528"/>
      <c r="DG163" s="528"/>
      <c r="DH163" s="528"/>
      <c r="DI163" s="528"/>
      <c r="DJ163" s="528"/>
      <c r="DK163" s="528"/>
      <c r="DL163" s="528"/>
      <c r="DM163" s="528"/>
      <c r="DN163" s="528"/>
      <c r="DO163" s="528"/>
      <c r="DP163" s="528"/>
      <c r="DQ163" s="528"/>
      <c r="DR163" s="528"/>
      <c r="DS163" s="528"/>
      <c r="DT163" s="528"/>
      <c r="DU163" s="528"/>
      <c r="DV163" s="528"/>
      <c r="DW163" s="528"/>
      <c r="DX163" s="528"/>
    </row>
    <row r="164" spans="1:128" ht="12" customHeight="1" x14ac:dyDescent="0.2">
      <c r="A164" s="134"/>
      <c r="B164" s="134"/>
      <c r="C164" s="134" t="s">
        <v>1025</v>
      </c>
      <c r="D164" s="134" t="s">
        <v>1026</v>
      </c>
      <c r="E164" s="134"/>
      <c r="F164" s="134" t="s">
        <v>1027</v>
      </c>
      <c r="G164" s="134"/>
      <c r="H164" s="134"/>
      <c r="I164" s="558">
        <v>957</v>
      </c>
      <c r="K164" s="559">
        <v>18.882770944557844</v>
      </c>
      <c r="L164" s="560"/>
      <c r="M164" s="561" t="s">
        <v>1591</v>
      </c>
      <c r="N164" s="270"/>
      <c r="O164" s="561" t="s">
        <v>2406</v>
      </c>
      <c r="P164" s="561" t="s">
        <v>2406</v>
      </c>
      <c r="Q164" s="561">
        <v>38.257469980452392</v>
      </c>
      <c r="R164" s="561">
        <v>20.913705583756347</v>
      </c>
      <c r="S164" s="561">
        <v>16.844469399213924</v>
      </c>
      <c r="T164" s="561">
        <v>7.9461483955865981</v>
      </c>
      <c r="U164" s="528"/>
      <c r="V164" s="528"/>
      <c r="W164" s="528"/>
      <c r="X164" s="528"/>
      <c r="Y164" s="528"/>
      <c r="Z164" s="528"/>
      <c r="AA164" s="528"/>
      <c r="AB164" s="528"/>
      <c r="AC164" s="528"/>
      <c r="AD164" s="528"/>
      <c r="AE164" s="528"/>
      <c r="AF164" s="528"/>
      <c r="AG164" s="528"/>
      <c r="AH164" s="528"/>
      <c r="AI164" s="528"/>
      <c r="AJ164" s="528"/>
      <c r="AK164" s="528"/>
      <c r="AL164" s="528"/>
      <c r="AM164" s="528"/>
      <c r="AN164" s="528"/>
      <c r="AO164" s="528"/>
      <c r="AP164" s="528"/>
      <c r="AQ164" s="528"/>
      <c r="AR164" s="528"/>
      <c r="AS164" s="528"/>
      <c r="AT164" s="528"/>
      <c r="AU164" s="528"/>
      <c r="AV164" s="528"/>
      <c r="AW164" s="528"/>
      <c r="AX164" s="528"/>
      <c r="AY164" s="528"/>
      <c r="AZ164" s="528"/>
      <c r="BA164" s="528"/>
      <c r="BB164" s="528"/>
      <c r="BC164" s="528"/>
      <c r="BD164" s="528"/>
      <c r="BE164" s="528"/>
      <c r="BF164" s="528"/>
      <c r="BG164" s="528"/>
      <c r="BH164" s="528"/>
      <c r="BI164" s="528"/>
      <c r="BJ164" s="528"/>
      <c r="BK164" s="528"/>
      <c r="BL164" s="528"/>
      <c r="BM164" s="528"/>
      <c r="BN164" s="528"/>
      <c r="BO164" s="528"/>
      <c r="BP164" s="528"/>
      <c r="BQ164" s="528"/>
      <c r="BR164" s="528"/>
      <c r="BS164" s="528"/>
      <c r="BT164" s="528"/>
      <c r="BU164" s="528"/>
      <c r="BV164" s="528"/>
      <c r="BW164" s="528"/>
      <c r="BX164" s="528"/>
      <c r="BY164" s="528"/>
      <c r="BZ164" s="528"/>
      <c r="CA164" s="528"/>
      <c r="CB164" s="528"/>
      <c r="CC164" s="528"/>
      <c r="CD164" s="528"/>
      <c r="CE164" s="528"/>
      <c r="CF164" s="528"/>
      <c r="CG164" s="528"/>
      <c r="CH164" s="528"/>
      <c r="CI164" s="528"/>
      <c r="CJ164" s="528"/>
      <c r="CK164" s="528"/>
      <c r="CL164" s="528"/>
      <c r="CM164" s="528"/>
      <c r="CN164" s="528"/>
      <c r="CO164" s="528"/>
      <c r="CP164" s="528"/>
      <c r="CQ164" s="528"/>
      <c r="CR164" s="528"/>
      <c r="CS164" s="528"/>
      <c r="CT164" s="528"/>
      <c r="CU164" s="528"/>
      <c r="CV164" s="528"/>
      <c r="CW164" s="528"/>
      <c r="CX164" s="528"/>
      <c r="CY164" s="528"/>
      <c r="CZ164" s="528"/>
      <c r="DA164" s="528"/>
      <c r="DB164" s="528"/>
      <c r="DC164" s="528"/>
      <c r="DD164" s="528"/>
      <c r="DE164" s="528"/>
      <c r="DF164" s="528"/>
      <c r="DG164" s="528"/>
      <c r="DH164" s="528"/>
      <c r="DI164" s="528"/>
      <c r="DJ164" s="528"/>
      <c r="DK164" s="528"/>
      <c r="DL164" s="528"/>
      <c r="DM164" s="528"/>
      <c r="DN164" s="528"/>
      <c r="DO164" s="528"/>
      <c r="DP164" s="528"/>
      <c r="DQ164" s="528"/>
      <c r="DR164" s="528"/>
      <c r="DS164" s="528"/>
      <c r="DT164" s="528"/>
      <c r="DU164" s="528"/>
      <c r="DV164" s="528"/>
      <c r="DW164" s="528"/>
      <c r="DX164" s="528"/>
    </row>
    <row r="165" spans="1:128" ht="12" customHeight="1" x14ac:dyDescent="0.2">
      <c r="A165" s="134"/>
      <c r="B165" s="134"/>
      <c r="C165" s="134" t="s">
        <v>1029</v>
      </c>
      <c r="D165" s="134" t="s">
        <v>1030</v>
      </c>
      <c r="E165" s="134"/>
      <c r="F165" s="134" t="s">
        <v>1031</v>
      </c>
      <c r="G165" s="134"/>
      <c r="H165" s="134"/>
      <c r="I165" s="558">
        <v>1868</v>
      </c>
      <c r="K165" s="559">
        <v>16.399457605856586</v>
      </c>
      <c r="L165" s="560"/>
      <c r="M165" s="561" t="s">
        <v>1592</v>
      </c>
      <c r="N165" s="270"/>
      <c r="O165" s="561">
        <v>12.301013024602026</v>
      </c>
      <c r="P165" s="561">
        <v>24.652876168886372</v>
      </c>
      <c r="Q165" s="561">
        <v>31.882906904181088</v>
      </c>
      <c r="R165" s="561">
        <v>22.014196070363131</v>
      </c>
      <c r="S165" s="561">
        <v>15.459475898423639</v>
      </c>
      <c r="T165" s="561">
        <v>5.680345572354212</v>
      </c>
      <c r="U165" s="528"/>
      <c r="V165" s="528"/>
      <c r="W165" s="528"/>
      <c r="X165" s="528"/>
      <c r="Y165" s="528"/>
      <c r="Z165" s="528"/>
      <c r="AA165" s="528"/>
      <c r="AB165" s="528"/>
      <c r="AC165" s="528"/>
      <c r="AD165" s="528"/>
      <c r="AE165" s="528"/>
      <c r="AF165" s="528"/>
      <c r="AG165" s="528"/>
      <c r="AH165" s="528"/>
      <c r="AI165" s="528"/>
      <c r="AJ165" s="528"/>
      <c r="AK165" s="528"/>
      <c r="AL165" s="528"/>
      <c r="AM165" s="528"/>
      <c r="AN165" s="528"/>
      <c r="AO165" s="528"/>
      <c r="AP165" s="528"/>
      <c r="AQ165" s="528"/>
      <c r="AR165" s="528"/>
      <c r="AS165" s="528"/>
      <c r="AT165" s="528"/>
      <c r="AU165" s="528"/>
      <c r="AV165" s="528"/>
      <c r="AW165" s="528"/>
      <c r="AX165" s="528"/>
      <c r="AY165" s="528"/>
      <c r="AZ165" s="528"/>
      <c r="BA165" s="528"/>
      <c r="BB165" s="528"/>
      <c r="BC165" s="528"/>
      <c r="BD165" s="528"/>
      <c r="BE165" s="528"/>
      <c r="BF165" s="528"/>
      <c r="BG165" s="528"/>
      <c r="BH165" s="528"/>
      <c r="BI165" s="528"/>
      <c r="BJ165" s="528"/>
      <c r="BK165" s="528"/>
      <c r="BL165" s="528"/>
      <c r="BM165" s="528"/>
      <c r="BN165" s="528"/>
      <c r="BO165" s="528"/>
      <c r="BP165" s="528"/>
      <c r="BQ165" s="528"/>
      <c r="BR165" s="528"/>
      <c r="BS165" s="528"/>
      <c r="BT165" s="528"/>
      <c r="BU165" s="528"/>
      <c r="BV165" s="528"/>
      <c r="BW165" s="528"/>
      <c r="BX165" s="528"/>
      <c r="BY165" s="528"/>
      <c r="BZ165" s="528"/>
      <c r="CA165" s="528"/>
      <c r="CB165" s="528"/>
      <c r="CC165" s="528"/>
      <c r="CD165" s="528"/>
      <c r="CE165" s="528"/>
      <c r="CF165" s="528"/>
      <c r="CG165" s="528"/>
      <c r="CH165" s="528"/>
      <c r="CI165" s="528"/>
      <c r="CJ165" s="528"/>
      <c r="CK165" s="528"/>
      <c r="CL165" s="528"/>
      <c r="CM165" s="528"/>
      <c r="CN165" s="528"/>
      <c r="CO165" s="528"/>
      <c r="CP165" s="528"/>
      <c r="CQ165" s="528"/>
      <c r="CR165" s="528"/>
      <c r="CS165" s="528"/>
      <c r="CT165" s="528"/>
      <c r="CU165" s="528"/>
      <c r="CV165" s="528"/>
      <c r="CW165" s="528"/>
      <c r="CX165" s="528"/>
      <c r="CY165" s="528"/>
      <c r="CZ165" s="528"/>
      <c r="DA165" s="528"/>
      <c r="DB165" s="528"/>
      <c r="DC165" s="528"/>
      <c r="DD165" s="528"/>
      <c r="DE165" s="528"/>
      <c r="DF165" s="528"/>
      <c r="DG165" s="528"/>
      <c r="DH165" s="528"/>
      <c r="DI165" s="528"/>
      <c r="DJ165" s="528"/>
      <c r="DK165" s="528"/>
      <c r="DL165" s="528"/>
      <c r="DM165" s="528"/>
      <c r="DN165" s="528"/>
      <c r="DO165" s="528"/>
      <c r="DP165" s="528"/>
      <c r="DQ165" s="528"/>
      <c r="DR165" s="528"/>
      <c r="DS165" s="528"/>
      <c r="DT165" s="528"/>
      <c r="DU165" s="528"/>
      <c r="DV165" s="528"/>
      <c r="DW165" s="528"/>
      <c r="DX165" s="528"/>
    </row>
    <row r="166" spans="1:128" ht="12" customHeight="1" x14ac:dyDescent="0.2">
      <c r="A166" s="134"/>
      <c r="B166" s="134"/>
      <c r="C166" s="134"/>
      <c r="D166" s="134"/>
      <c r="E166" s="134"/>
      <c r="F166" s="134"/>
      <c r="G166" s="134"/>
      <c r="H166" s="134"/>
      <c r="I166" s="558"/>
      <c r="K166" s="559"/>
      <c r="L166" s="560"/>
      <c r="M166" s="561"/>
      <c r="N166" s="270"/>
      <c r="O166" s="561"/>
      <c r="P166" s="561"/>
      <c r="Q166" s="561"/>
      <c r="R166" s="561"/>
      <c r="S166" s="561"/>
      <c r="T166" s="561"/>
      <c r="U166" s="528"/>
      <c r="V166" s="528"/>
      <c r="W166" s="528"/>
      <c r="X166" s="528"/>
      <c r="Y166" s="528"/>
      <c r="Z166" s="528"/>
      <c r="AA166" s="528"/>
      <c r="AB166" s="528"/>
      <c r="AC166" s="528"/>
      <c r="AD166" s="528"/>
      <c r="AE166" s="528"/>
      <c r="AF166" s="528"/>
      <c r="AG166" s="528"/>
      <c r="AH166" s="528"/>
      <c r="AI166" s="528"/>
      <c r="AJ166" s="528"/>
      <c r="AK166" s="528"/>
      <c r="AL166" s="528"/>
      <c r="AM166" s="528"/>
      <c r="AN166" s="528"/>
      <c r="AO166" s="528"/>
      <c r="AP166" s="528"/>
      <c r="AQ166" s="528"/>
      <c r="AR166" s="528"/>
      <c r="AS166" s="528"/>
      <c r="AT166" s="528"/>
      <c r="AU166" s="528"/>
      <c r="AV166" s="528"/>
      <c r="AW166" s="528"/>
      <c r="AX166" s="528"/>
      <c r="AY166" s="528"/>
      <c r="AZ166" s="528"/>
      <c r="BA166" s="528"/>
      <c r="BB166" s="528"/>
      <c r="BC166" s="528"/>
      <c r="BD166" s="528"/>
      <c r="BE166" s="528"/>
      <c r="BF166" s="528"/>
      <c r="BG166" s="528"/>
      <c r="BH166" s="528"/>
      <c r="BI166" s="528"/>
      <c r="BJ166" s="528"/>
      <c r="BK166" s="528"/>
      <c r="BL166" s="528"/>
      <c r="BM166" s="528"/>
      <c r="BN166" s="528"/>
      <c r="BO166" s="528"/>
      <c r="BP166" s="528"/>
      <c r="BQ166" s="528"/>
      <c r="BR166" s="528"/>
      <c r="BS166" s="528"/>
      <c r="BT166" s="528"/>
      <c r="BU166" s="528"/>
      <c r="BV166" s="528"/>
      <c r="BW166" s="528"/>
      <c r="BX166" s="528"/>
      <c r="BY166" s="528"/>
      <c r="BZ166" s="528"/>
      <c r="CA166" s="528"/>
      <c r="CB166" s="528"/>
      <c r="CC166" s="528"/>
      <c r="CD166" s="528"/>
      <c r="CE166" s="528"/>
      <c r="CF166" s="528"/>
      <c r="CG166" s="528"/>
      <c r="CH166" s="528"/>
      <c r="CI166" s="528"/>
      <c r="CJ166" s="528"/>
      <c r="CK166" s="528"/>
      <c r="CL166" s="528"/>
      <c r="CM166" s="528"/>
      <c r="CN166" s="528"/>
      <c r="CO166" s="528"/>
      <c r="CP166" s="528"/>
      <c r="CQ166" s="528"/>
      <c r="CR166" s="528"/>
      <c r="CS166" s="528"/>
      <c r="CT166" s="528"/>
      <c r="CU166" s="528"/>
      <c r="CV166" s="528"/>
      <c r="CW166" s="528"/>
      <c r="CX166" s="528"/>
      <c r="CY166" s="528"/>
      <c r="CZ166" s="528"/>
      <c r="DA166" s="528"/>
      <c r="DB166" s="528"/>
      <c r="DC166" s="528"/>
      <c r="DD166" s="528"/>
      <c r="DE166" s="528"/>
      <c r="DF166" s="528"/>
      <c r="DG166" s="528"/>
      <c r="DH166" s="528"/>
      <c r="DI166" s="528"/>
      <c r="DJ166" s="528"/>
      <c r="DK166" s="528"/>
      <c r="DL166" s="528"/>
      <c r="DM166" s="528"/>
      <c r="DN166" s="528"/>
      <c r="DO166" s="528"/>
      <c r="DP166" s="528"/>
      <c r="DQ166" s="528"/>
      <c r="DR166" s="528"/>
      <c r="DS166" s="528"/>
      <c r="DT166" s="528"/>
      <c r="DU166" s="528"/>
      <c r="DV166" s="528"/>
      <c r="DW166" s="528"/>
      <c r="DX166" s="528"/>
    </row>
    <row r="167" spans="1:128" ht="12" customHeight="1" x14ac:dyDescent="0.2">
      <c r="A167" s="134"/>
      <c r="B167" s="134"/>
      <c r="C167" s="134" t="s">
        <v>1033</v>
      </c>
      <c r="D167" s="134" t="s">
        <v>1034</v>
      </c>
      <c r="E167" s="134" t="s">
        <v>1035</v>
      </c>
      <c r="F167" s="134"/>
      <c r="G167" s="134"/>
      <c r="H167" s="134"/>
      <c r="I167" s="558">
        <v>4263</v>
      </c>
      <c r="K167" s="559">
        <v>12.840989905454544</v>
      </c>
      <c r="L167" s="560"/>
      <c r="M167" s="561" t="s">
        <v>1593</v>
      </c>
      <c r="N167" s="270"/>
      <c r="O167" s="561">
        <v>11.234187173516268</v>
      </c>
      <c r="P167" s="561">
        <v>19.349089828998174</v>
      </c>
      <c r="Q167" s="561">
        <v>21.47891450287111</v>
      </c>
      <c r="R167" s="561">
        <v>16.756523209287472</v>
      </c>
      <c r="S167" s="561">
        <v>13.123674628896092</v>
      </c>
      <c r="T167" s="561">
        <v>5.309476429012558</v>
      </c>
      <c r="U167" s="528"/>
      <c r="V167" s="528"/>
      <c r="W167" s="528"/>
      <c r="X167" s="528"/>
      <c r="Y167" s="528"/>
      <c r="Z167" s="528"/>
      <c r="AA167" s="528"/>
      <c r="AB167" s="528"/>
      <c r="AC167" s="528"/>
      <c r="AD167" s="528"/>
      <c r="AE167" s="528"/>
      <c r="AF167" s="528"/>
      <c r="AG167" s="528"/>
      <c r="AH167" s="528"/>
      <c r="AI167" s="528"/>
      <c r="AJ167" s="528"/>
      <c r="AK167" s="528"/>
      <c r="AL167" s="528"/>
      <c r="AM167" s="528"/>
      <c r="AN167" s="528"/>
      <c r="AO167" s="528"/>
      <c r="AP167" s="528"/>
      <c r="AQ167" s="528"/>
      <c r="AR167" s="528"/>
      <c r="AS167" s="528"/>
      <c r="AT167" s="528"/>
      <c r="AU167" s="528"/>
      <c r="AV167" s="528"/>
      <c r="AW167" s="528"/>
      <c r="AX167" s="528"/>
      <c r="AY167" s="528"/>
      <c r="AZ167" s="528"/>
      <c r="BA167" s="528"/>
      <c r="BB167" s="528"/>
      <c r="BC167" s="528"/>
      <c r="BD167" s="528"/>
      <c r="BE167" s="528"/>
      <c r="BF167" s="528"/>
      <c r="BG167" s="528"/>
      <c r="BH167" s="528"/>
      <c r="BI167" s="528"/>
      <c r="BJ167" s="528"/>
      <c r="BK167" s="528"/>
      <c r="BL167" s="528"/>
      <c r="BM167" s="528"/>
      <c r="BN167" s="528"/>
      <c r="BO167" s="528"/>
      <c r="BP167" s="528"/>
      <c r="BQ167" s="528"/>
      <c r="BR167" s="528"/>
      <c r="BS167" s="528"/>
      <c r="BT167" s="528"/>
      <c r="BU167" s="528"/>
      <c r="BV167" s="528"/>
      <c r="BW167" s="528"/>
      <c r="BX167" s="528"/>
      <c r="BY167" s="528"/>
      <c r="BZ167" s="528"/>
      <c r="CA167" s="528"/>
      <c r="CB167" s="528"/>
      <c r="CC167" s="528"/>
      <c r="CD167" s="528"/>
      <c r="CE167" s="528"/>
      <c r="CF167" s="528"/>
      <c r="CG167" s="528"/>
      <c r="CH167" s="528"/>
      <c r="CI167" s="528"/>
      <c r="CJ167" s="528"/>
      <c r="CK167" s="528"/>
      <c r="CL167" s="528"/>
      <c r="CM167" s="528"/>
      <c r="CN167" s="528"/>
      <c r="CO167" s="528"/>
      <c r="CP167" s="528"/>
      <c r="CQ167" s="528"/>
      <c r="CR167" s="528"/>
      <c r="CS167" s="528"/>
      <c r="CT167" s="528"/>
      <c r="CU167" s="528"/>
      <c r="CV167" s="528"/>
      <c r="CW167" s="528"/>
      <c r="CX167" s="528"/>
      <c r="CY167" s="528"/>
      <c r="CZ167" s="528"/>
      <c r="DA167" s="528"/>
      <c r="DB167" s="528"/>
      <c r="DC167" s="528"/>
      <c r="DD167" s="528"/>
      <c r="DE167" s="528"/>
      <c r="DF167" s="528"/>
      <c r="DG167" s="528"/>
      <c r="DH167" s="528"/>
      <c r="DI167" s="528"/>
      <c r="DJ167" s="528"/>
      <c r="DK167" s="528"/>
      <c r="DL167" s="528"/>
      <c r="DM167" s="528"/>
      <c r="DN167" s="528"/>
      <c r="DO167" s="528"/>
      <c r="DP167" s="528"/>
      <c r="DQ167" s="528"/>
      <c r="DR167" s="528"/>
      <c r="DS167" s="528"/>
      <c r="DT167" s="528"/>
      <c r="DU167" s="528"/>
      <c r="DV167" s="528"/>
      <c r="DW167" s="528"/>
      <c r="DX167" s="528"/>
    </row>
    <row r="168" spans="1:128" ht="16.5" customHeight="1" x14ac:dyDescent="0.2">
      <c r="A168" s="134"/>
      <c r="B168" s="134"/>
      <c r="C168" s="134" t="s">
        <v>1037</v>
      </c>
      <c r="D168" s="134" t="s">
        <v>1038</v>
      </c>
      <c r="E168" s="134"/>
      <c r="F168" s="134" t="s">
        <v>1039</v>
      </c>
      <c r="G168" s="134"/>
      <c r="H168" s="134"/>
      <c r="I168" s="558">
        <v>714</v>
      </c>
      <c r="K168" s="559">
        <v>13.464109894116699</v>
      </c>
      <c r="L168" s="560"/>
      <c r="M168" s="561" t="s">
        <v>1594</v>
      </c>
      <c r="N168" s="270"/>
      <c r="O168" s="561">
        <v>10.210493245366006</v>
      </c>
      <c r="P168" s="561">
        <v>21.776364081233179</v>
      </c>
      <c r="Q168" s="561">
        <v>24.233049755091521</v>
      </c>
      <c r="R168" s="561">
        <v>15.570934256055363</v>
      </c>
      <c r="S168" s="561">
        <v>13.14231588917831</v>
      </c>
      <c r="T168" s="561">
        <v>6.0122917965618603</v>
      </c>
      <c r="U168" s="528"/>
      <c r="V168" s="528"/>
      <c r="W168" s="528"/>
      <c r="X168" s="528"/>
      <c r="Y168" s="528"/>
      <c r="Z168" s="528"/>
      <c r="AA168" s="528"/>
      <c r="AB168" s="528"/>
      <c r="AC168" s="528"/>
      <c r="AD168" s="528"/>
      <c r="AE168" s="528"/>
      <c r="AF168" s="528"/>
      <c r="AG168" s="528"/>
      <c r="AH168" s="528"/>
      <c r="AI168" s="528"/>
      <c r="AJ168" s="528"/>
      <c r="AK168" s="528"/>
      <c r="AL168" s="528"/>
      <c r="AM168" s="528"/>
      <c r="AN168" s="528"/>
      <c r="AO168" s="528"/>
      <c r="AP168" s="528"/>
      <c r="AQ168" s="528"/>
      <c r="AR168" s="528"/>
      <c r="AS168" s="528"/>
      <c r="AT168" s="528"/>
      <c r="AU168" s="528"/>
      <c r="AV168" s="528"/>
      <c r="AW168" s="528"/>
      <c r="AX168" s="528"/>
      <c r="AY168" s="528"/>
      <c r="AZ168" s="528"/>
      <c r="BA168" s="528"/>
      <c r="BB168" s="528"/>
      <c r="BC168" s="528"/>
      <c r="BD168" s="528"/>
      <c r="BE168" s="528"/>
      <c r="BF168" s="528"/>
      <c r="BG168" s="528"/>
      <c r="BH168" s="528"/>
      <c r="BI168" s="528"/>
      <c r="BJ168" s="528"/>
      <c r="BK168" s="528"/>
      <c r="BL168" s="528"/>
      <c r="BM168" s="528"/>
      <c r="BN168" s="528"/>
      <c r="BO168" s="528"/>
      <c r="BP168" s="528"/>
      <c r="BQ168" s="528"/>
      <c r="BR168" s="528"/>
      <c r="BS168" s="528"/>
      <c r="BT168" s="528"/>
      <c r="BU168" s="528"/>
      <c r="BV168" s="528"/>
      <c r="BW168" s="528"/>
      <c r="BX168" s="528"/>
      <c r="BY168" s="528"/>
      <c r="BZ168" s="528"/>
      <c r="CA168" s="528"/>
      <c r="CB168" s="528"/>
      <c r="CC168" s="528"/>
      <c r="CD168" s="528"/>
      <c r="CE168" s="528"/>
      <c r="CF168" s="528"/>
      <c r="CG168" s="528"/>
      <c r="CH168" s="528"/>
      <c r="CI168" s="528"/>
      <c r="CJ168" s="528"/>
      <c r="CK168" s="528"/>
      <c r="CL168" s="528"/>
      <c r="CM168" s="528"/>
      <c r="CN168" s="528"/>
      <c r="CO168" s="528"/>
      <c r="CP168" s="528"/>
      <c r="CQ168" s="528"/>
      <c r="CR168" s="528"/>
      <c r="CS168" s="528"/>
      <c r="CT168" s="528"/>
      <c r="CU168" s="528"/>
      <c r="CV168" s="528"/>
      <c r="CW168" s="528"/>
      <c r="CX168" s="528"/>
      <c r="CY168" s="528"/>
      <c r="CZ168" s="528"/>
      <c r="DA168" s="528"/>
      <c r="DB168" s="528"/>
      <c r="DC168" s="528"/>
      <c r="DD168" s="528"/>
      <c r="DE168" s="528"/>
      <c r="DF168" s="528"/>
      <c r="DG168" s="528"/>
      <c r="DH168" s="528"/>
      <c r="DI168" s="528"/>
      <c r="DJ168" s="528"/>
      <c r="DK168" s="528"/>
      <c r="DL168" s="528"/>
      <c r="DM168" s="528"/>
      <c r="DN168" s="528"/>
      <c r="DO168" s="528"/>
      <c r="DP168" s="528"/>
      <c r="DQ168" s="528"/>
      <c r="DR168" s="528"/>
      <c r="DS168" s="528"/>
      <c r="DT168" s="528"/>
      <c r="DU168" s="528"/>
      <c r="DV168" s="528"/>
      <c r="DW168" s="528"/>
      <c r="DX168" s="528"/>
    </row>
    <row r="169" spans="1:128" ht="12" customHeight="1" x14ac:dyDescent="0.2">
      <c r="A169" s="134"/>
      <c r="B169" s="134"/>
      <c r="C169" s="134" t="s">
        <v>1041</v>
      </c>
      <c r="D169" s="134" t="s">
        <v>1042</v>
      </c>
      <c r="E169" s="134"/>
      <c r="F169" s="134" t="s">
        <v>1043</v>
      </c>
      <c r="G169" s="134"/>
      <c r="H169" s="134"/>
      <c r="I169" s="558">
        <v>1211</v>
      </c>
      <c r="K169" s="559">
        <v>14.506137171623505</v>
      </c>
      <c r="L169" s="560"/>
      <c r="M169" s="561" t="s">
        <v>1595</v>
      </c>
      <c r="N169" s="270"/>
      <c r="O169" s="561">
        <v>11.782276800531031</v>
      </c>
      <c r="P169" s="561">
        <v>20.647419072615925</v>
      </c>
      <c r="Q169" s="561">
        <v>18.817204301075268</v>
      </c>
      <c r="R169" s="561">
        <v>19.7585811585407</v>
      </c>
      <c r="S169" s="561">
        <v>17.372777185937885</v>
      </c>
      <c r="T169" s="561">
        <v>7.804102995467078</v>
      </c>
      <c r="U169" s="528"/>
      <c r="V169" s="528"/>
      <c r="W169" s="528"/>
      <c r="X169" s="528"/>
      <c r="Y169" s="528"/>
      <c r="Z169" s="528"/>
      <c r="AA169" s="528"/>
      <c r="AB169" s="528"/>
      <c r="AC169" s="528"/>
      <c r="AD169" s="528"/>
      <c r="AE169" s="528"/>
      <c r="AF169" s="528"/>
      <c r="AG169" s="528"/>
      <c r="AH169" s="528"/>
      <c r="AI169" s="528"/>
      <c r="AJ169" s="528"/>
      <c r="AK169" s="528"/>
      <c r="AL169" s="528"/>
      <c r="AM169" s="528"/>
      <c r="AN169" s="528"/>
      <c r="AO169" s="528"/>
      <c r="AP169" s="528"/>
      <c r="AQ169" s="528"/>
      <c r="AR169" s="528"/>
      <c r="AS169" s="528"/>
      <c r="AT169" s="528"/>
      <c r="AU169" s="528"/>
      <c r="AV169" s="528"/>
      <c r="AW169" s="528"/>
      <c r="AX169" s="528"/>
      <c r="AY169" s="528"/>
      <c r="AZ169" s="528"/>
      <c r="BA169" s="528"/>
      <c r="BB169" s="528"/>
      <c r="BC169" s="528"/>
      <c r="BD169" s="528"/>
      <c r="BE169" s="528"/>
      <c r="BF169" s="528"/>
      <c r="BG169" s="528"/>
      <c r="BH169" s="528"/>
      <c r="BI169" s="528"/>
      <c r="BJ169" s="528"/>
      <c r="BK169" s="528"/>
      <c r="BL169" s="528"/>
      <c r="BM169" s="528"/>
      <c r="BN169" s="528"/>
      <c r="BO169" s="528"/>
      <c r="BP169" s="528"/>
      <c r="BQ169" s="528"/>
      <c r="BR169" s="528"/>
      <c r="BS169" s="528"/>
      <c r="BT169" s="528"/>
      <c r="BU169" s="528"/>
      <c r="BV169" s="528"/>
      <c r="BW169" s="528"/>
      <c r="BX169" s="528"/>
      <c r="BY169" s="528"/>
      <c r="BZ169" s="528"/>
      <c r="CA169" s="528"/>
      <c r="CB169" s="528"/>
      <c r="CC169" s="528"/>
      <c r="CD169" s="528"/>
      <c r="CE169" s="528"/>
      <c r="CF169" s="528"/>
      <c r="CG169" s="528"/>
      <c r="CH169" s="528"/>
      <c r="CI169" s="528"/>
      <c r="CJ169" s="528"/>
      <c r="CK169" s="528"/>
      <c r="CL169" s="528"/>
      <c r="CM169" s="528"/>
      <c r="CN169" s="528"/>
      <c r="CO169" s="528"/>
      <c r="CP169" s="528"/>
      <c r="CQ169" s="528"/>
      <c r="CR169" s="528"/>
      <c r="CS169" s="528"/>
      <c r="CT169" s="528"/>
      <c r="CU169" s="528"/>
      <c r="CV169" s="528"/>
      <c r="CW169" s="528"/>
      <c r="CX169" s="528"/>
      <c r="CY169" s="528"/>
      <c r="CZ169" s="528"/>
      <c r="DA169" s="528"/>
      <c r="DB169" s="528"/>
      <c r="DC169" s="528"/>
      <c r="DD169" s="528"/>
      <c r="DE169" s="528"/>
      <c r="DF169" s="528"/>
      <c r="DG169" s="528"/>
      <c r="DH169" s="528"/>
      <c r="DI169" s="528"/>
      <c r="DJ169" s="528"/>
      <c r="DK169" s="528"/>
      <c r="DL169" s="528"/>
      <c r="DM169" s="528"/>
      <c r="DN169" s="528"/>
      <c r="DO169" s="528"/>
      <c r="DP169" s="528"/>
      <c r="DQ169" s="528"/>
      <c r="DR169" s="528"/>
      <c r="DS169" s="528"/>
      <c r="DT169" s="528"/>
      <c r="DU169" s="528"/>
      <c r="DV169" s="528"/>
      <c r="DW169" s="528"/>
      <c r="DX169" s="528"/>
    </row>
    <row r="170" spans="1:128" ht="12" customHeight="1" x14ac:dyDescent="0.2">
      <c r="A170" s="134"/>
      <c r="B170" s="134"/>
      <c r="C170" s="134" t="s">
        <v>1045</v>
      </c>
      <c r="D170" s="134" t="s">
        <v>1046</v>
      </c>
      <c r="E170" s="134"/>
      <c r="F170" s="134" t="s">
        <v>1047</v>
      </c>
      <c r="G170" s="134"/>
      <c r="H170" s="134"/>
      <c r="I170" s="558">
        <v>450</v>
      </c>
      <c r="K170" s="559">
        <v>12.981239782800596</v>
      </c>
      <c r="L170" s="560"/>
      <c r="M170" s="561" t="s">
        <v>1596</v>
      </c>
      <c r="N170" s="270"/>
      <c r="O170" s="561">
        <v>12.629451881788329</v>
      </c>
      <c r="P170" s="561">
        <v>19.298245614035089</v>
      </c>
      <c r="Q170" s="561">
        <v>25.35011522779649</v>
      </c>
      <c r="R170" s="561">
        <v>14.964788732394366</v>
      </c>
      <c r="S170" s="561">
        <v>14.205607476635514</v>
      </c>
      <c r="T170" s="561">
        <v>3.780993237839017</v>
      </c>
      <c r="U170" s="528"/>
      <c r="V170" s="528"/>
      <c r="W170" s="528"/>
      <c r="X170" s="528"/>
      <c r="Y170" s="528"/>
      <c r="Z170" s="528"/>
      <c r="AA170" s="528"/>
      <c r="AB170" s="528"/>
      <c r="AC170" s="528"/>
      <c r="AD170" s="528"/>
      <c r="AE170" s="528"/>
      <c r="AF170" s="528"/>
      <c r="AG170" s="528"/>
      <c r="AH170" s="528"/>
      <c r="AI170" s="528"/>
      <c r="AJ170" s="528"/>
      <c r="AK170" s="528"/>
      <c r="AL170" s="528"/>
      <c r="AM170" s="528"/>
      <c r="AN170" s="528"/>
      <c r="AO170" s="528"/>
      <c r="AP170" s="528"/>
      <c r="AQ170" s="528"/>
      <c r="AR170" s="528"/>
      <c r="AS170" s="528"/>
      <c r="AT170" s="528"/>
      <c r="AU170" s="528"/>
      <c r="AV170" s="528"/>
      <c r="AW170" s="528"/>
      <c r="AX170" s="528"/>
      <c r="AY170" s="528"/>
      <c r="AZ170" s="528"/>
      <c r="BA170" s="528"/>
      <c r="BB170" s="528"/>
      <c r="BC170" s="528"/>
      <c r="BD170" s="528"/>
      <c r="BE170" s="528"/>
      <c r="BF170" s="528"/>
      <c r="BG170" s="528"/>
      <c r="BH170" s="528"/>
      <c r="BI170" s="528"/>
      <c r="BJ170" s="528"/>
      <c r="BK170" s="528"/>
      <c r="BL170" s="528"/>
      <c r="BM170" s="528"/>
      <c r="BN170" s="528"/>
      <c r="BO170" s="528"/>
      <c r="BP170" s="528"/>
      <c r="BQ170" s="528"/>
      <c r="BR170" s="528"/>
      <c r="BS170" s="528"/>
      <c r="BT170" s="528"/>
      <c r="BU170" s="528"/>
      <c r="BV170" s="528"/>
      <c r="BW170" s="528"/>
      <c r="BX170" s="528"/>
      <c r="BY170" s="528"/>
      <c r="BZ170" s="528"/>
      <c r="CA170" s="528"/>
      <c r="CB170" s="528"/>
      <c r="CC170" s="528"/>
      <c r="CD170" s="528"/>
      <c r="CE170" s="528"/>
      <c r="CF170" s="528"/>
      <c r="CG170" s="528"/>
      <c r="CH170" s="528"/>
      <c r="CI170" s="528"/>
      <c r="CJ170" s="528"/>
      <c r="CK170" s="528"/>
      <c r="CL170" s="528"/>
      <c r="CM170" s="528"/>
      <c r="CN170" s="528"/>
      <c r="CO170" s="528"/>
      <c r="CP170" s="528"/>
      <c r="CQ170" s="528"/>
      <c r="CR170" s="528"/>
      <c r="CS170" s="528"/>
      <c r="CT170" s="528"/>
      <c r="CU170" s="528"/>
      <c r="CV170" s="528"/>
      <c r="CW170" s="528"/>
      <c r="CX170" s="528"/>
      <c r="CY170" s="528"/>
      <c r="CZ170" s="528"/>
      <c r="DA170" s="528"/>
      <c r="DB170" s="528"/>
      <c r="DC170" s="528"/>
      <c r="DD170" s="528"/>
      <c r="DE170" s="528"/>
      <c r="DF170" s="528"/>
      <c r="DG170" s="528"/>
      <c r="DH170" s="528"/>
      <c r="DI170" s="528"/>
      <c r="DJ170" s="528"/>
      <c r="DK170" s="528"/>
      <c r="DL170" s="528"/>
      <c r="DM170" s="528"/>
      <c r="DN170" s="528"/>
      <c r="DO170" s="528"/>
      <c r="DP170" s="528"/>
      <c r="DQ170" s="528"/>
      <c r="DR170" s="528"/>
      <c r="DS170" s="528"/>
      <c r="DT170" s="528"/>
      <c r="DU170" s="528"/>
      <c r="DV170" s="528"/>
      <c r="DW170" s="528"/>
      <c r="DX170" s="528"/>
    </row>
    <row r="171" spans="1:128" ht="12" customHeight="1" x14ac:dyDescent="0.2">
      <c r="A171" s="134"/>
      <c r="B171" s="134"/>
      <c r="C171" s="134" t="s">
        <v>1048</v>
      </c>
      <c r="D171" s="134" t="s">
        <v>1049</v>
      </c>
      <c r="E171" s="134"/>
      <c r="F171" s="134" t="s">
        <v>1050</v>
      </c>
      <c r="G171" s="134"/>
      <c r="H171" s="134"/>
      <c r="I171" s="558">
        <v>559</v>
      </c>
      <c r="K171" s="559">
        <v>12.226442674687455</v>
      </c>
      <c r="L171" s="560"/>
      <c r="M171" s="561" t="s">
        <v>1597</v>
      </c>
      <c r="N171" s="270"/>
      <c r="O171" s="561">
        <v>12.207274539113104</v>
      </c>
      <c r="P171" s="561">
        <v>19.326194828937059</v>
      </c>
      <c r="Q171" s="561">
        <v>19.7920161019792</v>
      </c>
      <c r="R171" s="561">
        <v>16.518424396442185</v>
      </c>
      <c r="S171" s="561">
        <v>12.170697889385302</v>
      </c>
      <c r="T171" s="561">
        <v>4.2743741095053931</v>
      </c>
      <c r="U171" s="528"/>
      <c r="V171" s="528"/>
      <c r="W171" s="528"/>
      <c r="X171" s="528"/>
      <c r="Y171" s="528"/>
      <c r="Z171" s="528"/>
      <c r="AA171" s="528"/>
      <c r="AB171" s="528"/>
      <c r="AC171" s="528"/>
      <c r="AD171" s="528"/>
      <c r="AE171" s="528"/>
      <c r="AF171" s="528"/>
      <c r="AG171" s="528"/>
      <c r="AH171" s="528"/>
      <c r="AI171" s="528"/>
      <c r="AJ171" s="528"/>
      <c r="AK171" s="528"/>
      <c r="AL171" s="528"/>
      <c r="AM171" s="528"/>
      <c r="AN171" s="528"/>
      <c r="AO171" s="528"/>
      <c r="AP171" s="528"/>
      <c r="AQ171" s="528"/>
      <c r="AR171" s="528"/>
      <c r="AS171" s="528"/>
      <c r="AT171" s="528"/>
      <c r="AU171" s="528"/>
      <c r="AV171" s="528"/>
      <c r="AW171" s="528"/>
      <c r="AX171" s="528"/>
      <c r="AY171" s="528"/>
      <c r="AZ171" s="528"/>
      <c r="BA171" s="528"/>
      <c r="BB171" s="528"/>
      <c r="BC171" s="528"/>
      <c r="BD171" s="528"/>
      <c r="BE171" s="528"/>
      <c r="BF171" s="528"/>
      <c r="BG171" s="528"/>
      <c r="BH171" s="528"/>
      <c r="BI171" s="528"/>
      <c r="BJ171" s="528"/>
      <c r="BK171" s="528"/>
      <c r="BL171" s="528"/>
      <c r="BM171" s="528"/>
      <c r="BN171" s="528"/>
      <c r="BO171" s="528"/>
      <c r="BP171" s="528"/>
      <c r="BQ171" s="528"/>
      <c r="BR171" s="528"/>
      <c r="BS171" s="528"/>
      <c r="BT171" s="528"/>
      <c r="BU171" s="528"/>
      <c r="BV171" s="528"/>
      <c r="BW171" s="528"/>
      <c r="BX171" s="528"/>
      <c r="BY171" s="528"/>
      <c r="BZ171" s="528"/>
      <c r="CA171" s="528"/>
      <c r="CB171" s="528"/>
      <c r="CC171" s="528"/>
      <c r="CD171" s="528"/>
      <c r="CE171" s="528"/>
      <c r="CF171" s="528"/>
      <c r="CG171" s="528"/>
      <c r="CH171" s="528"/>
      <c r="CI171" s="528"/>
      <c r="CJ171" s="528"/>
      <c r="CK171" s="528"/>
      <c r="CL171" s="528"/>
      <c r="CM171" s="528"/>
      <c r="CN171" s="528"/>
      <c r="CO171" s="528"/>
      <c r="CP171" s="528"/>
      <c r="CQ171" s="528"/>
      <c r="CR171" s="528"/>
      <c r="CS171" s="528"/>
      <c r="CT171" s="528"/>
      <c r="CU171" s="528"/>
      <c r="CV171" s="528"/>
      <c r="CW171" s="528"/>
      <c r="CX171" s="528"/>
      <c r="CY171" s="528"/>
      <c r="CZ171" s="528"/>
      <c r="DA171" s="528"/>
      <c r="DB171" s="528"/>
      <c r="DC171" s="528"/>
      <c r="DD171" s="528"/>
      <c r="DE171" s="528"/>
      <c r="DF171" s="528"/>
      <c r="DG171" s="528"/>
      <c r="DH171" s="528"/>
      <c r="DI171" s="528"/>
      <c r="DJ171" s="528"/>
      <c r="DK171" s="528"/>
      <c r="DL171" s="528"/>
      <c r="DM171" s="528"/>
      <c r="DN171" s="528"/>
      <c r="DO171" s="528"/>
      <c r="DP171" s="528"/>
      <c r="DQ171" s="528"/>
      <c r="DR171" s="528"/>
      <c r="DS171" s="528"/>
      <c r="DT171" s="528"/>
      <c r="DU171" s="528"/>
      <c r="DV171" s="528"/>
      <c r="DW171" s="528"/>
      <c r="DX171" s="528"/>
    </row>
    <row r="172" spans="1:128" ht="12" customHeight="1" x14ac:dyDescent="0.2">
      <c r="A172" s="134"/>
      <c r="B172" s="134"/>
      <c r="C172" s="134" t="s">
        <v>1052</v>
      </c>
      <c r="D172" s="134" t="s">
        <v>1053</v>
      </c>
      <c r="E172" s="134"/>
      <c r="F172" s="134" t="s">
        <v>1054</v>
      </c>
      <c r="G172" s="134"/>
      <c r="H172" s="134"/>
      <c r="I172" s="558">
        <v>286</v>
      </c>
      <c r="K172" s="559">
        <v>12.756858783420007</v>
      </c>
      <c r="L172" s="560"/>
      <c r="M172" s="561" t="s">
        <v>1598</v>
      </c>
      <c r="N172" s="270"/>
      <c r="O172" s="561">
        <v>9.6076861489191341</v>
      </c>
      <c r="P172" s="561">
        <v>17.543859649122805</v>
      </c>
      <c r="Q172" s="561">
        <v>27.309703660662404</v>
      </c>
      <c r="R172" s="561">
        <v>16.904384574749077</v>
      </c>
      <c r="S172" s="561">
        <v>9.1277890466531435</v>
      </c>
      <c r="T172" s="561">
        <v>4.356394564879162</v>
      </c>
      <c r="U172" s="528"/>
      <c r="V172" s="528"/>
      <c r="W172" s="528"/>
      <c r="X172" s="528"/>
      <c r="Y172" s="528"/>
      <c r="Z172" s="528"/>
      <c r="AA172" s="528"/>
      <c r="AB172" s="528"/>
      <c r="AC172" s="528"/>
      <c r="AD172" s="528"/>
      <c r="AE172" s="528"/>
      <c r="AF172" s="528"/>
      <c r="AG172" s="528"/>
      <c r="AH172" s="528"/>
      <c r="AI172" s="528"/>
      <c r="AJ172" s="528"/>
      <c r="AK172" s="528"/>
      <c r="AL172" s="528"/>
      <c r="AM172" s="528"/>
      <c r="AN172" s="528"/>
      <c r="AO172" s="528"/>
      <c r="AP172" s="528"/>
      <c r="AQ172" s="528"/>
      <c r="AR172" s="528"/>
      <c r="AS172" s="528"/>
      <c r="AT172" s="528"/>
      <c r="AU172" s="528"/>
      <c r="AV172" s="528"/>
      <c r="AW172" s="528"/>
      <c r="AX172" s="528"/>
      <c r="AY172" s="528"/>
      <c r="AZ172" s="528"/>
      <c r="BA172" s="528"/>
      <c r="BB172" s="528"/>
      <c r="BC172" s="528"/>
      <c r="BD172" s="528"/>
      <c r="BE172" s="528"/>
      <c r="BF172" s="528"/>
      <c r="BG172" s="528"/>
      <c r="BH172" s="528"/>
      <c r="BI172" s="528"/>
      <c r="BJ172" s="528"/>
      <c r="BK172" s="528"/>
      <c r="BL172" s="528"/>
      <c r="BM172" s="528"/>
      <c r="BN172" s="528"/>
      <c r="BO172" s="528"/>
      <c r="BP172" s="528"/>
      <c r="BQ172" s="528"/>
      <c r="BR172" s="528"/>
      <c r="BS172" s="528"/>
      <c r="BT172" s="528"/>
      <c r="BU172" s="528"/>
      <c r="BV172" s="528"/>
      <c r="BW172" s="528"/>
      <c r="BX172" s="528"/>
      <c r="BY172" s="528"/>
      <c r="BZ172" s="528"/>
      <c r="CA172" s="528"/>
      <c r="CB172" s="528"/>
      <c r="CC172" s="528"/>
      <c r="CD172" s="528"/>
      <c r="CE172" s="528"/>
      <c r="CF172" s="528"/>
      <c r="CG172" s="528"/>
      <c r="CH172" s="528"/>
      <c r="CI172" s="528"/>
      <c r="CJ172" s="528"/>
      <c r="CK172" s="528"/>
      <c r="CL172" s="528"/>
      <c r="CM172" s="528"/>
      <c r="CN172" s="528"/>
      <c r="CO172" s="528"/>
      <c r="CP172" s="528"/>
      <c r="CQ172" s="528"/>
      <c r="CR172" s="528"/>
      <c r="CS172" s="528"/>
      <c r="CT172" s="528"/>
      <c r="CU172" s="528"/>
      <c r="CV172" s="528"/>
      <c r="CW172" s="528"/>
      <c r="CX172" s="528"/>
      <c r="CY172" s="528"/>
      <c r="CZ172" s="528"/>
      <c r="DA172" s="528"/>
      <c r="DB172" s="528"/>
      <c r="DC172" s="528"/>
      <c r="DD172" s="528"/>
      <c r="DE172" s="528"/>
      <c r="DF172" s="528"/>
      <c r="DG172" s="528"/>
      <c r="DH172" s="528"/>
      <c r="DI172" s="528"/>
      <c r="DJ172" s="528"/>
      <c r="DK172" s="528"/>
      <c r="DL172" s="528"/>
      <c r="DM172" s="528"/>
      <c r="DN172" s="528"/>
      <c r="DO172" s="528"/>
      <c r="DP172" s="528"/>
      <c r="DQ172" s="528"/>
      <c r="DR172" s="528"/>
      <c r="DS172" s="528"/>
      <c r="DT172" s="528"/>
      <c r="DU172" s="528"/>
      <c r="DV172" s="528"/>
      <c r="DW172" s="528"/>
      <c r="DX172" s="528"/>
    </row>
    <row r="173" spans="1:128" ht="12" customHeight="1" x14ac:dyDescent="0.2">
      <c r="A173" s="134"/>
      <c r="B173" s="134"/>
      <c r="C173" s="134" t="s">
        <v>1056</v>
      </c>
      <c r="D173" s="134" t="s">
        <v>1057</v>
      </c>
      <c r="E173" s="134"/>
      <c r="F173" s="134" t="s">
        <v>1058</v>
      </c>
      <c r="G173" s="134"/>
      <c r="H173" s="134"/>
      <c r="I173" s="558">
        <v>240</v>
      </c>
      <c r="K173" s="559">
        <v>12.40440255792365</v>
      </c>
      <c r="L173" s="560"/>
      <c r="M173" s="561" t="s">
        <v>1599</v>
      </c>
      <c r="N173" s="270"/>
      <c r="O173" s="561">
        <v>13.361169102296452</v>
      </c>
      <c r="P173" s="561">
        <v>15.56420233463035</v>
      </c>
      <c r="Q173" s="561">
        <v>26.915113871635612</v>
      </c>
      <c r="R173" s="561">
        <v>16.497461928934012</v>
      </c>
      <c r="S173" s="561">
        <v>8.2513487781656618</v>
      </c>
      <c r="T173" s="561">
        <v>3.75234521575985</v>
      </c>
      <c r="U173" s="528"/>
      <c r="V173" s="528"/>
      <c r="W173" s="528"/>
      <c r="X173" s="528"/>
      <c r="Y173" s="528"/>
      <c r="Z173" s="528"/>
      <c r="AA173" s="528"/>
      <c r="AB173" s="528"/>
      <c r="AC173" s="528"/>
      <c r="AD173" s="528"/>
      <c r="AE173" s="528"/>
      <c r="AF173" s="528"/>
      <c r="AG173" s="528"/>
      <c r="AH173" s="528"/>
      <c r="AI173" s="528"/>
      <c r="AJ173" s="528"/>
      <c r="AK173" s="528"/>
      <c r="AL173" s="528"/>
      <c r="AM173" s="528"/>
      <c r="AN173" s="528"/>
      <c r="AO173" s="528"/>
      <c r="AP173" s="528"/>
      <c r="AQ173" s="528"/>
      <c r="AR173" s="528"/>
      <c r="AS173" s="528"/>
      <c r="AT173" s="528"/>
      <c r="AU173" s="528"/>
      <c r="AV173" s="528"/>
      <c r="AW173" s="528"/>
      <c r="AX173" s="528"/>
      <c r="AY173" s="528"/>
      <c r="AZ173" s="528"/>
      <c r="BA173" s="528"/>
      <c r="BB173" s="528"/>
      <c r="BC173" s="528"/>
      <c r="BD173" s="528"/>
      <c r="BE173" s="528"/>
      <c r="BF173" s="528"/>
      <c r="BG173" s="528"/>
      <c r="BH173" s="528"/>
      <c r="BI173" s="528"/>
      <c r="BJ173" s="528"/>
      <c r="BK173" s="528"/>
      <c r="BL173" s="528"/>
      <c r="BM173" s="528"/>
      <c r="BN173" s="528"/>
      <c r="BO173" s="528"/>
      <c r="BP173" s="528"/>
      <c r="BQ173" s="528"/>
      <c r="BR173" s="528"/>
      <c r="BS173" s="528"/>
      <c r="BT173" s="528"/>
      <c r="BU173" s="528"/>
      <c r="BV173" s="528"/>
      <c r="BW173" s="528"/>
      <c r="BX173" s="528"/>
      <c r="BY173" s="528"/>
      <c r="BZ173" s="528"/>
      <c r="CA173" s="528"/>
      <c r="CB173" s="528"/>
      <c r="CC173" s="528"/>
      <c r="CD173" s="528"/>
      <c r="CE173" s="528"/>
      <c r="CF173" s="528"/>
      <c r="CG173" s="528"/>
      <c r="CH173" s="528"/>
      <c r="CI173" s="528"/>
      <c r="CJ173" s="528"/>
      <c r="CK173" s="528"/>
      <c r="CL173" s="528"/>
      <c r="CM173" s="528"/>
      <c r="CN173" s="528"/>
      <c r="CO173" s="528"/>
      <c r="CP173" s="528"/>
      <c r="CQ173" s="528"/>
      <c r="CR173" s="528"/>
      <c r="CS173" s="528"/>
      <c r="CT173" s="528"/>
      <c r="CU173" s="528"/>
      <c r="CV173" s="528"/>
      <c r="CW173" s="528"/>
      <c r="CX173" s="528"/>
      <c r="CY173" s="528"/>
      <c r="CZ173" s="528"/>
      <c r="DA173" s="528"/>
      <c r="DB173" s="528"/>
      <c r="DC173" s="528"/>
      <c r="DD173" s="528"/>
      <c r="DE173" s="528"/>
      <c r="DF173" s="528"/>
      <c r="DG173" s="528"/>
      <c r="DH173" s="528"/>
      <c r="DI173" s="528"/>
      <c r="DJ173" s="528"/>
      <c r="DK173" s="528"/>
      <c r="DL173" s="528"/>
      <c r="DM173" s="528"/>
      <c r="DN173" s="528"/>
      <c r="DO173" s="528"/>
      <c r="DP173" s="528"/>
      <c r="DQ173" s="528"/>
      <c r="DR173" s="528"/>
      <c r="DS173" s="528"/>
      <c r="DT173" s="528"/>
      <c r="DU173" s="528"/>
      <c r="DV173" s="528"/>
      <c r="DW173" s="528"/>
      <c r="DX173" s="528"/>
    </row>
    <row r="174" spans="1:128" s="557" customFormat="1" ht="12" customHeight="1" x14ac:dyDescent="0.2">
      <c r="A174" s="134"/>
      <c r="B174" s="134"/>
      <c r="C174" s="134" t="s">
        <v>1060</v>
      </c>
      <c r="D174" s="134" t="s">
        <v>1061</v>
      </c>
      <c r="E174" s="134"/>
      <c r="F174" s="134" t="s">
        <v>1062</v>
      </c>
      <c r="G174" s="134"/>
      <c r="H174" s="134"/>
      <c r="I174" s="558">
        <v>803</v>
      </c>
      <c r="K174" s="559">
        <v>11.603582887751088</v>
      </c>
      <c r="L174" s="560"/>
      <c r="M174" s="561" t="s">
        <v>1600</v>
      </c>
      <c r="N174" s="270"/>
      <c r="O174" s="561">
        <v>10.122699386503069</v>
      </c>
      <c r="P174" s="561">
        <v>17.385968500715894</v>
      </c>
      <c r="Q174" s="561">
        <v>20.319653039916474</v>
      </c>
      <c r="R174" s="561">
        <v>14.607482800867025</v>
      </c>
      <c r="S174" s="561">
        <v>11.152773771752717</v>
      </c>
      <c r="T174" s="561">
        <v>4.9098580744150366</v>
      </c>
      <c r="U174" s="528"/>
      <c r="V174" s="528"/>
      <c r="W174" s="528"/>
      <c r="X174" s="528"/>
      <c r="Y174" s="528"/>
      <c r="Z174" s="528"/>
      <c r="AA174" s="528"/>
      <c r="AB174" s="528"/>
      <c r="AC174" s="528"/>
      <c r="AD174" s="528"/>
      <c r="AE174" s="528"/>
      <c r="AF174" s="528"/>
      <c r="AG174" s="528"/>
      <c r="AH174" s="528"/>
      <c r="AI174" s="528"/>
      <c r="AJ174" s="528"/>
      <c r="AK174" s="528"/>
      <c r="AL174" s="528"/>
      <c r="AM174" s="528"/>
      <c r="AN174" s="528"/>
      <c r="AO174" s="528"/>
      <c r="AP174" s="528"/>
      <c r="AQ174" s="528"/>
      <c r="AR174" s="528"/>
      <c r="AS174" s="528"/>
      <c r="AT174" s="528"/>
      <c r="AU174" s="528"/>
      <c r="AV174" s="528"/>
      <c r="AW174" s="528"/>
      <c r="AX174" s="528"/>
      <c r="AY174" s="528"/>
      <c r="AZ174" s="528"/>
      <c r="BA174" s="528"/>
      <c r="BB174" s="528"/>
      <c r="BC174" s="528"/>
      <c r="BD174" s="528"/>
      <c r="BE174" s="528"/>
      <c r="BF174" s="528"/>
      <c r="BG174" s="528"/>
      <c r="BH174" s="528"/>
      <c r="BI174" s="528"/>
      <c r="BJ174" s="528"/>
      <c r="BK174" s="528"/>
      <c r="BL174" s="528"/>
      <c r="BM174" s="528"/>
      <c r="BN174" s="528"/>
      <c r="BO174" s="528"/>
      <c r="BP174" s="528"/>
      <c r="BQ174" s="528"/>
      <c r="BR174" s="528"/>
      <c r="BS174" s="528"/>
      <c r="BT174" s="528"/>
      <c r="BU174" s="528"/>
      <c r="BV174" s="528"/>
      <c r="BW174" s="528"/>
      <c r="BX174" s="528"/>
      <c r="BY174" s="528"/>
      <c r="BZ174" s="528"/>
      <c r="CA174" s="528"/>
      <c r="CB174" s="528"/>
      <c r="CC174" s="528"/>
      <c r="CD174" s="528"/>
      <c r="CE174" s="528"/>
      <c r="CF174" s="528"/>
      <c r="CG174" s="528"/>
      <c r="CH174" s="528"/>
      <c r="CI174" s="528"/>
      <c r="CJ174" s="528"/>
      <c r="CK174" s="528"/>
      <c r="CL174" s="528"/>
      <c r="CM174" s="528"/>
      <c r="CN174" s="528"/>
      <c r="CO174" s="528"/>
      <c r="CP174" s="528"/>
      <c r="CQ174" s="528"/>
      <c r="CR174" s="528"/>
      <c r="CS174" s="528"/>
      <c r="CT174" s="528"/>
      <c r="CU174" s="528"/>
      <c r="CV174" s="528"/>
      <c r="CW174" s="528"/>
      <c r="CX174" s="528"/>
      <c r="CY174" s="528"/>
      <c r="CZ174" s="528"/>
      <c r="DA174" s="528"/>
      <c r="DB174" s="528"/>
      <c r="DC174" s="528"/>
      <c r="DD174" s="528"/>
      <c r="DE174" s="528"/>
      <c r="DF174" s="528"/>
      <c r="DG174" s="528"/>
      <c r="DH174" s="528"/>
      <c r="DI174" s="528"/>
      <c r="DJ174" s="528"/>
      <c r="DK174" s="528"/>
      <c r="DL174" s="528"/>
      <c r="DM174" s="528"/>
      <c r="DN174" s="528"/>
      <c r="DO174" s="528"/>
      <c r="DP174" s="528"/>
      <c r="DQ174" s="528"/>
      <c r="DR174" s="528"/>
      <c r="DS174" s="528"/>
      <c r="DT174" s="528"/>
      <c r="DU174" s="528"/>
      <c r="DV174" s="528"/>
      <c r="DW174" s="528"/>
      <c r="DX174" s="528"/>
    </row>
    <row r="175" spans="1:128" ht="12" customHeight="1" x14ac:dyDescent="0.2">
      <c r="A175" s="134"/>
      <c r="B175" s="134"/>
      <c r="C175" s="134"/>
      <c r="D175" s="134"/>
      <c r="E175" s="134"/>
      <c r="F175" s="134"/>
      <c r="G175" s="134"/>
      <c r="H175" s="134"/>
      <c r="I175" s="558"/>
      <c r="K175" s="559"/>
      <c r="L175" s="560"/>
      <c r="M175" s="561"/>
      <c r="N175" s="270"/>
      <c r="O175" s="561"/>
      <c r="P175" s="561"/>
      <c r="Q175" s="561"/>
      <c r="R175" s="561"/>
      <c r="S175" s="561"/>
      <c r="T175" s="561"/>
      <c r="U175" s="528"/>
      <c r="V175" s="528"/>
      <c r="W175" s="528"/>
      <c r="X175" s="528"/>
      <c r="Y175" s="528"/>
      <c r="Z175" s="528"/>
      <c r="AA175" s="528"/>
      <c r="AB175" s="528"/>
      <c r="AC175" s="528"/>
      <c r="AD175" s="528"/>
      <c r="AE175" s="528"/>
      <c r="AF175" s="528"/>
      <c r="AG175" s="528"/>
      <c r="AH175" s="528"/>
      <c r="AI175" s="528"/>
      <c r="AJ175" s="528"/>
      <c r="AK175" s="528"/>
      <c r="AL175" s="528"/>
      <c r="AM175" s="528"/>
      <c r="AN175" s="528"/>
      <c r="AO175" s="528"/>
      <c r="AP175" s="528"/>
      <c r="AQ175" s="528"/>
      <c r="AR175" s="528"/>
      <c r="AS175" s="528"/>
      <c r="AT175" s="528"/>
      <c r="AU175" s="528"/>
      <c r="AV175" s="528"/>
      <c r="AW175" s="528"/>
      <c r="AX175" s="528"/>
      <c r="AY175" s="528"/>
      <c r="AZ175" s="528"/>
      <c r="BA175" s="528"/>
      <c r="BB175" s="528"/>
      <c r="BC175" s="528"/>
      <c r="BD175" s="528"/>
      <c r="BE175" s="528"/>
      <c r="BF175" s="528"/>
      <c r="BG175" s="528"/>
      <c r="BH175" s="528"/>
      <c r="BI175" s="528"/>
      <c r="BJ175" s="528"/>
      <c r="BK175" s="528"/>
      <c r="BL175" s="528"/>
      <c r="BM175" s="528"/>
      <c r="BN175" s="528"/>
      <c r="BO175" s="528"/>
      <c r="BP175" s="528"/>
      <c r="BQ175" s="528"/>
      <c r="BR175" s="528"/>
      <c r="BS175" s="528"/>
      <c r="BT175" s="528"/>
      <c r="BU175" s="528"/>
      <c r="BV175" s="528"/>
      <c r="BW175" s="528"/>
      <c r="BX175" s="528"/>
      <c r="BY175" s="528"/>
      <c r="BZ175" s="528"/>
      <c r="CA175" s="528"/>
      <c r="CB175" s="528"/>
      <c r="CC175" s="528"/>
      <c r="CD175" s="528"/>
      <c r="CE175" s="528"/>
      <c r="CF175" s="528"/>
      <c r="CG175" s="528"/>
      <c r="CH175" s="528"/>
      <c r="CI175" s="528"/>
      <c r="CJ175" s="528"/>
      <c r="CK175" s="528"/>
      <c r="CL175" s="528"/>
      <c r="CM175" s="528"/>
      <c r="CN175" s="528"/>
      <c r="CO175" s="528"/>
      <c r="CP175" s="528"/>
      <c r="CQ175" s="528"/>
      <c r="CR175" s="528"/>
      <c r="CS175" s="528"/>
      <c r="CT175" s="528"/>
      <c r="CU175" s="528"/>
      <c r="CV175" s="528"/>
      <c r="CW175" s="528"/>
      <c r="CX175" s="528"/>
      <c r="CY175" s="528"/>
      <c r="CZ175" s="528"/>
      <c r="DA175" s="528"/>
      <c r="DB175" s="528"/>
      <c r="DC175" s="528"/>
      <c r="DD175" s="528"/>
      <c r="DE175" s="528"/>
      <c r="DF175" s="528"/>
      <c r="DG175" s="528"/>
      <c r="DH175" s="528"/>
      <c r="DI175" s="528"/>
      <c r="DJ175" s="528"/>
      <c r="DK175" s="528"/>
      <c r="DL175" s="528"/>
      <c r="DM175" s="528"/>
      <c r="DN175" s="528"/>
      <c r="DO175" s="528"/>
      <c r="DP175" s="528"/>
      <c r="DQ175" s="528"/>
      <c r="DR175" s="528"/>
      <c r="DS175" s="528"/>
      <c r="DT175" s="528"/>
      <c r="DU175" s="528"/>
      <c r="DV175" s="528"/>
      <c r="DW175" s="528"/>
      <c r="DX175" s="528"/>
    </row>
    <row r="176" spans="1:128" ht="12" customHeight="1" x14ac:dyDescent="0.2">
      <c r="A176" s="134"/>
      <c r="B176" s="134"/>
      <c r="C176" s="134" t="s">
        <v>1063</v>
      </c>
      <c r="D176" s="134" t="s">
        <v>1064</v>
      </c>
      <c r="E176" s="134" t="s">
        <v>1065</v>
      </c>
      <c r="F176" s="134"/>
      <c r="G176" s="134"/>
      <c r="H176" s="134"/>
      <c r="I176" s="558">
        <v>4498</v>
      </c>
      <c r="K176" s="559">
        <v>16.112711263957799</v>
      </c>
      <c r="L176" s="560"/>
      <c r="M176" s="561" t="s">
        <v>1601</v>
      </c>
      <c r="N176" s="270"/>
      <c r="O176" s="561">
        <v>14.981662168708047</v>
      </c>
      <c r="P176" s="561">
        <v>29.959983150800337</v>
      </c>
      <c r="Q176" s="561">
        <v>28.751084128360798</v>
      </c>
      <c r="R176" s="561">
        <v>21.112734032664985</v>
      </c>
      <c r="S176" s="561">
        <v>14.8399212201713</v>
      </c>
      <c r="T176" s="561">
        <v>5.3137746510496573</v>
      </c>
      <c r="U176" s="528"/>
      <c r="V176" s="528"/>
      <c r="W176" s="528"/>
      <c r="X176" s="528"/>
      <c r="Y176" s="528"/>
      <c r="Z176" s="528"/>
      <c r="AA176" s="528"/>
      <c r="AB176" s="528"/>
      <c r="AC176" s="528"/>
      <c r="AD176" s="528"/>
      <c r="AE176" s="528"/>
      <c r="AF176" s="528"/>
      <c r="AG176" s="528"/>
      <c r="AH176" s="528"/>
      <c r="AI176" s="528"/>
      <c r="AJ176" s="528"/>
      <c r="AK176" s="528"/>
      <c r="AL176" s="528"/>
      <c r="AM176" s="528"/>
      <c r="AN176" s="528"/>
      <c r="AO176" s="528"/>
      <c r="AP176" s="528"/>
      <c r="AQ176" s="528"/>
      <c r="AR176" s="528"/>
      <c r="AS176" s="528"/>
      <c r="AT176" s="528"/>
      <c r="AU176" s="528"/>
      <c r="AV176" s="528"/>
      <c r="AW176" s="528"/>
      <c r="AX176" s="528"/>
      <c r="AY176" s="528"/>
      <c r="AZ176" s="528"/>
      <c r="BA176" s="528"/>
      <c r="BB176" s="528"/>
      <c r="BC176" s="528"/>
      <c r="BD176" s="528"/>
      <c r="BE176" s="528"/>
      <c r="BF176" s="528"/>
      <c r="BG176" s="528"/>
      <c r="BH176" s="528"/>
      <c r="BI176" s="528"/>
      <c r="BJ176" s="528"/>
      <c r="BK176" s="528"/>
      <c r="BL176" s="528"/>
      <c r="BM176" s="528"/>
      <c r="BN176" s="528"/>
      <c r="BO176" s="528"/>
      <c r="BP176" s="528"/>
      <c r="BQ176" s="528"/>
      <c r="BR176" s="528"/>
      <c r="BS176" s="528"/>
      <c r="BT176" s="528"/>
      <c r="BU176" s="528"/>
      <c r="BV176" s="528"/>
      <c r="BW176" s="528"/>
      <c r="BX176" s="528"/>
      <c r="BY176" s="528"/>
      <c r="BZ176" s="528"/>
      <c r="CA176" s="528"/>
      <c r="CB176" s="528"/>
      <c r="CC176" s="528"/>
      <c r="CD176" s="528"/>
      <c r="CE176" s="528"/>
      <c r="CF176" s="528"/>
      <c r="CG176" s="528"/>
      <c r="CH176" s="528"/>
      <c r="CI176" s="528"/>
      <c r="CJ176" s="528"/>
      <c r="CK176" s="528"/>
      <c r="CL176" s="528"/>
      <c r="CM176" s="528"/>
      <c r="CN176" s="528"/>
      <c r="CO176" s="528"/>
      <c r="CP176" s="528"/>
      <c r="CQ176" s="528"/>
      <c r="CR176" s="528"/>
      <c r="CS176" s="528"/>
      <c r="CT176" s="528"/>
      <c r="CU176" s="528"/>
      <c r="CV176" s="528"/>
      <c r="CW176" s="528"/>
      <c r="CX176" s="528"/>
      <c r="CY176" s="528"/>
      <c r="CZ176" s="528"/>
      <c r="DA176" s="528"/>
      <c r="DB176" s="528"/>
      <c r="DC176" s="528"/>
      <c r="DD176" s="528"/>
      <c r="DE176" s="528"/>
      <c r="DF176" s="528"/>
      <c r="DG176" s="528"/>
      <c r="DH176" s="528"/>
      <c r="DI176" s="528"/>
      <c r="DJ176" s="528"/>
      <c r="DK176" s="528"/>
      <c r="DL176" s="528"/>
      <c r="DM176" s="528"/>
      <c r="DN176" s="528"/>
      <c r="DO176" s="528"/>
      <c r="DP176" s="528"/>
      <c r="DQ176" s="528"/>
      <c r="DR176" s="528"/>
      <c r="DS176" s="528"/>
      <c r="DT176" s="528"/>
      <c r="DU176" s="528"/>
      <c r="DV176" s="528"/>
      <c r="DW176" s="528"/>
      <c r="DX176" s="528"/>
    </row>
    <row r="177" spans="1:128" ht="16.5" customHeight="1" x14ac:dyDescent="0.2">
      <c r="A177" s="134"/>
      <c r="B177" s="134"/>
      <c r="C177" s="134" t="s">
        <v>1067</v>
      </c>
      <c r="D177" s="134" t="s">
        <v>1068</v>
      </c>
      <c r="E177" s="134"/>
      <c r="F177" s="134" t="s">
        <v>1069</v>
      </c>
      <c r="G177" s="134"/>
      <c r="H177" s="134"/>
      <c r="I177" s="558">
        <v>440</v>
      </c>
      <c r="K177" s="559">
        <v>18.129481508160776</v>
      </c>
      <c r="L177" s="560"/>
      <c r="M177" s="561" t="s">
        <v>1602</v>
      </c>
      <c r="N177" s="270"/>
      <c r="O177" s="561">
        <v>17.437145174371452</v>
      </c>
      <c r="P177" s="561">
        <v>40.347610180012417</v>
      </c>
      <c r="Q177" s="561">
        <v>34.421213666496683</v>
      </c>
      <c r="R177" s="561">
        <v>20.172201722017221</v>
      </c>
      <c r="S177" s="561">
        <v>15.591966173361522</v>
      </c>
      <c r="T177" s="561">
        <v>5.7636887608069163</v>
      </c>
      <c r="U177" s="528"/>
      <c r="V177" s="528"/>
      <c r="W177" s="528"/>
      <c r="X177" s="528"/>
      <c r="Y177" s="528"/>
      <c r="Z177" s="528"/>
      <c r="AA177" s="528"/>
      <c r="AB177" s="528"/>
      <c r="AC177" s="528"/>
      <c r="AD177" s="528"/>
      <c r="AE177" s="528"/>
      <c r="AF177" s="528"/>
      <c r="AG177" s="528"/>
      <c r="AH177" s="528"/>
      <c r="AI177" s="528"/>
      <c r="AJ177" s="528"/>
      <c r="AK177" s="528"/>
      <c r="AL177" s="528"/>
      <c r="AM177" s="528"/>
      <c r="AN177" s="528"/>
      <c r="AO177" s="528"/>
      <c r="AP177" s="528"/>
      <c r="AQ177" s="528"/>
      <c r="AR177" s="528"/>
      <c r="AS177" s="528"/>
      <c r="AT177" s="528"/>
      <c r="AU177" s="528"/>
      <c r="AV177" s="528"/>
      <c r="AW177" s="528"/>
      <c r="AX177" s="528"/>
      <c r="AY177" s="528"/>
      <c r="AZ177" s="528"/>
      <c r="BA177" s="528"/>
      <c r="BB177" s="528"/>
      <c r="BC177" s="528"/>
      <c r="BD177" s="528"/>
      <c r="BE177" s="528"/>
      <c r="BF177" s="528"/>
      <c r="BG177" s="528"/>
      <c r="BH177" s="528"/>
      <c r="BI177" s="528"/>
      <c r="BJ177" s="528"/>
      <c r="BK177" s="528"/>
      <c r="BL177" s="528"/>
      <c r="BM177" s="528"/>
      <c r="BN177" s="528"/>
      <c r="BO177" s="528"/>
      <c r="BP177" s="528"/>
      <c r="BQ177" s="528"/>
      <c r="BR177" s="528"/>
      <c r="BS177" s="528"/>
      <c r="BT177" s="528"/>
      <c r="BU177" s="528"/>
      <c r="BV177" s="528"/>
      <c r="BW177" s="528"/>
      <c r="BX177" s="528"/>
      <c r="BY177" s="528"/>
      <c r="BZ177" s="528"/>
      <c r="CA177" s="528"/>
      <c r="CB177" s="528"/>
      <c r="CC177" s="528"/>
      <c r="CD177" s="528"/>
      <c r="CE177" s="528"/>
      <c r="CF177" s="528"/>
      <c r="CG177" s="528"/>
      <c r="CH177" s="528"/>
      <c r="CI177" s="528"/>
      <c r="CJ177" s="528"/>
      <c r="CK177" s="528"/>
      <c r="CL177" s="528"/>
      <c r="CM177" s="528"/>
      <c r="CN177" s="528"/>
      <c r="CO177" s="528"/>
      <c r="CP177" s="528"/>
      <c r="CQ177" s="528"/>
      <c r="CR177" s="528"/>
      <c r="CS177" s="528"/>
      <c r="CT177" s="528"/>
      <c r="CU177" s="528"/>
      <c r="CV177" s="528"/>
      <c r="CW177" s="528"/>
      <c r="CX177" s="528"/>
      <c r="CY177" s="528"/>
      <c r="CZ177" s="528"/>
      <c r="DA177" s="528"/>
      <c r="DB177" s="528"/>
      <c r="DC177" s="528"/>
      <c r="DD177" s="528"/>
      <c r="DE177" s="528"/>
      <c r="DF177" s="528"/>
      <c r="DG177" s="528"/>
      <c r="DH177" s="528"/>
      <c r="DI177" s="528"/>
      <c r="DJ177" s="528"/>
      <c r="DK177" s="528"/>
      <c r="DL177" s="528"/>
      <c r="DM177" s="528"/>
      <c r="DN177" s="528"/>
      <c r="DO177" s="528"/>
      <c r="DP177" s="528"/>
      <c r="DQ177" s="528"/>
      <c r="DR177" s="528"/>
      <c r="DS177" s="528"/>
      <c r="DT177" s="528"/>
      <c r="DU177" s="528"/>
      <c r="DV177" s="528"/>
      <c r="DW177" s="528"/>
      <c r="DX177" s="528"/>
    </row>
    <row r="178" spans="1:128" ht="12" customHeight="1" x14ac:dyDescent="0.2">
      <c r="A178" s="134"/>
      <c r="B178" s="134"/>
      <c r="C178" s="134" t="s">
        <v>1070</v>
      </c>
      <c r="D178" s="134" t="s">
        <v>1071</v>
      </c>
      <c r="E178" s="134"/>
      <c r="F178" s="134" t="s">
        <v>1072</v>
      </c>
      <c r="G178" s="134"/>
      <c r="H178" s="134"/>
      <c r="I178" s="558">
        <v>326</v>
      </c>
      <c r="K178" s="559">
        <v>15.009643160523243</v>
      </c>
      <c r="L178" s="560"/>
      <c r="M178" s="561" t="s">
        <v>1603</v>
      </c>
      <c r="N178" s="270"/>
      <c r="O178" s="561">
        <v>11.769651113913408</v>
      </c>
      <c r="P178" s="561">
        <v>23.222060957910013</v>
      </c>
      <c r="Q178" s="561">
        <v>27.549824150058615</v>
      </c>
      <c r="R178" s="561">
        <v>19.936204146730464</v>
      </c>
      <c r="S178" s="561">
        <v>14.831717056474615</v>
      </c>
      <c r="T178" s="561">
        <v>5.2283025444405711</v>
      </c>
      <c r="U178" s="528"/>
      <c r="V178" s="528"/>
      <c r="W178" s="528"/>
      <c r="X178" s="528"/>
      <c r="Y178" s="528"/>
      <c r="Z178" s="528"/>
      <c r="AA178" s="528"/>
      <c r="AB178" s="528"/>
      <c r="AC178" s="528"/>
      <c r="AD178" s="528"/>
      <c r="AE178" s="528"/>
      <c r="AF178" s="528"/>
      <c r="AG178" s="528"/>
      <c r="AH178" s="528"/>
      <c r="AI178" s="528"/>
      <c r="AJ178" s="528"/>
      <c r="AK178" s="528"/>
      <c r="AL178" s="528"/>
      <c r="AM178" s="528"/>
      <c r="AN178" s="528"/>
      <c r="AO178" s="528"/>
      <c r="AP178" s="528"/>
      <c r="AQ178" s="528"/>
      <c r="AR178" s="528"/>
      <c r="AS178" s="528"/>
      <c r="AT178" s="528"/>
      <c r="AU178" s="528"/>
      <c r="AV178" s="528"/>
      <c r="AW178" s="528"/>
      <c r="AX178" s="528"/>
      <c r="AY178" s="528"/>
      <c r="AZ178" s="528"/>
      <c r="BA178" s="528"/>
      <c r="BB178" s="528"/>
      <c r="BC178" s="528"/>
      <c r="BD178" s="528"/>
      <c r="BE178" s="528"/>
      <c r="BF178" s="528"/>
      <c r="BG178" s="528"/>
      <c r="BH178" s="528"/>
      <c r="BI178" s="528"/>
      <c r="BJ178" s="528"/>
      <c r="BK178" s="528"/>
      <c r="BL178" s="528"/>
      <c r="BM178" s="528"/>
      <c r="BN178" s="528"/>
      <c r="BO178" s="528"/>
      <c r="BP178" s="528"/>
      <c r="BQ178" s="528"/>
      <c r="BR178" s="528"/>
      <c r="BS178" s="528"/>
      <c r="BT178" s="528"/>
      <c r="BU178" s="528"/>
      <c r="BV178" s="528"/>
      <c r="BW178" s="528"/>
      <c r="BX178" s="528"/>
      <c r="BY178" s="528"/>
      <c r="BZ178" s="528"/>
      <c r="CA178" s="528"/>
      <c r="CB178" s="528"/>
      <c r="CC178" s="528"/>
      <c r="CD178" s="528"/>
      <c r="CE178" s="528"/>
      <c r="CF178" s="528"/>
      <c r="CG178" s="528"/>
      <c r="CH178" s="528"/>
      <c r="CI178" s="528"/>
      <c r="CJ178" s="528"/>
      <c r="CK178" s="528"/>
      <c r="CL178" s="528"/>
      <c r="CM178" s="528"/>
      <c r="CN178" s="528"/>
      <c r="CO178" s="528"/>
      <c r="CP178" s="528"/>
      <c r="CQ178" s="528"/>
      <c r="CR178" s="528"/>
      <c r="CS178" s="528"/>
      <c r="CT178" s="528"/>
      <c r="CU178" s="528"/>
      <c r="CV178" s="528"/>
      <c r="CW178" s="528"/>
      <c r="CX178" s="528"/>
      <c r="CY178" s="528"/>
      <c r="CZ178" s="528"/>
      <c r="DA178" s="528"/>
      <c r="DB178" s="528"/>
      <c r="DC178" s="528"/>
      <c r="DD178" s="528"/>
      <c r="DE178" s="528"/>
      <c r="DF178" s="528"/>
      <c r="DG178" s="528"/>
      <c r="DH178" s="528"/>
      <c r="DI178" s="528"/>
      <c r="DJ178" s="528"/>
      <c r="DK178" s="528"/>
      <c r="DL178" s="528"/>
      <c r="DM178" s="528"/>
      <c r="DN178" s="528"/>
      <c r="DO178" s="528"/>
      <c r="DP178" s="528"/>
      <c r="DQ178" s="528"/>
      <c r="DR178" s="528"/>
      <c r="DS178" s="528"/>
      <c r="DT178" s="528"/>
      <c r="DU178" s="528"/>
      <c r="DV178" s="528"/>
      <c r="DW178" s="528"/>
      <c r="DX178" s="528"/>
    </row>
    <row r="179" spans="1:128" ht="12" customHeight="1" x14ac:dyDescent="0.2">
      <c r="A179" s="134"/>
      <c r="B179" s="134"/>
      <c r="C179" s="134" t="s">
        <v>1074</v>
      </c>
      <c r="D179" s="134" t="s">
        <v>1075</v>
      </c>
      <c r="E179" s="134"/>
      <c r="F179" s="134" t="s">
        <v>1076</v>
      </c>
      <c r="G179" s="134"/>
      <c r="H179" s="134"/>
      <c r="I179" s="558">
        <v>532</v>
      </c>
      <c r="K179" s="559">
        <v>14.092706552981614</v>
      </c>
      <c r="L179" s="560"/>
      <c r="M179" s="561" t="s">
        <v>1604</v>
      </c>
      <c r="N179" s="270"/>
      <c r="O179" s="561">
        <v>14.167334937182572</v>
      </c>
      <c r="P179" s="561">
        <v>27.402011793270898</v>
      </c>
      <c r="Q179" s="561">
        <v>24.473450014832395</v>
      </c>
      <c r="R179" s="561">
        <v>17.912068029672518</v>
      </c>
      <c r="S179" s="561">
        <v>14.378145219266715</v>
      </c>
      <c r="T179" s="561">
        <v>3.9057051192634957</v>
      </c>
      <c r="U179" s="528"/>
      <c r="V179" s="528"/>
      <c r="W179" s="528"/>
      <c r="X179" s="528"/>
      <c r="Y179" s="528"/>
      <c r="Z179" s="528"/>
      <c r="AA179" s="528"/>
      <c r="AB179" s="528"/>
      <c r="AC179" s="528"/>
      <c r="AD179" s="528"/>
      <c r="AE179" s="528"/>
      <c r="AF179" s="528"/>
      <c r="AG179" s="528"/>
      <c r="AH179" s="528"/>
      <c r="AI179" s="528"/>
      <c r="AJ179" s="528"/>
      <c r="AK179" s="528"/>
      <c r="AL179" s="528"/>
      <c r="AM179" s="528"/>
      <c r="AN179" s="528"/>
      <c r="AO179" s="528"/>
      <c r="AP179" s="528"/>
      <c r="AQ179" s="528"/>
      <c r="AR179" s="528"/>
      <c r="AS179" s="528"/>
      <c r="AT179" s="528"/>
      <c r="AU179" s="528"/>
      <c r="AV179" s="528"/>
      <c r="AW179" s="528"/>
      <c r="AX179" s="528"/>
      <c r="AY179" s="528"/>
      <c r="AZ179" s="528"/>
      <c r="BA179" s="528"/>
      <c r="BB179" s="528"/>
      <c r="BC179" s="528"/>
      <c r="BD179" s="528"/>
      <c r="BE179" s="528"/>
      <c r="BF179" s="528"/>
      <c r="BG179" s="528"/>
      <c r="BH179" s="528"/>
      <c r="BI179" s="528"/>
      <c r="BJ179" s="528"/>
      <c r="BK179" s="528"/>
      <c r="BL179" s="528"/>
      <c r="BM179" s="528"/>
      <c r="BN179" s="528"/>
      <c r="BO179" s="528"/>
      <c r="BP179" s="528"/>
      <c r="BQ179" s="528"/>
      <c r="BR179" s="528"/>
      <c r="BS179" s="528"/>
      <c r="BT179" s="528"/>
      <c r="BU179" s="528"/>
      <c r="BV179" s="528"/>
      <c r="BW179" s="528"/>
      <c r="BX179" s="528"/>
      <c r="BY179" s="528"/>
      <c r="BZ179" s="528"/>
      <c r="CA179" s="528"/>
      <c r="CB179" s="528"/>
      <c r="CC179" s="528"/>
      <c r="CD179" s="528"/>
      <c r="CE179" s="528"/>
      <c r="CF179" s="528"/>
      <c r="CG179" s="528"/>
      <c r="CH179" s="528"/>
      <c r="CI179" s="528"/>
      <c r="CJ179" s="528"/>
      <c r="CK179" s="528"/>
      <c r="CL179" s="528"/>
      <c r="CM179" s="528"/>
      <c r="CN179" s="528"/>
      <c r="CO179" s="528"/>
      <c r="CP179" s="528"/>
      <c r="CQ179" s="528"/>
      <c r="CR179" s="528"/>
      <c r="CS179" s="528"/>
      <c r="CT179" s="528"/>
      <c r="CU179" s="528"/>
      <c r="CV179" s="528"/>
      <c r="CW179" s="528"/>
      <c r="CX179" s="528"/>
      <c r="CY179" s="528"/>
      <c r="CZ179" s="528"/>
      <c r="DA179" s="528"/>
      <c r="DB179" s="528"/>
      <c r="DC179" s="528"/>
      <c r="DD179" s="528"/>
      <c r="DE179" s="528"/>
      <c r="DF179" s="528"/>
      <c r="DG179" s="528"/>
      <c r="DH179" s="528"/>
      <c r="DI179" s="528"/>
      <c r="DJ179" s="528"/>
      <c r="DK179" s="528"/>
      <c r="DL179" s="528"/>
      <c r="DM179" s="528"/>
      <c r="DN179" s="528"/>
      <c r="DO179" s="528"/>
      <c r="DP179" s="528"/>
      <c r="DQ179" s="528"/>
      <c r="DR179" s="528"/>
      <c r="DS179" s="528"/>
      <c r="DT179" s="528"/>
      <c r="DU179" s="528"/>
      <c r="DV179" s="528"/>
      <c r="DW179" s="528"/>
      <c r="DX179" s="528"/>
    </row>
    <row r="180" spans="1:128" ht="12" customHeight="1" x14ac:dyDescent="0.2">
      <c r="A180" s="134"/>
      <c r="B180" s="134"/>
      <c r="C180" s="134" t="s">
        <v>1078</v>
      </c>
      <c r="D180" s="134" t="s">
        <v>1079</v>
      </c>
      <c r="E180" s="134"/>
      <c r="F180" s="134" t="s">
        <v>1080</v>
      </c>
      <c r="G180" s="134"/>
      <c r="H180" s="134"/>
      <c r="I180" s="558">
        <v>648</v>
      </c>
      <c r="K180" s="559">
        <v>13.432591609213919</v>
      </c>
      <c r="L180" s="560"/>
      <c r="M180" s="561" t="s">
        <v>1605</v>
      </c>
      <c r="N180" s="270"/>
      <c r="O180" s="561">
        <v>12.17603061401983</v>
      </c>
      <c r="P180" s="561">
        <v>27.710109622411693</v>
      </c>
      <c r="Q180" s="561">
        <v>24.552090245520901</v>
      </c>
      <c r="R180" s="561">
        <v>15.790177974039876</v>
      </c>
      <c r="S180" s="561">
        <v>11.149003147953831</v>
      </c>
      <c r="T180" s="561">
        <v>4.995962858296326</v>
      </c>
      <c r="U180" s="528"/>
      <c r="V180" s="528"/>
      <c r="W180" s="528"/>
      <c r="X180" s="528"/>
      <c r="Y180" s="528"/>
      <c r="Z180" s="528"/>
      <c r="AA180" s="528"/>
      <c r="AB180" s="528"/>
      <c r="AC180" s="528"/>
      <c r="AD180" s="528"/>
      <c r="AE180" s="528"/>
      <c r="AF180" s="528"/>
      <c r="AG180" s="528"/>
      <c r="AH180" s="528"/>
      <c r="AI180" s="528"/>
      <c r="AJ180" s="528"/>
      <c r="AK180" s="528"/>
      <c r="AL180" s="528"/>
      <c r="AM180" s="528"/>
      <c r="AN180" s="528"/>
      <c r="AO180" s="528"/>
      <c r="AP180" s="528"/>
      <c r="AQ180" s="528"/>
      <c r="AR180" s="528"/>
      <c r="AS180" s="528"/>
      <c r="AT180" s="528"/>
      <c r="AU180" s="528"/>
      <c r="AV180" s="528"/>
      <c r="AW180" s="528"/>
      <c r="AX180" s="528"/>
      <c r="AY180" s="528"/>
      <c r="AZ180" s="528"/>
      <c r="BA180" s="528"/>
      <c r="BB180" s="528"/>
      <c r="BC180" s="528"/>
      <c r="BD180" s="528"/>
      <c r="BE180" s="528"/>
      <c r="BF180" s="528"/>
      <c r="BG180" s="528"/>
      <c r="BH180" s="528"/>
      <c r="BI180" s="528"/>
      <c r="BJ180" s="528"/>
      <c r="BK180" s="528"/>
      <c r="BL180" s="528"/>
      <c r="BM180" s="528"/>
      <c r="BN180" s="528"/>
      <c r="BO180" s="528"/>
      <c r="BP180" s="528"/>
      <c r="BQ180" s="528"/>
      <c r="BR180" s="528"/>
      <c r="BS180" s="528"/>
      <c r="BT180" s="528"/>
      <c r="BU180" s="528"/>
      <c r="BV180" s="528"/>
      <c r="BW180" s="528"/>
      <c r="BX180" s="528"/>
      <c r="BY180" s="528"/>
      <c r="BZ180" s="528"/>
      <c r="CA180" s="528"/>
      <c r="CB180" s="528"/>
      <c r="CC180" s="528"/>
      <c r="CD180" s="528"/>
      <c r="CE180" s="528"/>
      <c r="CF180" s="528"/>
      <c r="CG180" s="528"/>
      <c r="CH180" s="528"/>
      <c r="CI180" s="528"/>
      <c r="CJ180" s="528"/>
      <c r="CK180" s="528"/>
      <c r="CL180" s="528"/>
      <c r="CM180" s="528"/>
      <c r="CN180" s="528"/>
      <c r="CO180" s="528"/>
      <c r="CP180" s="528"/>
      <c r="CQ180" s="528"/>
      <c r="CR180" s="528"/>
      <c r="CS180" s="528"/>
      <c r="CT180" s="528"/>
      <c r="CU180" s="528"/>
      <c r="CV180" s="528"/>
      <c r="CW180" s="528"/>
      <c r="CX180" s="528"/>
      <c r="CY180" s="528"/>
      <c r="CZ180" s="528"/>
      <c r="DA180" s="528"/>
      <c r="DB180" s="528"/>
      <c r="DC180" s="528"/>
      <c r="DD180" s="528"/>
      <c r="DE180" s="528"/>
      <c r="DF180" s="528"/>
      <c r="DG180" s="528"/>
      <c r="DH180" s="528"/>
      <c r="DI180" s="528"/>
      <c r="DJ180" s="528"/>
      <c r="DK180" s="528"/>
      <c r="DL180" s="528"/>
      <c r="DM180" s="528"/>
      <c r="DN180" s="528"/>
      <c r="DO180" s="528"/>
      <c r="DP180" s="528"/>
      <c r="DQ180" s="528"/>
      <c r="DR180" s="528"/>
      <c r="DS180" s="528"/>
      <c r="DT180" s="528"/>
      <c r="DU180" s="528"/>
      <c r="DV180" s="528"/>
      <c r="DW180" s="528"/>
      <c r="DX180" s="528"/>
    </row>
    <row r="181" spans="1:128" ht="12" customHeight="1" x14ac:dyDescent="0.2">
      <c r="A181" s="134"/>
      <c r="B181" s="134"/>
      <c r="C181" s="134" t="s">
        <v>1082</v>
      </c>
      <c r="D181" s="134" t="s">
        <v>1083</v>
      </c>
      <c r="E181" s="134"/>
      <c r="F181" s="134" t="s">
        <v>1084</v>
      </c>
      <c r="G181" s="134"/>
      <c r="H181" s="134"/>
      <c r="I181" s="558">
        <v>661</v>
      </c>
      <c r="K181" s="559">
        <v>17.595746061628297</v>
      </c>
      <c r="L181" s="560"/>
      <c r="M181" s="561" t="s">
        <v>1606</v>
      </c>
      <c r="N181" s="270"/>
      <c r="O181" s="561">
        <v>17.275419545903258</v>
      </c>
      <c r="P181" s="561">
        <v>37.781350482315112</v>
      </c>
      <c r="Q181" s="561">
        <v>30.121512921444463</v>
      </c>
      <c r="R181" s="561">
        <v>22.620016273393002</v>
      </c>
      <c r="S181" s="561">
        <v>15.090053545351289</v>
      </c>
      <c r="T181" s="561">
        <v>5.7916314179735799</v>
      </c>
      <c r="U181" s="528"/>
      <c r="V181" s="528"/>
      <c r="W181" s="528"/>
      <c r="X181" s="528"/>
      <c r="Y181" s="528"/>
      <c r="Z181" s="528"/>
      <c r="AA181" s="528"/>
      <c r="AB181" s="528"/>
      <c r="AC181" s="528"/>
      <c r="AD181" s="528"/>
      <c r="AE181" s="528"/>
      <c r="AF181" s="528"/>
      <c r="AG181" s="528"/>
      <c r="AH181" s="528"/>
      <c r="AI181" s="528"/>
      <c r="AJ181" s="528"/>
      <c r="AK181" s="528"/>
      <c r="AL181" s="528"/>
      <c r="AM181" s="528"/>
      <c r="AN181" s="528"/>
      <c r="AO181" s="528"/>
      <c r="AP181" s="528"/>
      <c r="AQ181" s="528"/>
      <c r="AR181" s="528"/>
      <c r="AS181" s="528"/>
      <c r="AT181" s="528"/>
      <c r="AU181" s="528"/>
      <c r="AV181" s="528"/>
      <c r="AW181" s="528"/>
      <c r="AX181" s="528"/>
      <c r="AY181" s="528"/>
      <c r="AZ181" s="528"/>
      <c r="BA181" s="528"/>
      <c r="BB181" s="528"/>
      <c r="BC181" s="528"/>
      <c r="BD181" s="528"/>
      <c r="BE181" s="528"/>
      <c r="BF181" s="528"/>
      <c r="BG181" s="528"/>
      <c r="BH181" s="528"/>
      <c r="BI181" s="528"/>
      <c r="BJ181" s="528"/>
      <c r="BK181" s="528"/>
      <c r="BL181" s="528"/>
      <c r="BM181" s="528"/>
      <c r="BN181" s="528"/>
      <c r="BO181" s="528"/>
      <c r="BP181" s="528"/>
      <c r="BQ181" s="528"/>
      <c r="BR181" s="528"/>
      <c r="BS181" s="528"/>
      <c r="BT181" s="528"/>
      <c r="BU181" s="528"/>
      <c r="BV181" s="528"/>
      <c r="BW181" s="528"/>
      <c r="BX181" s="528"/>
      <c r="BY181" s="528"/>
      <c r="BZ181" s="528"/>
      <c r="CA181" s="528"/>
      <c r="CB181" s="528"/>
      <c r="CC181" s="528"/>
      <c r="CD181" s="528"/>
      <c r="CE181" s="528"/>
      <c r="CF181" s="528"/>
      <c r="CG181" s="528"/>
      <c r="CH181" s="528"/>
      <c r="CI181" s="528"/>
      <c r="CJ181" s="528"/>
      <c r="CK181" s="528"/>
      <c r="CL181" s="528"/>
      <c r="CM181" s="528"/>
      <c r="CN181" s="528"/>
      <c r="CO181" s="528"/>
      <c r="CP181" s="528"/>
      <c r="CQ181" s="528"/>
      <c r="CR181" s="528"/>
      <c r="CS181" s="528"/>
      <c r="CT181" s="528"/>
      <c r="CU181" s="528"/>
      <c r="CV181" s="528"/>
      <c r="CW181" s="528"/>
      <c r="CX181" s="528"/>
      <c r="CY181" s="528"/>
      <c r="CZ181" s="528"/>
      <c r="DA181" s="528"/>
      <c r="DB181" s="528"/>
      <c r="DC181" s="528"/>
      <c r="DD181" s="528"/>
      <c r="DE181" s="528"/>
      <c r="DF181" s="528"/>
      <c r="DG181" s="528"/>
      <c r="DH181" s="528"/>
      <c r="DI181" s="528"/>
      <c r="DJ181" s="528"/>
      <c r="DK181" s="528"/>
      <c r="DL181" s="528"/>
      <c r="DM181" s="528"/>
      <c r="DN181" s="528"/>
      <c r="DO181" s="528"/>
      <c r="DP181" s="528"/>
      <c r="DQ181" s="528"/>
      <c r="DR181" s="528"/>
      <c r="DS181" s="528"/>
      <c r="DT181" s="528"/>
      <c r="DU181" s="528"/>
      <c r="DV181" s="528"/>
      <c r="DW181" s="528"/>
      <c r="DX181" s="528"/>
    </row>
    <row r="182" spans="1:128" ht="12" customHeight="1" x14ac:dyDescent="0.2">
      <c r="A182" s="134"/>
      <c r="B182" s="134"/>
      <c r="C182" s="134" t="s">
        <v>1086</v>
      </c>
      <c r="D182" s="134" t="s">
        <v>1087</v>
      </c>
      <c r="E182" s="134"/>
      <c r="F182" s="134" t="s">
        <v>1088</v>
      </c>
      <c r="G182" s="134"/>
      <c r="H182" s="134"/>
      <c r="I182" s="558">
        <v>414</v>
      </c>
      <c r="K182" s="559">
        <v>17.391498171958961</v>
      </c>
      <c r="L182" s="560"/>
      <c r="M182" s="561" t="s">
        <v>1607</v>
      </c>
      <c r="N182" s="270"/>
      <c r="O182" s="561">
        <v>10.594021944759742</v>
      </c>
      <c r="P182" s="561">
        <v>30.432136335970785</v>
      </c>
      <c r="Q182" s="561">
        <v>29.7427652733119</v>
      </c>
      <c r="R182" s="561">
        <v>25.66158781074579</v>
      </c>
      <c r="S182" s="561">
        <v>16.489091831557584</v>
      </c>
      <c r="T182" s="561">
        <v>6.1633281972265026</v>
      </c>
      <c r="U182" s="528"/>
      <c r="V182" s="528"/>
      <c r="W182" s="528"/>
      <c r="X182" s="528"/>
      <c r="Y182" s="528"/>
      <c r="Z182" s="528"/>
      <c r="AA182" s="528"/>
      <c r="AB182" s="528"/>
      <c r="AC182" s="528"/>
      <c r="AD182" s="528"/>
      <c r="AE182" s="528"/>
      <c r="AF182" s="528"/>
      <c r="AG182" s="528"/>
      <c r="AH182" s="528"/>
      <c r="AI182" s="528"/>
      <c r="AJ182" s="528"/>
      <c r="AK182" s="528"/>
      <c r="AL182" s="528"/>
      <c r="AM182" s="528"/>
      <c r="AN182" s="528"/>
      <c r="AO182" s="528"/>
      <c r="AP182" s="528"/>
      <c r="AQ182" s="528"/>
      <c r="AR182" s="528"/>
      <c r="AS182" s="528"/>
      <c r="AT182" s="528"/>
      <c r="AU182" s="528"/>
      <c r="AV182" s="528"/>
      <c r="AW182" s="528"/>
      <c r="AX182" s="528"/>
      <c r="AY182" s="528"/>
      <c r="AZ182" s="528"/>
      <c r="BA182" s="528"/>
      <c r="BB182" s="528"/>
      <c r="BC182" s="528"/>
      <c r="BD182" s="528"/>
      <c r="BE182" s="528"/>
      <c r="BF182" s="528"/>
      <c r="BG182" s="528"/>
      <c r="BH182" s="528"/>
      <c r="BI182" s="528"/>
      <c r="BJ182" s="528"/>
      <c r="BK182" s="528"/>
      <c r="BL182" s="528"/>
      <c r="BM182" s="528"/>
      <c r="BN182" s="528"/>
      <c r="BO182" s="528"/>
      <c r="BP182" s="528"/>
      <c r="BQ182" s="528"/>
      <c r="BR182" s="528"/>
      <c r="BS182" s="528"/>
      <c r="BT182" s="528"/>
      <c r="BU182" s="528"/>
      <c r="BV182" s="528"/>
      <c r="BW182" s="528"/>
      <c r="BX182" s="528"/>
      <c r="BY182" s="528"/>
      <c r="BZ182" s="528"/>
      <c r="CA182" s="528"/>
      <c r="CB182" s="528"/>
      <c r="CC182" s="528"/>
      <c r="CD182" s="528"/>
      <c r="CE182" s="528"/>
      <c r="CF182" s="528"/>
      <c r="CG182" s="528"/>
      <c r="CH182" s="528"/>
      <c r="CI182" s="528"/>
      <c r="CJ182" s="528"/>
      <c r="CK182" s="528"/>
      <c r="CL182" s="528"/>
      <c r="CM182" s="528"/>
      <c r="CN182" s="528"/>
      <c r="CO182" s="528"/>
      <c r="CP182" s="528"/>
      <c r="CQ182" s="528"/>
      <c r="CR182" s="528"/>
      <c r="CS182" s="528"/>
      <c r="CT182" s="528"/>
      <c r="CU182" s="528"/>
      <c r="CV182" s="528"/>
      <c r="CW182" s="528"/>
      <c r="CX182" s="528"/>
      <c r="CY182" s="528"/>
      <c r="CZ182" s="528"/>
      <c r="DA182" s="528"/>
      <c r="DB182" s="528"/>
      <c r="DC182" s="528"/>
      <c r="DD182" s="528"/>
      <c r="DE182" s="528"/>
      <c r="DF182" s="528"/>
      <c r="DG182" s="528"/>
      <c r="DH182" s="528"/>
      <c r="DI182" s="528"/>
      <c r="DJ182" s="528"/>
      <c r="DK182" s="528"/>
      <c r="DL182" s="528"/>
      <c r="DM182" s="528"/>
      <c r="DN182" s="528"/>
      <c r="DO182" s="528"/>
      <c r="DP182" s="528"/>
      <c r="DQ182" s="528"/>
      <c r="DR182" s="528"/>
      <c r="DS182" s="528"/>
      <c r="DT182" s="528"/>
      <c r="DU182" s="528"/>
      <c r="DV182" s="528"/>
      <c r="DW182" s="528"/>
      <c r="DX182" s="528"/>
    </row>
    <row r="183" spans="1:128" ht="12" customHeight="1" x14ac:dyDescent="0.2">
      <c r="A183" s="134"/>
      <c r="B183" s="134"/>
      <c r="C183" s="134" t="s">
        <v>1090</v>
      </c>
      <c r="D183" s="134" t="s">
        <v>1091</v>
      </c>
      <c r="E183" s="134"/>
      <c r="F183" s="134" t="s">
        <v>1092</v>
      </c>
      <c r="G183" s="134"/>
      <c r="H183" s="134"/>
      <c r="I183" s="558">
        <v>970</v>
      </c>
      <c r="K183" s="559">
        <v>18.443383234348254</v>
      </c>
      <c r="L183" s="560"/>
      <c r="M183" s="561" t="s">
        <v>1608</v>
      </c>
      <c r="N183" s="270"/>
      <c r="O183" s="561">
        <v>21.74395384956734</v>
      </c>
      <c r="P183" s="561">
        <v>30.662424067110209</v>
      </c>
      <c r="Q183" s="561">
        <v>32.976092333058531</v>
      </c>
      <c r="R183" s="561">
        <v>22.217333919929608</v>
      </c>
      <c r="S183" s="561">
        <v>17.07132018209408</v>
      </c>
      <c r="T183" s="561">
        <v>6.4219642962351973</v>
      </c>
      <c r="U183" s="528"/>
      <c r="V183" s="528"/>
      <c r="W183" s="528"/>
      <c r="X183" s="528"/>
      <c r="Y183" s="528"/>
      <c r="Z183" s="528"/>
      <c r="AA183" s="528"/>
      <c r="AB183" s="528"/>
      <c r="AC183" s="528"/>
      <c r="AD183" s="528"/>
      <c r="AE183" s="528"/>
      <c r="AF183" s="528"/>
      <c r="AG183" s="528"/>
      <c r="AH183" s="528"/>
      <c r="AI183" s="528"/>
      <c r="AJ183" s="528"/>
      <c r="AK183" s="528"/>
      <c r="AL183" s="528"/>
      <c r="AM183" s="528"/>
      <c r="AN183" s="528"/>
      <c r="AO183" s="528"/>
      <c r="AP183" s="528"/>
      <c r="AQ183" s="528"/>
      <c r="AR183" s="528"/>
      <c r="AS183" s="528"/>
      <c r="AT183" s="528"/>
      <c r="AU183" s="528"/>
      <c r="AV183" s="528"/>
      <c r="AW183" s="528"/>
      <c r="AX183" s="528"/>
      <c r="AY183" s="528"/>
      <c r="AZ183" s="528"/>
      <c r="BA183" s="528"/>
      <c r="BB183" s="528"/>
      <c r="BC183" s="528"/>
      <c r="BD183" s="528"/>
      <c r="BE183" s="528"/>
      <c r="BF183" s="528"/>
      <c r="BG183" s="528"/>
      <c r="BH183" s="528"/>
      <c r="BI183" s="528"/>
      <c r="BJ183" s="528"/>
      <c r="BK183" s="528"/>
      <c r="BL183" s="528"/>
      <c r="BM183" s="528"/>
      <c r="BN183" s="528"/>
      <c r="BO183" s="528"/>
      <c r="BP183" s="528"/>
      <c r="BQ183" s="528"/>
      <c r="BR183" s="528"/>
      <c r="BS183" s="528"/>
      <c r="BT183" s="528"/>
      <c r="BU183" s="528"/>
      <c r="BV183" s="528"/>
      <c r="BW183" s="528"/>
      <c r="BX183" s="528"/>
      <c r="BY183" s="528"/>
      <c r="BZ183" s="528"/>
      <c r="CA183" s="528"/>
      <c r="CB183" s="528"/>
      <c r="CC183" s="528"/>
      <c r="CD183" s="528"/>
      <c r="CE183" s="528"/>
      <c r="CF183" s="528"/>
      <c r="CG183" s="528"/>
      <c r="CH183" s="528"/>
      <c r="CI183" s="528"/>
      <c r="CJ183" s="528"/>
      <c r="CK183" s="528"/>
      <c r="CL183" s="528"/>
      <c r="CM183" s="528"/>
      <c r="CN183" s="528"/>
      <c r="CO183" s="528"/>
      <c r="CP183" s="528"/>
      <c r="CQ183" s="528"/>
      <c r="CR183" s="528"/>
      <c r="CS183" s="528"/>
      <c r="CT183" s="528"/>
      <c r="CU183" s="528"/>
      <c r="CV183" s="528"/>
      <c r="CW183" s="528"/>
      <c r="CX183" s="528"/>
      <c r="CY183" s="528"/>
      <c r="CZ183" s="528"/>
      <c r="DA183" s="528"/>
      <c r="DB183" s="528"/>
      <c r="DC183" s="528"/>
      <c r="DD183" s="528"/>
      <c r="DE183" s="528"/>
      <c r="DF183" s="528"/>
      <c r="DG183" s="528"/>
      <c r="DH183" s="528"/>
      <c r="DI183" s="528"/>
      <c r="DJ183" s="528"/>
      <c r="DK183" s="528"/>
      <c r="DL183" s="528"/>
      <c r="DM183" s="528"/>
      <c r="DN183" s="528"/>
      <c r="DO183" s="528"/>
      <c r="DP183" s="528"/>
      <c r="DQ183" s="528"/>
      <c r="DR183" s="528"/>
      <c r="DS183" s="528"/>
      <c r="DT183" s="528"/>
      <c r="DU183" s="528"/>
      <c r="DV183" s="528"/>
      <c r="DW183" s="528"/>
      <c r="DX183" s="528"/>
    </row>
    <row r="184" spans="1:128" ht="12" customHeight="1" x14ac:dyDescent="0.2">
      <c r="A184" s="134"/>
      <c r="B184" s="134"/>
      <c r="C184" s="134" t="s">
        <v>1094</v>
      </c>
      <c r="D184" s="134" t="s">
        <v>1095</v>
      </c>
      <c r="E184" s="134"/>
      <c r="F184" s="134" t="s">
        <v>1096</v>
      </c>
      <c r="G184" s="134"/>
      <c r="H184" s="134"/>
      <c r="I184" s="558">
        <v>507</v>
      </c>
      <c r="K184" s="559">
        <v>15.73692637273731</v>
      </c>
      <c r="L184" s="560"/>
      <c r="M184" s="561" t="s">
        <v>1609</v>
      </c>
      <c r="N184" s="270"/>
      <c r="O184" s="561">
        <v>12.778603268945021</v>
      </c>
      <c r="P184" s="561">
        <v>23.131672597864767</v>
      </c>
      <c r="Q184" s="561">
        <v>26.768642447418738</v>
      </c>
      <c r="R184" s="561">
        <v>26.574986062070245</v>
      </c>
      <c r="S184" s="561">
        <v>15.265700483091788</v>
      </c>
      <c r="T184" s="561">
        <v>4.2767941151312971</v>
      </c>
      <c r="U184" s="528"/>
      <c r="V184" s="528"/>
      <c r="W184" s="528"/>
      <c r="X184" s="528"/>
      <c r="Y184" s="528"/>
      <c r="Z184" s="528"/>
      <c r="AA184" s="528"/>
      <c r="AB184" s="528"/>
      <c r="AC184" s="528"/>
      <c r="AD184" s="528"/>
      <c r="AE184" s="528"/>
      <c r="AF184" s="528"/>
      <c r="AG184" s="528"/>
      <c r="AH184" s="528"/>
      <c r="AI184" s="528"/>
      <c r="AJ184" s="528"/>
      <c r="AK184" s="528"/>
      <c r="AL184" s="528"/>
      <c r="AM184" s="528"/>
      <c r="AN184" s="528"/>
      <c r="AO184" s="528"/>
      <c r="AP184" s="528"/>
      <c r="AQ184" s="528"/>
      <c r="AR184" s="528"/>
      <c r="AS184" s="528"/>
      <c r="AT184" s="528"/>
      <c r="AU184" s="528"/>
      <c r="AV184" s="528"/>
      <c r="AW184" s="528"/>
      <c r="AX184" s="528"/>
      <c r="AY184" s="528"/>
      <c r="AZ184" s="528"/>
      <c r="BA184" s="528"/>
      <c r="BB184" s="528"/>
      <c r="BC184" s="528"/>
      <c r="BD184" s="528"/>
      <c r="BE184" s="528"/>
      <c r="BF184" s="528"/>
      <c r="BG184" s="528"/>
      <c r="BH184" s="528"/>
      <c r="BI184" s="528"/>
      <c r="BJ184" s="528"/>
      <c r="BK184" s="528"/>
      <c r="BL184" s="528"/>
      <c r="BM184" s="528"/>
      <c r="BN184" s="528"/>
      <c r="BO184" s="528"/>
      <c r="BP184" s="528"/>
      <c r="BQ184" s="528"/>
      <c r="BR184" s="528"/>
      <c r="BS184" s="528"/>
      <c r="BT184" s="528"/>
      <c r="BU184" s="528"/>
      <c r="BV184" s="528"/>
      <c r="BW184" s="528"/>
      <c r="BX184" s="528"/>
      <c r="BY184" s="528"/>
      <c r="BZ184" s="528"/>
      <c r="CA184" s="528"/>
      <c r="CB184" s="528"/>
      <c r="CC184" s="528"/>
      <c r="CD184" s="528"/>
      <c r="CE184" s="528"/>
      <c r="CF184" s="528"/>
      <c r="CG184" s="528"/>
      <c r="CH184" s="528"/>
      <c r="CI184" s="528"/>
      <c r="CJ184" s="528"/>
      <c r="CK184" s="528"/>
      <c r="CL184" s="528"/>
      <c r="CM184" s="528"/>
      <c r="CN184" s="528"/>
      <c r="CO184" s="528"/>
      <c r="CP184" s="528"/>
      <c r="CQ184" s="528"/>
      <c r="CR184" s="528"/>
      <c r="CS184" s="528"/>
      <c r="CT184" s="528"/>
      <c r="CU184" s="528"/>
      <c r="CV184" s="528"/>
      <c r="CW184" s="528"/>
      <c r="CX184" s="528"/>
      <c r="CY184" s="528"/>
      <c r="CZ184" s="528"/>
      <c r="DA184" s="528"/>
      <c r="DB184" s="528"/>
      <c r="DC184" s="528"/>
      <c r="DD184" s="528"/>
      <c r="DE184" s="528"/>
      <c r="DF184" s="528"/>
      <c r="DG184" s="528"/>
      <c r="DH184" s="528"/>
      <c r="DI184" s="528"/>
      <c r="DJ184" s="528"/>
      <c r="DK184" s="528"/>
      <c r="DL184" s="528"/>
      <c r="DM184" s="528"/>
      <c r="DN184" s="528"/>
      <c r="DO184" s="528"/>
      <c r="DP184" s="528"/>
      <c r="DQ184" s="528"/>
      <c r="DR184" s="528"/>
      <c r="DS184" s="528"/>
      <c r="DT184" s="528"/>
      <c r="DU184" s="528"/>
      <c r="DV184" s="528"/>
      <c r="DW184" s="528"/>
      <c r="DX184" s="528"/>
    </row>
    <row r="185" spans="1:128" ht="12" customHeight="1" x14ac:dyDescent="0.2">
      <c r="A185" s="134"/>
      <c r="B185" s="134"/>
      <c r="C185" s="134"/>
      <c r="D185" s="134"/>
      <c r="E185" s="134"/>
      <c r="F185" s="134"/>
      <c r="G185" s="134"/>
      <c r="H185" s="134"/>
      <c r="I185" s="558"/>
      <c r="K185" s="559"/>
      <c r="L185" s="560"/>
      <c r="M185" s="561"/>
      <c r="N185" s="270"/>
      <c r="O185" s="561"/>
      <c r="P185" s="561"/>
      <c r="Q185" s="561"/>
      <c r="R185" s="561"/>
      <c r="S185" s="561"/>
      <c r="T185" s="561"/>
      <c r="U185" s="528"/>
      <c r="V185" s="528"/>
      <c r="W185" s="528"/>
      <c r="X185" s="528"/>
      <c r="Y185" s="528"/>
      <c r="Z185" s="528"/>
      <c r="AA185" s="528"/>
      <c r="AB185" s="528"/>
      <c r="AC185" s="528"/>
      <c r="AD185" s="528"/>
      <c r="AE185" s="528"/>
      <c r="AF185" s="528"/>
      <c r="AG185" s="528"/>
      <c r="AH185" s="528"/>
      <c r="AI185" s="528"/>
      <c r="AJ185" s="528"/>
      <c r="AK185" s="528"/>
      <c r="AL185" s="528"/>
      <c r="AM185" s="528"/>
      <c r="AN185" s="528"/>
      <c r="AO185" s="528"/>
      <c r="AP185" s="528"/>
      <c r="AQ185" s="528"/>
      <c r="AR185" s="528"/>
      <c r="AS185" s="528"/>
      <c r="AT185" s="528"/>
      <c r="AU185" s="528"/>
      <c r="AV185" s="528"/>
      <c r="AW185" s="528"/>
      <c r="AX185" s="528"/>
      <c r="AY185" s="528"/>
      <c r="AZ185" s="528"/>
      <c r="BA185" s="528"/>
      <c r="BB185" s="528"/>
      <c r="BC185" s="528"/>
      <c r="BD185" s="528"/>
      <c r="BE185" s="528"/>
      <c r="BF185" s="528"/>
      <c r="BG185" s="528"/>
      <c r="BH185" s="528"/>
      <c r="BI185" s="528"/>
      <c r="BJ185" s="528"/>
      <c r="BK185" s="528"/>
      <c r="BL185" s="528"/>
      <c r="BM185" s="528"/>
      <c r="BN185" s="528"/>
      <c r="BO185" s="528"/>
      <c r="BP185" s="528"/>
      <c r="BQ185" s="528"/>
      <c r="BR185" s="528"/>
      <c r="BS185" s="528"/>
      <c r="BT185" s="528"/>
      <c r="BU185" s="528"/>
      <c r="BV185" s="528"/>
      <c r="BW185" s="528"/>
      <c r="BX185" s="528"/>
      <c r="BY185" s="528"/>
      <c r="BZ185" s="528"/>
      <c r="CA185" s="528"/>
      <c r="CB185" s="528"/>
      <c r="CC185" s="528"/>
      <c r="CD185" s="528"/>
      <c r="CE185" s="528"/>
      <c r="CF185" s="528"/>
      <c r="CG185" s="528"/>
      <c r="CH185" s="528"/>
      <c r="CI185" s="528"/>
      <c r="CJ185" s="528"/>
      <c r="CK185" s="528"/>
      <c r="CL185" s="528"/>
      <c r="CM185" s="528"/>
      <c r="CN185" s="528"/>
      <c r="CO185" s="528"/>
      <c r="CP185" s="528"/>
      <c r="CQ185" s="528"/>
      <c r="CR185" s="528"/>
      <c r="CS185" s="528"/>
      <c r="CT185" s="528"/>
      <c r="CU185" s="528"/>
      <c r="CV185" s="528"/>
      <c r="CW185" s="528"/>
      <c r="CX185" s="528"/>
      <c r="CY185" s="528"/>
      <c r="CZ185" s="528"/>
      <c r="DA185" s="528"/>
      <c r="DB185" s="528"/>
      <c r="DC185" s="528"/>
      <c r="DD185" s="528"/>
      <c r="DE185" s="528"/>
      <c r="DF185" s="528"/>
      <c r="DG185" s="528"/>
      <c r="DH185" s="528"/>
      <c r="DI185" s="528"/>
      <c r="DJ185" s="528"/>
      <c r="DK185" s="528"/>
      <c r="DL185" s="528"/>
      <c r="DM185" s="528"/>
      <c r="DN185" s="528"/>
      <c r="DO185" s="528"/>
      <c r="DP185" s="528"/>
      <c r="DQ185" s="528"/>
      <c r="DR185" s="528"/>
      <c r="DS185" s="528"/>
      <c r="DT185" s="528"/>
      <c r="DU185" s="528"/>
      <c r="DV185" s="528"/>
      <c r="DW185" s="528"/>
      <c r="DX185" s="528"/>
    </row>
    <row r="186" spans="1:128" ht="12" customHeight="1" x14ac:dyDescent="0.25">
      <c r="A186" s="549"/>
      <c r="B186" s="549"/>
      <c r="C186" s="549" t="s">
        <v>1097</v>
      </c>
      <c r="D186" s="549" t="s">
        <v>1098</v>
      </c>
      <c r="E186" s="549" t="s">
        <v>1099</v>
      </c>
      <c r="F186" s="549"/>
      <c r="G186" s="549"/>
      <c r="H186" s="549"/>
      <c r="I186" s="550">
        <v>45311</v>
      </c>
      <c r="K186" s="552">
        <v>22.384973524203151</v>
      </c>
      <c r="L186" s="556"/>
      <c r="M186" s="554" t="s">
        <v>1610</v>
      </c>
      <c r="N186" s="555"/>
      <c r="O186" s="554">
        <v>14.833309940829277</v>
      </c>
      <c r="P186" s="554">
        <v>34.244998744454676</v>
      </c>
      <c r="Q186" s="554">
        <v>38.503640949978582</v>
      </c>
      <c r="R186" s="554">
        <v>27.825341451919638</v>
      </c>
      <c r="S186" s="554">
        <v>22.175005608023127</v>
      </c>
      <c r="T186" s="554">
        <v>11.603045720547875</v>
      </c>
      <c r="U186" s="528"/>
      <c r="V186" s="528"/>
      <c r="W186" s="528"/>
      <c r="X186" s="528"/>
      <c r="Y186" s="528"/>
      <c r="Z186" s="528"/>
      <c r="AA186" s="528"/>
      <c r="AB186" s="528"/>
      <c r="AC186" s="528"/>
      <c r="AD186" s="528"/>
      <c r="AE186" s="528"/>
      <c r="AF186" s="528"/>
      <c r="AG186" s="528"/>
      <c r="AH186" s="528"/>
      <c r="AI186" s="528"/>
      <c r="AJ186" s="528"/>
      <c r="AK186" s="528"/>
      <c r="AL186" s="528"/>
      <c r="AM186" s="528"/>
      <c r="AN186" s="528"/>
      <c r="AO186" s="528"/>
      <c r="AP186" s="528"/>
      <c r="AQ186" s="528"/>
      <c r="AR186" s="528"/>
      <c r="AS186" s="528"/>
      <c r="AT186" s="528"/>
      <c r="AU186" s="528"/>
      <c r="AV186" s="528"/>
      <c r="AW186" s="528"/>
      <c r="AX186" s="528"/>
      <c r="AY186" s="528"/>
      <c r="AZ186" s="528"/>
      <c r="BA186" s="528"/>
      <c r="BB186" s="528"/>
      <c r="BC186" s="528"/>
      <c r="BD186" s="528"/>
      <c r="BE186" s="528"/>
      <c r="BF186" s="528"/>
      <c r="BG186" s="528"/>
      <c r="BH186" s="528"/>
      <c r="BI186" s="528"/>
      <c r="BJ186" s="528"/>
      <c r="BK186" s="528"/>
      <c r="BL186" s="528"/>
      <c r="BM186" s="528"/>
      <c r="BN186" s="528"/>
      <c r="BO186" s="528"/>
      <c r="BP186" s="528"/>
      <c r="BQ186" s="528"/>
      <c r="BR186" s="528"/>
      <c r="BS186" s="528"/>
      <c r="BT186" s="528"/>
      <c r="BU186" s="528"/>
      <c r="BV186" s="528"/>
      <c r="BW186" s="528"/>
      <c r="BX186" s="528"/>
      <c r="BY186" s="528"/>
      <c r="BZ186" s="528"/>
      <c r="CA186" s="528"/>
      <c r="CB186" s="528"/>
      <c r="CC186" s="528"/>
      <c r="CD186" s="528"/>
      <c r="CE186" s="528"/>
      <c r="CF186" s="528"/>
      <c r="CG186" s="528"/>
      <c r="CH186" s="528"/>
      <c r="CI186" s="528"/>
      <c r="CJ186" s="528"/>
      <c r="CK186" s="528"/>
      <c r="CL186" s="528"/>
      <c r="CM186" s="528"/>
      <c r="CN186" s="528"/>
      <c r="CO186" s="528"/>
      <c r="CP186" s="528"/>
      <c r="CQ186" s="528"/>
      <c r="CR186" s="528"/>
      <c r="CS186" s="528"/>
      <c r="CT186" s="528"/>
      <c r="CU186" s="528"/>
      <c r="CV186" s="528"/>
      <c r="CW186" s="528"/>
      <c r="CX186" s="528"/>
      <c r="CY186" s="528"/>
      <c r="CZ186" s="528"/>
      <c r="DA186" s="528"/>
      <c r="DB186" s="528"/>
      <c r="DC186" s="528"/>
      <c r="DD186" s="528"/>
      <c r="DE186" s="528"/>
      <c r="DF186" s="528"/>
      <c r="DG186" s="528"/>
      <c r="DH186" s="528"/>
      <c r="DI186" s="528"/>
      <c r="DJ186" s="528"/>
      <c r="DK186" s="528"/>
      <c r="DL186" s="528"/>
      <c r="DM186" s="528"/>
      <c r="DN186" s="528"/>
      <c r="DO186" s="528"/>
      <c r="DP186" s="528"/>
      <c r="DQ186" s="528"/>
      <c r="DR186" s="528"/>
      <c r="DS186" s="528"/>
      <c r="DT186" s="528"/>
      <c r="DU186" s="528"/>
      <c r="DV186" s="528"/>
      <c r="DW186" s="528"/>
      <c r="DX186" s="528"/>
    </row>
    <row r="187" spans="1:128" ht="12" customHeight="1" x14ac:dyDescent="0.2">
      <c r="A187" s="134"/>
      <c r="B187" s="134"/>
      <c r="C187" s="134"/>
      <c r="D187" s="134"/>
      <c r="E187" s="134"/>
      <c r="F187" s="134"/>
      <c r="G187" s="134"/>
      <c r="H187" s="134"/>
      <c r="I187" s="558"/>
      <c r="K187" s="559"/>
      <c r="L187" s="560"/>
      <c r="M187" s="561"/>
      <c r="N187" s="270"/>
      <c r="O187" s="561"/>
      <c r="P187" s="561"/>
      <c r="Q187" s="561"/>
      <c r="R187" s="561"/>
      <c r="S187" s="561"/>
      <c r="T187" s="561"/>
      <c r="U187" s="528"/>
      <c r="V187" s="528"/>
      <c r="W187" s="528"/>
      <c r="X187" s="528"/>
      <c r="Y187" s="528"/>
      <c r="Z187" s="528"/>
      <c r="AA187" s="528"/>
      <c r="AB187" s="528"/>
      <c r="AC187" s="528"/>
      <c r="AD187" s="528"/>
      <c r="AE187" s="528"/>
      <c r="AF187" s="528"/>
      <c r="AG187" s="528"/>
      <c r="AH187" s="528"/>
      <c r="AI187" s="528"/>
      <c r="AJ187" s="528"/>
      <c r="AK187" s="528"/>
      <c r="AL187" s="528"/>
      <c r="AM187" s="528"/>
      <c r="AN187" s="528"/>
      <c r="AO187" s="528"/>
      <c r="AP187" s="528"/>
      <c r="AQ187" s="528"/>
      <c r="AR187" s="528"/>
      <c r="AS187" s="528"/>
      <c r="AT187" s="528"/>
      <c r="AU187" s="528"/>
      <c r="AV187" s="528"/>
      <c r="AW187" s="528"/>
      <c r="AX187" s="528"/>
      <c r="AY187" s="528"/>
      <c r="AZ187" s="528"/>
      <c r="BA187" s="528"/>
      <c r="BB187" s="528"/>
      <c r="BC187" s="528"/>
      <c r="BD187" s="528"/>
      <c r="BE187" s="528"/>
      <c r="BF187" s="528"/>
      <c r="BG187" s="528"/>
      <c r="BH187" s="528"/>
      <c r="BI187" s="528"/>
      <c r="BJ187" s="528"/>
      <c r="BK187" s="528"/>
      <c r="BL187" s="528"/>
      <c r="BM187" s="528"/>
      <c r="BN187" s="528"/>
      <c r="BO187" s="528"/>
      <c r="BP187" s="528"/>
      <c r="BQ187" s="528"/>
      <c r="BR187" s="528"/>
      <c r="BS187" s="528"/>
      <c r="BT187" s="528"/>
      <c r="BU187" s="528"/>
      <c r="BV187" s="528"/>
      <c r="BW187" s="528"/>
      <c r="BX187" s="528"/>
      <c r="BY187" s="528"/>
      <c r="BZ187" s="528"/>
      <c r="CA187" s="528"/>
      <c r="CB187" s="528"/>
      <c r="CC187" s="528"/>
      <c r="CD187" s="528"/>
      <c r="CE187" s="528"/>
      <c r="CF187" s="528"/>
      <c r="CG187" s="528"/>
      <c r="CH187" s="528"/>
      <c r="CI187" s="528"/>
      <c r="CJ187" s="528"/>
      <c r="CK187" s="528"/>
      <c r="CL187" s="528"/>
      <c r="CM187" s="528"/>
      <c r="CN187" s="528"/>
      <c r="CO187" s="528"/>
      <c r="CP187" s="528"/>
      <c r="CQ187" s="528"/>
      <c r="CR187" s="528"/>
      <c r="CS187" s="528"/>
      <c r="CT187" s="528"/>
      <c r="CU187" s="528"/>
      <c r="CV187" s="528"/>
      <c r="CW187" s="528"/>
      <c r="CX187" s="528"/>
      <c r="CY187" s="528"/>
      <c r="CZ187" s="528"/>
      <c r="DA187" s="528"/>
      <c r="DB187" s="528"/>
      <c r="DC187" s="528"/>
      <c r="DD187" s="528"/>
      <c r="DE187" s="528"/>
      <c r="DF187" s="528"/>
      <c r="DG187" s="528"/>
      <c r="DH187" s="528"/>
      <c r="DI187" s="528"/>
      <c r="DJ187" s="528"/>
      <c r="DK187" s="528"/>
      <c r="DL187" s="528"/>
      <c r="DM187" s="528"/>
      <c r="DN187" s="528"/>
      <c r="DO187" s="528"/>
      <c r="DP187" s="528"/>
      <c r="DQ187" s="528"/>
      <c r="DR187" s="528"/>
      <c r="DS187" s="528"/>
      <c r="DT187" s="528"/>
      <c r="DU187" s="528"/>
      <c r="DV187" s="528"/>
      <c r="DW187" s="528"/>
      <c r="DX187" s="528"/>
    </row>
    <row r="188" spans="1:128" ht="12" customHeight="1" x14ac:dyDescent="0.2">
      <c r="A188" s="134"/>
      <c r="B188" s="134"/>
      <c r="C188" s="134" t="s">
        <v>1101</v>
      </c>
      <c r="D188" s="134" t="s">
        <v>1102</v>
      </c>
      <c r="E188" s="134" t="s">
        <v>1099</v>
      </c>
      <c r="F188" s="134"/>
      <c r="G188" s="134"/>
      <c r="H188" s="134"/>
      <c r="I188" s="558">
        <v>45311</v>
      </c>
      <c r="K188" s="559">
        <v>22.384973524203151</v>
      </c>
      <c r="L188" s="560"/>
      <c r="M188" s="561" t="s">
        <v>1610</v>
      </c>
      <c r="N188" s="270"/>
      <c r="O188" s="561">
        <v>14.833309940829277</v>
      </c>
      <c r="P188" s="561">
        <v>34.244998744454676</v>
      </c>
      <c r="Q188" s="561">
        <v>38.503640949978582</v>
      </c>
      <c r="R188" s="561">
        <v>27.825341451919638</v>
      </c>
      <c r="S188" s="561">
        <v>22.175005608023127</v>
      </c>
      <c r="T188" s="561">
        <v>11.603045720547875</v>
      </c>
      <c r="U188" s="528"/>
      <c r="V188" s="528"/>
      <c r="W188" s="528"/>
      <c r="X188" s="528"/>
      <c r="Y188" s="528"/>
      <c r="Z188" s="528"/>
      <c r="AA188" s="528"/>
      <c r="AB188" s="528"/>
      <c r="AC188" s="528"/>
      <c r="AD188" s="528"/>
      <c r="AE188" s="528"/>
      <c r="AF188" s="528"/>
      <c r="AG188" s="528"/>
      <c r="AH188" s="528"/>
      <c r="AI188" s="528"/>
      <c r="AJ188" s="528"/>
      <c r="AK188" s="528"/>
      <c r="AL188" s="528"/>
      <c r="AM188" s="528"/>
      <c r="AN188" s="528"/>
      <c r="AO188" s="528"/>
      <c r="AP188" s="528"/>
      <c r="AQ188" s="528"/>
      <c r="AR188" s="528"/>
      <c r="AS188" s="528"/>
      <c r="AT188" s="528"/>
      <c r="AU188" s="528"/>
      <c r="AV188" s="528"/>
      <c r="AW188" s="528"/>
      <c r="AX188" s="528"/>
      <c r="AY188" s="528"/>
      <c r="AZ188" s="528"/>
      <c r="BA188" s="528"/>
      <c r="BB188" s="528"/>
      <c r="BC188" s="528"/>
      <c r="BD188" s="528"/>
      <c r="BE188" s="528"/>
      <c r="BF188" s="528"/>
      <c r="BG188" s="528"/>
      <c r="BH188" s="528"/>
      <c r="BI188" s="528"/>
      <c r="BJ188" s="528"/>
      <c r="BK188" s="528"/>
      <c r="BL188" s="528"/>
      <c r="BM188" s="528"/>
      <c r="BN188" s="528"/>
      <c r="BO188" s="528"/>
      <c r="BP188" s="528"/>
      <c r="BQ188" s="528"/>
      <c r="BR188" s="528"/>
      <c r="BS188" s="528"/>
      <c r="BT188" s="528"/>
      <c r="BU188" s="528"/>
      <c r="BV188" s="528"/>
      <c r="BW188" s="528"/>
      <c r="BX188" s="528"/>
      <c r="BY188" s="528"/>
      <c r="BZ188" s="528"/>
      <c r="CA188" s="528"/>
      <c r="CB188" s="528"/>
      <c r="CC188" s="528"/>
      <c r="CD188" s="528"/>
      <c r="CE188" s="528"/>
      <c r="CF188" s="528"/>
      <c r="CG188" s="528"/>
      <c r="CH188" s="528"/>
      <c r="CI188" s="528"/>
      <c r="CJ188" s="528"/>
      <c r="CK188" s="528"/>
      <c r="CL188" s="528"/>
      <c r="CM188" s="528"/>
      <c r="CN188" s="528"/>
      <c r="CO188" s="528"/>
      <c r="CP188" s="528"/>
      <c r="CQ188" s="528"/>
      <c r="CR188" s="528"/>
      <c r="CS188" s="528"/>
      <c r="CT188" s="528"/>
      <c r="CU188" s="528"/>
      <c r="CV188" s="528"/>
      <c r="CW188" s="528"/>
      <c r="CX188" s="528"/>
      <c r="CY188" s="528"/>
      <c r="CZ188" s="528"/>
      <c r="DA188" s="528"/>
      <c r="DB188" s="528"/>
      <c r="DC188" s="528"/>
      <c r="DD188" s="528"/>
      <c r="DE188" s="528"/>
      <c r="DF188" s="528"/>
      <c r="DG188" s="528"/>
      <c r="DH188" s="528"/>
      <c r="DI188" s="528"/>
      <c r="DJ188" s="528"/>
      <c r="DK188" s="528"/>
      <c r="DL188" s="528"/>
      <c r="DM188" s="528"/>
      <c r="DN188" s="528"/>
      <c r="DO188" s="528"/>
      <c r="DP188" s="528"/>
      <c r="DQ188" s="528"/>
      <c r="DR188" s="528"/>
      <c r="DS188" s="528"/>
      <c r="DT188" s="528"/>
      <c r="DU188" s="528"/>
      <c r="DV188" s="528"/>
      <c r="DW188" s="528"/>
      <c r="DX188" s="528"/>
    </row>
    <row r="189" spans="1:128" ht="16.5" customHeight="1" x14ac:dyDescent="0.2">
      <c r="A189" s="134"/>
      <c r="B189" s="134"/>
      <c r="C189" s="134" t="s">
        <v>1103</v>
      </c>
      <c r="D189" s="134" t="s">
        <v>1104</v>
      </c>
      <c r="E189" s="134"/>
      <c r="F189" s="134" t="s">
        <v>1105</v>
      </c>
      <c r="G189" s="134"/>
      <c r="H189" s="134"/>
      <c r="I189" s="558">
        <v>1456</v>
      </c>
      <c r="K189" s="559">
        <v>33.565497207811383</v>
      </c>
      <c r="L189" s="560"/>
      <c r="M189" s="561" t="s">
        <v>1611</v>
      </c>
      <c r="N189" s="270"/>
      <c r="O189" s="561">
        <v>23.835029459025172</v>
      </c>
      <c r="P189" s="561">
        <v>43.142043142043136</v>
      </c>
      <c r="Q189" s="561">
        <v>58.742119021989851</v>
      </c>
      <c r="R189" s="561">
        <v>44.759418127564345</v>
      </c>
      <c r="S189" s="561">
        <v>34.880894506562953</v>
      </c>
      <c r="T189" s="561">
        <v>15.911117207324601</v>
      </c>
      <c r="U189" s="528"/>
      <c r="V189" s="528"/>
      <c r="W189" s="528"/>
      <c r="X189" s="528"/>
      <c r="Y189" s="528"/>
      <c r="Z189" s="528"/>
      <c r="AA189" s="528"/>
      <c r="AB189" s="528"/>
      <c r="AC189" s="528"/>
      <c r="AD189" s="528"/>
      <c r="AE189" s="528"/>
      <c r="AF189" s="528"/>
      <c r="AG189" s="528"/>
      <c r="AH189" s="528"/>
      <c r="AI189" s="528"/>
      <c r="AJ189" s="528"/>
      <c r="AK189" s="528"/>
      <c r="AL189" s="528"/>
      <c r="AM189" s="528"/>
      <c r="AN189" s="528"/>
      <c r="AO189" s="528"/>
      <c r="AP189" s="528"/>
      <c r="AQ189" s="528"/>
      <c r="AR189" s="528"/>
      <c r="AS189" s="528"/>
      <c r="AT189" s="528"/>
      <c r="AU189" s="528"/>
      <c r="AV189" s="528"/>
      <c r="AW189" s="528"/>
      <c r="AX189" s="528"/>
      <c r="AY189" s="528"/>
      <c r="AZ189" s="528"/>
      <c r="BA189" s="528"/>
      <c r="BB189" s="528"/>
      <c r="BC189" s="528"/>
      <c r="BD189" s="528"/>
      <c r="BE189" s="528"/>
      <c r="BF189" s="528"/>
      <c r="BG189" s="528"/>
      <c r="BH189" s="528"/>
      <c r="BI189" s="528"/>
      <c r="BJ189" s="528"/>
      <c r="BK189" s="528"/>
      <c r="BL189" s="528"/>
      <c r="BM189" s="528"/>
      <c r="BN189" s="528"/>
      <c r="BO189" s="528"/>
      <c r="BP189" s="528"/>
      <c r="BQ189" s="528"/>
      <c r="BR189" s="528"/>
      <c r="BS189" s="528"/>
      <c r="BT189" s="528"/>
      <c r="BU189" s="528"/>
      <c r="BV189" s="528"/>
      <c r="BW189" s="528"/>
      <c r="BX189" s="528"/>
      <c r="BY189" s="528"/>
      <c r="BZ189" s="528"/>
      <c r="CA189" s="528"/>
      <c r="CB189" s="528"/>
      <c r="CC189" s="528"/>
      <c r="CD189" s="528"/>
      <c r="CE189" s="528"/>
      <c r="CF189" s="528"/>
      <c r="CG189" s="528"/>
      <c r="CH189" s="528"/>
      <c r="CI189" s="528"/>
      <c r="CJ189" s="528"/>
      <c r="CK189" s="528"/>
      <c r="CL189" s="528"/>
      <c r="CM189" s="528"/>
      <c r="CN189" s="528"/>
      <c r="CO189" s="528"/>
      <c r="CP189" s="528"/>
      <c r="CQ189" s="528"/>
      <c r="CR189" s="528"/>
      <c r="CS189" s="528"/>
      <c r="CT189" s="528"/>
      <c r="CU189" s="528"/>
      <c r="CV189" s="528"/>
      <c r="CW189" s="528"/>
      <c r="CX189" s="528"/>
      <c r="CY189" s="528"/>
      <c r="CZ189" s="528"/>
      <c r="DA189" s="528"/>
      <c r="DB189" s="528"/>
      <c r="DC189" s="528"/>
      <c r="DD189" s="528"/>
      <c r="DE189" s="528"/>
      <c r="DF189" s="528"/>
      <c r="DG189" s="528"/>
      <c r="DH189" s="528"/>
      <c r="DI189" s="528"/>
      <c r="DJ189" s="528"/>
      <c r="DK189" s="528"/>
      <c r="DL189" s="528"/>
      <c r="DM189" s="528"/>
      <c r="DN189" s="528"/>
      <c r="DO189" s="528"/>
      <c r="DP189" s="528"/>
      <c r="DQ189" s="528"/>
      <c r="DR189" s="528"/>
      <c r="DS189" s="528"/>
      <c r="DT189" s="528"/>
      <c r="DU189" s="528"/>
      <c r="DV189" s="528"/>
      <c r="DW189" s="528"/>
      <c r="DX189" s="528"/>
    </row>
    <row r="190" spans="1:128" ht="12" customHeight="1" x14ac:dyDescent="0.2">
      <c r="A190" s="134"/>
      <c r="B190" s="134"/>
      <c r="C190" s="134" t="s">
        <v>1107</v>
      </c>
      <c r="D190" s="134" t="s">
        <v>1108</v>
      </c>
      <c r="E190" s="134"/>
      <c r="F190" s="134" t="s">
        <v>1109</v>
      </c>
      <c r="G190" s="134"/>
      <c r="H190" s="134"/>
      <c r="I190" s="558">
        <v>1582</v>
      </c>
      <c r="K190" s="559">
        <v>19.640624441463356</v>
      </c>
      <c r="L190" s="560"/>
      <c r="M190" s="561" t="s">
        <v>1612</v>
      </c>
      <c r="N190" s="270"/>
      <c r="O190" s="561">
        <v>8.3189452205305283</v>
      </c>
      <c r="P190" s="561">
        <v>29.32472423997848</v>
      </c>
      <c r="Q190" s="561">
        <v>36.070478723404257</v>
      </c>
      <c r="R190" s="561">
        <v>24.103002196729314</v>
      </c>
      <c r="S190" s="561">
        <v>20.365806200544817</v>
      </c>
      <c r="T190" s="561">
        <v>10.074925438277443</v>
      </c>
      <c r="U190" s="528"/>
      <c r="V190" s="528"/>
      <c r="W190" s="528"/>
      <c r="X190" s="528"/>
      <c r="Y190" s="528"/>
      <c r="Z190" s="528"/>
      <c r="AA190" s="528"/>
      <c r="AB190" s="528"/>
      <c r="AC190" s="528"/>
      <c r="AD190" s="528"/>
      <c r="AE190" s="528"/>
      <c r="AF190" s="528"/>
      <c r="AG190" s="528"/>
      <c r="AH190" s="528"/>
      <c r="AI190" s="528"/>
      <c r="AJ190" s="528"/>
      <c r="AK190" s="528"/>
      <c r="AL190" s="528"/>
      <c r="AM190" s="528"/>
      <c r="AN190" s="528"/>
      <c r="AO190" s="528"/>
      <c r="AP190" s="528"/>
      <c r="AQ190" s="528"/>
      <c r="AR190" s="528"/>
      <c r="AS190" s="528"/>
      <c r="AT190" s="528"/>
      <c r="AU190" s="528"/>
      <c r="AV190" s="528"/>
      <c r="AW190" s="528"/>
      <c r="AX190" s="528"/>
      <c r="AY190" s="528"/>
      <c r="AZ190" s="528"/>
      <c r="BA190" s="528"/>
      <c r="BB190" s="528"/>
      <c r="BC190" s="528"/>
      <c r="BD190" s="528"/>
      <c r="BE190" s="528"/>
      <c r="BF190" s="528"/>
      <c r="BG190" s="528"/>
      <c r="BH190" s="528"/>
      <c r="BI190" s="528"/>
      <c r="BJ190" s="528"/>
      <c r="BK190" s="528"/>
      <c r="BL190" s="528"/>
      <c r="BM190" s="528"/>
      <c r="BN190" s="528"/>
      <c r="BO190" s="528"/>
      <c r="BP190" s="528"/>
      <c r="BQ190" s="528"/>
      <c r="BR190" s="528"/>
      <c r="BS190" s="528"/>
      <c r="BT190" s="528"/>
      <c r="BU190" s="528"/>
      <c r="BV190" s="528"/>
      <c r="BW190" s="528"/>
      <c r="BX190" s="528"/>
      <c r="BY190" s="528"/>
      <c r="BZ190" s="528"/>
      <c r="CA190" s="528"/>
      <c r="CB190" s="528"/>
      <c r="CC190" s="528"/>
      <c r="CD190" s="528"/>
      <c r="CE190" s="528"/>
      <c r="CF190" s="528"/>
      <c r="CG190" s="528"/>
      <c r="CH190" s="528"/>
      <c r="CI190" s="528"/>
      <c r="CJ190" s="528"/>
      <c r="CK190" s="528"/>
      <c r="CL190" s="528"/>
      <c r="CM190" s="528"/>
      <c r="CN190" s="528"/>
      <c r="CO190" s="528"/>
      <c r="CP190" s="528"/>
      <c r="CQ190" s="528"/>
      <c r="CR190" s="528"/>
      <c r="CS190" s="528"/>
      <c r="CT190" s="528"/>
      <c r="CU190" s="528"/>
      <c r="CV190" s="528"/>
      <c r="CW190" s="528"/>
      <c r="CX190" s="528"/>
      <c r="CY190" s="528"/>
      <c r="CZ190" s="528"/>
      <c r="DA190" s="528"/>
      <c r="DB190" s="528"/>
      <c r="DC190" s="528"/>
      <c r="DD190" s="528"/>
      <c r="DE190" s="528"/>
      <c r="DF190" s="528"/>
      <c r="DG190" s="528"/>
      <c r="DH190" s="528"/>
      <c r="DI190" s="528"/>
      <c r="DJ190" s="528"/>
      <c r="DK190" s="528"/>
      <c r="DL190" s="528"/>
      <c r="DM190" s="528"/>
      <c r="DN190" s="528"/>
      <c r="DO190" s="528"/>
      <c r="DP190" s="528"/>
      <c r="DQ190" s="528"/>
      <c r="DR190" s="528"/>
      <c r="DS190" s="528"/>
      <c r="DT190" s="528"/>
      <c r="DU190" s="528"/>
      <c r="DV190" s="528"/>
      <c r="DW190" s="528"/>
      <c r="DX190" s="528"/>
    </row>
    <row r="191" spans="1:128" ht="12" customHeight="1" x14ac:dyDescent="0.2">
      <c r="A191" s="134"/>
      <c r="B191" s="134"/>
      <c r="C191" s="134" t="s">
        <v>1111</v>
      </c>
      <c r="D191" s="134" t="s">
        <v>1112</v>
      </c>
      <c r="E191" s="134"/>
      <c r="F191" s="134" t="s">
        <v>1113</v>
      </c>
      <c r="G191" s="134"/>
      <c r="H191" s="134"/>
      <c r="I191" s="558">
        <v>1049</v>
      </c>
      <c r="K191" s="559">
        <v>16.241226583157879</v>
      </c>
      <c r="L191" s="560"/>
      <c r="M191" s="561" t="s">
        <v>408</v>
      </c>
      <c r="N191" s="270"/>
      <c r="O191" s="561">
        <v>12.878787878787879</v>
      </c>
      <c r="P191" s="561">
        <v>17.498565691336776</v>
      </c>
      <c r="Q191" s="561">
        <v>26.389130813447135</v>
      </c>
      <c r="R191" s="561">
        <v>21.704962203427886</v>
      </c>
      <c r="S191" s="561">
        <v>16.858110899925627</v>
      </c>
      <c r="T191" s="561">
        <v>8.9930117997479666</v>
      </c>
      <c r="U191" s="528"/>
      <c r="V191" s="528"/>
      <c r="W191" s="528"/>
      <c r="X191" s="528"/>
      <c r="Y191" s="528"/>
      <c r="Z191" s="528"/>
      <c r="AA191" s="528"/>
      <c r="AB191" s="528"/>
      <c r="AC191" s="528"/>
      <c r="AD191" s="528"/>
      <c r="AE191" s="528"/>
      <c r="AF191" s="528"/>
      <c r="AG191" s="528"/>
      <c r="AH191" s="528"/>
      <c r="AI191" s="528"/>
      <c r="AJ191" s="528"/>
      <c r="AK191" s="528"/>
      <c r="AL191" s="528"/>
      <c r="AM191" s="528"/>
      <c r="AN191" s="528"/>
      <c r="AO191" s="528"/>
      <c r="AP191" s="528"/>
      <c r="AQ191" s="528"/>
      <c r="AR191" s="528"/>
      <c r="AS191" s="528"/>
      <c r="AT191" s="528"/>
      <c r="AU191" s="528"/>
      <c r="AV191" s="528"/>
      <c r="AW191" s="528"/>
      <c r="AX191" s="528"/>
      <c r="AY191" s="528"/>
      <c r="AZ191" s="528"/>
      <c r="BA191" s="528"/>
      <c r="BB191" s="528"/>
      <c r="BC191" s="528"/>
      <c r="BD191" s="528"/>
      <c r="BE191" s="528"/>
      <c r="BF191" s="528"/>
      <c r="BG191" s="528"/>
      <c r="BH191" s="528"/>
      <c r="BI191" s="528"/>
      <c r="BJ191" s="528"/>
      <c r="BK191" s="528"/>
      <c r="BL191" s="528"/>
      <c r="BM191" s="528"/>
      <c r="BN191" s="528"/>
      <c r="BO191" s="528"/>
      <c r="BP191" s="528"/>
      <c r="BQ191" s="528"/>
      <c r="BR191" s="528"/>
      <c r="BS191" s="528"/>
      <c r="BT191" s="528"/>
      <c r="BU191" s="528"/>
      <c r="BV191" s="528"/>
      <c r="BW191" s="528"/>
      <c r="BX191" s="528"/>
      <c r="BY191" s="528"/>
      <c r="BZ191" s="528"/>
      <c r="CA191" s="528"/>
      <c r="CB191" s="528"/>
      <c r="CC191" s="528"/>
      <c r="CD191" s="528"/>
      <c r="CE191" s="528"/>
      <c r="CF191" s="528"/>
      <c r="CG191" s="528"/>
      <c r="CH191" s="528"/>
      <c r="CI191" s="528"/>
      <c r="CJ191" s="528"/>
      <c r="CK191" s="528"/>
      <c r="CL191" s="528"/>
      <c r="CM191" s="528"/>
      <c r="CN191" s="528"/>
      <c r="CO191" s="528"/>
      <c r="CP191" s="528"/>
      <c r="CQ191" s="528"/>
      <c r="CR191" s="528"/>
      <c r="CS191" s="528"/>
      <c r="CT191" s="528"/>
      <c r="CU191" s="528"/>
      <c r="CV191" s="528"/>
      <c r="CW191" s="528"/>
      <c r="CX191" s="528"/>
      <c r="CY191" s="528"/>
      <c r="CZ191" s="528"/>
      <c r="DA191" s="528"/>
      <c r="DB191" s="528"/>
      <c r="DC191" s="528"/>
      <c r="DD191" s="528"/>
      <c r="DE191" s="528"/>
      <c r="DF191" s="528"/>
      <c r="DG191" s="528"/>
      <c r="DH191" s="528"/>
      <c r="DI191" s="528"/>
      <c r="DJ191" s="528"/>
      <c r="DK191" s="528"/>
      <c r="DL191" s="528"/>
      <c r="DM191" s="528"/>
      <c r="DN191" s="528"/>
      <c r="DO191" s="528"/>
      <c r="DP191" s="528"/>
      <c r="DQ191" s="528"/>
      <c r="DR191" s="528"/>
      <c r="DS191" s="528"/>
      <c r="DT191" s="528"/>
      <c r="DU191" s="528"/>
      <c r="DV191" s="528"/>
      <c r="DW191" s="528"/>
      <c r="DX191" s="528"/>
    </row>
    <row r="192" spans="1:128" ht="12" customHeight="1" x14ac:dyDescent="0.2">
      <c r="A192" s="134"/>
      <c r="B192" s="134"/>
      <c r="C192" s="134" t="s">
        <v>1115</v>
      </c>
      <c r="D192" s="134" t="s">
        <v>1116</v>
      </c>
      <c r="E192" s="134"/>
      <c r="F192" s="134" t="s">
        <v>1117</v>
      </c>
      <c r="G192" s="134"/>
      <c r="H192" s="134"/>
      <c r="I192" s="558">
        <v>1674</v>
      </c>
      <c r="K192" s="559">
        <v>22.69464971007254</v>
      </c>
      <c r="L192" s="560"/>
      <c r="M192" s="561" t="s">
        <v>1613</v>
      </c>
      <c r="N192" s="270"/>
      <c r="O192" s="561">
        <v>13.908872901678656</v>
      </c>
      <c r="P192" s="561">
        <v>36.684303350970019</v>
      </c>
      <c r="Q192" s="561">
        <v>36.14142295940637</v>
      </c>
      <c r="R192" s="561">
        <v>28.52425415622865</v>
      </c>
      <c r="S192" s="561">
        <v>23.806339440952254</v>
      </c>
      <c r="T192" s="561">
        <v>12.121516950005031</v>
      </c>
      <c r="U192" s="528"/>
      <c r="V192" s="528"/>
      <c r="W192" s="528"/>
      <c r="X192" s="528"/>
      <c r="Y192" s="528"/>
      <c r="Z192" s="528"/>
      <c r="AA192" s="528"/>
      <c r="AB192" s="528"/>
      <c r="AC192" s="528"/>
      <c r="AD192" s="528"/>
      <c r="AE192" s="528"/>
      <c r="AF192" s="528"/>
      <c r="AG192" s="528"/>
      <c r="AH192" s="528"/>
      <c r="AI192" s="528"/>
      <c r="AJ192" s="528"/>
      <c r="AK192" s="528"/>
      <c r="AL192" s="528"/>
      <c r="AM192" s="528"/>
      <c r="AN192" s="528"/>
      <c r="AO192" s="528"/>
      <c r="AP192" s="528"/>
      <c r="AQ192" s="528"/>
      <c r="AR192" s="528"/>
      <c r="AS192" s="528"/>
      <c r="AT192" s="528"/>
      <c r="AU192" s="528"/>
      <c r="AV192" s="528"/>
      <c r="AW192" s="528"/>
      <c r="AX192" s="528"/>
      <c r="AY192" s="528"/>
      <c r="AZ192" s="528"/>
      <c r="BA192" s="528"/>
      <c r="BB192" s="528"/>
      <c r="BC192" s="528"/>
      <c r="BD192" s="528"/>
      <c r="BE192" s="528"/>
      <c r="BF192" s="528"/>
      <c r="BG192" s="528"/>
      <c r="BH192" s="528"/>
      <c r="BI192" s="528"/>
      <c r="BJ192" s="528"/>
      <c r="BK192" s="528"/>
      <c r="BL192" s="528"/>
      <c r="BM192" s="528"/>
      <c r="BN192" s="528"/>
      <c r="BO192" s="528"/>
      <c r="BP192" s="528"/>
      <c r="BQ192" s="528"/>
      <c r="BR192" s="528"/>
      <c r="BS192" s="528"/>
      <c r="BT192" s="528"/>
      <c r="BU192" s="528"/>
      <c r="BV192" s="528"/>
      <c r="BW192" s="528"/>
      <c r="BX192" s="528"/>
      <c r="BY192" s="528"/>
      <c r="BZ192" s="528"/>
      <c r="CA192" s="528"/>
      <c r="CB192" s="528"/>
      <c r="CC192" s="528"/>
      <c r="CD192" s="528"/>
      <c r="CE192" s="528"/>
      <c r="CF192" s="528"/>
      <c r="CG192" s="528"/>
      <c r="CH192" s="528"/>
      <c r="CI192" s="528"/>
      <c r="CJ192" s="528"/>
      <c r="CK192" s="528"/>
      <c r="CL192" s="528"/>
      <c r="CM192" s="528"/>
      <c r="CN192" s="528"/>
      <c r="CO192" s="528"/>
      <c r="CP192" s="528"/>
      <c r="CQ192" s="528"/>
      <c r="CR192" s="528"/>
      <c r="CS192" s="528"/>
      <c r="CT192" s="528"/>
      <c r="CU192" s="528"/>
      <c r="CV192" s="528"/>
      <c r="CW192" s="528"/>
      <c r="CX192" s="528"/>
      <c r="CY192" s="528"/>
      <c r="CZ192" s="528"/>
      <c r="DA192" s="528"/>
      <c r="DB192" s="528"/>
      <c r="DC192" s="528"/>
      <c r="DD192" s="528"/>
      <c r="DE192" s="528"/>
      <c r="DF192" s="528"/>
      <c r="DG192" s="528"/>
      <c r="DH192" s="528"/>
      <c r="DI192" s="528"/>
      <c r="DJ192" s="528"/>
      <c r="DK192" s="528"/>
      <c r="DL192" s="528"/>
      <c r="DM192" s="528"/>
      <c r="DN192" s="528"/>
      <c r="DO192" s="528"/>
      <c r="DP192" s="528"/>
      <c r="DQ192" s="528"/>
      <c r="DR192" s="528"/>
      <c r="DS192" s="528"/>
      <c r="DT192" s="528"/>
      <c r="DU192" s="528"/>
      <c r="DV192" s="528"/>
      <c r="DW192" s="528"/>
      <c r="DX192" s="528"/>
    </row>
    <row r="193" spans="1:128" ht="12" customHeight="1" x14ac:dyDescent="0.2">
      <c r="A193" s="134"/>
      <c r="B193" s="134"/>
      <c r="C193" s="134" t="s">
        <v>1119</v>
      </c>
      <c r="D193" s="134" t="s">
        <v>1120</v>
      </c>
      <c r="E193" s="134"/>
      <c r="F193" s="134" t="s">
        <v>1121</v>
      </c>
      <c r="G193" s="134"/>
      <c r="H193" s="134"/>
      <c r="I193" s="558">
        <v>1624</v>
      </c>
      <c r="K193" s="559">
        <v>22.730331526261967</v>
      </c>
      <c r="L193" s="560"/>
      <c r="M193" s="561" t="s">
        <v>1613</v>
      </c>
      <c r="N193" s="270"/>
      <c r="O193" s="561">
        <v>11.412504134965268</v>
      </c>
      <c r="P193" s="561">
        <v>31.273836765827618</v>
      </c>
      <c r="Q193" s="561">
        <v>37.922215362906783</v>
      </c>
      <c r="R193" s="561">
        <v>31.695130136475498</v>
      </c>
      <c r="S193" s="561">
        <v>24.301432755481674</v>
      </c>
      <c r="T193" s="561">
        <v>11.297071129707113</v>
      </c>
      <c r="U193" s="528"/>
      <c r="V193" s="528"/>
      <c r="W193" s="528"/>
      <c r="X193" s="528"/>
      <c r="Y193" s="528"/>
      <c r="Z193" s="528"/>
      <c r="AA193" s="528"/>
      <c r="AB193" s="528"/>
      <c r="AC193" s="528"/>
      <c r="AD193" s="528"/>
      <c r="AE193" s="528"/>
      <c r="AF193" s="528"/>
      <c r="AG193" s="528"/>
      <c r="AH193" s="528"/>
      <c r="AI193" s="528"/>
      <c r="AJ193" s="528"/>
      <c r="AK193" s="528"/>
      <c r="AL193" s="528"/>
      <c r="AM193" s="528"/>
      <c r="AN193" s="528"/>
      <c r="AO193" s="528"/>
      <c r="AP193" s="528"/>
      <c r="AQ193" s="528"/>
      <c r="AR193" s="528"/>
      <c r="AS193" s="528"/>
      <c r="AT193" s="528"/>
      <c r="AU193" s="528"/>
      <c r="AV193" s="528"/>
      <c r="AW193" s="528"/>
      <c r="AX193" s="528"/>
      <c r="AY193" s="528"/>
      <c r="AZ193" s="528"/>
      <c r="BA193" s="528"/>
      <c r="BB193" s="528"/>
      <c r="BC193" s="528"/>
      <c r="BD193" s="528"/>
      <c r="BE193" s="528"/>
      <c r="BF193" s="528"/>
      <c r="BG193" s="528"/>
      <c r="BH193" s="528"/>
      <c r="BI193" s="528"/>
      <c r="BJ193" s="528"/>
      <c r="BK193" s="528"/>
      <c r="BL193" s="528"/>
      <c r="BM193" s="528"/>
      <c r="BN193" s="528"/>
      <c r="BO193" s="528"/>
      <c r="BP193" s="528"/>
      <c r="BQ193" s="528"/>
      <c r="BR193" s="528"/>
      <c r="BS193" s="528"/>
      <c r="BT193" s="528"/>
      <c r="BU193" s="528"/>
      <c r="BV193" s="528"/>
      <c r="BW193" s="528"/>
      <c r="BX193" s="528"/>
      <c r="BY193" s="528"/>
      <c r="BZ193" s="528"/>
      <c r="CA193" s="528"/>
      <c r="CB193" s="528"/>
      <c r="CC193" s="528"/>
      <c r="CD193" s="528"/>
      <c r="CE193" s="528"/>
      <c r="CF193" s="528"/>
      <c r="CG193" s="528"/>
      <c r="CH193" s="528"/>
      <c r="CI193" s="528"/>
      <c r="CJ193" s="528"/>
      <c r="CK193" s="528"/>
      <c r="CL193" s="528"/>
      <c r="CM193" s="528"/>
      <c r="CN193" s="528"/>
      <c r="CO193" s="528"/>
      <c r="CP193" s="528"/>
      <c r="CQ193" s="528"/>
      <c r="CR193" s="528"/>
      <c r="CS193" s="528"/>
      <c r="CT193" s="528"/>
      <c r="CU193" s="528"/>
      <c r="CV193" s="528"/>
      <c r="CW193" s="528"/>
      <c r="CX193" s="528"/>
      <c r="CY193" s="528"/>
      <c r="CZ193" s="528"/>
      <c r="DA193" s="528"/>
      <c r="DB193" s="528"/>
      <c r="DC193" s="528"/>
      <c r="DD193" s="528"/>
      <c r="DE193" s="528"/>
      <c r="DF193" s="528"/>
      <c r="DG193" s="528"/>
      <c r="DH193" s="528"/>
      <c r="DI193" s="528"/>
      <c r="DJ193" s="528"/>
      <c r="DK193" s="528"/>
      <c r="DL193" s="528"/>
      <c r="DM193" s="528"/>
      <c r="DN193" s="528"/>
      <c r="DO193" s="528"/>
      <c r="DP193" s="528"/>
      <c r="DQ193" s="528"/>
      <c r="DR193" s="528"/>
      <c r="DS193" s="528"/>
      <c r="DT193" s="528"/>
      <c r="DU193" s="528"/>
      <c r="DV193" s="528"/>
      <c r="DW193" s="528"/>
      <c r="DX193" s="528"/>
    </row>
    <row r="194" spans="1:128" ht="12" customHeight="1" x14ac:dyDescent="0.2">
      <c r="A194" s="134"/>
      <c r="B194" s="134"/>
      <c r="C194" s="134" t="s">
        <v>1123</v>
      </c>
      <c r="D194" s="134" t="s">
        <v>1124</v>
      </c>
      <c r="E194" s="134"/>
      <c r="F194" s="134" t="s">
        <v>1125</v>
      </c>
      <c r="G194" s="134"/>
      <c r="H194" s="134"/>
      <c r="I194" s="558">
        <v>1586</v>
      </c>
      <c r="K194" s="559">
        <v>24.940176990751638</v>
      </c>
      <c r="L194" s="560"/>
      <c r="M194" s="561" t="s">
        <v>1614</v>
      </c>
      <c r="N194" s="270"/>
      <c r="O194" s="561">
        <v>18.355184743742551</v>
      </c>
      <c r="P194" s="561">
        <v>43.040610898993407</v>
      </c>
      <c r="Q194" s="561">
        <v>46.511627906976742</v>
      </c>
      <c r="R194" s="561">
        <v>28.777998298837542</v>
      </c>
      <c r="S194" s="561">
        <v>22.045855379188712</v>
      </c>
      <c r="T194" s="561">
        <v>11.69064748201439</v>
      </c>
      <c r="U194" s="528"/>
      <c r="V194" s="528"/>
      <c r="W194" s="528"/>
      <c r="X194" s="528"/>
      <c r="Y194" s="528"/>
      <c r="Z194" s="528"/>
      <c r="AA194" s="528"/>
      <c r="AB194" s="528"/>
      <c r="AC194" s="528"/>
      <c r="AD194" s="528"/>
      <c r="AE194" s="528"/>
      <c r="AF194" s="528"/>
      <c r="AG194" s="528"/>
      <c r="AH194" s="528"/>
      <c r="AI194" s="528"/>
      <c r="AJ194" s="528"/>
      <c r="AK194" s="528"/>
      <c r="AL194" s="528"/>
      <c r="AM194" s="528"/>
      <c r="AN194" s="528"/>
      <c r="AO194" s="528"/>
      <c r="AP194" s="528"/>
      <c r="AQ194" s="528"/>
      <c r="AR194" s="528"/>
      <c r="AS194" s="528"/>
      <c r="AT194" s="528"/>
      <c r="AU194" s="528"/>
      <c r="AV194" s="528"/>
      <c r="AW194" s="528"/>
      <c r="AX194" s="528"/>
      <c r="AY194" s="528"/>
      <c r="AZ194" s="528"/>
      <c r="BA194" s="528"/>
      <c r="BB194" s="528"/>
      <c r="BC194" s="528"/>
      <c r="BD194" s="528"/>
      <c r="BE194" s="528"/>
      <c r="BF194" s="528"/>
      <c r="BG194" s="528"/>
      <c r="BH194" s="528"/>
      <c r="BI194" s="528"/>
      <c r="BJ194" s="528"/>
      <c r="BK194" s="528"/>
      <c r="BL194" s="528"/>
      <c r="BM194" s="528"/>
      <c r="BN194" s="528"/>
      <c r="BO194" s="528"/>
      <c r="BP194" s="528"/>
      <c r="BQ194" s="528"/>
      <c r="BR194" s="528"/>
      <c r="BS194" s="528"/>
      <c r="BT194" s="528"/>
      <c r="BU194" s="528"/>
      <c r="BV194" s="528"/>
      <c r="BW194" s="528"/>
      <c r="BX194" s="528"/>
      <c r="BY194" s="528"/>
      <c r="BZ194" s="528"/>
      <c r="CA194" s="528"/>
      <c r="CB194" s="528"/>
      <c r="CC194" s="528"/>
      <c r="CD194" s="528"/>
      <c r="CE194" s="528"/>
      <c r="CF194" s="528"/>
      <c r="CG194" s="528"/>
      <c r="CH194" s="528"/>
      <c r="CI194" s="528"/>
      <c r="CJ194" s="528"/>
      <c r="CK194" s="528"/>
      <c r="CL194" s="528"/>
      <c r="CM194" s="528"/>
      <c r="CN194" s="528"/>
      <c r="CO194" s="528"/>
      <c r="CP194" s="528"/>
      <c r="CQ194" s="528"/>
      <c r="CR194" s="528"/>
      <c r="CS194" s="528"/>
      <c r="CT194" s="528"/>
      <c r="CU194" s="528"/>
      <c r="CV194" s="528"/>
      <c r="CW194" s="528"/>
      <c r="CX194" s="528"/>
      <c r="CY194" s="528"/>
      <c r="CZ194" s="528"/>
      <c r="DA194" s="528"/>
      <c r="DB194" s="528"/>
      <c r="DC194" s="528"/>
      <c r="DD194" s="528"/>
      <c r="DE194" s="528"/>
      <c r="DF194" s="528"/>
      <c r="DG194" s="528"/>
      <c r="DH194" s="528"/>
      <c r="DI194" s="528"/>
      <c r="DJ194" s="528"/>
      <c r="DK194" s="528"/>
      <c r="DL194" s="528"/>
      <c r="DM194" s="528"/>
      <c r="DN194" s="528"/>
      <c r="DO194" s="528"/>
      <c r="DP194" s="528"/>
      <c r="DQ194" s="528"/>
      <c r="DR194" s="528"/>
      <c r="DS194" s="528"/>
      <c r="DT194" s="528"/>
      <c r="DU194" s="528"/>
      <c r="DV194" s="528"/>
      <c r="DW194" s="528"/>
      <c r="DX194" s="528"/>
    </row>
    <row r="195" spans="1:128" ht="12" customHeight="1" x14ac:dyDescent="0.2">
      <c r="A195" s="134"/>
      <c r="B195" s="134"/>
      <c r="C195" s="134" t="s">
        <v>1127</v>
      </c>
      <c r="D195" s="134" t="s">
        <v>1128</v>
      </c>
      <c r="E195" s="134"/>
      <c r="F195" s="134" t="s">
        <v>1129</v>
      </c>
      <c r="G195" s="134"/>
      <c r="H195" s="134"/>
      <c r="I195" s="558">
        <v>1041</v>
      </c>
      <c r="K195" s="559">
        <v>23.102883124790264</v>
      </c>
      <c r="L195" s="560"/>
      <c r="M195" s="561" t="s">
        <v>1615</v>
      </c>
      <c r="N195" s="270"/>
      <c r="O195" s="561">
        <v>18.391787852865697</v>
      </c>
      <c r="P195" s="561">
        <v>38.754325259515568</v>
      </c>
      <c r="Q195" s="561">
        <v>40.580489115829081</v>
      </c>
      <c r="R195" s="561">
        <v>30.656934306569344</v>
      </c>
      <c r="S195" s="561">
        <v>21.062392369850311</v>
      </c>
      <c r="T195" s="561">
        <v>9.1972225606042155</v>
      </c>
      <c r="U195" s="528"/>
      <c r="V195" s="528"/>
      <c r="W195" s="528"/>
      <c r="X195" s="528"/>
      <c r="Y195" s="528"/>
      <c r="Z195" s="528"/>
      <c r="AA195" s="528"/>
      <c r="AB195" s="528"/>
      <c r="AC195" s="528"/>
      <c r="AD195" s="528"/>
      <c r="AE195" s="528"/>
      <c r="AF195" s="528"/>
      <c r="AG195" s="528"/>
      <c r="AH195" s="528"/>
      <c r="AI195" s="528"/>
      <c r="AJ195" s="528"/>
      <c r="AK195" s="528"/>
      <c r="AL195" s="528"/>
      <c r="AM195" s="528"/>
      <c r="AN195" s="528"/>
      <c r="AO195" s="528"/>
      <c r="AP195" s="528"/>
      <c r="AQ195" s="528"/>
      <c r="AR195" s="528"/>
      <c r="AS195" s="528"/>
      <c r="AT195" s="528"/>
      <c r="AU195" s="528"/>
      <c r="AV195" s="528"/>
      <c r="AW195" s="528"/>
      <c r="AX195" s="528"/>
      <c r="AY195" s="528"/>
      <c r="AZ195" s="528"/>
      <c r="BA195" s="528"/>
      <c r="BB195" s="528"/>
      <c r="BC195" s="528"/>
      <c r="BD195" s="528"/>
      <c r="BE195" s="528"/>
      <c r="BF195" s="528"/>
      <c r="BG195" s="528"/>
      <c r="BH195" s="528"/>
      <c r="BI195" s="528"/>
      <c r="BJ195" s="528"/>
      <c r="BK195" s="528"/>
      <c r="BL195" s="528"/>
      <c r="BM195" s="528"/>
      <c r="BN195" s="528"/>
      <c r="BO195" s="528"/>
      <c r="BP195" s="528"/>
      <c r="BQ195" s="528"/>
      <c r="BR195" s="528"/>
      <c r="BS195" s="528"/>
      <c r="BT195" s="528"/>
      <c r="BU195" s="528"/>
      <c r="BV195" s="528"/>
      <c r="BW195" s="528"/>
      <c r="BX195" s="528"/>
      <c r="BY195" s="528"/>
      <c r="BZ195" s="528"/>
      <c r="CA195" s="528"/>
      <c r="CB195" s="528"/>
      <c r="CC195" s="528"/>
      <c r="CD195" s="528"/>
      <c r="CE195" s="528"/>
      <c r="CF195" s="528"/>
      <c r="CG195" s="528"/>
      <c r="CH195" s="528"/>
      <c r="CI195" s="528"/>
      <c r="CJ195" s="528"/>
      <c r="CK195" s="528"/>
      <c r="CL195" s="528"/>
      <c r="CM195" s="528"/>
      <c r="CN195" s="528"/>
      <c r="CO195" s="528"/>
      <c r="CP195" s="528"/>
      <c r="CQ195" s="528"/>
      <c r="CR195" s="528"/>
      <c r="CS195" s="528"/>
      <c r="CT195" s="528"/>
      <c r="CU195" s="528"/>
      <c r="CV195" s="528"/>
      <c r="CW195" s="528"/>
      <c r="CX195" s="528"/>
      <c r="CY195" s="528"/>
      <c r="CZ195" s="528"/>
      <c r="DA195" s="528"/>
      <c r="DB195" s="528"/>
      <c r="DC195" s="528"/>
      <c r="DD195" s="528"/>
      <c r="DE195" s="528"/>
      <c r="DF195" s="528"/>
      <c r="DG195" s="528"/>
      <c r="DH195" s="528"/>
      <c r="DI195" s="528"/>
      <c r="DJ195" s="528"/>
      <c r="DK195" s="528"/>
      <c r="DL195" s="528"/>
      <c r="DM195" s="528"/>
      <c r="DN195" s="528"/>
      <c r="DO195" s="528"/>
      <c r="DP195" s="528"/>
      <c r="DQ195" s="528"/>
      <c r="DR195" s="528"/>
      <c r="DS195" s="528"/>
      <c r="DT195" s="528"/>
      <c r="DU195" s="528"/>
      <c r="DV195" s="528"/>
      <c r="DW195" s="528"/>
      <c r="DX195" s="528"/>
    </row>
    <row r="196" spans="1:128" ht="12" customHeight="1" x14ac:dyDescent="0.2">
      <c r="A196" s="134"/>
      <c r="B196" s="134"/>
      <c r="C196" s="134" t="s">
        <v>1131</v>
      </c>
      <c r="D196" s="134" t="s">
        <v>1132</v>
      </c>
      <c r="E196" s="134"/>
      <c r="F196" s="134" t="s">
        <v>1133</v>
      </c>
      <c r="G196" s="134"/>
      <c r="H196" s="134"/>
      <c r="I196" s="558">
        <v>1197</v>
      </c>
      <c r="K196" s="559">
        <v>19.399908277916786</v>
      </c>
      <c r="L196" s="560"/>
      <c r="M196" s="561" t="s">
        <v>1616</v>
      </c>
      <c r="N196" s="270"/>
      <c r="O196" s="561">
        <v>19.510328997704665</v>
      </c>
      <c r="P196" s="561">
        <v>25.311673592746505</v>
      </c>
      <c r="Q196" s="561">
        <v>33.558913506999168</v>
      </c>
      <c r="R196" s="561">
        <v>21.286320600718252</v>
      </c>
      <c r="S196" s="561">
        <v>16.738441537336474</v>
      </c>
      <c r="T196" s="561">
        <v>11.677081360853373</v>
      </c>
      <c r="U196" s="528"/>
      <c r="V196" s="528"/>
      <c r="W196" s="528"/>
      <c r="X196" s="528"/>
      <c r="Y196" s="528"/>
      <c r="Z196" s="528"/>
      <c r="AA196" s="528"/>
      <c r="AB196" s="528"/>
      <c r="AC196" s="528"/>
      <c r="AD196" s="528"/>
      <c r="AE196" s="528"/>
      <c r="AF196" s="528"/>
      <c r="AG196" s="528"/>
      <c r="AH196" s="528"/>
      <c r="AI196" s="528"/>
      <c r="AJ196" s="528"/>
      <c r="AK196" s="528"/>
      <c r="AL196" s="528"/>
      <c r="AM196" s="528"/>
      <c r="AN196" s="528"/>
      <c r="AO196" s="528"/>
      <c r="AP196" s="528"/>
      <c r="AQ196" s="528"/>
      <c r="AR196" s="528"/>
      <c r="AS196" s="528"/>
      <c r="AT196" s="528"/>
      <c r="AU196" s="528"/>
      <c r="AV196" s="528"/>
      <c r="AW196" s="528"/>
      <c r="AX196" s="528"/>
      <c r="AY196" s="528"/>
      <c r="AZ196" s="528"/>
      <c r="BA196" s="528"/>
      <c r="BB196" s="528"/>
      <c r="BC196" s="528"/>
      <c r="BD196" s="528"/>
      <c r="BE196" s="528"/>
      <c r="BF196" s="528"/>
      <c r="BG196" s="528"/>
      <c r="BH196" s="528"/>
      <c r="BI196" s="528"/>
      <c r="BJ196" s="528"/>
      <c r="BK196" s="528"/>
      <c r="BL196" s="528"/>
      <c r="BM196" s="528"/>
      <c r="BN196" s="528"/>
      <c r="BO196" s="528"/>
      <c r="BP196" s="528"/>
      <c r="BQ196" s="528"/>
      <c r="BR196" s="528"/>
      <c r="BS196" s="528"/>
      <c r="BT196" s="528"/>
      <c r="BU196" s="528"/>
      <c r="BV196" s="528"/>
      <c r="BW196" s="528"/>
      <c r="BX196" s="528"/>
      <c r="BY196" s="528"/>
      <c r="BZ196" s="528"/>
      <c r="CA196" s="528"/>
      <c r="CB196" s="528"/>
      <c r="CC196" s="528"/>
      <c r="CD196" s="528"/>
      <c r="CE196" s="528"/>
      <c r="CF196" s="528"/>
      <c r="CG196" s="528"/>
      <c r="CH196" s="528"/>
      <c r="CI196" s="528"/>
      <c r="CJ196" s="528"/>
      <c r="CK196" s="528"/>
      <c r="CL196" s="528"/>
      <c r="CM196" s="528"/>
      <c r="CN196" s="528"/>
      <c r="CO196" s="528"/>
      <c r="CP196" s="528"/>
      <c r="CQ196" s="528"/>
      <c r="CR196" s="528"/>
      <c r="CS196" s="528"/>
      <c r="CT196" s="528"/>
      <c r="CU196" s="528"/>
      <c r="CV196" s="528"/>
      <c r="CW196" s="528"/>
      <c r="CX196" s="528"/>
      <c r="CY196" s="528"/>
      <c r="CZ196" s="528"/>
      <c r="DA196" s="528"/>
      <c r="DB196" s="528"/>
      <c r="DC196" s="528"/>
      <c r="DD196" s="528"/>
      <c r="DE196" s="528"/>
      <c r="DF196" s="528"/>
      <c r="DG196" s="528"/>
      <c r="DH196" s="528"/>
      <c r="DI196" s="528"/>
      <c r="DJ196" s="528"/>
      <c r="DK196" s="528"/>
      <c r="DL196" s="528"/>
      <c r="DM196" s="528"/>
      <c r="DN196" s="528"/>
      <c r="DO196" s="528"/>
      <c r="DP196" s="528"/>
      <c r="DQ196" s="528"/>
      <c r="DR196" s="528"/>
      <c r="DS196" s="528"/>
      <c r="DT196" s="528"/>
      <c r="DU196" s="528"/>
      <c r="DV196" s="528"/>
      <c r="DW196" s="528"/>
      <c r="DX196" s="528"/>
    </row>
    <row r="197" spans="1:128" ht="12" customHeight="1" x14ac:dyDescent="0.2">
      <c r="A197" s="134"/>
      <c r="B197" s="134"/>
      <c r="C197" s="134" t="s">
        <v>1135</v>
      </c>
      <c r="D197" s="134" t="s">
        <v>1136</v>
      </c>
      <c r="E197" s="134"/>
      <c r="F197" s="134" t="s">
        <v>1137</v>
      </c>
      <c r="G197" s="134"/>
      <c r="H197" s="134"/>
      <c r="I197" s="558">
        <v>1862</v>
      </c>
      <c r="K197" s="559">
        <v>22.3631983496104</v>
      </c>
      <c r="L197" s="560"/>
      <c r="M197" s="561" t="s">
        <v>1617</v>
      </c>
      <c r="N197" s="270"/>
      <c r="O197" s="561">
        <v>12.184802843120663</v>
      </c>
      <c r="P197" s="561">
        <v>33.106134371957154</v>
      </c>
      <c r="Q197" s="561">
        <v>35.497529992942837</v>
      </c>
      <c r="R197" s="561">
        <v>29.441340782122904</v>
      </c>
      <c r="S197" s="561">
        <v>25.037217485451347</v>
      </c>
      <c r="T197" s="561">
        <v>12.091783300009521</v>
      </c>
      <c r="U197" s="528"/>
      <c r="V197" s="528"/>
      <c r="W197" s="528"/>
      <c r="X197" s="528"/>
      <c r="Y197" s="528"/>
      <c r="Z197" s="528"/>
      <c r="AA197" s="528"/>
      <c r="AB197" s="528"/>
      <c r="AC197" s="528"/>
      <c r="AD197" s="528"/>
      <c r="AE197" s="528"/>
      <c r="AF197" s="528"/>
      <c r="AG197" s="528"/>
      <c r="AH197" s="528"/>
      <c r="AI197" s="528"/>
      <c r="AJ197" s="528"/>
      <c r="AK197" s="528"/>
      <c r="AL197" s="528"/>
      <c r="AM197" s="528"/>
      <c r="AN197" s="528"/>
      <c r="AO197" s="528"/>
      <c r="AP197" s="528"/>
      <c r="AQ197" s="528"/>
      <c r="AR197" s="528"/>
      <c r="AS197" s="528"/>
      <c r="AT197" s="528"/>
      <c r="AU197" s="528"/>
      <c r="AV197" s="528"/>
      <c r="AW197" s="528"/>
      <c r="AX197" s="528"/>
      <c r="AY197" s="528"/>
      <c r="AZ197" s="528"/>
      <c r="BA197" s="528"/>
      <c r="BB197" s="528"/>
      <c r="BC197" s="528"/>
      <c r="BD197" s="528"/>
      <c r="BE197" s="528"/>
      <c r="BF197" s="528"/>
      <c r="BG197" s="528"/>
      <c r="BH197" s="528"/>
      <c r="BI197" s="528"/>
      <c r="BJ197" s="528"/>
      <c r="BK197" s="528"/>
      <c r="BL197" s="528"/>
      <c r="BM197" s="528"/>
      <c r="BN197" s="528"/>
      <c r="BO197" s="528"/>
      <c r="BP197" s="528"/>
      <c r="BQ197" s="528"/>
      <c r="BR197" s="528"/>
      <c r="BS197" s="528"/>
      <c r="BT197" s="528"/>
      <c r="BU197" s="528"/>
      <c r="BV197" s="528"/>
      <c r="BW197" s="528"/>
      <c r="BX197" s="528"/>
      <c r="BY197" s="528"/>
      <c r="BZ197" s="528"/>
      <c r="CA197" s="528"/>
      <c r="CB197" s="528"/>
      <c r="CC197" s="528"/>
      <c r="CD197" s="528"/>
      <c r="CE197" s="528"/>
      <c r="CF197" s="528"/>
      <c r="CG197" s="528"/>
      <c r="CH197" s="528"/>
      <c r="CI197" s="528"/>
      <c r="CJ197" s="528"/>
      <c r="CK197" s="528"/>
      <c r="CL197" s="528"/>
      <c r="CM197" s="528"/>
      <c r="CN197" s="528"/>
      <c r="CO197" s="528"/>
      <c r="CP197" s="528"/>
      <c r="CQ197" s="528"/>
      <c r="CR197" s="528"/>
      <c r="CS197" s="528"/>
      <c r="CT197" s="528"/>
      <c r="CU197" s="528"/>
      <c r="CV197" s="528"/>
      <c r="CW197" s="528"/>
      <c r="CX197" s="528"/>
      <c r="CY197" s="528"/>
      <c r="CZ197" s="528"/>
      <c r="DA197" s="528"/>
      <c r="DB197" s="528"/>
      <c r="DC197" s="528"/>
      <c r="DD197" s="528"/>
      <c r="DE197" s="528"/>
      <c r="DF197" s="528"/>
      <c r="DG197" s="528"/>
      <c r="DH197" s="528"/>
      <c r="DI197" s="528"/>
      <c r="DJ197" s="528"/>
      <c r="DK197" s="528"/>
      <c r="DL197" s="528"/>
      <c r="DM197" s="528"/>
      <c r="DN197" s="528"/>
      <c r="DO197" s="528"/>
      <c r="DP197" s="528"/>
      <c r="DQ197" s="528"/>
      <c r="DR197" s="528"/>
      <c r="DS197" s="528"/>
      <c r="DT197" s="528"/>
      <c r="DU197" s="528"/>
      <c r="DV197" s="528"/>
      <c r="DW197" s="528"/>
      <c r="DX197" s="528"/>
    </row>
    <row r="198" spans="1:128" ht="12" customHeight="1" x14ac:dyDescent="0.2">
      <c r="A198" s="134"/>
      <c r="B198" s="134"/>
      <c r="C198" s="134" t="s">
        <v>1139</v>
      </c>
      <c r="D198" s="134" t="s">
        <v>1140</v>
      </c>
      <c r="E198" s="134"/>
      <c r="F198" s="134" t="s">
        <v>1141</v>
      </c>
      <c r="G198" s="134"/>
      <c r="H198" s="134"/>
      <c r="I198" s="558">
        <v>1650</v>
      </c>
      <c r="K198" s="559">
        <v>26.496251223866047</v>
      </c>
      <c r="L198" s="560"/>
      <c r="M198" s="561" t="s">
        <v>1618</v>
      </c>
      <c r="N198" s="270"/>
      <c r="O198" s="561">
        <v>10.082493125572869</v>
      </c>
      <c r="P198" s="561">
        <v>35.915701988720691</v>
      </c>
      <c r="Q198" s="561">
        <v>48.163624367714981</v>
      </c>
      <c r="R198" s="561">
        <v>34.11160788209969</v>
      </c>
      <c r="S198" s="561">
        <v>28.249979469491667</v>
      </c>
      <c r="T198" s="561">
        <v>13.715405339211364</v>
      </c>
      <c r="U198" s="528"/>
      <c r="V198" s="528"/>
      <c r="W198" s="528"/>
      <c r="X198" s="528"/>
      <c r="Y198" s="528"/>
      <c r="Z198" s="528"/>
      <c r="AA198" s="528"/>
      <c r="AB198" s="528"/>
      <c r="AC198" s="528"/>
      <c r="AD198" s="528"/>
      <c r="AE198" s="528"/>
      <c r="AF198" s="528"/>
      <c r="AG198" s="528"/>
      <c r="AH198" s="528"/>
      <c r="AI198" s="528"/>
      <c r="AJ198" s="528"/>
      <c r="AK198" s="528"/>
      <c r="AL198" s="528"/>
      <c r="AM198" s="528"/>
      <c r="AN198" s="528"/>
      <c r="AO198" s="528"/>
      <c r="AP198" s="528"/>
      <c r="AQ198" s="528"/>
      <c r="AR198" s="528"/>
      <c r="AS198" s="528"/>
      <c r="AT198" s="528"/>
      <c r="AU198" s="528"/>
      <c r="AV198" s="528"/>
      <c r="AW198" s="528"/>
      <c r="AX198" s="528"/>
      <c r="AY198" s="528"/>
      <c r="AZ198" s="528"/>
      <c r="BA198" s="528"/>
      <c r="BB198" s="528"/>
      <c r="BC198" s="528"/>
      <c r="BD198" s="528"/>
      <c r="BE198" s="528"/>
      <c r="BF198" s="528"/>
      <c r="BG198" s="528"/>
      <c r="BH198" s="528"/>
      <c r="BI198" s="528"/>
      <c r="BJ198" s="528"/>
      <c r="BK198" s="528"/>
      <c r="BL198" s="528"/>
      <c r="BM198" s="528"/>
      <c r="BN198" s="528"/>
      <c r="BO198" s="528"/>
      <c r="BP198" s="528"/>
      <c r="BQ198" s="528"/>
      <c r="BR198" s="528"/>
      <c r="BS198" s="528"/>
      <c r="BT198" s="528"/>
      <c r="BU198" s="528"/>
      <c r="BV198" s="528"/>
      <c r="BW198" s="528"/>
      <c r="BX198" s="528"/>
      <c r="BY198" s="528"/>
      <c r="BZ198" s="528"/>
      <c r="CA198" s="528"/>
      <c r="CB198" s="528"/>
      <c r="CC198" s="528"/>
      <c r="CD198" s="528"/>
      <c r="CE198" s="528"/>
      <c r="CF198" s="528"/>
      <c r="CG198" s="528"/>
      <c r="CH198" s="528"/>
      <c r="CI198" s="528"/>
      <c r="CJ198" s="528"/>
      <c r="CK198" s="528"/>
      <c r="CL198" s="528"/>
      <c r="CM198" s="528"/>
      <c r="CN198" s="528"/>
      <c r="CO198" s="528"/>
      <c r="CP198" s="528"/>
      <c r="CQ198" s="528"/>
      <c r="CR198" s="528"/>
      <c r="CS198" s="528"/>
      <c r="CT198" s="528"/>
      <c r="CU198" s="528"/>
      <c r="CV198" s="528"/>
      <c r="CW198" s="528"/>
      <c r="CX198" s="528"/>
      <c r="CY198" s="528"/>
      <c r="CZ198" s="528"/>
      <c r="DA198" s="528"/>
      <c r="DB198" s="528"/>
      <c r="DC198" s="528"/>
      <c r="DD198" s="528"/>
      <c r="DE198" s="528"/>
      <c r="DF198" s="528"/>
      <c r="DG198" s="528"/>
      <c r="DH198" s="528"/>
      <c r="DI198" s="528"/>
      <c r="DJ198" s="528"/>
      <c r="DK198" s="528"/>
      <c r="DL198" s="528"/>
      <c r="DM198" s="528"/>
      <c r="DN198" s="528"/>
      <c r="DO198" s="528"/>
      <c r="DP198" s="528"/>
      <c r="DQ198" s="528"/>
      <c r="DR198" s="528"/>
      <c r="DS198" s="528"/>
      <c r="DT198" s="528"/>
      <c r="DU198" s="528"/>
      <c r="DV198" s="528"/>
      <c r="DW198" s="528"/>
      <c r="DX198" s="528"/>
    </row>
    <row r="199" spans="1:128" ht="12" customHeight="1" x14ac:dyDescent="0.2">
      <c r="A199" s="134"/>
      <c r="B199" s="134"/>
      <c r="C199" s="134" t="s">
        <v>1143</v>
      </c>
      <c r="D199" s="134" t="s">
        <v>1144</v>
      </c>
      <c r="E199" s="134"/>
      <c r="F199" s="134" t="s">
        <v>1145</v>
      </c>
      <c r="G199" s="134"/>
      <c r="H199" s="134"/>
      <c r="I199" s="558">
        <v>1530</v>
      </c>
      <c r="K199" s="559">
        <v>18.493546421594896</v>
      </c>
      <c r="L199" s="560"/>
      <c r="M199" s="561" t="s">
        <v>1619</v>
      </c>
      <c r="N199" s="270"/>
      <c r="O199" s="561">
        <v>14.25047958344752</v>
      </c>
      <c r="P199" s="561">
        <v>29.19273160560024</v>
      </c>
      <c r="Q199" s="561">
        <v>29.454893210073319</v>
      </c>
      <c r="R199" s="561">
        <v>22.470802739861035</v>
      </c>
      <c r="S199" s="561">
        <v>17.300380228136881</v>
      </c>
      <c r="T199" s="561">
        <v>11.490758754863814</v>
      </c>
      <c r="U199" s="528"/>
      <c r="V199" s="528"/>
      <c r="W199" s="528"/>
      <c r="X199" s="528"/>
      <c r="Y199" s="528"/>
      <c r="Z199" s="528"/>
      <c r="AA199" s="528"/>
      <c r="AB199" s="528"/>
      <c r="AC199" s="528"/>
      <c r="AD199" s="528"/>
      <c r="AE199" s="528"/>
      <c r="AF199" s="528"/>
      <c r="AG199" s="528"/>
      <c r="AH199" s="528"/>
      <c r="AI199" s="528"/>
      <c r="AJ199" s="528"/>
      <c r="AK199" s="528"/>
      <c r="AL199" s="528"/>
      <c r="AM199" s="528"/>
      <c r="AN199" s="528"/>
      <c r="AO199" s="528"/>
      <c r="AP199" s="528"/>
      <c r="AQ199" s="528"/>
      <c r="AR199" s="528"/>
      <c r="AS199" s="528"/>
      <c r="AT199" s="528"/>
      <c r="AU199" s="528"/>
      <c r="AV199" s="528"/>
      <c r="AW199" s="528"/>
      <c r="AX199" s="528"/>
      <c r="AY199" s="528"/>
      <c r="AZ199" s="528"/>
      <c r="BA199" s="528"/>
      <c r="BB199" s="528"/>
      <c r="BC199" s="528"/>
      <c r="BD199" s="528"/>
      <c r="BE199" s="528"/>
      <c r="BF199" s="528"/>
      <c r="BG199" s="528"/>
      <c r="BH199" s="528"/>
      <c r="BI199" s="528"/>
      <c r="BJ199" s="528"/>
      <c r="BK199" s="528"/>
      <c r="BL199" s="528"/>
      <c r="BM199" s="528"/>
      <c r="BN199" s="528"/>
      <c r="BO199" s="528"/>
      <c r="BP199" s="528"/>
      <c r="BQ199" s="528"/>
      <c r="BR199" s="528"/>
      <c r="BS199" s="528"/>
      <c r="BT199" s="528"/>
      <c r="BU199" s="528"/>
      <c r="BV199" s="528"/>
      <c r="BW199" s="528"/>
      <c r="BX199" s="528"/>
      <c r="BY199" s="528"/>
      <c r="BZ199" s="528"/>
      <c r="CA199" s="528"/>
      <c r="CB199" s="528"/>
      <c r="CC199" s="528"/>
      <c r="CD199" s="528"/>
      <c r="CE199" s="528"/>
      <c r="CF199" s="528"/>
      <c r="CG199" s="528"/>
      <c r="CH199" s="528"/>
      <c r="CI199" s="528"/>
      <c r="CJ199" s="528"/>
      <c r="CK199" s="528"/>
      <c r="CL199" s="528"/>
      <c r="CM199" s="528"/>
      <c r="CN199" s="528"/>
      <c r="CO199" s="528"/>
      <c r="CP199" s="528"/>
      <c r="CQ199" s="528"/>
      <c r="CR199" s="528"/>
      <c r="CS199" s="528"/>
      <c r="CT199" s="528"/>
      <c r="CU199" s="528"/>
      <c r="CV199" s="528"/>
      <c r="CW199" s="528"/>
      <c r="CX199" s="528"/>
      <c r="CY199" s="528"/>
      <c r="CZ199" s="528"/>
      <c r="DA199" s="528"/>
      <c r="DB199" s="528"/>
      <c r="DC199" s="528"/>
      <c r="DD199" s="528"/>
      <c r="DE199" s="528"/>
      <c r="DF199" s="528"/>
      <c r="DG199" s="528"/>
      <c r="DH199" s="528"/>
      <c r="DI199" s="528"/>
      <c r="DJ199" s="528"/>
      <c r="DK199" s="528"/>
      <c r="DL199" s="528"/>
      <c r="DM199" s="528"/>
      <c r="DN199" s="528"/>
      <c r="DO199" s="528"/>
      <c r="DP199" s="528"/>
      <c r="DQ199" s="528"/>
      <c r="DR199" s="528"/>
      <c r="DS199" s="528"/>
      <c r="DT199" s="528"/>
      <c r="DU199" s="528"/>
      <c r="DV199" s="528"/>
      <c r="DW199" s="528"/>
      <c r="DX199" s="528"/>
    </row>
    <row r="200" spans="1:128" ht="12" customHeight="1" x14ac:dyDescent="0.2">
      <c r="A200" s="134"/>
      <c r="B200" s="134"/>
      <c r="C200" s="134" t="s">
        <v>1147</v>
      </c>
      <c r="D200" s="134" t="s">
        <v>1148</v>
      </c>
      <c r="E200" s="134"/>
      <c r="F200" s="134" t="s">
        <v>1149</v>
      </c>
      <c r="G200" s="134"/>
      <c r="H200" s="134"/>
      <c r="I200" s="558">
        <v>1569</v>
      </c>
      <c r="K200" s="559">
        <v>25.086354377833423</v>
      </c>
      <c r="L200" s="560"/>
      <c r="M200" s="561" t="s">
        <v>1620</v>
      </c>
      <c r="N200" s="270"/>
      <c r="O200" s="561">
        <v>16.283738567923265</v>
      </c>
      <c r="P200" s="561">
        <v>38.589487691284099</v>
      </c>
      <c r="Q200" s="561">
        <v>44.931452016411484</v>
      </c>
      <c r="R200" s="561">
        <v>32.649903288201159</v>
      </c>
      <c r="S200" s="561">
        <v>20.514108682910493</v>
      </c>
      <c r="T200" s="561">
        <v>13.116057233704293</v>
      </c>
      <c r="U200" s="528"/>
      <c r="V200" s="528"/>
      <c r="W200" s="528"/>
      <c r="X200" s="528"/>
      <c r="Y200" s="528"/>
      <c r="Z200" s="528"/>
      <c r="AA200" s="528"/>
      <c r="AB200" s="528"/>
      <c r="AC200" s="528"/>
      <c r="AD200" s="528"/>
      <c r="AE200" s="528"/>
      <c r="AF200" s="528"/>
      <c r="AG200" s="528"/>
      <c r="AH200" s="528"/>
      <c r="AI200" s="528"/>
      <c r="AJ200" s="528"/>
      <c r="AK200" s="528"/>
      <c r="AL200" s="528"/>
      <c r="AM200" s="528"/>
      <c r="AN200" s="528"/>
      <c r="AO200" s="528"/>
      <c r="AP200" s="528"/>
      <c r="AQ200" s="528"/>
      <c r="AR200" s="528"/>
      <c r="AS200" s="528"/>
      <c r="AT200" s="528"/>
      <c r="AU200" s="528"/>
      <c r="AV200" s="528"/>
      <c r="AW200" s="528"/>
      <c r="AX200" s="528"/>
      <c r="AY200" s="528"/>
      <c r="AZ200" s="528"/>
      <c r="BA200" s="528"/>
      <c r="BB200" s="528"/>
      <c r="BC200" s="528"/>
      <c r="BD200" s="528"/>
      <c r="BE200" s="528"/>
      <c r="BF200" s="528"/>
      <c r="BG200" s="528"/>
      <c r="BH200" s="528"/>
      <c r="BI200" s="528"/>
      <c r="BJ200" s="528"/>
      <c r="BK200" s="528"/>
      <c r="BL200" s="528"/>
      <c r="BM200" s="528"/>
      <c r="BN200" s="528"/>
      <c r="BO200" s="528"/>
      <c r="BP200" s="528"/>
      <c r="BQ200" s="528"/>
      <c r="BR200" s="528"/>
      <c r="BS200" s="528"/>
      <c r="BT200" s="528"/>
      <c r="BU200" s="528"/>
      <c r="BV200" s="528"/>
      <c r="BW200" s="528"/>
      <c r="BX200" s="528"/>
      <c r="BY200" s="528"/>
      <c r="BZ200" s="528"/>
      <c r="CA200" s="528"/>
      <c r="CB200" s="528"/>
      <c r="CC200" s="528"/>
      <c r="CD200" s="528"/>
      <c r="CE200" s="528"/>
      <c r="CF200" s="528"/>
      <c r="CG200" s="528"/>
      <c r="CH200" s="528"/>
      <c r="CI200" s="528"/>
      <c r="CJ200" s="528"/>
      <c r="CK200" s="528"/>
      <c r="CL200" s="528"/>
      <c r="CM200" s="528"/>
      <c r="CN200" s="528"/>
      <c r="CO200" s="528"/>
      <c r="CP200" s="528"/>
      <c r="CQ200" s="528"/>
      <c r="CR200" s="528"/>
      <c r="CS200" s="528"/>
      <c r="CT200" s="528"/>
      <c r="CU200" s="528"/>
      <c r="CV200" s="528"/>
      <c r="CW200" s="528"/>
      <c r="CX200" s="528"/>
      <c r="CY200" s="528"/>
      <c r="CZ200" s="528"/>
      <c r="DA200" s="528"/>
      <c r="DB200" s="528"/>
      <c r="DC200" s="528"/>
      <c r="DD200" s="528"/>
      <c r="DE200" s="528"/>
      <c r="DF200" s="528"/>
      <c r="DG200" s="528"/>
      <c r="DH200" s="528"/>
      <c r="DI200" s="528"/>
      <c r="DJ200" s="528"/>
      <c r="DK200" s="528"/>
      <c r="DL200" s="528"/>
      <c r="DM200" s="528"/>
      <c r="DN200" s="528"/>
      <c r="DO200" s="528"/>
      <c r="DP200" s="528"/>
      <c r="DQ200" s="528"/>
      <c r="DR200" s="528"/>
      <c r="DS200" s="528"/>
      <c r="DT200" s="528"/>
      <c r="DU200" s="528"/>
      <c r="DV200" s="528"/>
      <c r="DW200" s="528"/>
      <c r="DX200" s="528"/>
    </row>
    <row r="201" spans="1:128" ht="12" customHeight="1" x14ac:dyDescent="0.2">
      <c r="A201" s="134"/>
      <c r="B201" s="134"/>
      <c r="C201" s="134" t="s">
        <v>1151</v>
      </c>
      <c r="D201" s="134" t="s">
        <v>1152</v>
      </c>
      <c r="E201" s="134"/>
      <c r="F201" s="134" t="s">
        <v>1153</v>
      </c>
      <c r="G201" s="134"/>
      <c r="H201" s="134"/>
      <c r="I201" s="558">
        <v>1988</v>
      </c>
      <c r="K201" s="559">
        <v>25.261745615277469</v>
      </c>
      <c r="L201" s="560"/>
      <c r="M201" s="561" t="s">
        <v>1621</v>
      </c>
      <c r="N201" s="270"/>
      <c r="O201" s="561">
        <v>8.9797478028276654</v>
      </c>
      <c r="P201" s="561">
        <v>29.296875</v>
      </c>
      <c r="Q201" s="561">
        <v>43.729515266517168</v>
      </c>
      <c r="R201" s="561">
        <v>34.503131277324826</v>
      </c>
      <c r="S201" s="561">
        <v>29.175187457396046</v>
      </c>
      <c r="T201" s="561">
        <v>13.859135224937701</v>
      </c>
    </row>
    <row r="202" spans="1:128" ht="12" customHeight="1" x14ac:dyDescent="0.2">
      <c r="A202" s="134"/>
      <c r="B202" s="134"/>
      <c r="C202" s="134" t="s">
        <v>1155</v>
      </c>
      <c r="D202" s="134" t="s">
        <v>1156</v>
      </c>
      <c r="E202" s="134"/>
      <c r="F202" s="134" t="s">
        <v>1157</v>
      </c>
      <c r="G202" s="134"/>
      <c r="H202" s="134"/>
      <c r="I202" s="558">
        <v>737</v>
      </c>
      <c r="K202" s="559">
        <v>18.008414780623898</v>
      </c>
      <c r="L202" s="560"/>
      <c r="M202" s="561" t="s">
        <v>1622</v>
      </c>
      <c r="N202" s="270"/>
      <c r="O202" s="561" t="s">
        <v>2406</v>
      </c>
      <c r="P202" s="561" t="s">
        <v>2406</v>
      </c>
      <c r="Q202" s="561">
        <v>28.435266084193806</v>
      </c>
      <c r="R202" s="561">
        <v>21.372700231353971</v>
      </c>
      <c r="S202" s="561">
        <v>17.378119897364126</v>
      </c>
      <c r="T202" s="561">
        <v>13.009612197547233</v>
      </c>
    </row>
    <row r="203" spans="1:128" ht="12" customHeight="1" x14ac:dyDescent="0.2">
      <c r="A203" s="134"/>
      <c r="B203" s="134"/>
      <c r="C203" s="134" t="s">
        <v>1159</v>
      </c>
      <c r="D203" s="134" t="s">
        <v>1160</v>
      </c>
      <c r="E203" s="134"/>
      <c r="F203" s="134" t="s">
        <v>1161</v>
      </c>
      <c r="G203" s="134"/>
      <c r="H203" s="134"/>
      <c r="I203" s="558">
        <v>1977</v>
      </c>
      <c r="K203" s="559">
        <v>24.683656697629861</v>
      </c>
      <c r="L203" s="560"/>
      <c r="M203" s="561" t="s">
        <v>1623</v>
      </c>
      <c r="N203" s="270"/>
      <c r="O203" s="561">
        <v>13.204853675945753</v>
      </c>
      <c r="P203" s="561">
        <v>40.315512708150742</v>
      </c>
      <c r="Q203" s="561">
        <v>42.203689663886784</v>
      </c>
      <c r="R203" s="561">
        <v>32.923513417661667</v>
      </c>
      <c r="S203" s="561">
        <v>23.198723456487052</v>
      </c>
      <c r="T203" s="561">
        <v>12.461177183546701</v>
      </c>
    </row>
    <row r="204" spans="1:128" ht="12" customHeight="1" x14ac:dyDescent="0.2">
      <c r="A204" s="134"/>
      <c r="B204" s="134"/>
      <c r="C204" s="134" t="s">
        <v>1163</v>
      </c>
      <c r="D204" s="134" t="s">
        <v>1164</v>
      </c>
      <c r="E204" s="134"/>
      <c r="F204" s="134" t="s">
        <v>1165</v>
      </c>
      <c r="G204" s="134"/>
      <c r="H204" s="134"/>
      <c r="I204" s="558">
        <v>1017</v>
      </c>
      <c r="K204" s="559">
        <v>19.938206154185814</v>
      </c>
      <c r="L204" s="560"/>
      <c r="M204" s="561" t="s">
        <v>1624</v>
      </c>
      <c r="N204" s="270"/>
      <c r="O204" s="561">
        <v>17.310252996005325</v>
      </c>
      <c r="P204" s="561">
        <v>41.796631316281974</v>
      </c>
      <c r="Q204" s="561">
        <v>32.131847284799619</v>
      </c>
      <c r="R204" s="561">
        <v>21.605623381428043</v>
      </c>
      <c r="S204" s="561">
        <v>16.982481229889167</v>
      </c>
      <c r="T204" s="561">
        <v>10.303227910009781</v>
      </c>
    </row>
    <row r="205" spans="1:128" ht="12" customHeight="1" x14ac:dyDescent="0.2">
      <c r="A205" s="134"/>
      <c r="B205" s="134"/>
      <c r="C205" s="134" t="s">
        <v>1167</v>
      </c>
      <c r="D205" s="134" t="s">
        <v>1168</v>
      </c>
      <c r="E205" s="134"/>
      <c r="F205" s="134" t="s">
        <v>1169</v>
      </c>
      <c r="G205" s="134"/>
      <c r="H205" s="134"/>
      <c r="I205" s="558">
        <v>1234</v>
      </c>
      <c r="K205" s="559">
        <v>24.135235412860542</v>
      </c>
      <c r="L205" s="560"/>
      <c r="M205" s="561" t="s">
        <v>1625</v>
      </c>
      <c r="N205" s="270"/>
      <c r="O205" s="561">
        <v>8.463251670378618</v>
      </c>
      <c r="P205" s="561">
        <v>35.4898336414048</v>
      </c>
      <c r="Q205" s="561">
        <v>38.88528839922229</v>
      </c>
      <c r="R205" s="561">
        <v>31.85035389282103</v>
      </c>
      <c r="S205" s="561">
        <v>27.136198860693941</v>
      </c>
      <c r="T205" s="561">
        <v>12.959841924798047</v>
      </c>
    </row>
    <row r="206" spans="1:128" ht="12" customHeight="1" x14ac:dyDescent="0.2">
      <c r="A206" s="134"/>
      <c r="B206" s="134"/>
      <c r="C206" s="134" t="s">
        <v>1171</v>
      </c>
      <c r="D206" s="134" t="s">
        <v>1172</v>
      </c>
      <c r="E206" s="134"/>
      <c r="F206" s="134" t="s">
        <v>1173</v>
      </c>
      <c r="G206" s="134"/>
      <c r="H206" s="134"/>
      <c r="I206" s="558">
        <v>1457</v>
      </c>
      <c r="K206" s="559">
        <v>23.229643234051043</v>
      </c>
      <c r="L206" s="560"/>
      <c r="M206" s="561" t="s">
        <v>1626</v>
      </c>
      <c r="N206" s="270"/>
      <c r="O206" s="561">
        <v>14.44466133125122</v>
      </c>
      <c r="P206" s="561">
        <v>31.233732431025508</v>
      </c>
      <c r="Q206" s="561">
        <v>38.256880733944953</v>
      </c>
      <c r="R206" s="561">
        <v>32.098072244057647</v>
      </c>
      <c r="S206" s="561">
        <v>25.034387895460796</v>
      </c>
      <c r="T206" s="561">
        <v>11.51612257160024</v>
      </c>
    </row>
    <row r="207" spans="1:128" ht="12" customHeight="1" x14ac:dyDescent="0.2">
      <c r="A207" s="134"/>
      <c r="B207" s="134"/>
      <c r="C207" s="134" t="s">
        <v>1175</v>
      </c>
      <c r="D207" s="134" t="s">
        <v>1176</v>
      </c>
      <c r="E207" s="134"/>
      <c r="F207" s="134" t="s">
        <v>1177</v>
      </c>
      <c r="G207" s="134"/>
      <c r="H207" s="134"/>
      <c r="I207" s="558">
        <v>1598</v>
      </c>
      <c r="K207" s="559">
        <v>26.254827824491972</v>
      </c>
      <c r="L207" s="560"/>
      <c r="M207" s="561" t="s">
        <v>1627</v>
      </c>
      <c r="N207" s="270"/>
      <c r="O207" s="561">
        <v>20.652429007275288</v>
      </c>
      <c r="P207" s="561">
        <v>36.434382737884683</v>
      </c>
      <c r="Q207" s="561">
        <v>46.832579185520359</v>
      </c>
      <c r="R207" s="561">
        <v>31.799419049075066</v>
      </c>
      <c r="S207" s="561">
        <v>28.005794302269436</v>
      </c>
      <c r="T207" s="561">
        <v>11.973230157900241</v>
      </c>
    </row>
    <row r="208" spans="1:128" ht="10.5" customHeight="1" x14ac:dyDescent="0.2">
      <c r="A208" s="134"/>
      <c r="B208" s="134"/>
      <c r="C208" s="773" t="s">
        <v>1179</v>
      </c>
      <c r="D208" s="773" t="s">
        <v>1180</v>
      </c>
      <c r="E208" s="562"/>
      <c r="F208" s="773" t="s">
        <v>1181</v>
      </c>
      <c r="G208" s="573" t="s">
        <v>1182</v>
      </c>
      <c r="H208" s="563"/>
      <c r="I208" s="771">
        <v>1013</v>
      </c>
      <c r="K208" s="778">
        <v>18.437970842706228</v>
      </c>
      <c r="L208" s="560"/>
      <c r="M208" s="776" t="s">
        <v>1608</v>
      </c>
      <c r="N208" s="270"/>
      <c r="O208" s="776" t="s">
        <v>2406</v>
      </c>
      <c r="P208" s="776" t="s">
        <v>2406</v>
      </c>
      <c r="Q208" s="776">
        <v>28.620988725065047</v>
      </c>
      <c r="R208" s="776">
        <v>20.930232558139533</v>
      </c>
      <c r="S208" s="776">
        <v>18.276351031983612</v>
      </c>
      <c r="T208" s="776">
        <v>10.021436227224008</v>
      </c>
    </row>
    <row r="209" spans="1:20" ht="10.5" customHeight="1" x14ac:dyDescent="0.2">
      <c r="A209" s="134"/>
      <c r="B209" s="134"/>
      <c r="C209" s="773"/>
      <c r="D209" s="773"/>
      <c r="E209" s="562"/>
      <c r="F209" s="773"/>
      <c r="G209" s="573" t="s">
        <v>1183</v>
      </c>
      <c r="H209" s="563"/>
      <c r="I209" s="772"/>
      <c r="K209" s="779"/>
      <c r="L209" s="289"/>
      <c r="M209" s="777"/>
      <c r="N209" s="270"/>
      <c r="O209" s="777"/>
      <c r="P209" s="777"/>
      <c r="Q209" s="777"/>
      <c r="R209" s="777"/>
      <c r="S209" s="777"/>
      <c r="T209" s="777"/>
    </row>
    <row r="210" spans="1:20" ht="12" customHeight="1" x14ac:dyDescent="0.2">
      <c r="A210" s="134"/>
      <c r="B210" s="134"/>
      <c r="C210" s="134" t="s">
        <v>1184</v>
      </c>
      <c r="D210" s="134" t="s">
        <v>1185</v>
      </c>
      <c r="E210" s="134"/>
      <c r="F210" s="134" t="s">
        <v>1186</v>
      </c>
      <c r="G210" s="134"/>
      <c r="H210" s="134"/>
      <c r="I210" s="558">
        <v>987</v>
      </c>
      <c r="K210" s="559">
        <v>21.628775448647932</v>
      </c>
      <c r="L210" s="560"/>
      <c r="M210" s="561" t="s">
        <v>1628</v>
      </c>
      <c r="N210" s="270"/>
      <c r="O210" s="561">
        <v>13.168724279835391</v>
      </c>
      <c r="P210" s="561">
        <v>35.135135135135137</v>
      </c>
      <c r="Q210" s="561">
        <v>35.817750855938897</v>
      </c>
      <c r="R210" s="561">
        <v>29.926209346816073</v>
      </c>
      <c r="S210" s="561">
        <v>21.346685992884439</v>
      </c>
      <c r="T210" s="561">
        <v>9.6996610961785663</v>
      </c>
    </row>
    <row r="211" spans="1:20" ht="12" customHeight="1" x14ac:dyDescent="0.2">
      <c r="A211" s="134"/>
      <c r="B211" s="134"/>
      <c r="C211" s="134" t="s">
        <v>1188</v>
      </c>
      <c r="D211" s="134" t="s">
        <v>1189</v>
      </c>
      <c r="E211" s="134"/>
      <c r="F211" s="134" t="s">
        <v>1190</v>
      </c>
      <c r="G211" s="134"/>
      <c r="H211" s="134"/>
      <c r="I211" s="558">
        <v>1253</v>
      </c>
      <c r="K211" s="559">
        <v>22.201220370841067</v>
      </c>
      <c r="L211" s="560"/>
      <c r="M211" s="561" t="s">
        <v>1629</v>
      </c>
      <c r="N211" s="270"/>
      <c r="O211" s="561">
        <v>14.467184191954836</v>
      </c>
      <c r="P211" s="561">
        <v>32.987171655467314</v>
      </c>
      <c r="Q211" s="561">
        <v>43.326092203717117</v>
      </c>
      <c r="R211" s="561">
        <v>27.916576145991744</v>
      </c>
      <c r="S211" s="561">
        <v>19.782214156079853</v>
      </c>
      <c r="T211" s="561">
        <v>9.4022006897684349</v>
      </c>
    </row>
    <row r="212" spans="1:20" ht="12" customHeight="1" x14ac:dyDescent="0.2">
      <c r="A212" s="134"/>
      <c r="B212" s="134"/>
      <c r="C212" s="134" t="s">
        <v>1192</v>
      </c>
      <c r="D212" s="134" t="s">
        <v>1193</v>
      </c>
      <c r="E212" s="134"/>
      <c r="F212" s="134" t="s">
        <v>1194</v>
      </c>
      <c r="G212" s="134"/>
      <c r="H212" s="134"/>
      <c r="I212" s="558">
        <v>1982</v>
      </c>
      <c r="K212" s="559">
        <v>25.271308860302852</v>
      </c>
      <c r="L212" s="560"/>
      <c r="M212" s="561" t="s">
        <v>1621</v>
      </c>
      <c r="N212" s="270"/>
      <c r="O212" s="561">
        <v>15.14089443431936</v>
      </c>
      <c r="P212" s="561">
        <v>39.163328882955057</v>
      </c>
      <c r="Q212" s="561">
        <v>43.474611833822912</v>
      </c>
      <c r="R212" s="561">
        <v>33.58106248279659</v>
      </c>
      <c r="S212" s="561">
        <v>23.976766175874644</v>
      </c>
      <c r="T212" s="561">
        <v>12.190269488153374</v>
      </c>
    </row>
    <row r="213" spans="1:20" ht="12" customHeight="1" x14ac:dyDescent="0.2">
      <c r="A213" s="134"/>
      <c r="B213" s="134"/>
      <c r="C213" s="134" t="s">
        <v>1196</v>
      </c>
      <c r="D213" s="134" t="s">
        <v>1197</v>
      </c>
      <c r="E213" s="134"/>
      <c r="F213" s="134" t="s">
        <v>1198</v>
      </c>
      <c r="G213" s="134"/>
      <c r="H213" s="134"/>
      <c r="I213" s="558">
        <v>1662</v>
      </c>
      <c r="K213" s="559">
        <v>26.756174496571411</v>
      </c>
      <c r="L213" s="560"/>
      <c r="M213" s="561" t="s">
        <v>1630</v>
      </c>
      <c r="N213" s="270"/>
      <c r="O213" s="561">
        <v>18.565792527268506</v>
      </c>
      <c r="P213" s="561">
        <v>37.385844748858446</v>
      </c>
      <c r="Q213" s="561">
        <v>48.034486297854869</v>
      </c>
      <c r="R213" s="561">
        <v>36.968900569426189</v>
      </c>
      <c r="S213" s="561">
        <v>25.568411683793187</v>
      </c>
      <c r="T213" s="561">
        <v>12.201802878629413</v>
      </c>
    </row>
    <row r="214" spans="1:20" s="557" customFormat="1" ht="12" customHeight="1" x14ac:dyDescent="0.2">
      <c r="A214" s="134"/>
      <c r="B214" s="134"/>
      <c r="C214" s="134" t="s">
        <v>1200</v>
      </c>
      <c r="D214" s="134" t="s">
        <v>1201</v>
      </c>
      <c r="E214" s="134"/>
      <c r="F214" s="134" t="s">
        <v>1202</v>
      </c>
      <c r="G214" s="134"/>
      <c r="H214" s="134"/>
      <c r="I214" s="558">
        <v>697</v>
      </c>
      <c r="K214" s="559">
        <v>18.101709579564393</v>
      </c>
      <c r="L214" s="560"/>
      <c r="M214" s="561" t="s">
        <v>1631</v>
      </c>
      <c r="N214" s="270"/>
      <c r="O214" s="561">
        <v>13.817607579944731</v>
      </c>
      <c r="P214" s="561">
        <v>26.362038664323375</v>
      </c>
      <c r="Q214" s="561">
        <v>30.951041080472706</v>
      </c>
      <c r="R214" s="561">
        <v>21.676300578034681</v>
      </c>
      <c r="S214" s="561">
        <v>17.157225262535128</v>
      </c>
      <c r="T214" s="561">
        <v>10.245581104332864</v>
      </c>
    </row>
    <row r="215" spans="1:20" ht="12" customHeight="1" x14ac:dyDescent="0.2">
      <c r="A215" s="134"/>
      <c r="B215" s="134"/>
      <c r="C215" s="134" t="s">
        <v>1204</v>
      </c>
      <c r="D215" s="134" t="s">
        <v>1205</v>
      </c>
      <c r="E215" s="134"/>
      <c r="F215" s="134" t="s">
        <v>1206</v>
      </c>
      <c r="G215" s="134"/>
      <c r="H215" s="134"/>
      <c r="I215" s="558">
        <v>2066</v>
      </c>
      <c r="K215" s="559">
        <v>24.718655738836535</v>
      </c>
      <c r="L215" s="560"/>
      <c r="M215" s="561" t="s">
        <v>1632</v>
      </c>
      <c r="N215" s="270"/>
      <c r="O215" s="561">
        <v>18.930430667297681</v>
      </c>
      <c r="P215" s="561">
        <v>48.578625404821878</v>
      </c>
      <c r="Q215" s="561">
        <v>41.595987904712736</v>
      </c>
      <c r="R215" s="561">
        <v>25.523530220409658</v>
      </c>
      <c r="S215" s="561">
        <v>22.194621449400582</v>
      </c>
      <c r="T215" s="561">
        <v>13.20364238410596</v>
      </c>
    </row>
    <row r="216" spans="1:20" ht="12" customHeight="1" x14ac:dyDescent="0.2">
      <c r="A216" s="134"/>
      <c r="B216" s="134"/>
      <c r="C216" s="134" t="s">
        <v>1208</v>
      </c>
      <c r="D216" s="134" t="s">
        <v>1209</v>
      </c>
      <c r="E216" s="134"/>
      <c r="F216" s="134" t="s">
        <v>1210</v>
      </c>
      <c r="G216" s="134"/>
      <c r="H216" s="134"/>
      <c r="I216" s="558">
        <v>1893</v>
      </c>
      <c r="K216" s="559">
        <v>27.395316915000571</v>
      </c>
      <c r="L216" s="560"/>
      <c r="M216" s="561" t="s">
        <v>1633</v>
      </c>
      <c r="N216" s="270"/>
      <c r="O216" s="561">
        <v>25.802254986990459</v>
      </c>
      <c r="P216" s="561">
        <v>39.792387543252595</v>
      </c>
      <c r="Q216" s="561">
        <v>45.625587958607717</v>
      </c>
      <c r="R216" s="561">
        <v>34.772358921467507</v>
      </c>
      <c r="S216" s="561">
        <v>26.593858591589246</v>
      </c>
      <c r="T216" s="561">
        <v>13.033784942548449</v>
      </c>
    </row>
    <row r="217" spans="1:20" ht="12" customHeight="1" x14ac:dyDescent="0.2">
      <c r="A217" s="134"/>
      <c r="B217" s="134"/>
      <c r="C217" s="134" t="s">
        <v>1212</v>
      </c>
      <c r="D217" s="134" t="s">
        <v>1213</v>
      </c>
      <c r="E217" s="134"/>
      <c r="F217" s="134" t="s">
        <v>1214</v>
      </c>
      <c r="G217" s="134"/>
      <c r="H217" s="134"/>
      <c r="I217" s="558">
        <v>936</v>
      </c>
      <c r="K217" s="559">
        <v>20.598127178973968</v>
      </c>
      <c r="L217" s="560"/>
      <c r="M217" s="561" t="s">
        <v>1634</v>
      </c>
      <c r="N217" s="270"/>
      <c r="O217" s="561">
        <v>12.816299704239238</v>
      </c>
      <c r="P217" s="561">
        <v>34.371643394199786</v>
      </c>
      <c r="Q217" s="561">
        <v>39.38906752411576</v>
      </c>
      <c r="R217" s="561">
        <v>22.862322489676707</v>
      </c>
      <c r="S217" s="561">
        <v>17.040613462084632</v>
      </c>
      <c r="T217" s="561">
        <v>11.085252327290544</v>
      </c>
    </row>
    <row r="218" spans="1:20" ht="12" customHeight="1" x14ac:dyDescent="0.2">
      <c r="A218" s="134"/>
      <c r="B218" s="134"/>
      <c r="C218" s="134" t="s">
        <v>1216</v>
      </c>
      <c r="D218" s="134" t="s">
        <v>1217</v>
      </c>
      <c r="E218" s="134"/>
      <c r="F218" s="134" t="s">
        <v>1218</v>
      </c>
      <c r="G218" s="134"/>
      <c r="H218" s="134"/>
      <c r="I218" s="558">
        <v>571</v>
      </c>
      <c r="K218" s="559">
        <v>15.736270154870875</v>
      </c>
      <c r="L218" s="560"/>
      <c r="M218" s="561" t="s">
        <v>1609</v>
      </c>
      <c r="N218" s="270"/>
      <c r="O218" s="561">
        <v>11.562849682954122</v>
      </c>
      <c r="P218" s="561">
        <v>20.408163265306122</v>
      </c>
      <c r="Q218" s="561">
        <v>30.407591114945006</v>
      </c>
      <c r="R218" s="561">
        <v>19.17082294264339</v>
      </c>
      <c r="S218" s="561">
        <v>11.984659635666347</v>
      </c>
      <c r="T218" s="561">
        <v>8.1189182735359093</v>
      </c>
    </row>
    <row r="219" spans="1:20" ht="12" customHeight="1" x14ac:dyDescent="0.2">
      <c r="A219" s="134"/>
      <c r="B219" s="134"/>
      <c r="C219" s="134" t="s">
        <v>1220</v>
      </c>
      <c r="D219" s="134" t="s">
        <v>1221</v>
      </c>
      <c r="E219" s="134"/>
      <c r="F219" s="134" t="s">
        <v>1222</v>
      </c>
      <c r="G219" s="134"/>
      <c r="H219" s="134"/>
      <c r="I219" s="558">
        <v>2144</v>
      </c>
      <c r="K219" s="559">
        <v>25.704796084951113</v>
      </c>
      <c r="L219" s="560"/>
      <c r="M219" s="561" t="s">
        <v>1635</v>
      </c>
      <c r="N219" s="270"/>
      <c r="O219" s="561">
        <v>18.505338078291814</v>
      </c>
      <c r="P219" s="561">
        <v>41.575492341356671</v>
      </c>
      <c r="Q219" s="561">
        <v>39.150121908742598</v>
      </c>
      <c r="R219" s="561">
        <v>31.051752921535893</v>
      </c>
      <c r="S219" s="561">
        <v>28.68221825567797</v>
      </c>
      <c r="T219" s="561">
        <v>14.163571983763712</v>
      </c>
    </row>
    <row r="220" spans="1:20" ht="12" customHeight="1" x14ac:dyDescent="0.2">
      <c r="A220" s="134"/>
      <c r="B220" s="134"/>
      <c r="C220" s="134" t="s">
        <v>1224</v>
      </c>
      <c r="D220" s="134" t="s">
        <v>1225</v>
      </c>
      <c r="E220" s="134"/>
      <c r="F220" s="134" t="s">
        <v>1226</v>
      </c>
      <c r="G220" s="134"/>
      <c r="H220" s="134"/>
      <c r="I220" s="558">
        <v>759</v>
      </c>
      <c r="K220" s="559">
        <v>20.108845004020214</v>
      </c>
      <c r="L220" s="560"/>
      <c r="M220" s="561" t="s">
        <v>1636</v>
      </c>
      <c r="N220" s="270"/>
      <c r="O220" s="561">
        <v>16.464237516869098</v>
      </c>
      <c r="P220" s="561">
        <v>36.335721596724667</v>
      </c>
      <c r="Q220" s="561">
        <v>35.446738534624522</v>
      </c>
      <c r="R220" s="561">
        <v>23.754678951914769</v>
      </c>
      <c r="S220" s="561">
        <v>19.967837041007773</v>
      </c>
      <c r="T220" s="561">
        <v>7.7358122602873296</v>
      </c>
    </row>
    <row r="221" spans="1:20" ht="12" customHeight="1" x14ac:dyDescent="0.2">
      <c r="A221" s="134"/>
      <c r="B221" s="134"/>
      <c r="C221" s="134" t="s">
        <v>1228</v>
      </c>
      <c r="D221" s="134" t="s">
        <v>1229</v>
      </c>
      <c r="E221" s="134"/>
      <c r="F221" s="134" t="s">
        <v>1230</v>
      </c>
      <c r="G221" s="134"/>
      <c r="H221" s="134"/>
      <c r="I221" s="558">
        <v>1520</v>
      </c>
      <c r="K221" s="559">
        <v>17.159409831214955</v>
      </c>
      <c r="L221" s="560"/>
      <c r="M221" s="561" t="s">
        <v>1637</v>
      </c>
      <c r="N221" s="270"/>
      <c r="O221" s="561">
        <v>14.390602055800294</v>
      </c>
      <c r="P221" s="561">
        <v>27.420446851726471</v>
      </c>
      <c r="Q221" s="561">
        <v>29.711576451995256</v>
      </c>
      <c r="R221" s="561">
        <v>16.25920239360655</v>
      </c>
      <c r="S221" s="561">
        <v>15.402113643903132</v>
      </c>
      <c r="T221" s="561">
        <v>10.675330703179391</v>
      </c>
    </row>
    <row r="222" spans="1:20" ht="12" customHeight="1" x14ac:dyDescent="0.2">
      <c r="A222" s="134"/>
      <c r="B222" s="134"/>
      <c r="C222" s="134"/>
      <c r="D222" s="134"/>
      <c r="E222" s="134"/>
      <c r="F222" s="134"/>
      <c r="G222" s="134"/>
      <c r="H222" s="134"/>
      <c r="I222" s="558"/>
      <c r="K222" s="559"/>
      <c r="L222" s="560"/>
      <c r="M222" s="561"/>
      <c r="N222" s="270"/>
      <c r="O222" s="561"/>
      <c r="P222" s="561"/>
      <c r="Q222" s="561"/>
      <c r="R222" s="561"/>
      <c r="S222" s="561"/>
      <c r="T222" s="561"/>
    </row>
    <row r="223" spans="1:20" ht="12" customHeight="1" x14ac:dyDescent="0.25">
      <c r="A223" s="549"/>
      <c r="B223" s="549"/>
      <c r="C223" s="549" t="s">
        <v>1232</v>
      </c>
      <c r="D223" s="549" t="s">
        <v>1233</v>
      </c>
      <c r="E223" s="549" t="s">
        <v>1234</v>
      </c>
      <c r="F223" s="549"/>
      <c r="G223" s="549"/>
      <c r="H223" s="549"/>
      <c r="I223" s="550">
        <v>36882</v>
      </c>
      <c r="K223" s="552">
        <v>14.612058363288755</v>
      </c>
      <c r="L223" s="556"/>
      <c r="M223" s="554" t="s">
        <v>1638</v>
      </c>
      <c r="N223" s="555"/>
      <c r="O223" s="554">
        <v>11.526366665714972</v>
      </c>
      <c r="P223" s="554">
        <v>24.014542106598835</v>
      </c>
      <c r="Q223" s="554">
        <v>25.644207798034859</v>
      </c>
      <c r="R223" s="554">
        <v>18.603067952256566</v>
      </c>
      <c r="S223" s="554">
        <v>14.00858402477021</v>
      </c>
      <c r="T223" s="554">
        <v>6.262363050370034</v>
      </c>
    </row>
    <row r="224" spans="1:20" ht="12" customHeight="1" x14ac:dyDescent="0.2">
      <c r="A224" s="134"/>
      <c r="B224" s="134"/>
      <c r="C224" s="134"/>
      <c r="D224" s="134"/>
      <c r="E224" s="134"/>
      <c r="F224" s="134"/>
      <c r="G224" s="134"/>
      <c r="H224" s="134"/>
      <c r="I224" s="558"/>
      <c r="K224" s="559"/>
      <c r="L224" s="560"/>
      <c r="M224" s="561"/>
      <c r="N224" s="270"/>
      <c r="O224" s="561"/>
      <c r="P224" s="561"/>
      <c r="Q224" s="561"/>
      <c r="R224" s="561"/>
      <c r="S224" s="561"/>
      <c r="T224" s="561"/>
    </row>
    <row r="225" spans="1:20" ht="14.25" customHeight="1" x14ac:dyDescent="0.2">
      <c r="A225" s="134"/>
      <c r="B225" s="134"/>
      <c r="C225" s="134" t="s">
        <v>1236</v>
      </c>
      <c r="D225" s="134" t="s">
        <v>1237</v>
      </c>
      <c r="E225" s="134" t="s">
        <v>1238</v>
      </c>
      <c r="F225" s="134"/>
      <c r="G225" s="134"/>
      <c r="H225" s="134"/>
      <c r="I225" s="558">
        <v>3459</v>
      </c>
      <c r="K225" s="559">
        <v>13.104240060378093</v>
      </c>
      <c r="L225" s="560"/>
      <c r="M225" s="561" t="s">
        <v>1639</v>
      </c>
      <c r="N225" s="270"/>
      <c r="O225" s="561">
        <v>10.238656452563347</v>
      </c>
      <c r="P225" s="561">
        <v>23.021582733812949</v>
      </c>
      <c r="Q225" s="561">
        <v>22.764339696322331</v>
      </c>
      <c r="R225" s="561">
        <v>17.057160653538403</v>
      </c>
      <c r="S225" s="561">
        <v>12.618220998443674</v>
      </c>
      <c r="T225" s="561">
        <v>5.2023571053501625</v>
      </c>
    </row>
    <row r="226" spans="1:20" ht="16.5" customHeight="1" x14ac:dyDescent="0.2">
      <c r="A226" s="134"/>
      <c r="B226" s="134"/>
      <c r="C226" s="134" t="s">
        <v>1240</v>
      </c>
      <c r="D226" s="134" t="s">
        <v>1241</v>
      </c>
      <c r="E226" s="134"/>
      <c r="F226" s="134" t="s">
        <v>1242</v>
      </c>
      <c r="G226" s="134"/>
      <c r="H226" s="134"/>
      <c r="I226" s="558">
        <v>405</v>
      </c>
      <c r="K226" s="559">
        <v>10.917368368604874</v>
      </c>
      <c r="L226" s="560"/>
      <c r="M226" s="561" t="s">
        <v>1640</v>
      </c>
      <c r="N226" s="270"/>
      <c r="O226" s="561">
        <v>8.2399472643375073</v>
      </c>
      <c r="P226" s="561">
        <v>18.977655341291705</v>
      </c>
      <c r="Q226" s="561">
        <v>17.543859649122805</v>
      </c>
      <c r="R226" s="561">
        <v>13.874290519234812</v>
      </c>
      <c r="S226" s="561">
        <v>10.947368421052632</v>
      </c>
      <c r="T226" s="561">
        <v>5.1228618563862112</v>
      </c>
    </row>
    <row r="227" spans="1:20" ht="14.25" x14ac:dyDescent="0.2">
      <c r="A227" s="134"/>
      <c r="B227" s="134"/>
      <c r="C227" s="134" t="s">
        <v>1243</v>
      </c>
      <c r="D227" s="134" t="s">
        <v>1244</v>
      </c>
      <c r="E227" s="134"/>
      <c r="F227" s="134" t="s">
        <v>1245</v>
      </c>
      <c r="G227" s="134"/>
      <c r="H227" s="134"/>
      <c r="I227" s="558">
        <v>1304</v>
      </c>
      <c r="K227" s="559">
        <v>12.338420355742961</v>
      </c>
      <c r="L227" s="560"/>
      <c r="M227" s="561" t="s">
        <v>395</v>
      </c>
      <c r="N227" s="270"/>
      <c r="O227" s="561">
        <v>9.794141652307971</v>
      </c>
      <c r="P227" s="561">
        <v>20.874194452227513</v>
      </c>
      <c r="Q227" s="561">
        <v>21.247507832526345</v>
      </c>
      <c r="R227" s="561">
        <v>15.971606033717833</v>
      </c>
      <c r="S227" s="561">
        <v>12.139423076923077</v>
      </c>
      <c r="T227" s="561">
        <v>4.9353758948422879</v>
      </c>
    </row>
    <row r="228" spans="1:20" ht="14.25" x14ac:dyDescent="0.2">
      <c r="A228" s="134"/>
      <c r="B228" s="134"/>
      <c r="C228" s="134" t="s">
        <v>1247</v>
      </c>
      <c r="D228" s="134" t="s">
        <v>1248</v>
      </c>
      <c r="E228" s="134"/>
      <c r="F228" s="134" t="s">
        <v>1249</v>
      </c>
      <c r="G228" s="134"/>
      <c r="H228" s="134"/>
      <c r="I228" s="558">
        <v>732</v>
      </c>
      <c r="K228" s="559">
        <v>17.356296478700703</v>
      </c>
      <c r="L228" s="560"/>
      <c r="M228" s="561" t="s">
        <v>1641</v>
      </c>
      <c r="N228" s="270"/>
      <c r="O228" s="561">
        <v>13.885317562355361</v>
      </c>
      <c r="P228" s="561">
        <v>38.099315068493148</v>
      </c>
      <c r="Q228" s="561">
        <v>29.210406207211317</v>
      </c>
      <c r="R228" s="561">
        <v>21.975180972078594</v>
      </c>
      <c r="S228" s="561">
        <v>17.487046632124351</v>
      </c>
      <c r="T228" s="561">
        <v>5.6303549571603426</v>
      </c>
    </row>
    <row r="229" spans="1:20" ht="14.25" x14ac:dyDescent="0.2">
      <c r="A229" s="134"/>
      <c r="B229" s="134"/>
      <c r="C229" s="134" t="s">
        <v>1251</v>
      </c>
      <c r="D229" s="134" t="s">
        <v>1252</v>
      </c>
      <c r="E229" s="134"/>
      <c r="F229" s="134" t="s">
        <v>1253</v>
      </c>
      <c r="G229" s="134"/>
      <c r="H229" s="134"/>
      <c r="I229" s="558">
        <v>1018</v>
      </c>
      <c r="K229" s="559">
        <v>13.185293491115987</v>
      </c>
      <c r="L229" s="560"/>
      <c r="M229" s="561" t="s">
        <v>1642</v>
      </c>
      <c r="N229" s="270"/>
      <c r="O229" s="561">
        <v>9.8891545316235607</v>
      </c>
      <c r="P229" s="561">
        <v>21.76768624507412</v>
      </c>
      <c r="Q229" s="561">
        <v>25.070372976776916</v>
      </c>
      <c r="R229" s="561">
        <v>16.688269604666235</v>
      </c>
      <c r="S229" s="561">
        <v>10.904780719083368</v>
      </c>
      <c r="T229" s="561">
        <v>5.3447668272054507</v>
      </c>
    </row>
    <row r="230" spans="1:20" ht="14.25" x14ac:dyDescent="0.2">
      <c r="A230" s="134"/>
      <c r="B230" s="134"/>
      <c r="C230" s="134"/>
      <c r="D230" s="134"/>
      <c r="E230" s="134"/>
      <c r="F230" s="134"/>
      <c r="G230" s="134"/>
      <c r="H230" s="134"/>
      <c r="I230" s="558"/>
      <c r="K230" s="559"/>
      <c r="L230" s="560"/>
      <c r="M230" s="561"/>
      <c r="N230" s="270"/>
      <c r="O230" s="561"/>
      <c r="P230" s="561"/>
      <c r="Q230" s="561"/>
      <c r="R230" s="561"/>
      <c r="S230" s="561"/>
      <c r="T230" s="561"/>
    </row>
    <row r="231" spans="1:20" ht="14.25" x14ac:dyDescent="0.2">
      <c r="A231" s="134"/>
      <c r="B231" s="134"/>
      <c r="C231" s="134" t="s">
        <v>1255</v>
      </c>
      <c r="D231" s="134" t="s">
        <v>1256</v>
      </c>
      <c r="E231" s="134" t="s">
        <v>1257</v>
      </c>
      <c r="F231" s="134"/>
      <c r="G231" s="134"/>
      <c r="H231" s="134"/>
      <c r="I231" s="558">
        <v>3395</v>
      </c>
      <c r="K231" s="559">
        <v>12.297976595579515</v>
      </c>
      <c r="L231" s="560"/>
      <c r="M231" s="561" t="s">
        <v>1643</v>
      </c>
      <c r="N231" s="270"/>
      <c r="O231" s="561">
        <v>10.10739102969046</v>
      </c>
      <c r="P231" s="561">
        <v>20.125223613595708</v>
      </c>
      <c r="Q231" s="561">
        <v>20.846271684676854</v>
      </c>
      <c r="R231" s="561">
        <v>15.971934717712941</v>
      </c>
      <c r="S231" s="561">
        <v>11.827641468975013</v>
      </c>
      <c r="T231" s="561">
        <v>5.3734270987667205</v>
      </c>
    </row>
    <row r="232" spans="1:20" ht="16.5" customHeight="1" x14ac:dyDescent="0.2">
      <c r="A232" s="134"/>
      <c r="B232" s="134"/>
      <c r="C232" s="134" t="s">
        <v>1259</v>
      </c>
      <c r="D232" s="134" t="s">
        <v>1260</v>
      </c>
      <c r="E232" s="134"/>
      <c r="F232" s="134" t="s">
        <v>1261</v>
      </c>
      <c r="G232" s="134"/>
      <c r="H232" s="134"/>
      <c r="I232" s="558">
        <v>1423</v>
      </c>
      <c r="K232" s="559">
        <v>13.239365894043225</v>
      </c>
      <c r="L232" s="560"/>
      <c r="M232" s="561" t="s">
        <v>1644</v>
      </c>
      <c r="N232" s="270"/>
      <c r="O232" s="561">
        <v>12.564335452618831</v>
      </c>
      <c r="P232" s="561">
        <v>21.083866937373106</v>
      </c>
      <c r="Q232" s="561">
        <v>18.824589056518803</v>
      </c>
      <c r="R232" s="561">
        <v>17.551732734978806</v>
      </c>
      <c r="S232" s="561">
        <v>13.579545454545455</v>
      </c>
      <c r="T232" s="561">
        <v>6.9157757312727144</v>
      </c>
    </row>
    <row r="233" spans="1:20" ht="14.25" x14ac:dyDescent="0.2">
      <c r="A233" s="134"/>
      <c r="B233" s="134"/>
      <c r="C233" s="134" t="s">
        <v>1263</v>
      </c>
      <c r="D233" s="134" t="s">
        <v>1264</v>
      </c>
      <c r="E233" s="134"/>
      <c r="F233" s="134" t="s">
        <v>1265</v>
      </c>
      <c r="G233" s="134"/>
      <c r="H233" s="134"/>
      <c r="I233" s="558">
        <v>369</v>
      </c>
      <c r="K233" s="559">
        <v>11.578383454755011</v>
      </c>
      <c r="L233" s="560"/>
      <c r="M233" s="561" t="s">
        <v>1645</v>
      </c>
      <c r="N233" s="270"/>
      <c r="O233" s="561">
        <v>5.7537399309551214</v>
      </c>
      <c r="P233" s="561">
        <v>26.416906820365032</v>
      </c>
      <c r="Q233" s="561">
        <v>21.975722059439097</v>
      </c>
      <c r="R233" s="561">
        <v>13.196196390452164</v>
      </c>
      <c r="S233" s="561">
        <v>10.861694424330196</v>
      </c>
      <c r="T233" s="561">
        <v>4.3730733385905802</v>
      </c>
    </row>
    <row r="234" spans="1:20" ht="14.25" x14ac:dyDescent="0.2">
      <c r="A234" s="134"/>
      <c r="B234" s="134"/>
      <c r="C234" s="134" t="s">
        <v>1267</v>
      </c>
      <c r="D234" s="134" t="s">
        <v>1268</v>
      </c>
      <c r="E234" s="134"/>
      <c r="F234" s="134" t="s">
        <v>1269</v>
      </c>
      <c r="G234" s="134"/>
      <c r="H234" s="134"/>
      <c r="I234" s="558">
        <v>1048</v>
      </c>
      <c r="K234" s="559">
        <v>12.248604216159162</v>
      </c>
      <c r="L234" s="560"/>
      <c r="M234" s="561" t="s">
        <v>1646</v>
      </c>
      <c r="N234" s="270"/>
      <c r="O234" s="561">
        <v>10.088148873653282</v>
      </c>
      <c r="P234" s="561">
        <v>18.264075067024127</v>
      </c>
      <c r="Q234" s="561">
        <v>23.161844288909734</v>
      </c>
      <c r="R234" s="561">
        <v>15.567484662576687</v>
      </c>
      <c r="S234" s="561">
        <v>10.877833561539633</v>
      </c>
      <c r="T234" s="561">
        <v>4.898834715055945</v>
      </c>
    </row>
    <row r="235" spans="1:20" ht="14.25" x14ac:dyDescent="0.2">
      <c r="A235" s="134"/>
      <c r="B235" s="134"/>
      <c r="C235" s="134" t="s">
        <v>1271</v>
      </c>
      <c r="D235" s="134" t="s">
        <v>1272</v>
      </c>
      <c r="E235" s="134"/>
      <c r="F235" s="134" t="s">
        <v>1273</v>
      </c>
      <c r="G235" s="134"/>
      <c r="H235" s="134"/>
      <c r="I235" s="558">
        <v>555</v>
      </c>
      <c r="K235" s="559">
        <v>11.579852989350632</v>
      </c>
      <c r="L235" s="560"/>
      <c r="M235" s="561" t="s">
        <v>1647</v>
      </c>
      <c r="N235" s="270"/>
      <c r="O235" s="561">
        <v>9.9285146942017484</v>
      </c>
      <c r="P235" s="561">
        <v>17.758369723435223</v>
      </c>
      <c r="Q235" s="561">
        <v>21.838156484458736</v>
      </c>
      <c r="R235" s="561">
        <v>14.388489208633095</v>
      </c>
      <c r="S235" s="561">
        <v>10.207892443669863</v>
      </c>
      <c r="T235" s="561">
        <v>4.6709352366957066</v>
      </c>
    </row>
    <row r="236" spans="1:20" ht="14.25" x14ac:dyDescent="0.2">
      <c r="A236" s="134"/>
      <c r="B236" s="134"/>
      <c r="C236" s="134"/>
      <c r="D236" s="134"/>
      <c r="E236" s="134"/>
      <c r="F236" s="134"/>
      <c r="G236" s="134"/>
      <c r="H236" s="134"/>
      <c r="I236" s="558"/>
      <c r="K236" s="559"/>
      <c r="L236" s="560"/>
      <c r="M236" s="561"/>
      <c r="N236" s="270"/>
      <c r="O236" s="561"/>
      <c r="P236" s="561"/>
      <c r="Q236" s="561"/>
      <c r="R236" s="561"/>
      <c r="S236" s="561"/>
      <c r="T236" s="561"/>
    </row>
    <row r="237" spans="1:20" ht="14.25" x14ac:dyDescent="0.2">
      <c r="A237" s="134"/>
      <c r="B237" s="134"/>
      <c r="C237" s="134" t="s">
        <v>1275</v>
      </c>
      <c r="D237" s="134" t="s">
        <v>1276</v>
      </c>
      <c r="E237" s="134" t="s">
        <v>1277</v>
      </c>
      <c r="F237" s="134"/>
      <c r="G237" s="134"/>
      <c r="H237" s="134"/>
      <c r="I237" s="558">
        <v>3854</v>
      </c>
      <c r="K237" s="559">
        <v>13.485092613081394</v>
      </c>
      <c r="L237" s="560"/>
      <c r="M237" s="561" t="s">
        <v>1648</v>
      </c>
      <c r="N237" s="270"/>
      <c r="O237" s="561">
        <v>13.122346584330375</v>
      </c>
      <c r="P237" s="561">
        <v>22.979170647811962</v>
      </c>
      <c r="Q237" s="561">
        <v>23.157430427460103</v>
      </c>
      <c r="R237" s="561">
        <v>16.79337342562124</v>
      </c>
      <c r="S237" s="561">
        <v>12.894921600748889</v>
      </c>
      <c r="T237" s="561">
        <v>5.2027961501190152</v>
      </c>
    </row>
    <row r="238" spans="1:20" ht="16.5" customHeight="1" x14ac:dyDescent="0.2">
      <c r="A238" s="134"/>
      <c r="B238" s="134"/>
      <c r="C238" s="134" t="s">
        <v>1279</v>
      </c>
      <c r="D238" s="134" t="s">
        <v>1280</v>
      </c>
      <c r="E238" s="134"/>
      <c r="F238" s="134" t="s">
        <v>1281</v>
      </c>
      <c r="G238" s="134"/>
      <c r="H238" s="134"/>
      <c r="I238" s="558">
        <v>1161</v>
      </c>
      <c r="K238" s="559">
        <v>13.299724747066858</v>
      </c>
      <c r="L238" s="560"/>
      <c r="M238" s="561" t="s">
        <v>400</v>
      </c>
      <c r="N238" s="270"/>
      <c r="O238" s="561">
        <v>10.853049706967658</v>
      </c>
      <c r="P238" s="561">
        <v>23.230602446956791</v>
      </c>
      <c r="Q238" s="561">
        <v>23.521932612841702</v>
      </c>
      <c r="R238" s="561">
        <v>16.333258410129616</v>
      </c>
      <c r="S238" s="561">
        <v>13.275315288738108</v>
      </c>
      <c r="T238" s="561">
        <v>5.1553773449806677</v>
      </c>
    </row>
    <row r="239" spans="1:20" ht="14.25" x14ac:dyDescent="0.2">
      <c r="A239" s="134"/>
      <c r="B239" s="134"/>
      <c r="C239" s="134" t="s">
        <v>1283</v>
      </c>
      <c r="D239" s="134" t="s">
        <v>1284</v>
      </c>
      <c r="E239" s="134"/>
      <c r="F239" s="134" t="s">
        <v>1285</v>
      </c>
      <c r="G239" s="134"/>
      <c r="H239" s="134"/>
      <c r="I239" s="558">
        <v>1954</v>
      </c>
      <c r="K239" s="559">
        <v>12.446316645381083</v>
      </c>
      <c r="L239" s="560"/>
      <c r="M239" s="561" t="s">
        <v>1649</v>
      </c>
      <c r="N239" s="270"/>
      <c r="O239" s="561">
        <v>12.956742304791938</v>
      </c>
      <c r="P239" s="561">
        <v>20.635468830944571</v>
      </c>
      <c r="Q239" s="561">
        <v>20.088375254928618</v>
      </c>
      <c r="R239" s="561">
        <v>15.567238971494291</v>
      </c>
      <c r="S239" s="561">
        <v>12.171628721541156</v>
      </c>
      <c r="T239" s="561">
        <v>5.0929742603279289</v>
      </c>
    </row>
    <row r="240" spans="1:20" ht="14.25" x14ac:dyDescent="0.2">
      <c r="A240" s="134"/>
      <c r="B240" s="134"/>
      <c r="C240" s="134" t="s">
        <v>1287</v>
      </c>
      <c r="D240" s="134" t="s">
        <v>1288</v>
      </c>
      <c r="E240" s="134"/>
      <c r="F240" s="134" t="s">
        <v>1289</v>
      </c>
      <c r="G240" s="134"/>
      <c r="H240" s="134"/>
      <c r="I240" s="558">
        <v>739</v>
      </c>
      <c r="K240" s="559">
        <v>18.36153389436253</v>
      </c>
      <c r="L240" s="560"/>
      <c r="M240" s="561" t="s">
        <v>1650</v>
      </c>
      <c r="N240" s="270"/>
      <c r="O240" s="561">
        <v>18.085106382978722</v>
      </c>
      <c r="P240" s="561">
        <v>31.80089872105081</v>
      </c>
      <c r="Q240" s="561">
        <v>36.672487696459754</v>
      </c>
      <c r="R240" s="561">
        <v>22.441933458882609</v>
      </c>
      <c r="S240" s="561">
        <v>14.689622492497236</v>
      </c>
      <c r="T240" s="561">
        <v>5.658466853296801</v>
      </c>
    </row>
    <row r="241" spans="1:20" ht="14.25" x14ac:dyDescent="0.2">
      <c r="A241" s="134"/>
      <c r="B241" s="134"/>
      <c r="C241" s="134"/>
      <c r="D241" s="134"/>
      <c r="E241" s="134"/>
      <c r="F241" s="134"/>
      <c r="G241" s="134"/>
      <c r="H241" s="134"/>
      <c r="I241" s="558"/>
      <c r="K241" s="559"/>
      <c r="L241" s="560"/>
      <c r="M241" s="561"/>
      <c r="N241" s="270"/>
      <c r="O241" s="561"/>
      <c r="P241" s="561"/>
      <c r="Q241" s="561"/>
      <c r="R241" s="561"/>
      <c r="S241" s="561"/>
      <c r="T241" s="561"/>
    </row>
    <row r="242" spans="1:20" ht="14.25" x14ac:dyDescent="0.2">
      <c r="A242" s="134"/>
      <c r="B242" s="134"/>
      <c r="C242" s="134" t="s">
        <v>1291</v>
      </c>
      <c r="D242" s="134" t="s">
        <v>1292</v>
      </c>
      <c r="E242" s="134" t="s">
        <v>1293</v>
      </c>
      <c r="F242" s="134"/>
      <c r="G242" s="134"/>
      <c r="H242" s="134"/>
      <c r="I242" s="558">
        <v>5389</v>
      </c>
      <c r="K242" s="559">
        <v>16.753404521612541</v>
      </c>
      <c r="L242" s="560"/>
      <c r="M242" s="561" t="s">
        <v>1651</v>
      </c>
      <c r="N242" s="270"/>
      <c r="O242" s="561">
        <v>12.011022584316779</v>
      </c>
      <c r="P242" s="561">
        <v>27.684266477675408</v>
      </c>
      <c r="Q242" s="561">
        <v>30.19073774500583</v>
      </c>
      <c r="R242" s="561">
        <v>21.299964696191111</v>
      </c>
      <c r="S242" s="561">
        <v>16.400813198842755</v>
      </c>
      <c r="T242" s="561">
        <v>6.9390645174726142</v>
      </c>
    </row>
    <row r="243" spans="1:20" ht="16.5" customHeight="1" x14ac:dyDescent="0.2">
      <c r="A243" s="134"/>
      <c r="B243" s="134"/>
      <c r="C243" s="134" t="s">
        <v>1295</v>
      </c>
      <c r="D243" s="134" t="s">
        <v>1296</v>
      </c>
      <c r="E243" s="134"/>
      <c r="F243" s="134" t="s">
        <v>1297</v>
      </c>
      <c r="G243" s="134"/>
      <c r="H243" s="134"/>
      <c r="I243" s="558">
        <v>346</v>
      </c>
      <c r="K243" s="559">
        <v>16.601880094024484</v>
      </c>
      <c r="L243" s="560"/>
      <c r="M243" s="561" t="s">
        <v>1652</v>
      </c>
      <c r="N243" s="270"/>
      <c r="O243" s="561">
        <v>11.607142857142858</v>
      </c>
      <c r="P243" s="561">
        <v>23.01255230125523</v>
      </c>
      <c r="Q243" s="561">
        <v>33.608116677235252</v>
      </c>
      <c r="R243" s="561">
        <v>20.091848450057405</v>
      </c>
      <c r="S243" s="561">
        <v>14.91681009753299</v>
      </c>
      <c r="T243" s="561">
        <v>6.7490276824525282</v>
      </c>
    </row>
    <row r="244" spans="1:20" ht="14.25" x14ac:dyDescent="0.2">
      <c r="A244" s="134"/>
      <c r="B244" s="134"/>
      <c r="C244" s="134" t="s">
        <v>1299</v>
      </c>
      <c r="D244" s="134" t="s">
        <v>1300</v>
      </c>
      <c r="E244" s="134"/>
      <c r="F244" s="134" t="s">
        <v>1301</v>
      </c>
      <c r="G244" s="134"/>
      <c r="H244" s="134"/>
      <c r="I244" s="558">
        <v>552</v>
      </c>
      <c r="K244" s="559">
        <v>13.588910017352507</v>
      </c>
      <c r="L244" s="560"/>
      <c r="M244" s="561" t="s">
        <v>1653</v>
      </c>
      <c r="N244" s="270"/>
      <c r="O244" s="561">
        <v>10.213014298220017</v>
      </c>
      <c r="P244" s="561">
        <v>16.265912305516267</v>
      </c>
      <c r="Q244" s="561">
        <v>20.532799831525747</v>
      </c>
      <c r="R244" s="561">
        <v>16.801963375495564</v>
      </c>
      <c r="S244" s="561">
        <v>14.073016520497655</v>
      </c>
      <c r="T244" s="561">
        <v>7.77477698666012</v>
      </c>
    </row>
    <row r="245" spans="1:20" ht="14.25" x14ac:dyDescent="0.2">
      <c r="A245" s="134"/>
      <c r="B245" s="134"/>
      <c r="C245" s="134" t="s">
        <v>1303</v>
      </c>
      <c r="D245" s="134" t="s">
        <v>1304</v>
      </c>
      <c r="E245" s="134"/>
      <c r="F245" s="134" t="s">
        <v>1305</v>
      </c>
      <c r="G245" s="134"/>
      <c r="H245" s="134"/>
      <c r="I245" s="558">
        <v>848</v>
      </c>
      <c r="K245" s="559">
        <v>17.931069970252963</v>
      </c>
      <c r="L245" s="560"/>
      <c r="M245" s="561" t="s">
        <v>1654</v>
      </c>
      <c r="N245" s="270"/>
      <c r="O245" s="561">
        <v>13.871635610766045</v>
      </c>
      <c r="P245" s="561">
        <v>26.27986348122867</v>
      </c>
      <c r="Q245" s="561">
        <v>31.506314281994534</v>
      </c>
      <c r="R245" s="561">
        <v>21.592442645074222</v>
      </c>
      <c r="S245" s="561">
        <v>18.662711654925229</v>
      </c>
      <c r="T245" s="561">
        <v>7.697570988710229</v>
      </c>
    </row>
    <row r="246" spans="1:20" ht="14.25" x14ac:dyDescent="0.2">
      <c r="A246" s="134"/>
      <c r="B246" s="134"/>
      <c r="C246" s="134" t="s">
        <v>1307</v>
      </c>
      <c r="D246" s="134" t="s">
        <v>1308</v>
      </c>
      <c r="E246" s="134"/>
      <c r="F246" s="134" t="s">
        <v>1309</v>
      </c>
      <c r="G246" s="134"/>
      <c r="H246" s="134"/>
      <c r="I246" s="558">
        <v>1094</v>
      </c>
      <c r="K246" s="559">
        <v>20.074513481943097</v>
      </c>
      <c r="L246" s="560"/>
      <c r="M246" s="561" t="s">
        <v>405</v>
      </c>
      <c r="N246" s="270"/>
      <c r="O246" s="561">
        <v>14.498211259649784</v>
      </c>
      <c r="P246" s="561">
        <v>35.444357571019026</v>
      </c>
      <c r="Q246" s="561">
        <v>36.935125410096305</v>
      </c>
      <c r="R246" s="561">
        <v>26.794915836482311</v>
      </c>
      <c r="S246" s="561">
        <v>18.357044515832953</v>
      </c>
      <c r="T246" s="561">
        <v>7.4369476180211249</v>
      </c>
    </row>
    <row r="247" spans="1:20" ht="14.25" x14ac:dyDescent="0.2">
      <c r="A247" s="134"/>
      <c r="B247" s="134"/>
      <c r="C247" s="134" t="s">
        <v>1311</v>
      </c>
      <c r="D247" s="134" t="s">
        <v>1312</v>
      </c>
      <c r="E247" s="134"/>
      <c r="F247" s="134" t="s">
        <v>1313</v>
      </c>
      <c r="G247" s="134"/>
      <c r="H247" s="134"/>
      <c r="I247" s="558">
        <v>612</v>
      </c>
      <c r="K247" s="559">
        <v>18.218919430372576</v>
      </c>
      <c r="L247" s="560"/>
      <c r="M247" s="561" t="s">
        <v>1655</v>
      </c>
      <c r="N247" s="270"/>
      <c r="O247" s="561">
        <v>10.055570256681662</v>
      </c>
      <c r="P247" s="561">
        <v>34.407665505226483</v>
      </c>
      <c r="Q247" s="561">
        <v>31.317885590152063</v>
      </c>
      <c r="R247" s="561">
        <v>22.997032640949556</v>
      </c>
      <c r="S247" s="561">
        <v>21.393411586520259</v>
      </c>
      <c r="T247" s="561">
        <v>6.6147859922178984</v>
      </c>
    </row>
    <row r="248" spans="1:20" ht="14.25" x14ac:dyDescent="0.2">
      <c r="A248" s="134"/>
      <c r="B248" s="134"/>
      <c r="C248" s="134" t="s">
        <v>1315</v>
      </c>
      <c r="D248" s="134" t="s">
        <v>1316</v>
      </c>
      <c r="E248" s="134"/>
      <c r="F248" s="134" t="s">
        <v>1317</v>
      </c>
      <c r="G248" s="134"/>
      <c r="H248" s="134"/>
      <c r="I248" s="558">
        <v>343</v>
      </c>
      <c r="K248" s="559">
        <v>17.538838310030943</v>
      </c>
      <c r="L248" s="560"/>
      <c r="M248" s="561" t="s">
        <v>1656</v>
      </c>
      <c r="N248" s="270"/>
      <c r="O248" s="561">
        <v>18.32208293153327</v>
      </c>
      <c r="P248" s="561">
        <v>31.323414252153487</v>
      </c>
      <c r="Q248" s="561">
        <v>27.41935483870968</v>
      </c>
      <c r="R248" s="561">
        <v>22.043491212392016</v>
      </c>
      <c r="S248" s="561">
        <v>16.383307573415767</v>
      </c>
      <c r="T248" s="561">
        <v>7.2712306214844284</v>
      </c>
    </row>
    <row r="249" spans="1:20" ht="14.25" x14ac:dyDescent="0.2">
      <c r="A249" s="134"/>
      <c r="B249" s="134"/>
      <c r="C249" s="134" t="s">
        <v>1319</v>
      </c>
      <c r="D249" s="134" t="s">
        <v>1320</v>
      </c>
      <c r="E249" s="134"/>
      <c r="F249" s="134" t="s">
        <v>1321</v>
      </c>
      <c r="G249" s="134"/>
      <c r="H249" s="134"/>
      <c r="I249" s="558">
        <v>433</v>
      </c>
      <c r="K249" s="559">
        <v>18.811831118034128</v>
      </c>
      <c r="L249" s="560"/>
      <c r="M249" s="561" t="s">
        <v>1657</v>
      </c>
      <c r="N249" s="270"/>
      <c r="O249" s="561">
        <v>15.885947046843176</v>
      </c>
      <c r="P249" s="561">
        <v>30.871670702179177</v>
      </c>
      <c r="Q249" s="561">
        <v>35.530241388662873</v>
      </c>
      <c r="R249" s="561">
        <v>24.723152201905744</v>
      </c>
      <c r="S249" s="561">
        <v>16.735253772290811</v>
      </c>
      <c r="T249" s="561">
        <v>6.5158156616514633</v>
      </c>
    </row>
    <row r="250" spans="1:20" ht="14.25" x14ac:dyDescent="0.2">
      <c r="A250" s="134"/>
      <c r="B250" s="134"/>
      <c r="C250" s="134" t="s">
        <v>1323</v>
      </c>
      <c r="D250" s="134" t="s">
        <v>1324</v>
      </c>
      <c r="E250" s="134"/>
      <c r="F250" s="134" t="s">
        <v>1325</v>
      </c>
      <c r="G250" s="134"/>
      <c r="H250" s="134"/>
      <c r="I250" s="558">
        <v>1161</v>
      </c>
      <c r="K250" s="559">
        <v>14.953392300135677</v>
      </c>
      <c r="L250" s="560"/>
      <c r="M250" s="561" t="s">
        <v>1658</v>
      </c>
      <c r="N250" s="270"/>
      <c r="O250" s="561">
        <v>8.7378640776699026</v>
      </c>
      <c r="P250" s="561">
        <v>28.524857375713122</v>
      </c>
      <c r="Q250" s="561">
        <v>29.26829268292683</v>
      </c>
      <c r="R250" s="561">
        <v>17.574276932776421</v>
      </c>
      <c r="S250" s="561">
        <v>13.045368894042614</v>
      </c>
      <c r="T250" s="561">
        <v>6.1900610287707067</v>
      </c>
    </row>
    <row r="251" spans="1:20" ht="14.25" x14ac:dyDescent="0.2">
      <c r="A251" s="134"/>
      <c r="B251" s="134"/>
      <c r="C251" s="134"/>
      <c r="D251" s="134"/>
      <c r="E251" s="134"/>
      <c r="F251" s="134"/>
      <c r="G251" s="134"/>
      <c r="H251" s="134"/>
      <c r="I251" s="558"/>
      <c r="K251" s="559"/>
      <c r="L251" s="560"/>
      <c r="M251" s="561"/>
      <c r="N251" s="270"/>
      <c r="O251" s="561"/>
      <c r="P251" s="561"/>
      <c r="Q251" s="561"/>
      <c r="R251" s="561"/>
      <c r="S251" s="561"/>
      <c r="T251" s="561"/>
    </row>
    <row r="252" spans="1:20" ht="14.25" x14ac:dyDescent="0.2">
      <c r="A252" s="134"/>
      <c r="B252" s="134"/>
      <c r="C252" s="134" t="s">
        <v>1326</v>
      </c>
      <c r="D252" s="134" t="s">
        <v>1327</v>
      </c>
      <c r="E252" s="134" t="s">
        <v>1328</v>
      </c>
      <c r="F252" s="134"/>
      <c r="G252" s="134"/>
      <c r="H252" s="134"/>
      <c r="I252" s="558">
        <v>7530</v>
      </c>
      <c r="K252" s="559">
        <v>15.708564135283122</v>
      </c>
      <c r="L252" s="560"/>
      <c r="M252" s="561" t="s">
        <v>1659</v>
      </c>
      <c r="N252" s="270"/>
      <c r="O252" s="561">
        <v>11.837111058692342</v>
      </c>
      <c r="P252" s="561">
        <v>27.013989387361313</v>
      </c>
      <c r="Q252" s="561">
        <v>28.894588018675609</v>
      </c>
      <c r="R252" s="561">
        <v>18.945863287921515</v>
      </c>
      <c r="S252" s="561">
        <v>14.474747596588784</v>
      </c>
      <c r="T252" s="561">
        <v>6.7838037978944312</v>
      </c>
    </row>
    <row r="253" spans="1:20" ht="16.5" customHeight="1" x14ac:dyDescent="0.2">
      <c r="A253" s="134"/>
      <c r="B253" s="134"/>
      <c r="C253" s="134" t="s">
        <v>1330</v>
      </c>
      <c r="D253" s="134" t="s">
        <v>1331</v>
      </c>
      <c r="E253" s="134"/>
      <c r="F253" s="134" t="s">
        <v>1332</v>
      </c>
      <c r="G253" s="134"/>
      <c r="H253" s="134"/>
      <c r="I253" s="558">
        <v>1196</v>
      </c>
      <c r="K253" s="559">
        <v>17.664373781567125</v>
      </c>
      <c r="L253" s="560"/>
      <c r="M253" s="561" t="s">
        <v>1660</v>
      </c>
      <c r="N253" s="270"/>
      <c r="O253" s="561">
        <v>16.486347243688822</v>
      </c>
      <c r="P253" s="561">
        <v>22.022664100919393</v>
      </c>
      <c r="Q253" s="561">
        <v>26.494659453460955</v>
      </c>
      <c r="R253" s="561">
        <v>23.078320915864076</v>
      </c>
      <c r="S253" s="561">
        <v>17.176101209714655</v>
      </c>
      <c r="T253" s="561">
        <v>9.7978889572584844</v>
      </c>
    </row>
    <row r="254" spans="1:20" ht="14.25" x14ac:dyDescent="0.2">
      <c r="A254" s="134"/>
      <c r="B254" s="134"/>
      <c r="C254" s="134" t="s">
        <v>1334</v>
      </c>
      <c r="D254" s="134" t="s">
        <v>1335</v>
      </c>
      <c r="E254" s="134"/>
      <c r="F254" s="134" t="s">
        <v>1336</v>
      </c>
      <c r="G254" s="134"/>
      <c r="H254" s="134"/>
      <c r="I254" s="558">
        <v>1105</v>
      </c>
      <c r="K254" s="559">
        <v>14.711680958930998</v>
      </c>
      <c r="L254" s="560"/>
      <c r="M254" s="561" t="s">
        <v>1661</v>
      </c>
      <c r="N254" s="270"/>
      <c r="O254" s="561">
        <v>13.818084250067077</v>
      </c>
      <c r="P254" s="561">
        <v>27.226760015558149</v>
      </c>
      <c r="Q254" s="561">
        <v>27.11297071129707</v>
      </c>
      <c r="R254" s="561">
        <v>16.362546046431937</v>
      </c>
      <c r="S254" s="561">
        <v>13.778739085155811</v>
      </c>
      <c r="T254" s="561">
        <v>5.6279144557002727</v>
      </c>
    </row>
    <row r="255" spans="1:20" ht="14.25" x14ac:dyDescent="0.2">
      <c r="A255" s="134"/>
      <c r="B255" s="134"/>
      <c r="C255" s="134" t="s">
        <v>1338</v>
      </c>
      <c r="D255" s="134" t="s">
        <v>1339</v>
      </c>
      <c r="E255" s="134"/>
      <c r="F255" s="134" t="s">
        <v>1340</v>
      </c>
      <c r="G255" s="134"/>
      <c r="H255" s="134"/>
      <c r="I255" s="558">
        <v>415</v>
      </c>
      <c r="K255" s="559">
        <v>18.073070665377106</v>
      </c>
      <c r="L255" s="560"/>
      <c r="M255" s="561" t="s">
        <v>1662</v>
      </c>
      <c r="N255" s="270"/>
      <c r="O255" s="561">
        <v>14.721345951629864</v>
      </c>
      <c r="P255" s="561">
        <v>30.146425495262704</v>
      </c>
      <c r="Q255" s="561">
        <v>33.439031421158838</v>
      </c>
      <c r="R255" s="561">
        <v>22.559652928416487</v>
      </c>
      <c r="S255" s="561">
        <v>17.13796058269066</v>
      </c>
      <c r="T255" s="561">
        <v>6.5236482248149539</v>
      </c>
    </row>
    <row r="256" spans="1:20" ht="14.25" x14ac:dyDescent="0.2">
      <c r="A256" s="134"/>
      <c r="B256" s="134"/>
      <c r="C256" s="134" t="s">
        <v>1342</v>
      </c>
      <c r="D256" s="134" t="s">
        <v>1343</v>
      </c>
      <c r="E256" s="134"/>
      <c r="F256" s="134" t="s">
        <v>1344</v>
      </c>
      <c r="G256" s="134"/>
      <c r="H256" s="134"/>
      <c r="I256" s="558">
        <v>475</v>
      </c>
      <c r="K256" s="559">
        <v>15.80024586547813</v>
      </c>
      <c r="L256" s="560"/>
      <c r="M256" s="561" t="s">
        <v>1663</v>
      </c>
      <c r="N256" s="270"/>
      <c r="O256" s="561">
        <v>11.518642012731132</v>
      </c>
      <c r="P256" s="561">
        <v>29.168959823885526</v>
      </c>
      <c r="Q256" s="561">
        <v>29.59135744480977</v>
      </c>
      <c r="R256" s="561">
        <v>18.901711102268205</v>
      </c>
      <c r="S256" s="561">
        <v>11.096605744125327</v>
      </c>
      <c r="T256" s="561">
        <v>7.0579494799405644</v>
      </c>
    </row>
    <row r="257" spans="1:20" ht="14.25" x14ac:dyDescent="0.2">
      <c r="A257" s="134"/>
      <c r="B257" s="134"/>
      <c r="C257" s="134" t="s">
        <v>1346</v>
      </c>
      <c r="D257" s="134" t="s">
        <v>1347</v>
      </c>
      <c r="E257" s="134"/>
      <c r="F257" s="134" t="s">
        <v>1348</v>
      </c>
      <c r="G257" s="134"/>
      <c r="H257" s="134"/>
      <c r="I257" s="558">
        <v>474</v>
      </c>
      <c r="K257" s="559">
        <v>16.273393327656585</v>
      </c>
      <c r="L257" s="560"/>
      <c r="M257" s="561" t="s">
        <v>1664</v>
      </c>
      <c r="N257" s="270"/>
      <c r="O257" s="561">
        <v>12.005191434133678</v>
      </c>
      <c r="P257" s="561">
        <v>29.53995157384988</v>
      </c>
      <c r="Q257" s="561">
        <v>30.802139037433157</v>
      </c>
      <c r="R257" s="561">
        <v>19.470575366440602</v>
      </c>
      <c r="S257" s="561">
        <v>16.400425985090521</v>
      </c>
      <c r="T257" s="561">
        <v>5.9198134361826176</v>
      </c>
    </row>
    <row r="258" spans="1:20" ht="14.25" x14ac:dyDescent="0.2">
      <c r="A258" s="134"/>
      <c r="B258" s="134"/>
      <c r="C258" s="134" t="s">
        <v>1350</v>
      </c>
      <c r="D258" s="134" t="s">
        <v>1351</v>
      </c>
      <c r="E258" s="134"/>
      <c r="F258" s="134" t="s">
        <v>1352</v>
      </c>
      <c r="G258" s="134"/>
      <c r="H258" s="134"/>
      <c r="I258" s="558">
        <v>454</v>
      </c>
      <c r="K258" s="559">
        <v>11.918692090941544</v>
      </c>
      <c r="L258" s="560"/>
      <c r="M258" s="561" t="s">
        <v>1665</v>
      </c>
      <c r="N258" s="270"/>
      <c r="O258" s="561" t="s">
        <v>2406</v>
      </c>
      <c r="P258" s="561" t="s">
        <v>2406</v>
      </c>
      <c r="Q258" s="561">
        <v>21.234036005539313</v>
      </c>
      <c r="R258" s="561">
        <v>18.688230008984725</v>
      </c>
      <c r="S258" s="561">
        <v>11.672529581068117</v>
      </c>
      <c r="T258" s="561">
        <v>5.1784851204860871</v>
      </c>
    </row>
    <row r="259" spans="1:20" ht="14.25" x14ac:dyDescent="0.2">
      <c r="A259" s="134"/>
      <c r="B259" s="134"/>
      <c r="C259" s="134" t="s">
        <v>1354</v>
      </c>
      <c r="D259" s="134" t="s">
        <v>1355</v>
      </c>
      <c r="E259" s="134"/>
      <c r="F259" s="134" t="s">
        <v>1356</v>
      </c>
      <c r="G259" s="134"/>
      <c r="H259" s="134"/>
      <c r="I259" s="558">
        <v>528</v>
      </c>
      <c r="K259" s="559">
        <v>18.545990594162976</v>
      </c>
      <c r="L259" s="560"/>
      <c r="M259" s="561" t="s">
        <v>1666</v>
      </c>
      <c r="N259" s="270"/>
      <c r="O259" s="561">
        <v>15.351550506601168</v>
      </c>
      <c r="P259" s="561">
        <v>32.069970845481052</v>
      </c>
      <c r="Q259" s="561">
        <v>36.157241959217998</v>
      </c>
      <c r="R259" s="561">
        <v>23.354092526690394</v>
      </c>
      <c r="S259" s="561">
        <v>19.212746016869726</v>
      </c>
      <c r="T259" s="561">
        <v>4.7542160028704696</v>
      </c>
    </row>
    <row r="260" spans="1:20" ht="14.25" x14ac:dyDescent="0.2">
      <c r="A260" s="134"/>
      <c r="B260" s="134"/>
      <c r="C260" s="134" t="s">
        <v>1357</v>
      </c>
      <c r="D260" s="134" t="s">
        <v>1358</v>
      </c>
      <c r="E260" s="134"/>
      <c r="F260" s="134" t="s">
        <v>1359</v>
      </c>
      <c r="G260" s="134"/>
      <c r="H260" s="134"/>
      <c r="I260" s="558">
        <v>371</v>
      </c>
      <c r="K260" s="559">
        <v>14.849533357759858</v>
      </c>
      <c r="L260" s="560"/>
      <c r="M260" s="561" t="s">
        <v>1667</v>
      </c>
      <c r="N260" s="270"/>
      <c r="O260" s="561">
        <v>10.752688172043012</v>
      </c>
      <c r="P260" s="561">
        <v>28.276237085372486</v>
      </c>
      <c r="Q260" s="561">
        <v>24.099647982669914</v>
      </c>
      <c r="R260" s="561">
        <v>15.437392795883362</v>
      </c>
      <c r="S260" s="561">
        <v>14.894709809964048</v>
      </c>
      <c r="T260" s="561">
        <v>7.3612193643370576</v>
      </c>
    </row>
    <row r="261" spans="1:20" ht="14.25" x14ac:dyDescent="0.2">
      <c r="A261" s="134"/>
      <c r="B261" s="134"/>
      <c r="C261" s="134" t="s">
        <v>1361</v>
      </c>
      <c r="D261" s="134" t="s">
        <v>1362</v>
      </c>
      <c r="E261" s="134"/>
      <c r="F261" s="134" t="s">
        <v>1363</v>
      </c>
      <c r="G261" s="134"/>
      <c r="H261" s="134"/>
      <c r="I261" s="558">
        <v>472</v>
      </c>
      <c r="K261" s="559">
        <v>13.313227210130943</v>
      </c>
      <c r="L261" s="560"/>
      <c r="M261" s="561" t="s">
        <v>1668</v>
      </c>
      <c r="N261" s="270"/>
      <c r="O261" s="561">
        <v>8.3818393480791613</v>
      </c>
      <c r="P261" s="561">
        <v>23.650156180276664</v>
      </c>
      <c r="Q261" s="561">
        <v>26.213393405693221</v>
      </c>
      <c r="R261" s="561">
        <v>15.939015939015938</v>
      </c>
      <c r="S261" s="561">
        <v>9.3200916730328487</v>
      </c>
      <c r="T261" s="561">
        <v>6.1030335666846165</v>
      </c>
    </row>
    <row r="262" spans="1:20" ht="14.25" x14ac:dyDescent="0.2">
      <c r="A262" s="134"/>
      <c r="B262" s="134"/>
      <c r="C262" s="134" t="s">
        <v>1365</v>
      </c>
      <c r="D262" s="134" t="s">
        <v>1366</v>
      </c>
      <c r="E262" s="134"/>
      <c r="F262" s="134" t="s">
        <v>1367</v>
      </c>
      <c r="G262" s="134"/>
      <c r="H262" s="134"/>
      <c r="I262" s="558">
        <v>1092</v>
      </c>
      <c r="K262" s="559">
        <v>18.046515691237406</v>
      </c>
      <c r="L262" s="560"/>
      <c r="M262" s="561" t="s">
        <v>1669</v>
      </c>
      <c r="N262" s="270"/>
      <c r="O262" s="561">
        <v>12.5</v>
      </c>
      <c r="P262" s="561">
        <v>38.124054462934943</v>
      </c>
      <c r="Q262" s="561">
        <v>35.47144152311877</v>
      </c>
      <c r="R262" s="561">
        <v>18.656355727404542</v>
      </c>
      <c r="S262" s="561">
        <v>15.565804645033767</v>
      </c>
      <c r="T262" s="561">
        <v>7.603695395962438</v>
      </c>
    </row>
    <row r="263" spans="1:20" ht="14.25" x14ac:dyDescent="0.2">
      <c r="A263" s="134"/>
      <c r="B263" s="134"/>
      <c r="C263" s="134" t="s">
        <v>1369</v>
      </c>
      <c r="D263" s="134" t="s">
        <v>1370</v>
      </c>
      <c r="E263" s="134"/>
      <c r="F263" s="134" t="s">
        <v>1371</v>
      </c>
      <c r="G263" s="134"/>
      <c r="H263" s="134"/>
      <c r="I263" s="558">
        <v>704</v>
      </c>
      <c r="K263" s="559">
        <v>15.756664826660218</v>
      </c>
      <c r="L263" s="560"/>
      <c r="M263" s="561" t="s">
        <v>1670</v>
      </c>
      <c r="N263" s="270"/>
      <c r="O263" s="561">
        <v>9.1571668846944494</v>
      </c>
      <c r="P263" s="561">
        <v>27.607361963190183</v>
      </c>
      <c r="Q263" s="561">
        <v>30.645921735030647</v>
      </c>
      <c r="R263" s="561">
        <v>17.138364779874212</v>
      </c>
      <c r="S263" s="561">
        <v>14.224572004028197</v>
      </c>
      <c r="T263" s="561">
        <v>7.5202375820280691</v>
      </c>
    </row>
    <row r="264" spans="1:20" ht="14.25" x14ac:dyDescent="0.2">
      <c r="A264" s="134"/>
      <c r="B264" s="134"/>
      <c r="C264" s="134" t="s">
        <v>1373</v>
      </c>
      <c r="D264" s="134" t="s">
        <v>1374</v>
      </c>
      <c r="E264" s="134"/>
      <c r="F264" s="134" t="s">
        <v>1375</v>
      </c>
      <c r="G264" s="134"/>
      <c r="H264" s="134"/>
      <c r="I264" s="558">
        <v>244</v>
      </c>
      <c r="K264" s="559">
        <v>15.430638191539353</v>
      </c>
      <c r="L264" s="560"/>
      <c r="M264" s="561" t="s">
        <v>1671</v>
      </c>
      <c r="N264" s="270"/>
      <c r="O264" s="561" t="s">
        <v>2406</v>
      </c>
      <c r="P264" s="561" t="s">
        <v>2406</v>
      </c>
      <c r="Q264" s="561">
        <v>31.166518254674976</v>
      </c>
      <c r="R264" s="561">
        <v>15.714833269451896</v>
      </c>
      <c r="S264" s="561">
        <v>13.429413691451032</v>
      </c>
      <c r="T264" s="561">
        <v>5.9441526126624273</v>
      </c>
    </row>
    <row r="265" spans="1:20" ht="14.25" x14ac:dyDescent="0.2">
      <c r="A265" s="134"/>
      <c r="B265" s="134"/>
      <c r="C265" s="134"/>
      <c r="D265" s="134"/>
      <c r="E265" s="134"/>
      <c r="F265" s="134"/>
      <c r="G265" s="134"/>
      <c r="H265" s="134"/>
      <c r="I265" s="558"/>
      <c r="K265" s="559"/>
      <c r="L265" s="560"/>
      <c r="M265" s="561"/>
      <c r="N265" s="270"/>
      <c r="O265" s="561"/>
      <c r="P265" s="561"/>
      <c r="Q265" s="561"/>
      <c r="R265" s="561"/>
      <c r="S265" s="561"/>
      <c r="T265" s="561"/>
    </row>
    <row r="266" spans="1:20" ht="14.25" x14ac:dyDescent="0.2">
      <c r="A266" s="134"/>
      <c r="B266" s="134"/>
      <c r="C266" s="134" t="s">
        <v>1376</v>
      </c>
      <c r="D266" s="134" t="s">
        <v>1377</v>
      </c>
      <c r="E266" s="134" t="s">
        <v>1378</v>
      </c>
      <c r="F266" s="134"/>
      <c r="G266" s="134"/>
      <c r="H266" s="134"/>
      <c r="I266" s="558">
        <v>6109</v>
      </c>
      <c r="K266" s="559">
        <v>15.262523916254169</v>
      </c>
      <c r="L266" s="560"/>
      <c r="M266" s="561" t="s">
        <v>1672</v>
      </c>
      <c r="N266" s="270"/>
      <c r="O266" s="561">
        <v>11.099763491722211</v>
      </c>
      <c r="P266" s="561">
        <v>23.556414592896832</v>
      </c>
      <c r="Q266" s="561">
        <v>26.756441217394084</v>
      </c>
      <c r="R266" s="561">
        <v>18.694049499736703</v>
      </c>
      <c r="S266" s="561">
        <v>14.944843036610612</v>
      </c>
      <c r="T266" s="561">
        <v>7.4091938314776851</v>
      </c>
    </row>
    <row r="267" spans="1:20" ht="16.5" customHeight="1" x14ac:dyDescent="0.2">
      <c r="A267" s="134"/>
      <c r="B267" s="134"/>
      <c r="C267" s="134" t="s">
        <v>1380</v>
      </c>
      <c r="D267" s="134" t="s">
        <v>1381</v>
      </c>
      <c r="E267" s="134"/>
      <c r="F267" s="134" t="s">
        <v>1382</v>
      </c>
      <c r="G267" s="134"/>
      <c r="H267" s="134"/>
      <c r="I267" s="558">
        <v>465</v>
      </c>
      <c r="K267" s="559">
        <v>14.174842071492124</v>
      </c>
      <c r="L267" s="560"/>
      <c r="M267" s="561" t="s">
        <v>1673</v>
      </c>
      <c r="N267" s="270"/>
      <c r="O267" s="561">
        <v>8.8306127910088303</v>
      </c>
      <c r="P267" s="561">
        <v>28.88446215139442</v>
      </c>
      <c r="Q267" s="561">
        <v>27.133388566694283</v>
      </c>
      <c r="R267" s="561">
        <v>12.402813772676787</v>
      </c>
      <c r="S267" s="561">
        <v>15.488215488215488</v>
      </c>
      <c r="T267" s="561">
        <v>5.7739895518284303</v>
      </c>
    </row>
    <row r="268" spans="1:20" ht="14.25" x14ac:dyDescent="0.2">
      <c r="A268" s="134"/>
      <c r="B268" s="134"/>
      <c r="C268" s="134" t="s">
        <v>1384</v>
      </c>
      <c r="D268" s="134" t="s">
        <v>1385</v>
      </c>
      <c r="E268" s="134"/>
      <c r="F268" s="134" t="s">
        <v>1386</v>
      </c>
      <c r="G268" s="134"/>
      <c r="H268" s="134"/>
      <c r="I268" s="558">
        <v>396</v>
      </c>
      <c r="K268" s="559">
        <v>16.347192366179225</v>
      </c>
      <c r="L268" s="560"/>
      <c r="M268" s="561" t="s">
        <v>1674</v>
      </c>
      <c r="N268" s="270"/>
      <c r="O268" s="561">
        <v>10.504201680672269</v>
      </c>
      <c r="P268" s="561">
        <v>18.068102849200834</v>
      </c>
      <c r="Q268" s="561">
        <v>31.175771971496438</v>
      </c>
      <c r="R268" s="561">
        <v>24.488825487398952</v>
      </c>
      <c r="S268" s="561">
        <v>14.576062410182713</v>
      </c>
      <c r="T268" s="561">
        <v>5.8106305963040583</v>
      </c>
    </row>
    <row r="269" spans="1:20" ht="14.25" x14ac:dyDescent="0.2">
      <c r="A269" s="134"/>
      <c r="B269" s="134"/>
      <c r="C269" s="134" t="s">
        <v>1388</v>
      </c>
      <c r="D269" s="134" t="s">
        <v>1389</v>
      </c>
      <c r="E269" s="134"/>
      <c r="F269" s="134" t="s">
        <v>1390</v>
      </c>
      <c r="G269" s="134"/>
      <c r="H269" s="134"/>
      <c r="I269" s="558">
        <v>940</v>
      </c>
      <c r="K269" s="559">
        <v>17.123129187525173</v>
      </c>
      <c r="L269" s="560"/>
      <c r="M269" s="561" t="s">
        <v>1675</v>
      </c>
      <c r="N269" s="270"/>
      <c r="O269" s="561">
        <v>9.6680631646793422</v>
      </c>
      <c r="P269" s="561">
        <v>28.267562272600056</v>
      </c>
      <c r="Q269" s="561">
        <v>31.896966779008181</v>
      </c>
      <c r="R269" s="561">
        <v>20.770128354725788</v>
      </c>
      <c r="S269" s="561">
        <v>14.771519659936239</v>
      </c>
      <c r="T269" s="561">
        <v>8.595488459356865</v>
      </c>
    </row>
    <row r="270" spans="1:20" ht="14.25" x14ac:dyDescent="0.2">
      <c r="A270" s="134"/>
      <c r="B270" s="134"/>
      <c r="C270" s="134" t="s">
        <v>1392</v>
      </c>
      <c r="D270" s="134" t="s">
        <v>1393</v>
      </c>
      <c r="E270" s="134"/>
      <c r="F270" s="134" t="s">
        <v>1394</v>
      </c>
      <c r="G270" s="134"/>
      <c r="H270" s="134"/>
      <c r="I270" s="558">
        <v>266</v>
      </c>
      <c r="K270" s="559">
        <v>15.146655191116576</v>
      </c>
      <c r="L270" s="560"/>
      <c r="M270" s="561" t="s">
        <v>1676</v>
      </c>
      <c r="N270" s="270"/>
      <c r="O270" s="561">
        <v>11.536686663590217</v>
      </c>
      <c r="P270" s="561">
        <v>27.555555555555557</v>
      </c>
      <c r="Q270" s="561">
        <v>30.781692993114621</v>
      </c>
      <c r="R270" s="561">
        <v>19.031719532554256</v>
      </c>
      <c r="S270" s="561">
        <v>9.8039215686274517</v>
      </c>
      <c r="T270" s="561">
        <v>5.4254007398273734</v>
      </c>
    </row>
    <row r="271" spans="1:20" ht="14.25" x14ac:dyDescent="0.2">
      <c r="A271" s="134"/>
      <c r="B271" s="134"/>
      <c r="C271" s="134" t="s">
        <v>1396</v>
      </c>
      <c r="D271" s="134" t="s">
        <v>1397</v>
      </c>
      <c r="E271" s="134"/>
      <c r="F271" s="134" t="s">
        <v>1398</v>
      </c>
      <c r="G271" s="134"/>
      <c r="H271" s="134"/>
      <c r="I271" s="558">
        <v>330</v>
      </c>
      <c r="K271" s="559">
        <v>19.212070989907449</v>
      </c>
      <c r="L271" s="560"/>
      <c r="M271" s="561" t="s">
        <v>1677</v>
      </c>
      <c r="N271" s="270"/>
      <c r="O271" s="561">
        <v>14.547413793103448</v>
      </c>
      <c r="P271" s="561">
        <v>27.281279397930383</v>
      </c>
      <c r="Q271" s="561">
        <v>36.371800628648408</v>
      </c>
      <c r="R271" s="561">
        <v>23.197715917202</v>
      </c>
      <c r="S271" s="561">
        <v>15.792610250297976</v>
      </c>
      <c r="T271" s="561">
        <v>9.6836668818592635</v>
      </c>
    </row>
    <row r="272" spans="1:20" ht="14.25" x14ac:dyDescent="0.2">
      <c r="A272" s="134"/>
      <c r="B272" s="134"/>
      <c r="C272" s="134" t="s">
        <v>1400</v>
      </c>
      <c r="D272" s="134" t="s">
        <v>1401</v>
      </c>
      <c r="E272" s="134"/>
      <c r="F272" s="134" t="s">
        <v>1402</v>
      </c>
      <c r="G272" s="134"/>
      <c r="H272" s="134"/>
      <c r="I272" s="558">
        <v>1681</v>
      </c>
      <c r="K272" s="559">
        <v>12.808855081249416</v>
      </c>
      <c r="L272" s="560"/>
      <c r="M272" s="561" t="s">
        <v>403</v>
      </c>
      <c r="N272" s="270"/>
      <c r="O272" s="561">
        <v>12.002526847757423</v>
      </c>
      <c r="P272" s="561">
        <v>19.690898683457355</v>
      </c>
      <c r="Q272" s="561">
        <v>21.022498546316591</v>
      </c>
      <c r="R272" s="561">
        <v>14.58862700429335</v>
      </c>
      <c r="S272" s="561">
        <v>11.720404801129677</v>
      </c>
      <c r="T272" s="561">
        <v>7.1455351432415144</v>
      </c>
    </row>
    <row r="273" spans="1:20" ht="14.25" x14ac:dyDescent="0.2">
      <c r="A273" s="134"/>
      <c r="B273" s="134"/>
      <c r="C273" s="134" t="s">
        <v>1404</v>
      </c>
      <c r="D273" s="134" t="s">
        <v>1405</v>
      </c>
      <c r="E273" s="134"/>
      <c r="F273" s="134" t="s">
        <v>1406</v>
      </c>
      <c r="G273" s="134"/>
      <c r="H273" s="134"/>
      <c r="I273" s="558">
        <v>748</v>
      </c>
      <c r="K273" s="559">
        <v>22.515300995935164</v>
      </c>
      <c r="L273" s="560"/>
      <c r="M273" s="561" t="s">
        <v>1678</v>
      </c>
      <c r="N273" s="270"/>
      <c r="O273" s="561">
        <v>11.587485515643106</v>
      </c>
      <c r="P273" s="561">
        <v>30.472636815920399</v>
      </c>
      <c r="Q273" s="561">
        <v>47.979797979797979</v>
      </c>
      <c r="R273" s="561">
        <v>27.539693691162007</v>
      </c>
      <c r="S273" s="561">
        <v>21.545003543586109</v>
      </c>
      <c r="T273" s="561">
        <v>8.9414479376982978</v>
      </c>
    </row>
    <row r="274" spans="1:20" ht="14.25" x14ac:dyDescent="0.2">
      <c r="A274" s="134"/>
      <c r="B274" s="134"/>
      <c r="C274" s="134" t="s">
        <v>1408</v>
      </c>
      <c r="D274" s="134" t="s">
        <v>1409</v>
      </c>
      <c r="E274" s="134"/>
      <c r="F274" s="134" t="s">
        <v>1410</v>
      </c>
      <c r="G274" s="134"/>
      <c r="H274" s="134"/>
      <c r="I274" s="558">
        <v>542</v>
      </c>
      <c r="K274" s="559">
        <v>18.110199762311321</v>
      </c>
      <c r="L274" s="560"/>
      <c r="M274" s="561" t="s">
        <v>1602</v>
      </c>
      <c r="N274" s="270"/>
      <c r="O274" s="561" t="s">
        <v>2406</v>
      </c>
      <c r="P274" s="561" t="s">
        <v>2406</v>
      </c>
      <c r="Q274" s="561">
        <v>22.817935216211904</v>
      </c>
      <c r="R274" s="561">
        <v>23.33664349553128</v>
      </c>
      <c r="S274" s="561">
        <v>21.585411239300335</v>
      </c>
      <c r="T274" s="561">
        <v>10.800953850469911</v>
      </c>
    </row>
    <row r="275" spans="1:20" ht="14.25" x14ac:dyDescent="0.2">
      <c r="A275" s="134"/>
      <c r="B275" s="134"/>
      <c r="C275" s="134" t="s">
        <v>1412</v>
      </c>
      <c r="D275" s="134" t="s">
        <v>1413</v>
      </c>
      <c r="E275" s="134"/>
      <c r="F275" s="134" t="s">
        <v>1414</v>
      </c>
      <c r="G275" s="134"/>
      <c r="H275" s="134"/>
      <c r="I275" s="558">
        <v>398</v>
      </c>
      <c r="K275" s="559">
        <v>14.545913362235776</v>
      </c>
      <c r="L275" s="560"/>
      <c r="M275" s="561" t="s">
        <v>1679</v>
      </c>
      <c r="N275" s="270"/>
      <c r="O275" s="561">
        <v>11.978704525288377</v>
      </c>
      <c r="P275" s="561">
        <v>21.574973031283712</v>
      </c>
      <c r="Q275" s="561">
        <v>19.480519480519479</v>
      </c>
      <c r="R275" s="561">
        <v>17.31996353691887</v>
      </c>
      <c r="S275" s="561">
        <v>17.431002282631251</v>
      </c>
      <c r="T275" s="561">
        <v>8.1182951580168154</v>
      </c>
    </row>
    <row r="276" spans="1:20" ht="14.25" x14ac:dyDescent="0.2">
      <c r="A276" s="134"/>
      <c r="B276" s="134"/>
      <c r="C276" s="134" t="s">
        <v>1416</v>
      </c>
      <c r="D276" s="134" t="s">
        <v>1417</v>
      </c>
      <c r="E276" s="134"/>
      <c r="F276" s="134" t="s">
        <v>1418</v>
      </c>
      <c r="G276" s="134"/>
      <c r="H276" s="134"/>
      <c r="I276" s="558">
        <v>343</v>
      </c>
      <c r="K276" s="559">
        <v>13.167249273529025</v>
      </c>
      <c r="L276" s="560"/>
      <c r="M276" s="561" t="s">
        <v>1680</v>
      </c>
      <c r="N276" s="270"/>
      <c r="O276" s="561" t="s">
        <v>2406</v>
      </c>
      <c r="P276" s="561" t="s">
        <v>2406</v>
      </c>
      <c r="Q276" s="561">
        <v>24.96413199426112</v>
      </c>
      <c r="R276" s="561">
        <v>15.438247011952191</v>
      </c>
      <c r="S276" s="561">
        <v>12.770137524557956</v>
      </c>
      <c r="T276" s="561">
        <v>5.4765407879679584</v>
      </c>
    </row>
    <row r="277" spans="1:20" ht="14.25" x14ac:dyDescent="0.2">
      <c r="A277" s="134"/>
      <c r="B277" s="134"/>
      <c r="C277" s="134"/>
      <c r="D277" s="134"/>
      <c r="E277" s="134"/>
      <c r="F277" s="134"/>
      <c r="G277" s="134"/>
      <c r="H277" s="134"/>
      <c r="I277" s="558"/>
      <c r="K277" s="559"/>
      <c r="L277" s="560"/>
      <c r="M277" s="561"/>
      <c r="N277" s="270"/>
      <c r="O277" s="561"/>
      <c r="P277" s="561"/>
      <c r="Q277" s="561"/>
      <c r="R277" s="561"/>
      <c r="S277" s="561"/>
      <c r="T277" s="561"/>
    </row>
    <row r="278" spans="1:20" ht="14.25" x14ac:dyDescent="0.2">
      <c r="A278" s="134"/>
      <c r="B278" s="134"/>
      <c r="C278" s="134" t="s">
        <v>1419</v>
      </c>
      <c r="D278" s="134" t="s">
        <v>1420</v>
      </c>
      <c r="E278" s="134" t="s">
        <v>1421</v>
      </c>
      <c r="F278" s="134"/>
      <c r="G278" s="134"/>
      <c r="H278" s="134"/>
      <c r="I278" s="558">
        <v>7146</v>
      </c>
      <c r="K278" s="559">
        <v>14.430032721921513</v>
      </c>
      <c r="L278" s="560"/>
      <c r="M278" s="561" t="s">
        <v>1681</v>
      </c>
      <c r="N278" s="270"/>
      <c r="O278" s="561">
        <v>11.752432455449338</v>
      </c>
      <c r="P278" s="561">
        <v>22.382798731053931</v>
      </c>
      <c r="Q278" s="561">
        <v>24.741713804871207</v>
      </c>
      <c r="R278" s="561">
        <v>19.813283271601808</v>
      </c>
      <c r="S278" s="561">
        <v>13.691261414720989</v>
      </c>
      <c r="T278" s="561">
        <v>6.0058729015457919</v>
      </c>
    </row>
    <row r="279" spans="1:20" ht="16.5" customHeight="1" x14ac:dyDescent="0.2">
      <c r="A279" s="134"/>
      <c r="B279" s="134"/>
      <c r="C279" s="134" t="s">
        <v>1423</v>
      </c>
      <c r="D279" s="134" t="s">
        <v>1424</v>
      </c>
      <c r="E279" s="134"/>
      <c r="F279" s="134" t="s">
        <v>1425</v>
      </c>
      <c r="G279" s="134"/>
      <c r="H279" s="134"/>
      <c r="I279" s="558">
        <v>1812</v>
      </c>
      <c r="K279" s="559">
        <v>14.335548041643477</v>
      </c>
      <c r="L279" s="560"/>
      <c r="M279" s="561" t="s">
        <v>1682</v>
      </c>
      <c r="N279" s="270"/>
      <c r="O279" s="561">
        <v>11.011091464394791</v>
      </c>
      <c r="P279" s="561">
        <v>22.74816176470588</v>
      </c>
      <c r="Q279" s="561">
        <v>27.087824538382229</v>
      </c>
      <c r="R279" s="561">
        <v>18.871643261887165</v>
      </c>
      <c r="S279" s="561">
        <v>12.970233066640164</v>
      </c>
      <c r="T279" s="561">
        <v>5.5157794553438162</v>
      </c>
    </row>
    <row r="280" spans="1:20" ht="14.25" x14ac:dyDescent="0.2">
      <c r="A280" s="134"/>
      <c r="B280" s="134"/>
      <c r="C280" s="134" t="s">
        <v>1427</v>
      </c>
      <c r="D280" s="134" t="s">
        <v>1428</v>
      </c>
      <c r="E280" s="134"/>
      <c r="F280" s="134" t="s">
        <v>1429</v>
      </c>
      <c r="G280" s="134"/>
      <c r="H280" s="134"/>
      <c r="I280" s="558">
        <v>475</v>
      </c>
      <c r="K280" s="559">
        <v>14.698043447219089</v>
      </c>
      <c r="L280" s="560"/>
      <c r="M280" s="561" t="s">
        <v>1683</v>
      </c>
      <c r="N280" s="270"/>
      <c r="O280" s="561">
        <v>8.1736189402480282</v>
      </c>
      <c r="P280" s="561">
        <v>20.261143628995949</v>
      </c>
      <c r="Q280" s="561">
        <v>27.11198428290766</v>
      </c>
      <c r="R280" s="561">
        <v>22.672365731276713</v>
      </c>
      <c r="S280" s="561">
        <v>12.929370899266694</v>
      </c>
      <c r="T280" s="561">
        <v>5.3568843202548138</v>
      </c>
    </row>
    <row r="281" spans="1:20" ht="14.25" x14ac:dyDescent="0.2">
      <c r="A281" s="134"/>
      <c r="B281" s="134"/>
      <c r="C281" s="134" t="s">
        <v>1430</v>
      </c>
      <c r="D281" s="134" t="s">
        <v>1431</v>
      </c>
      <c r="E281" s="134"/>
      <c r="F281" s="134" t="s">
        <v>1432</v>
      </c>
      <c r="G281" s="134"/>
      <c r="H281" s="134"/>
      <c r="I281" s="558">
        <v>233</v>
      </c>
      <c r="K281" s="559">
        <v>11.399029145928003</v>
      </c>
      <c r="L281" s="560"/>
      <c r="M281" s="561" t="s">
        <v>1684</v>
      </c>
      <c r="N281" s="270"/>
      <c r="O281" s="561">
        <v>11.182108626198083</v>
      </c>
      <c r="P281" s="561">
        <v>21.694915254237291</v>
      </c>
      <c r="Q281" s="561">
        <v>18.616196090598823</v>
      </c>
      <c r="R281" s="561">
        <v>14.810243751928418</v>
      </c>
      <c r="S281" s="561">
        <v>11.056910569105691</v>
      </c>
      <c r="T281" s="561">
        <v>3.5689615473175222</v>
      </c>
    </row>
    <row r="282" spans="1:20" ht="14.25" x14ac:dyDescent="0.2">
      <c r="A282" s="134"/>
      <c r="B282" s="134"/>
      <c r="C282" s="134" t="s">
        <v>1433</v>
      </c>
      <c r="D282" s="134" t="s">
        <v>1434</v>
      </c>
      <c r="E282" s="134"/>
      <c r="F282" s="134" t="s">
        <v>1435</v>
      </c>
      <c r="G282" s="134"/>
      <c r="H282" s="134"/>
      <c r="I282" s="558">
        <v>575</v>
      </c>
      <c r="K282" s="559">
        <v>14.783292308706939</v>
      </c>
      <c r="L282" s="560"/>
      <c r="M282" s="561" t="s">
        <v>398</v>
      </c>
      <c r="N282" s="270"/>
      <c r="O282" s="561">
        <v>11.311607864260706</v>
      </c>
      <c r="P282" s="561">
        <v>24.686011260285838</v>
      </c>
      <c r="Q282" s="561">
        <v>25.16261554262239</v>
      </c>
      <c r="R282" s="561">
        <v>16.846789574062303</v>
      </c>
      <c r="S282" s="561">
        <v>13.962102863655792</v>
      </c>
      <c r="T282" s="561">
        <v>7.6960965398349952</v>
      </c>
    </row>
    <row r="283" spans="1:20" ht="14.25" x14ac:dyDescent="0.2">
      <c r="A283" s="134"/>
      <c r="B283" s="134"/>
      <c r="C283" s="134" t="s">
        <v>1437</v>
      </c>
      <c r="D283" s="134" t="s">
        <v>1438</v>
      </c>
      <c r="E283" s="134"/>
      <c r="F283" s="134" t="s">
        <v>1439</v>
      </c>
      <c r="G283" s="134"/>
      <c r="H283" s="134"/>
      <c r="I283" s="558">
        <v>582</v>
      </c>
      <c r="K283" s="559">
        <v>15.305921352912698</v>
      </c>
      <c r="L283" s="560"/>
      <c r="M283" s="561" t="s">
        <v>1524</v>
      </c>
      <c r="N283" s="270"/>
      <c r="O283" s="561">
        <v>12.342504499871433</v>
      </c>
      <c r="P283" s="561">
        <v>28.469750889679712</v>
      </c>
      <c r="Q283" s="561">
        <v>29.543754674644727</v>
      </c>
      <c r="R283" s="561">
        <v>16.143364928909953</v>
      </c>
      <c r="S283" s="561">
        <v>13.025626504318279</v>
      </c>
      <c r="T283" s="561">
        <v>6.788575622286098</v>
      </c>
    </row>
    <row r="284" spans="1:20" ht="14.25" x14ac:dyDescent="0.2">
      <c r="A284" s="134"/>
      <c r="B284" s="134"/>
      <c r="C284" s="134" t="s">
        <v>1441</v>
      </c>
      <c r="D284" s="134" t="s">
        <v>1442</v>
      </c>
      <c r="E284" s="134"/>
      <c r="F284" s="134" t="s">
        <v>1443</v>
      </c>
      <c r="G284" s="134"/>
      <c r="H284" s="134"/>
      <c r="I284" s="558">
        <v>839</v>
      </c>
      <c r="K284" s="559">
        <v>17.340701717927907</v>
      </c>
      <c r="L284" s="560"/>
      <c r="M284" s="561" t="s">
        <v>401</v>
      </c>
      <c r="N284" s="270"/>
      <c r="O284" s="561">
        <v>16.934046345811051</v>
      </c>
      <c r="P284" s="561">
        <v>22.721337163750327</v>
      </c>
      <c r="Q284" s="561">
        <v>24.962462462462462</v>
      </c>
      <c r="R284" s="561">
        <v>23.55798421372192</v>
      </c>
      <c r="S284" s="561">
        <v>19.253554502369671</v>
      </c>
      <c r="T284" s="561">
        <v>7.7668466602559363</v>
      </c>
    </row>
    <row r="285" spans="1:20" ht="14.25" x14ac:dyDescent="0.2">
      <c r="A285" s="134"/>
      <c r="B285" s="134"/>
      <c r="C285" s="134" t="s">
        <v>1445</v>
      </c>
      <c r="D285" s="134" t="s">
        <v>1446</v>
      </c>
      <c r="E285" s="134"/>
      <c r="F285" s="134" t="s">
        <v>1447</v>
      </c>
      <c r="G285" s="134"/>
      <c r="H285" s="134"/>
      <c r="I285" s="558">
        <v>499</v>
      </c>
      <c r="K285" s="559">
        <v>15.023986228097536</v>
      </c>
      <c r="L285" s="560"/>
      <c r="M285" s="561" t="s">
        <v>1685</v>
      </c>
      <c r="N285" s="270"/>
      <c r="O285" s="561">
        <v>13.546798029556651</v>
      </c>
      <c r="P285" s="561">
        <v>24.842105263157894</v>
      </c>
      <c r="Q285" s="561">
        <v>26.315789473684209</v>
      </c>
      <c r="R285" s="561">
        <v>23.557126030624264</v>
      </c>
      <c r="S285" s="561">
        <v>13.274336283185841</v>
      </c>
      <c r="T285" s="561">
        <v>3.9951487479489196</v>
      </c>
    </row>
    <row r="286" spans="1:20" ht="14.25" x14ac:dyDescent="0.2">
      <c r="A286" s="134"/>
      <c r="B286" s="134"/>
      <c r="C286" s="134" t="s">
        <v>1449</v>
      </c>
      <c r="D286" s="134" t="s">
        <v>1450</v>
      </c>
      <c r="E286" s="134"/>
      <c r="F286" s="134" t="s">
        <v>1451</v>
      </c>
      <c r="G286" s="134"/>
      <c r="H286" s="134"/>
      <c r="I286" s="558">
        <v>939</v>
      </c>
      <c r="K286" s="559">
        <v>15.455298635955538</v>
      </c>
      <c r="L286" s="560"/>
      <c r="M286" s="561" t="s">
        <v>1686</v>
      </c>
      <c r="N286" s="270"/>
      <c r="O286" s="561">
        <v>16.462053571428573</v>
      </c>
      <c r="P286" s="561">
        <v>22.501081782778019</v>
      </c>
      <c r="Q286" s="561">
        <v>21.634954193093726</v>
      </c>
      <c r="R286" s="561">
        <v>21.225277375783886</v>
      </c>
      <c r="S286" s="561">
        <v>14.902135231316727</v>
      </c>
      <c r="T286" s="561">
        <v>8.052093544321524</v>
      </c>
    </row>
    <row r="287" spans="1:20" ht="14.25" x14ac:dyDescent="0.2">
      <c r="A287" s="134"/>
      <c r="B287" s="134"/>
      <c r="C287" s="134" t="s">
        <v>1453</v>
      </c>
      <c r="D287" s="134" t="s">
        <v>1454</v>
      </c>
      <c r="E287" s="134"/>
      <c r="F287" s="134" t="s">
        <v>1455</v>
      </c>
      <c r="G287" s="134"/>
      <c r="H287" s="134"/>
      <c r="I287" s="558">
        <v>1192</v>
      </c>
      <c r="K287" s="559">
        <v>13.253636814160943</v>
      </c>
      <c r="L287" s="560"/>
      <c r="M287" s="561" t="s">
        <v>1644</v>
      </c>
      <c r="N287" s="270"/>
      <c r="O287" s="561">
        <v>9.8347358815776129</v>
      </c>
      <c r="P287" s="561">
        <v>18.52739179044881</v>
      </c>
      <c r="Q287" s="561">
        <v>22.188637768771038</v>
      </c>
      <c r="R287" s="561">
        <v>19.725362263864653</v>
      </c>
      <c r="S287" s="561">
        <v>12.538330494037478</v>
      </c>
      <c r="T287" s="561">
        <v>5.6763414372924919</v>
      </c>
    </row>
    <row r="288" spans="1:20" ht="14.25" x14ac:dyDescent="0.2">
      <c r="A288" s="134"/>
      <c r="B288" s="134"/>
      <c r="C288" s="134"/>
      <c r="D288" s="134"/>
      <c r="E288" s="134"/>
      <c r="F288" s="134"/>
      <c r="G288" s="134"/>
      <c r="H288" s="134"/>
      <c r="I288" s="558"/>
      <c r="K288" s="559"/>
      <c r="L288" s="560"/>
      <c r="M288" s="561"/>
      <c r="N288" s="270"/>
      <c r="O288" s="561"/>
      <c r="P288" s="561"/>
      <c r="Q288" s="561"/>
      <c r="R288" s="561"/>
      <c r="S288" s="561"/>
      <c r="T288" s="561"/>
    </row>
    <row r="289" spans="1:20" ht="15" x14ac:dyDescent="0.25">
      <c r="A289" s="134"/>
      <c r="B289" s="549" t="s">
        <v>1456</v>
      </c>
      <c r="C289" s="134"/>
      <c r="D289" s="134"/>
      <c r="E289" s="134"/>
      <c r="F289" s="134"/>
      <c r="G289" s="134"/>
      <c r="H289" s="134"/>
      <c r="I289" s="550">
        <v>8642</v>
      </c>
      <c r="K289" s="552">
        <v>14.917927165710333</v>
      </c>
      <c r="L289" s="560"/>
      <c r="M289" s="554" t="s">
        <v>1687</v>
      </c>
      <c r="N289" s="555"/>
      <c r="O289" s="554">
        <v>12.736773350751143</v>
      </c>
      <c r="P289" s="554">
        <v>23.559199421268389</v>
      </c>
      <c r="Q289" s="554">
        <v>26.41137601916612</v>
      </c>
      <c r="R289" s="554">
        <v>20.286006573362645</v>
      </c>
      <c r="S289" s="554">
        <v>14.101084435099589</v>
      </c>
      <c r="T289" s="554">
        <v>5.6559332289827822</v>
      </c>
    </row>
    <row r="290" spans="1:20" ht="14.25" x14ac:dyDescent="0.2">
      <c r="A290" s="134"/>
      <c r="B290" s="134"/>
      <c r="C290" s="134"/>
      <c r="D290" s="134"/>
      <c r="E290" s="134"/>
      <c r="F290" s="134"/>
      <c r="G290" s="134"/>
      <c r="H290" s="134"/>
      <c r="I290" s="558"/>
      <c r="K290" s="559"/>
      <c r="L290" s="560"/>
      <c r="M290" s="561"/>
      <c r="N290" s="270"/>
      <c r="O290" s="561"/>
      <c r="P290" s="561"/>
      <c r="Q290" s="561"/>
      <c r="R290" s="561"/>
      <c r="S290" s="561"/>
      <c r="T290" s="561"/>
    </row>
    <row r="291" spans="1:20" ht="14.25" x14ac:dyDescent="0.2">
      <c r="A291" s="134"/>
      <c r="B291" s="134"/>
      <c r="C291" s="134"/>
      <c r="D291" s="134" t="s">
        <v>118</v>
      </c>
      <c r="E291" s="134"/>
      <c r="F291" s="134" t="s">
        <v>453</v>
      </c>
      <c r="G291" s="134"/>
      <c r="H291" s="134"/>
      <c r="I291" s="558">
        <v>174</v>
      </c>
      <c r="K291" s="559">
        <v>16.042984444022629</v>
      </c>
      <c r="L291" s="560"/>
      <c r="M291" s="561" t="s">
        <v>1696</v>
      </c>
      <c r="N291" s="270"/>
      <c r="O291" s="561">
        <v>13.181019332161688</v>
      </c>
      <c r="P291" s="561">
        <v>29.769959404600812</v>
      </c>
      <c r="Q291" s="561">
        <v>30.973451327433629</v>
      </c>
      <c r="R291" s="561">
        <v>21.075984470327231</v>
      </c>
      <c r="S291" s="561">
        <v>12.055109070034444</v>
      </c>
      <c r="T291" s="561">
        <v>5.1510184968391473</v>
      </c>
    </row>
    <row r="292" spans="1:20" ht="14.25" x14ac:dyDescent="0.2">
      <c r="A292" s="134"/>
      <c r="B292" s="134"/>
      <c r="C292" s="134"/>
      <c r="D292" s="134" t="s">
        <v>119</v>
      </c>
      <c r="E292" s="134"/>
      <c r="F292" s="134" t="s">
        <v>171</v>
      </c>
      <c r="G292" s="134"/>
      <c r="H292" s="134"/>
      <c r="I292" s="558">
        <v>158</v>
      </c>
      <c r="K292" s="559">
        <v>11.891236636537764</v>
      </c>
      <c r="L292" s="560"/>
      <c r="M292" s="561" t="s">
        <v>1705</v>
      </c>
      <c r="N292" s="270"/>
      <c r="O292" s="561">
        <v>10.196649672250546</v>
      </c>
      <c r="P292" s="561">
        <v>15.416238437821173</v>
      </c>
      <c r="Q292" s="561">
        <v>19.658119658119659</v>
      </c>
      <c r="R292" s="561">
        <v>13.507429085997298</v>
      </c>
      <c r="S292" s="561">
        <v>13.574660633484163</v>
      </c>
      <c r="T292" s="561">
        <v>5.4370556252613973</v>
      </c>
    </row>
    <row r="293" spans="1:20" ht="14.25" x14ac:dyDescent="0.2">
      <c r="A293" s="134"/>
      <c r="B293" s="134"/>
      <c r="C293" s="134"/>
      <c r="D293" s="134" t="s">
        <v>120</v>
      </c>
      <c r="E293" s="134"/>
      <c r="F293" s="134" t="s">
        <v>172</v>
      </c>
      <c r="G293" s="134"/>
      <c r="H293" s="134"/>
      <c r="I293" s="558">
        <v>401</v>
      </c>
      <c r="K293" s="559">
        <v>16.579497677575254</v>
      </c>
      <c r="L293" s="560"/>
      <c r="M293" s="561" t="s">
        <v>1697</v>
      </c>
      <c r="N293" s="270"/>
      <c r="O293" s="561">
        <v>13.029315960912053</v>
      </c>
      <c r="P293" s="561">
        <v>24.611398963730572</v>
      </c>
      <c r="Q293" s="561">
        <v>37.550403225806456</v>
      </c>
      <c r="R293" s="561">
        <v>19.393336648433618</v>
      </c>
      <c r="S293" s="561">
        <v>16.24815361890694</v>
      </c>
      <c r="T293" s="561">
        <v>3.8438195427877804</v>
      </c>
    </row>
    <row r="294" spans="1:20" ht="14.25" x14ac:dyDescent="0.2">
      <c r="A294" s="134"/>
      <c r="B294" s="134"/>
      <c r="C294" s="134"/>
      <c r="D294" s="134" t="s">
        <v>121</v>
      </c>
      <c r="E294" s="134"/>
      <c r="F294" s="134" t="s">
        <v>268</v>
      </c>
      <c r="G294" s="134"/>
      <c r="H294" s="134"/>
      <c r="I294" s="558">
        <v>479</v>
      </c>
      <c r="K294" s="559">
        <v>14.182986388359792</v>
      </c>
      <c r="L294" s="560"/>
      <c r="M294" s="561" t="s">
        <v>1673</v>
      </c>
      <c r="N294" s="270"/>
      <c r="O294" s="561">
        <v>7.8901227352425485</v>
      </c>
      <c r="P294" s="561">
        <v>21.929824561403507</v>
      </c>
      <c r="Q294" s="561">
        <v>26.757113246655361</v>
      </c>
      <c r="R294" s="561">
        <v>17.06602309946561</v>
      </c>
      <c r="S294" s="561">
        <v>17.743080198722499</v>
      </c>
      <c r="T294" s="561">
        <v>4.9023547376034715</v>
      </c>
    </row>
    <row r="295" spans="1:20" ht="14.25" x14ac:dyDescent="0.2">
      <c r="A295" s="134"/>
      <c r="B295" s="134"/>
      <c r="C295" s="134"/>
      <c r="D295" s="134" t="s">
        <v>122</v>
      </c>
      <c r="E295" s="134"/>
      <c r="F295" s="134" t="s">
        <v>173</v>
      </c>
      <c r="G295" s="134"/>
      <c r="H295" s="134"/>
      <c r="I295" s="558">
        <v>1257</v>
      </c>
      <c r="K295" s="559">
        <v>14.422784131167464</v>
      </c>
      <c r="L295" s="560"/>
      <c r="M295" s="561" t="s">
        <v>1695</v>
      </c>
      <c r="N295" s="270"/>
      <c r="O295" s="561">
        <v>14.867937729578451</v>
      </c>
      <c r="P295" s="561">
        <v>18.762003250110798</v>
      </c>
      <c r="Q295" s="561">
        <v>20.221056384658482</v>
      </c>
      <c r="R295" s="561">
        <v>20.559871417090811</v>
      </c>
      <c r="S295" s="561">
        <v>14.251781472684087</v>
      </c>
      <c r="T295" s="561">
        <v>7.3308441854111654</v>
      </c>
    </row>
    <row r="296" spans="1:20" ht="14.25" x14ac:dyDescent="0.2">
      <c r="A296" s="134"/>
      <c r="B296" s="134"/>
      <c r="C296" s="134"/>
      <c r="D296" s="134" t="s">
        <v>123</v>
      </c>
      <c r="E296" s="134"/>
      <c r="F296" s="134" t="s">
        <v>174</v>
      </c>
      <c r="G296" s="134"/>
      <c r="H296" s="134"/>
      <c r="I296" s="558">
        <v>438</v>
      </c>
      <c r="K296" s="559">
        <v>14.188890784435156</v>
      </c>
      <c r="L296" s="560"/>
      <c r="M296" s="561" t="s">
        <v>1701</v>
      </c>
      <c r="N296" s="270"/>
      <c r="O296" s="561">
        <v>12.759643916913946</v>
      </c>
      <c r="P296" s="561">
        <v>17.663043478260867</v>
      </c>
      <c r="Q296" s="561">
        <v>26.560682435052346</v>
      </c>
      <c r="R296" s="561">
        <v>19.350811485642947</v>
      </c>
      <c r="S296" s="561">
        <v>13.447432762836184</v>
      </c>
      <c r="T296" s="561">
        <v>5.2484254723582922</v>
      </c>
    </row>
    <row r="297" spans="1:20" ht="14.25" x14ac:dyDescent="0.2">
      <c r="A297" s="134"/>
      <c r="B297" s="134"/>
      <c r="C297" s="134"/>
      <c r="D297" s="134" t="s">
        <v>124</v>
      </c>
      <c r="E297" s="134"/>
      <c r="F297" s="134" t="s">
        <v>175</v>
      </c>
      <c r="G297" s="134"/>
      <c r="H297" s="134"/>
      <c r="I297" s="558">
        <v>143</v>
      </c>
      <c r="K297" s="559">
        <v>9.3830489526671208</v>
      </c>
      <c r="L297" s="560"/>
      <c r="M297" s="561" t="s">
        <v>1691</v>
      </c>
      <c r="N297" s="270"/>
      <c r="O297" s="561">
        <v>7.9505300353356887</v>
      </c>
      <c r="P297" s="561">
        <v>17.316017316017316</v>
      </c>
      <c r="Q297" s="561">
        <v>12.903225806451612</v>
      </c>
      <c r="R297" s="561">
        <v>11.904761904761903</v>
      </c>
      <c r="S297" s="561">
        <v>6.9664344521849273</v>
      </c>
      <c r="T297" s="561">
        <v>5.3313023610053314</v>
      </c>
    </row>
    <row r="298" spans="1:20" ht="14.25" x14ac:dyDescent="0.2">
      <c r="A298" s="134"/>
      <c r="B298" s="134"/>
      <c r="C298" s="134"/>
      <c r="D298" s="134" t="s">
        <v>125</v>
      </c>
      <c r="E298" s="134"/>
      <c r="F298" s="134" t="s">
        <v>176</v>
      </c>
      <c r="G298" s="134"/>
      <c r="H298" s="134"/>
      <c r="I298" s="558">
        <v>302</v>
      </c>
      <c r="K298" s="559">
        <v>17.714079617295564</v>
      </c>
      <c r="L298" s="560"/>
      <c r="M298" s="561" t="s">
        <v>1694</v>
      </c>
      <c r="N298" s="270"/>
      <c r="O298" s="561">
        <v>13.196480938416423</v>
      </c>
      <c r="P298" s="561">
        <v>34.246575342465754</v>
      </c>
      <c r="Q298" s="561">
        <v>30.652722683014783</v>
      </c>
      <c r="R298" s="561">
        <v>27.017024426350851</v>
      </c>
      <c r="S298" s="561">
        <v>11.411182959300113</v>
      </c>
      <c r="T298" s="561">
        <v>6.7364196646122982</v>
      </c>
    </row>
    <row r="299" spans="1:20" ht="14.25" x14ac:dyDescent="0.2">
      <c r="A299" s="134"/>
      <c r="B299" s="134"/>
      <c r="C299" s="134"/>
      <c r="D299" s="134" t="s">
        <v>126</v>
      </c>
      <c r="E299" s="134"/>
      <c r="F299" s="134" t="s">
        <v>177</v>
      </c>
      <c r="G299" s="134"/>
      <c r="H299" s="134"/>
      <c r="I299" s="558">
        <v>252</v>
      </c>
      <c r="K299" s="559">
        <v>16.513452599361855</v>
      </c>
      <c r="L299" s="560"/>
      <c r="M299" s="561" t="s">
        <v>1704</v>
      </c>
      <c r="N299" s="270"/>
      <c r="O299" s="561">
        <v>14.975041597337771</v>
      </c>
      <c r="P299" s="561">
        <v>29.462738301559792</v>
      </c>
      <c r="Q299" s="561">
        <v>28.268551236749115</v>
      </c>
      <c r="R299" s="561">
        <v>20.604395604395606</v>
      </c>
      <c r="S299" s="561">
        <v>19.433882551753275</v>
      </c>
      <c r="T299" s="561">
        <v>4.5879075864329018</v>
      </c>
    </row>
    <row r="300" spans="1:20" ht="14.25" x14ac:dyDescent="0.2">
      <c r="A300" s="134"/>
      <c r="B300" s="134"/>
      <c r="C300" s="134"/>
      <c r="D300" s="134" t="s">
        <v>127</v>
      </c>
      <c r="E300" s="134"/>
      <c r="F300" s="134" t="s">
        <v>178</v>
      </c>
      <c r="G300" s="134"/>
      <c r="H300" s="134"/>
      <c r="I300" s="558">
        <v>427</v>
      </c>
      <c r="K300" s="559">
        <v>16.135882484012402</v>
      </c>
      <c r="L300" s="560"/>
      <c r="M300" s="561" t="s">
        <v>1699</v>
      </c>
      <c r="N300" s="270"/>
      <c r="O300" s="561">
        <v>13.845621322256836</v>
      </c>
      <c r="P300" s="561">
        <v>25.779376498800957</v>
      </c>
      <c r="Q300" s="561">
        <v>27.629440445785932</v>
      </c>
      <c r="R300" s="561">
        <v>24.024738344433874</v>
      </c>
      <c r="S300" s="561">
        <v>12.40927183329431</v>
      </c>
      <c r="T300" s="561">
        <v>6.5893271461716934</v>
      </c>
    </row>
    <row r="301" spans="1:20" ht="14.25" x14ac:dyDescent="0.2">
      <c r="A301" s="134"/>
      <c r="B301" s="134"/>
      <c r="C301" s="134"/>
      <c r="D301" s="134" t="s">
        <v>128</v>
      </c>
      <c r="E301" s="134"/>
      <c r="F301" s="134" t="s">
        <v>179</v>
      </c>
      <c r="G301" s="134"/>
      <c r="H301" s="134"/>
      <c r="I301" s="558">
        <v>315</v>
      </c>
      <c r="K301" s="559">
        <v>14.187187762559805</v>
      </c>
      <c r="L301" s="560"/>
      <c r="M301" s="561" t="s">
        <v>1689</v>
      </c>
      <c r="N301" s="270"/>
      <c r="O301" s="561">
        <v>11.684518013631937</v>
      </c>
      <c r="P301" s="561">
        <v>22.066198595787363</v>
      </c>
      <c r="Q301" s="561">
        <v>23.337463857909952</v>
      </c>
      <c r="R301" s="561">
        <v>20.279255319148938</v>
      </c>
      <c r="S301" s="561">
        <v>11.639849366655255</v>
      </c>
      <c r="T301" s="561">
        <v>5.3104575163398691</v>
      </c>
    </row>
    <row r="302" spans="1:20" ht="14.25" x14ac:dyDescent="0.2">
      <c r="A302" s="134"/>
      <c r="B302" s="134"/>
      <c r="C302" s="134"/>
      <c r="D302" s="134" t="s">
        <v>129</v>
      </c>
      <c r="E302" s="134"/>
      <c r="F302" s="134" t="s">
        <v>271</v>
      </c>
      <c r="G302" s="134"/>
      <c r="H302" s="134"/>
      <c r="I302" s="558">
        <v>169</v>
      </c>
      <c r="K302" s="559">
        <v>5.7674406032273504</v>
      </c>
      <c r="L302" s="560"/>
      <c r="M302" s="561" t="s">
        <v>1702</v>
      </c>
      <c r="N302" s="270"/>
      <c r="O302" s="561">
        <v>6.477150053976251</v>
      </c>
      <c r="P302" s="561">
        <v>7.816316560820713</v>
      </c>
      <c r="Q302" s="561">
        <v>11.811023622047244</v>
      </c>
      <c r="R302" s="561">
        <v>6.6734074823053593</v>
      </c>
      <c r="S302" s="561">
        <v>5.9563203176704169</v>
      </c>
      <c r="T302" s="561">
        <v>1.514692517418964</v>
      </c>
    </row>
    <row r="303" spans="1:20" ht="14.25" x14ac:dyDescent="0.2">
      <c r="A303" s="134"/>
      <c r="B303" s="134"/>
      <c r="C303" s="134"/>
      <c r="D303" s="134" t="s">
        <v>130</v>
      </c>
      <c r="E303" s="134"/>
      <c r="F303" s="134" t="s">
        <v>180</v>
      </c>
      <c r="G303" s="134"/>
      <c r="H303" s="134"/>
      <c r="I303" s="558">
        <v>145</v>
      </c>
      <c r="K303" s="559">
        <v>11.167344553839454</v>
      </c>
      <c r="L303" s="560"/>
      <c r="M303" s="561" t="s">
        <v>1688</v>
      </c>
      <c r="N303" s="270"/>
      <c r="O303" s="561">
        <v>11.851015801354402</v>
      </c>
      <c r="P303" s="561">
        <v>12.207527975584943</v>
      </c>
      <c r="Q303" s="561">
        <v>23.409669211195929</v>
      </c>
      <c r="R303" s="561">
        <v>15.426997245179065</v>
      </c>
      <c r="S303" s="561">
        <v>6.9670227589410123</v>
      </c>
      <c r="T303" s="561">
        <v>3.7891268533772653</v>
      </c>
    </row>
    <row r="304" spans="1:20" ht="14.25" x14ac:dyDescent="0.2">
      <c r="A304" s="134"/>
      <c r="B304" s="134"/>
      <c r="C304" s="134"/>
      <c r="D304" s="134" t="s">
        <v>131</v>
      </c>
      <c r="E304" s="134"/>
      <c r="F304" s="134" t="s">
        <v>270</v>
      </c>
      <c r="G304" s="134"/>
      <c r="H304" s="134"/>
      <c r="I304" s="558">
        <v>372</v>
      </c>
      <c r="K304" s="559">
        <v>15.076334317458592</v>
      </c>
      <c r="L304" s="560"/>
      <c r="M304" s="561" t="s">
        <v>1692</v>
      </c>
      <c r="N304" s="270"/>
      <c r="O304" s="561">
        <v>13.242375601926165</v>
      </c>
      <c r="P304" s="561">
        <v>23.646546359676414</v>
      </c>
      <c r="Q304" s="561">
        <v>27.756749936916478</v>
      </c>
      <c r="R304" s="561">
        <v>19.302325581395348</v>
      </c>
      <c r="S304" s="561">
        <v>15.8494304110946</v>
      </c>
      <c r="T304" s="561">
        <v>4.7444468406297169</v>
      </c>
    </row>
    <row r="305" spans="1:20" ht="14.25" x14ac:dyDescent="0.2">
      <c r="A305" s="134"/>
      <c r="B305" s="134"/>
      <c r="C305" s="134"/>
      <c r="D305" s="134" t="s">
        <v>132</v>
      </c>
      <c r="E305" s="134"/>
      <c r="F305" s="134" t="s">
        <v>181</v>
      </c>
      <c r="G305" s="134"/>
      <c r="H305" s="134"/>
      <c r="I305" s="558">
        <v>479</v>
      </c>
      <c r="K305" s="559">
        <v>41.514698379213321</v>
      </c>
      <c r="L305" s="560"/>
      <c r="M305" s="561" t="s">
        <v>1703</v>
      </c>
      <c r="N305" s="270"/>
      <c r="O305" s="561">
        <v>31.055900621118013</v>
      </c>
      <c r="P305" s="561">
        <v>84.544253632760899</v>
      </c>
      <c r="Q305" s="561">
        <v>75.153374233128829</v>
      </c>
      <c r="R305" s="561">
        <v>42.961608775137115</v>
      </c>
      <c r="S305" s="561">
        <v>42.147806004618943</v>
      </c>
      <c r="T305" s="561">
        <v>16.871165644171779</v>
      </c>
    </row>
    <row r="306" spans="1:20" ht="14.25" x14ac:dyDescent="0.2">
      <c r="A306" s="134"/>
      <c r="B306" s="134"/>
      <c r="C306" s="134"/>
      <c r="D306" s="134" t="s">
        <v>133</v>
      </c>
      <c r="E306" s="134"/>
      <c r="F306" s="134" t="s">
        <v>182</v>
      </c>
      <c r="G306" s="134"/>
      <c r="H306" s="134"/>
      <c r="I306" s="558">
        <v>285</v>
      </c>
      <c r="K306" s="559">
        <v>14.589349676214969</v>
      </c>
      <c r="L306" s="560"/>
      <c r="M306" s="561" t="s">
        <v>1690</v>
      </c>
      <c r="N306" s="270"/>
      <c r="O306" s="561">
        <v>11.78524661719773</v>
      </c>
      <c r="P306" s="561">
        <v>35.326086956521735</v>
      </c>
      <c r="Q306" s="561">
        <v>29.089771660932126</v>
      </c>
      <c r="R306" s="561">
        <v>16.450822541127057</v>
      </c>
      <c r="S306" s="561">
        <v>10.013351134846463</v>
      </c>
      <c r="T306" s="561">
        <v>4.8497911895460053</v>
      </c>
    </row>
    <row r="307" spans="1:20" ht="14.25" x14ac:dyDescent="0.2">
      <c r="A307" s="532"/>
      <c r="B307" s="532"/>
      <c r="C307" s="532"/>
      <c r="D307" s="532" t="s">
        <v>134</v>
      </c>
      <c r="E307" s="532"/>
      <c r="F307" s="532" t="s">
        <v>273</v>
      </c>
      <c r="G307" s="532"/>
      <c r="H307" s="532"/>
      <c r="I307" s="558">
        <v>246</v>
      </c>
      <c r="J307" s="543"/>
      <c r="K307" s="559">
        <v>13.010154899422611</v>
      </c>
      <c r="L307" s="564"/>
      <c r="M307" s="561" t="s">
        <v>1707</v>
      </c>
      <c r="N307" s="270"/>
      <c r="O307" s="561">
        <v>10.052271813429835</v>
      </c>
      <c r="P307" s="561">
        <v>23.926812104152006</v>
      </c>
      <c r="Q307" s="561">
        <v>24.957841483979763</v>
      </c>
      <c r="R307" s="561">
        <v>18.734535171438672</v>
      </c>
      <c r="S307" s="561">
        <v>10.638297872340425</v>
      </c>
      <c r="T307" s="561">
        <v>3.5802469135802473</v>
      </c>
    </row>
    <row r="308" spans="1:20" ht="14.25" x14ac:dyDescent="0.2">
      <c r="A308" s="134"/>
      <c r="B308" s="134"/>
      <c r="C308" s="134"/>
      <c r="D308" s="134" t="s">
        <v>135</v>
      </c>
      <c r="E308" s="134"/>
      <c r="F308" s="134" t="s">
        <v>269</v>
      </c>
      <c r="G308" s="134"/>
      <c r="H308" s="134"/>
      <c r="I308" s="558">
        <v>809</v>
      </c>
      <c r="K308" s="559">
        <v>17.78096822308132</v>
      </c>
      <c r="L308" s="560"/>
      <c r="M308" s="561" t="s">
        <v>411</v>
      </c>
      <c r="N308" s="270"/>
      <c r="O308" s="561">
        <v>15.540381445726396</v>
      </c>
      <c r="P308" s="561">
        <v>31.914893617021274</v>
      </c>
      <c r="Q308" s="561">
        <v>30.599448206671685</v>
      </c>
      <c r="R308" s="561">
        <v>26.229508196721312</v>
      </c>
      <c r="S308" s="561">
        <v>16.074923119932905</v>
      </c>
      <c r="T308" s="561">
        <v>5.5030954912138075</v>
      </c>
    </row>
    <row r="309" spans="1:20" ht="14.25" x14ac:dyDescent="0.2">
      <c r="A309" s="134"/>
      <c r="B309" s="134"/>
      <c r="C309" s="134"/>
      <c r="D309" s="134" t="s">
        <v>136</v>
      </c>
      <c r="E309" s="134"/>
      <c r="F309" s="134" t="s">
        <v>183</v>
      </c>
      <c r="G309" s="134"/>
      <c r="H309" s="134"/>
      <c r="I309" s="558">
        <v>736</v>
      </c>
      <c r="K309" s="559">
        <v>15.226483744568656</v>
      </c>
      <c r="L309" s="560"/>
      <c r="M309" s="561" t="s">
        <v>1693</v>
      </c>
      <c r="N309" s="270"/>
      <c r="O309" s="561">
        <v>13.702106064450646</v>
      </c>
      <c r="P309" s="561">
        <v>19.849035504612804</v>
      </c>
      <c r="Q309" s="561">
        <v>26.762002042900917</v>
      </c>
      <c r="R309" s="561">
        <v>21.022650210226502</v>
      </c>
      <c r="S309" s="561">
        <v>14.131218457101658</v>
      </c>
      <c r="T309" s="561">
        <v>6.2856020428206643</v>
      </c>
    </row>
    <row r="310" spans="1:20" ht="14.25" x14ac:dyDescent="0.2">
      <c r="A310" s="134"/>
      <c r="B310" s="134"/>
      <c r="C310" s="134"/>
      <c r="D310" s="134" t="s">
        <v>137</v>
      </c>
      <c r="E310" s="134"/>
      <c r="F310" s="134" t="s">
        <v>184</v>
      </c>
      <c r="G310" s="134"/>
      <c r="H310" s="134"/>
      <c r="I310" s="558">
        <v>351</v>
      </c>
      <c r="K310" s="559">
        <v>16.826332102965441</v>
      </c>
      <c r="L310" s="560"/>
      <c r="M310" s="561" t="s">
        <v>1700</v>
      </c>
      <c r="N310" s="270"/>
      <c r="O310" s="561">
        <v>9.6891400888171173</v>
      </c>
      <c r="P310" s="561">
        <v>25.226390685640361</v>
      </c>
      <c r="Q310" s="561">
        <v>39.486054528361016</v>
      </c>
      <c r="R310" s="561">
        <v>17.081210668264909</v>
      </c>
      <c r="S310" s="561">
        <v>13.652828085817777</v>
      </c>
      <c r="T310" s="561">
        <v>6.3788586399362108</v>
      </c>
    </row>
    <row r="311" spans="1:20" ht="14.25" x14ac:dyDescent="0.2">
      <c r="A311" s="134"/>
      <c r="B311" s="134"/>
      <c r="C311" s="134"/>
      <c r="D311" s="134" t="s">
        <v>138</v>
      </c>
      <c r="E311" s="134"/>
      <c r="F311" s="134" t="s">
        <v>185</v>
      </c>
      <c r="G311" s="134"/>
      <c r="H311" s="134"/>
      <c r="I311" s="558">
        <v>275</v>
      </c>
      <c r="K311" s="559">
        <v>16.394059752470987</v>
      </c>
      <c r="L311" s="560"/>
      <c r="M311" s="561" t="s">
        <v>1706</v>
      </c>
      <c r="N311" s="270"/>
      <c r="O311" s="561">
        <v>10.718113612004288</v>
      </c>
      <c r="P311" s="561">
        <v>21.201413427561839</v>
      </c>
      <c r="Q311" s="561">
        <v>32.177332856632106</v>
      </c>
      <c r="R311" s="561">
        <v>23.683280311063982</v>
      </c>
      <c r="S311" s="561">
        <v>16.704631738800302</v>
      </c>
      <c r="T311" s="561">
        <v>5.0437121721587088</v>
      </c>
    </row>
    <row r="312" spans="1:20" ht="14.25" x14ac:dyDescent="0.2">
      <c r="A312" s="134"/>
      <c r="B312" s="134"/>
      <c r="C312" s="134"/>
      <c r="D312" s="134" t="s">
        <v>139</v>
      </c>
      <c r="E312" s="134"/>
      <c r="F312" s="134" t="s">
        <v>186</v>
      </c>
      <c r="G312" s="134"/>
      <c r="H312" s="134"/>
      <c r="I312" s="558">
        <v>429</v>
      </c>
      <c r="K312" s="559">
        <v>17.124777415001756</v>
      </c>
      <c r="L312" s="560"/>
      <c r="M312" s="561" t="s">
        <v>1698</v>
      </c>
      <c r="N312" s="270"/>
      <c r="O312" s="561">
        <v>16.092981671881983</v>
      </c>
      <c r="P312" s="561">
        <v>29.841269841269842</v>
      </c>
      <c r="Q312" s="561">
        <v>28.431372549019606</v>
      </c>
      <c r="R312" s="561">
        <v>23.050847457627121</v>
      </c>
      <c r="S312" s="561">
        <v>13.173944864601122</v>
      </c>
      <c r="T312" s="561">
        <v>7.8891257995735602</v>
      </c>
    </row>
    <row r="313" spans="1:20" x14ac:dyDescent="0.2">
      <c r="A313" s="565"/>
      <c r="B313" s="565"/>
      <c r="C313" s="565"/>
      <c r="D313" s="565"/>
      <c r="E313" s="565"/>
      <c r="F313" s="565"/>
      <c r="G313" s="565"/>
      <c r="H313" s="565"/>
      <c r="I313" s="566"/>
      <c r="J313" s="565"/>
      <c r="K313" s="567"/>
      <c r="L313" s="565"/>
      <c r="M313" s="567"/>
      <c r="N313" s="565"/>
      <c r="O313" s="567"/>
      <c r="P313" s="567"/>
      <c r="Q313" s="567"/>
      <c r="R313" s="567"/>
      <c r="S313" s="567"/>
      <c r="T313" s="567"/>
    </row>
    <row r="315" spans="1:20" s="497" customFormat="1" ht="14.25" x14ac:dyDescent="0.2">
      <c r="A315" s="493"/>
      <c r="B315" s="649" t="s">
        <v>2412</v>
      </c>
      <c r="C315" s="650"/>
      <c r="D315" s="650"/>
      <c r="E315" s="650"/>
      <c r="F315" s="650"/>
      <c r="G315" s="650"/>
      <c r="H315" s="290"/>
      <c r="I315" s="650"/>
      <c r="J315" s="212"/>
      <c r="K315" s="29"/>
      <c r="L315" s="29"/>
      <c r="M315" s="29"/>
      <c r="N315" s="651"/>
      <c r="O315" s="651"/>
      <c r="P315" s="651"/>
      <c r="Q315" s="651"/>
      <c r="R315" s="651"/>
      <c r="S315" s="652"/>
      <c r="T315" s="290"/>
    </row>
    <row r="316" spans="1:20" s="497" customFormat="1" x14ac:dyDescent="0.2">
      <c r="A316" s="493"/>
      <c r="B316" s="650" t="s">
        <v>2276</v>
      </c>
      <c r="C316" s="650"/>
      <c r="D316" s="650"/>
      <c r="E316" s="650"/>
      <c r="F316" s="650"/>
      <c r="G316" s="650"/>
      <c r="H316" s="290"/>
      <c r="I316" s="650"/>
      <c r="J316" s="212"/>
      <c r="K316" s="29"/>
      <c r="L316" s="29"/>
      <c r="M316" s="29"/>
      <c r="N316" s="651"/>
      <c r="O316" s="651"/>
      <c r="P316" s="651"/>
      <c r="Q316" s="651"/>
      <c r="R316" s="651"/>
      <c r="S316" s="652"/>
      <c r="T316" s="290"/>
    </row>
    <row r="317" spans="1:20" ht="15.75" customHeight="1" x14ac:dyDescent="0.3">
      <c r="C317" s="756" t="s">
        <v>2415</v>
      </c>
    </row>
  </sheetData>
  <mergeCells count="12">
    <mergeCell ref="O208:O209"/>
    <mergeCell ref="P208:P209"/>
    <mergeCell ref="R208:R209"/>
    <mergeCell ref="T208:T209"/>
    <mergeCell ref="Q208:Q209"/>
    <mergeCell ref="S208:S209"/>
    <mergeCell ref="C208:C209"/>
    <mergeCell ref="D208:D209"/>
    <mergeCell ref="F208:F209"/>
    <mergeCell ref="I208:I209"/>
    <mergeCell ref="M208:M209"/>
    <mergeCell ref="K208:K20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6" orientation="portrait" r:id="rId1"/>
  <headerFooter alignWithMargins="0">
    <oddFooter>&amp;R32</oddFooter>
  </headerFooter>
  <rowBreaks count="3" manualBreakCount="3">
    <brk id="93" max="16383" man="1"/>
    <brk id="174" max="16383" man="1"/>
    <brk id="25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196"/>
  <sheetViews>
    <sheetView topLeftCell="A54" zoomScaleNormal="100" workbookViewId="0">
      <selection activeCell="D106" sqref="D106"/>
    </sheetView>
  </sheetViews>
  <sheetFormatPr defaultRowHeight="12.75" x14ac:dyDescent="0.2"/>
  <cols>
    <col min="1" max="1" width="0.5703125" style="551" customWidth="1"/>
    <col min="2" max="2" width="1.28515625" style="551" customWidth="1"/>
    <col min="3" max="3" width="13.140625" style="551" customWidth="1"/>
    <col min="4" max="4" width="4.28515625" style="551" customWidth="1"/>
    <col min="5" max="5" width="2.42578125" style="591" customWidth="1"/>
    <col min="6" max="6" width="32" style="551" customWidth="1"/>
    <col min="7" max="7" width="0.7109375" style="551" customWidth="1"/>
    <col min="8" max="8" width="10.85546875" style="592" customWidth="1"/>
    <col min="9" max="9" width="0.5703125" style="551" customWidth="1"/>
    <col min="10" max="10" width="9.28515625" style="594" customWidth="1"/>
    <col min="11" max="11" width="0.5703125" style="551" customWidth="1"/>
    <col min="12" max="12" width="9.28515625" style="594" customWidth="1"/>
    <col min="13" max="13" width="0.5703125" style="551" customWidth="1"/>
    <col min="14" max="14" width="9.28515625" style="594" customWidth="1"/>
    <col min="15" max="15" width="0.5703125" style="551" customWidth="1"/>
    <col min="16" max="16" width="9.28515625" style="594" customWidth="1"/>
    <col min="17" max="17" width="0.5703125" style="551" customWidth="1"/>
    <col min="18" max="18" width="9.28515625" style="594" customWidth="1"/>
    <col min="19" max="19" width="0.7109375" style="551" customWidth="1"/>
    <col min="20" max="20" width="9.28515625" style="594" customWidth="1"/>
    <col min="21" max="21" width="8.7109375" style="543" customWidth="1"/>
    <col min="22" max="23" width="9.140625" style="543"/>
    <col min="24" max="24" width="11.85546875" style="543" bestFit="1" customWidth="1"/>
    <col min="25" max="27" width="4.28515625" style="543" customWidth="1"/>
    <col min="28" max="28" width="11.28515625" style="543" customWidth="1"/>
    <col min="29" max="29" width="9.140625" style="543"/>
    <col min="30" max="30" width="1.140625" style="543" customWidth="1"/>
    <col min="31" max="31" width="9.140625" style="543"/>
    <col min="32" max="32" width="1.140625" style="543" customWidth="1"/>
    <col min="33" max="33" width="9.140625" style="543"/>
    <col min="34" max="34" width="1.140625" style="543" customWidth="1"/>
    <col min="35" max="35" width="9.140625" style="543"/>
    <col min="36" max="36" width="0.85546875" style="543" customWidth="1"/>
    <col min="37" max="37" width="9.140625" style="543"/>
    <col min="38" max="38" width="1" style="543" customWidth="1"/>
    <col min="39" max="39" width="9.140625" style="543"/>
    <col min="40" max="40" width="1.28515625" style="543" customWidth="1"/>
    <col min="41" max="186" width="9.140625" style="543"/>
    <col min="187" max="188" width="0.5703125" style="543" customWidth="1"/>
    <col min="189" max="189" width="10.7109375" style="543" customWidth="1"/>
    <col min="190" max="190" width="4.28515625" style="543" customWidth="1"/>
    <col min="191" max="191" width="2.42578125" style="543" customWidth="1"/>
    <col min="192" max="192" width="16.140625" style="543" customWidth="1"/>
    <col min="193" max="193" width="23" style="543" customWidth="1"/>
    <col min="194" max="194" width="0.7109375" style="543" customWidth="1"/>
    <col min="195" max="195" width="6.42578125" style="543" customWidth="1"/>
    <col min="196" max="197" width="0.5703125" style="543" customWidth="1"/>
    <col min="198" max="198" width="5.42578125" style="543" customWidth="1"/>
    <col min="199" max="199" width="0.5703125" style="543" customWidth="1"/>
    <col min="200" max="200" width="5.7109375" style="543" customWidth="1"/>
    <col min="201" max="201" width="0.5703125" style="543" customWidth="1"/>
    <col min="202" max="202" width="5.5703125" style="543" customWidth="1"/>
    <col min="203" max="203" width="0.5703125" style="543" customWidth="1"/>
    <col min="204" max="204" width="5.42578125" style="543" customWidth="1"/>
    <col min="205" max="205" width="0.5703125" style="543" customWidth="1"/>
    <col min="206" max="206" width="5.5703125" style="543" customWidth="1"/>
    <col min="207" max="207" width="0.7109375" style="543" customWidth="1"/>
    <col min="208" max="208" width="5.42578125" style="543" customWidth="1"/>
    <col min="209" max="442" width="9.140625" style="543"/>
    <col min="443" max="444" width="0.5703125" style="543" customWidth="1"/>
    <col min="445" max="445" width="10.7109375" style="543" customWidth="1"/>
    <col min="446" max="446" width="4.28515625" style="543" customWidth="1"/>
    <col min="447" max="447" width="2.42578125" style="543" customWidth="1"/>
    <col min="448" max="448" width="16.140625" style="543" customWidth="1"/>
    <col min="449" max="449" width="23" style="543" customWidth="1"/>
    <col min="450" max="450" width="0.7109375" style="543" customWidth="1"/>
    <col min="451" max="451" width="6.42578125" style="543" customWidth="1"/>
    <col min="452" max="453" width="0.5703125" style="543" customWidth="1"/>
    <col min="454" max="454" width="5.42578125" style="543" customWidth="1"/>
    <col min="455" max="455" width="0.5703125" style="543" customWidth="1"/>
    <col min="456" max="456" width="5.7109375" style="543" customWidth="1"/>
    <col min="457" max="457" width="0.5703125" style="543" customWidth="1"/>
    <col min="458" max="458" width="5.5703125" style="543" customWidth="1"/>
    <col min="459" max="459" width="0.5703125" style="543" customWidth="1"/>
    <col min="460" max="460" width="5.42578125" style="543" customWidth="1"/>
    <col min="461" max="461" width="0.5703125" style="543" customWidth="1"/>
    <col min="462" max="462" width="5.5703125" style="543" customWidth="1"/>
    <col min="463" max="463" width="0.7109375" style="543" customWidth="1"/>
    <col min="464" max="464" width="5.42578125" style="543" customWidth="1"/>
    <col min="465" max="698" width="9.140625" style="543"/>
    <col min="699" max="700" width="0.5703125" style="543" customWidth="1"/>
    <col min="701" max="701" width="10.7109375" style="543" customWidth="1"/>
    <col min="702" max="702" width="4.28515625" style="543" customWidth="1"/>
    <col min="703" max="703" width="2.42578125" style="543" customWidth="1"/>
    <col min="704" max="704" width="16.140625" style="543" customWidth="1"/>
    <col min="705" max="705" width="23" style="543" customWidth="1"/>
    <col min="706" max="706" width="0.7109375" style="543" customWidth="1"/>
    <col min="707" max="707" width="6.42578125" style="543" customWidth="1"/>
    <col min="708" max="709" width="0.5703125" style="543" customWidth="1"/>
    <col min="710" max="710" width="5.42578125" style="543" customWidth="1"/>
    <col min="711" max="711" width="0.5703125" style="543" customWidth="1"/>
    <col min="712" max="712" width="5.7109375" style="543" customWidth="1"/>
    <col min="713" max="713" width="0.5703125" style="543" customWidth="1"/>
    <col min="714" max="714" width="5.5703125" style="543" customWidth="1"/>
    <col min="715" max="715" width="0.5703125" style="543" customWidth="1"/>
    <col min="716" max="716" width="5.42578125" style="543" customWidth="1"/>
    <col min="717" max="717" width="0.5703125" style="543" customWidth="1"/>
    <col min="718" max="718" width="5.5703125" style="543" customWidth="1"/>
    <col min="719" max="719" width="0.7109375" style="543" customWidth="1"/>
    <col min="720" max="720" width="5.42578125" style="543" customWidth="1"/>
    <col min="721" max="954" width="9.140625" style="543"/>
    <col min="955" max="956" width="0.5703125" style="543" customWidth="1"/>
    <col min="957" max="957" width="10.7109375" style="543" customWidth="1"/>
    <col min="958" max="958" width="4.28515625" style="543" customWidth="1"/>
    <col min="959" max="959" width="2.42578125" style="543" customWidth="1"/>
    <col min="960" max="960" width="16.140625" style="543" customWidth="1"/>
    <col min="961" max="961" width="23" style="543" customWidth="1"/>
    <col min="962" max="962" width="0.7109375" style="543" customWidth="1"/>
    <col min="963" max="963" width="6.42578125" style="543" customWidth="1"/>
    <col min="964" max="965" width="0.5703125" style="543" customWidth="1"/>
    <col min="966" max="966" width="5.42578125" style="543" customWidth="1"/>
    <col min="967" max="967" width="0.5703125" style="543" customWidth="1"/>
    <col min="968" max="968" width="5.7109375" style="543" customWidth="1"/>
    <col min="969" max="969" width="0.5703125" style="543" customWidth="1"/>
    <col min="970" max="970" width="5.5703125" style="543" customWidth="1"/>
    <col min="971" max="971" width="0.5703125" style="543" customWidth="1"/>
    <col min="972" max="972" width="5.42578125" style="543" customWidth="1"/>
    <col min="973" max="973" width="0.5703125" style="543" customWidth="1"/>
    <col min="974" max="974" width="5.5703125" style="543" customWidth="1"/>
    <col min="975" max="975" width="0.7109375" style="543" customWidth="1"/>
    <col min="976" max="976" width="5.42578125" style="543" customWidth="1"/>
    <col min="977" max="1210" width="9.140625" style="543"/>
    <col min="1211" max="1212" width="0.5703125" style="543" customWidth="1"/>
    <col min="1213" max="1213" width="10.7109375" style="543" customWidth="1"/>
    <col min="1214" max="1214" width="4.28515625" style="543" customWidth="1"/>
    <col min="1215" max="1215" width="2.42578125" style="543" customWidth="1"/>
    <col min="1216" max="1216" width="16.140625" style="543" customWidth="1"/>
    <col min="1217" max="1217" width="23" style="543" customWidth="1"/>
    <col min="1218" max="1218" width="0.7109375" style="543" customWidth="1"/>
    <col min="1219" max="1219" width="6.42578125" style="543" customWidth="1"/>
    <col min="1220" max="1221" width="0.5703125" style="543" customWidth="1"/>
    <col min="1222" max="1222" width="5.42578125" style="543" customWidth="1"/>
    <col min="1223" max="1223" width="0.5703125" style="543" customWidth="1"/>
    <col min="1224" max="1224" width="5.7109375" style="543" customWidth="1"/>
    <col min="1225" max="1225" width="0.5703125" style="543" customWidth="1"/>
    <col min="1226" max="1226" width="5.5703125" style="543" customWidth="1"/>
    <col min="1227" max="1227" width="0.5703125" style="543" customWidth="1"/>
    <col min="1228" max="1228" width="5.42578125" style="543" customWidth="1"/>
    <col min="1229" max="1229" width="0.5703125" style="543" customWidth="1"/>
    <col min="1230" max="1230" width="5.5703125" style="543" customWidth="1"/>
    <col min="1231" max="1231" width="0.7109375" style="543" customWidth="1"/>
    <col min="1232" max="1232" width="5.42578125" style="543" customWidth="1"/>
    <col min="1233" max="1466" width="9.140625" style="543"/>
    <col min="1467" max="1468" width="0.5703125" style="543" customWidth="1"/>
    <col min="1469" max="1469" width="10.7109375" style="543" customWidth="1"/>
    <col min="1470" max="1470" width="4.28515625" style="543" customWidth="1"/>
    <col min="1471" max="1471" width="2.42578125" style="543" customWidth="1"/>
    <col min="1472" max="1472" width="16.140625" style="543" customWidth="1"/>
    <col min="1473" max="1473" width="23" style="543" customWidth="1"/>
    <col min="1474" max="1474" width="0.7109375" style="543" customWidth="1"/>
    <col min="1475" max="1475" width="6.42578125" style="543" customWidth="1"/>
    <col min="1476" max="1477" width="0.5703125" style="543" customWidth="1"/>
    <col min="1478" max="1478" width="5.42578125" style="543" customWidth="1"/>
    <col min="1479" max="1479" width="0.5703125" style="543" customWidth="1"/>
    <col min="1480" max="1480" width="5.7109375" style="543" customWidth="1"/>
    <col min="1481" max="1481" width="0.5703125" style="543" customWidth="1"/>
    <col min="1482" max="1482" width="5.5703125" style="543" customWidth="1"/>
    <col min="1483" max="1483" width="0.5703125" style="543" customWidth="1"/>
    <col min="1484" max="1484" width="5.42578125" style="543" customWidth="1"/>
    <col min="1485" max="1485" width="0.5703125" style="543" customWidth="1"/>
    <col min="1486" max="1486" width="5.5703125" style="543" customWidth="1"/>
    <col min="1487" max="1487" width="0.7109375" style="543" customWidth="1"/>
    <col min="1488" max="1488" width="5.42578125" style="543" customWidth="1"/>
    <col min="1489" max="1722" width="9.140625" style="543"/>
    <col min="1723" max="1724" width="0.5703125" style="543" customWidth="1"/>
    <col min="1725" max="1725" width="10.7109375" style="543" customWidth="1"/>
    <col min="1726" max="1726" width="4.28515625" style="543" customWidth="1"/>
    <col min="1727" max="1727" width="2.42578125" style="543" customWidth="1"/>
    <col min="1728" max="1728" width="16.140625" style="543" customWidth="1"/>
    <col min="1729" max="1729" width="23" style="543" customWidth="1"/>
    <col min="1730" max="1730" width="0.7109375" style="543" customWidth="1"/>
    <col min="1731" max="1731" width="6.42578125" style="543" customWidth="1"/>
    <col min="1732" max="1733" width="0.5703125" style="543" customWidth="1"/>
    <col min="1734" max="1734" width="5.42578125" style="543" customWidth="1"/>
    <col min="1735" max="1735" width="0.5703125" style="543" customWidth="1"/>
    <col min="1736" max="1736" width="5.7109375" style="543" customWidth="1"/>
    <col min="1737" max="1737" width="0.5703125" style="543" customWidth="1"/>
    <col min="1738" max="1738" width="5.5703125" style="543" customWidth="1"/>
    <col min="1739" max="1739" width="0.5703125" style="543" customWidth="1"/>
    <col min="1740" max="1740" width="5.42578125" style="543" customWidth="1"/>
    <col min="1741" max="1741" width="0.5703125" style="543" customWidth="1"/>
    <col min="1742" max="1742" width="5.5703125" style="543" customWidth="1"/>
    <col min="1743" max="1743" width="0.7109375" style="543" customWidth="1"/>
    <col min="1744" max="1744" width="5.42578125" style="543" customWidth="1"/>
    <col min="1745" max="1978" width="9.140625" style="543"/>
    <col min="1979" max="1980" width="0.5703125" style="543" customWidth="1"/>
    <col min="1981" max="1981" width="10.7109375" style="543" customWidth="1"/>
    <col min="1982" max="1982" width="4.28515625" style="543" customWidth="1"/>
    <col min="1983" max="1983" width="2.42578125" style="543" customWidth="1"/>
    <col min="1984" max="1984" width="16.140625" style="543" customWidth="1"/>
    <col min="1985" max="1985" width="23" style="543" customWidth="1"/>
    <col min="1986" max="1986" width="0.7109375" style="543" customWidth="1"/>
    <col min="1987" max="1987" width="6.42578125" style="543" customWidth="1"/>
    <col min="1988" max="1989" width="0.5703125" style="543" customWidth="1"/>
    <col min="1990" max="1990" width="5.42578125" style="543" customWidth="1"/>
    <col min="1991" max="1991" width="0.5703125" style="543" customWidth="1"/>
    <col min="1992" max="1992" width="5.7109375" style="543" customWidth="1"/>
    <col min="1993" max="1993" width="0.5703125" style="543" customWidth="1"/>
    <col min="1994" max="1994" width="5.5703125" style="543" customWidth="1"/>
    <col min="1995" max="1995" width="0.5703125" style="543" customWidth="1"/>
    <col min="1996" max="1996" width="5.42578125" style="543" customWidth="1"/>
    <col min="1997" max="1997" width="0.5703125" style="543" customWidth="1"/>
    <col min="1998" max="1998" width="5.5703125" style="543" customWidth="1"/>
    <col min="1999" max="1999" width="0.7109375" style="543" customWidth="1"/>
    <col min="2000" max="2000" width="5.42578125" style="543" customWidth="1"/>
    <col min="2001" max="2234" width="9.140625" style="543"/>
    <col min="2235" max="2236" width="0.5703125" style="543" customWidth="1"/>
    <col min="2237" max="2237" width="10.7109375" style="543" customWidth="1"/>
    <col min="2238" max="2238" width="4.28515625" style="543" customWidth="1"/>
    <col min="2239" max="2239" width="2.42578125" style="543" customWidth="1"/>
    <col min="2240" max="2240" width="16.140625" style="543" customWidth="1"/>
    <col min="2241" max="2241" width="23" style="543" customWidth="1"/>
    <col min="2242" max="2242" width="0.7109375" style="543" customWidth="1"/>
    <col min="2243" max="2243" width="6.42578125" style="543" customWidth="1"/>
    <col min="2244" max="2245" width="0.5703125" style="543" customWidth="1"/>
    <col min="2246" max="2246" width="5.42578125" style="543" customWidth="1"/>
    <col min="2247" max="2247" width="0.5703125" style="543" customWidth="1"/>
    <col min="2248" max="2248" width="5.7109375" style="543" customWidth="1"/>
    <col min="2249" max="2249" width="0.5703125" style="543" customWidth="1"/>
    <col min="2250" max="2250" width="5.5703125" style="543" customWidth="1"/>
    <col min="2251" max="2251" width="0.5703125" style="543" customWidth="1"/>
    <col min="2252" max="2252" width="5.42578125" style="543" customWidth="1"/>
    <col min="2253" max="2253" width="0.5703125" style="543" customWidth="1"/>
    <col min="2254" max="2254" width="5.5703125" style="543" customWidth="1"/>
    <col min="2255" max="2255" width="0.7109375" style="543" customWidth="1"/>
    <col min="2256" max="2256" width="5.42578125" style="543" customWidth="1"/>
    <col min="2257" max="2490" width="9.140625" style="543"/>
    <col min="2491" max="2492" width="0.5703125" style="543" customWidth="1"/>
    <col min="2493" max="2493" width="10.7109375" style="543" customWidth="1"/>
    <col min="2494" max="2494" width="4.28515625" style="543" customWidth="1"/>
    <col min="2495" max="2495" width="2.42578125" style="543" customWidth="1"/>
    <col min="2496" max="2496" width="16.140625" style="543" customWidth="1"/>
    <col min="2497" max="2497" width="23" style="543" customWidth="1"/>
    <col min="2498" max="2498" width="0.7109375" style="543" customWidth="1"/>
    <col min="2499" max="2499" width="6.42578125" style="543" customWidth="1"/>
    <col min="2500" max="2501" width="0.5703125" style="543" customWidth="1"/>
    <col min="2502" max="2502" width="5.42578125" style="543" customWidth="1"/>
    <col min="2503" max="2503" width="0.5703125" style="543" customWidth="1"/>
    <col min="2504" max="2504" width="5.7109375" style="543" customWidth="1"/>
    <col min="2505" max="2505" width="0.5703125" style="543" customWidth="1"/>
    <col min="2506" max="2506" width="5.5703125" style="543" customWidth="1"/>
    <col min="2507" max="2507" width="0.5703125" style="543" customWidth="1"/>
    <col min="2508" max="2508" width="5.42578125" style="543" customWidth="1"/>
    <col min="2509" max="2509" width="0.5703125" style="543" customWidth="1"/>
    <col min="2510" max="2510" width="5.5703125" style="543" customWidth="1"/>
    <col min="2511" max="2511" width="0.7109375" style="543" customWidth="1"/>
    <col min="2512" max="2512" width="5.42578125" style="543" customWidth="1"/>
    <col min="2513" max="2746" width="9.140625" style="543"/>
    <col min="2747" max="2748" width="0.5703125" style="543" customWidth="1"/>
    <col min="2749" max="2749" width="10.7109375" style="543" customWidth="1"/>
    <col min="2750" max="2750" width="4.28515625" style="543" customWidth="1"/>
    <col min="2751" max="2751" width="2.42578125" style="543" customWidth="1"/>
    <col min="2752" max="2752" width="16.140625" style="543" customWidth="1"/>
    <col min="2753" max="2753" width="23" style="543" customWidth="1"/>
    <col min="2754" max="2754" width="0.7109375" style="543" customWidth="1"/>
    <col min="2755" max="2755" width="6.42578125" style="543" customWidth="1"/>
    <col min="2756" max="2757" width="0.5703125" style="543" customWidth="1"/>
    <col min="2758" max="2758" width="5.42578125" style="543" customWidth="1"/>
    <col min="2759" max="2759" width="0.5703125" style="543" customWidth="1"/>
    <col min="2760" max="2760" width="5.7109375" style="543" customWidth="1"/>
    <col min="2761" max="2761" width="0.5703125" style="543" customWidth="1"/>
    <col min="2762" max="2762" width="5.5703125" style="543" customWidth="1"/>
    <col min="2763" max="2763" width="0.5703125" style="543" customWidth="1"/>
    <col min="2764" max="2764" width="5.42578125" style="543" customWidth="1"/>
    <col min="2765" max="2765" width="0.5703125" style="543" customWidth="1"/>
    <col min="2766" max="2766" width="5.5703125" style="543" customWidth="1"/>
    <col min="2767" max="2767" width="0.7109375" style="543" customWidth="1"/>
    <col min="2768" max="2768" width="5.42578125" style="543" customWidth="1"/>
    <col min="2769" max="3002" width="9.140625" style="543"/>
    <col min="3003" max="3004" width="0.5703125" style="543" customWidth="1"/>
    <col min="3005" max="3005" width="10.7109375" style="543" customWidth="1"/>
    <col min="3006" max="3006" width="4.28515625" style="543" customWidth="1"/>
    <col min="3007" max="3007" width="2.42578125" style="543" customWidth="1"/>
    <col min="3008" max="3008" width="16.140625" style="543" customWidth="1"/>
    <col min="3009" max="3009" width="23" style="543" customWidth="1"/>
    <col min="3010" max="3010" width="0.7109375" style="543" customWidth="1"/>
    <col min="3011" max="3011" width="6.42578125" style="543" customWidth="1"/>
    <col min="3012" max="3013" width="0.5703125" style="543" customWidth="1"/>
    <col min="3014" max="3014" width="5.42578125" style="543" customWidth="1"/>
    <col min="3015" max="3015" width="0.5703125" style="543" customWidth="1"/>
    <col min="3016" max="3016" width="5.7109375" style="543" customWidth="1"/>
    <col min="3017" max="3017" width="0.5703125" style="543" customWidth="1"/>
    <col min="3018" max="3018" width="5.5703125" style="543" customWidth="1"/>
    <col min="3019" max="3019" width="0.5703125" style="543" customWidth="1"/>
    <col min="3020" max="3020" width="5.42578125" style="543" customWidth="1"/>
    <col min="3021" max="3021" width="0.5703125" style="543" customWidth="1"/>
    <col min="3022" max="3022" width="5.5703125" style="543" customWidth="1"/>
    <col min="3023" max="3023" width="0.7109375" style="543" customWidth="1"/>
    <col min="3024" max="3024" width="5.42578125" style="543" customWidth="1"/>
    <col min="3025" max="3258" width="9.140625" style="543"/>
    <col min="3259" max="3260" width="0.5703125" style="543" customWidth="1"/>
    <col min="3261" max="3261" width="10.7109375" style="543" customWidth="1"/>
    <col min="3262" max="3262" width="4.28515625" style="543" customWidth="1"/>
    <col min="3263" max="3263" width="2.42578125" style="543" customWidth="1"/>
    <col min="3264" max="3264" width="16.140625" style="543" customWidth="1"/>
    <col min="3265" max="3265" width="23" style="543" customWidth="1"/>
    <col min="3266" max="3266" width="0.7109375" style="543" customWidth="1"/>
    <col min="3267" max="3267" width="6.42578125" style="543" customWidth="1"/>
    <col min="3268" max="3269" width="0.5703125" style="543" customWidth="1"/>
    <col min="3270" max="3270" width="5.42578125" style="543" customWidth="1"/>
    <col min="3271" max="3271" width="0.5703125" style="543" customWidth="1"/>
    <col min="3272" max="3272" width="5.7109375" style="543" customWidth="1"/>
    <col min="3273" max="3273" width="0.5703125" style="543" customWidth="1"/>
    <col min="3274" max="3274" width="5.5703125" style="543" customWidth="1"/>
    <col min="3275" max="3275" width="0.5703125" style="543" customWidth="1"/>
    <col min="3276" max="3276" width="5.42578125" style="543" customWidth="1"/>
    <col min="3277" max="3277" width="0.5703125" style="543" customWidth="1"/>
    <col min="3278" max="3278" width="5.5703125" style="543" customWidth="1"/>
    <col min="3279" max="3279" width="0.7109375" style="543" customWidth="1"/>
    <col min="3280" max="3280" width="5.42578125" style="543" customWidth="1"/>
    <col min="3281" max="3514" width="9.140625" style="543"/>
    <col min="3515" max="3516" width="0.5703125" style="543" customWidth="1"/>
    <col min="3517" max="3517" width="10.7109375" style="543" customWidth="1"/>
    <col min="3518" max="3518" width="4.28515625" style="543" customWidth="1"/>
    <col min="3519" max="3519" width="2.42578125" style="543" customWidth="1"/>
    <col min="3520" max="3520" width="16.140625" style="543" customWidth="1"/>
    <col min="3521" max="3521" width="23" style="543" customWidth="1"/>
    <col min="3522" max="3522" width="0.7109375" style="543" customWidth="1"/>
    <col min="3523" max="3523" width="6.42578125" style="543" customWidth="1"/>
    <col min="3524" max="3525" width="0.5703125" style="543" customWidth="1"/>
    <col min="3526" max="3526" width="5.42578125" style="543" customWidth="1"/>
    <col min="3527" max="3527" width="0.5703125" style="543" customWidth="1"/>
    <col min="3528" max="3528" width="5.7109375" style="543" customWidth="1"/>
    <col min="3529" max="3529" width="0.5703125" style="543" customWidth="1"/>
    <col min="3530" max="3530" width="5.5703125" style="543" customWidth="1"/>
    <col min="3531" max="3531" width="0.5703125" style="543" customWidth="1"/>
    <col min="3532" max="3532" width="5.42578125" style="543" customWidth="1"/>
    <col min="3533" max="3533" width="0.5703125" style="543" customWidth="1"/>
    <col min="3534" max="3534" width="5.5703125" style="543" customWidth="1"/>
    <col min="3535" max="3535" width="0.7109375" style="543" customWidth="1"/>
    <col min="3536" max="3536" width="5.42578125" style="543" customWidth="1"/>
    <col min="3537" max="3770" width="9.140625" style="543"/>
    <col min="3771" max="3772" width="0.5703125" style="543" customWidth="1"/>
    <col min="3773" max="3773" width="10.7109375" style="543" customWidth="1"/>
    <col min="3774" max="3774" width="4.28515625" style="543" customWidth="1"/>
    <col min="3775" max="3775" width="2.42578125" style="543" customWidth="1"/>
    <col min="3776" max="3776" width="16.140625" style="543" customWidth="1"/>
    <col min="3777" max="3777" width="23" style="543" customWidth="1"/>
    <col min="3778" max="3778" width="0.7109375" style="543" customWidth="1"/>
    <col min="3779" max="3779" width="6.42578125" style="543" customWidth="1"/>
    <col min="3780" max="3781" width="0.5703125" style="543" customWidth="1"/>
    <col min="3782" max="3782" width="5.42578125" style="543" customWidth="1"/>
    <col min="3783" max="3783" width="0.5703125" style="543" customWidth="1"/>
    <col min="3784" max="3784" width="5.7109375" style="543" customWidth="1"/>
    <col min="3785" max="3785" width="0.5703125" style="543" customWidth="1"/>
    <col min="3786" max="3786" width="5.5703125" style="543" customWidth="1"/>
    <col min="3787" max="3787" width="0.5703125" style="543" customWidth="1"/>
    <col min="3788" max="3788" width="5.42578125" style="543" customWidth="1"/>
    <col min="3789" max="3789" width="0.5703125" style="543" customWidth="1"/>
    <col min="3790" max="3790" width="5.5703125" style="543" customWidth="1"/>
    <col min="3791" max="3791" width="0.7109375" style="543" customWidth="1"/>
    <col min="3792" max="3792" width="5.42578125" style="543" customWidth="1"/>
    <col min="3793" max="4026" width="9.140625" style="543"/>
    <col min="4027" max="4028" width="0.5703125" style="543" customWidth="1"/>
    <col min="4029" max="4029" width="10.7109375" style="543" customWidth="1"/>
    <col min="4030" max="4030" width="4.28515625" style="543" customWidth="1"/>
    <col min="4031" max="4031" width="2.42578125" style="543" customWidth="1"/>
    <col min="4032" max="4032" width="16.140625" style="543" customWidth="1"/>
    <col min="4033" max="4033" width="23" style="543" customWidth="1"/>
    <col min="4034" max="4034" width="0.7109375" style="543" customWidth="1"/>
    <col min="4035" max="4035" width="6.42578125" style="543" customWidth="1"/>
    <col min="4036" max="4037" width="0.5703125" style="543" customWidth="1"/>
    <col min="4038" max="4038" width="5.42578125" style="543" customWidth="1"/>
    <col min="4039" max="4039" width="0.5703125" style="543" customWidth="1"/>
    <col min="4040" max="4040" width="5.7109375" style="543" customWidth="1"/>
    <col min="4041" max="4041" width="0.5703125" style="543" customWidth="1"/>
    <col min="4042" max="4042" width="5.5703125" style="543" customWidth="1"/>
    <col min="4043" max="4043" width="0.5703125" style="543" customWidth="1"/>
    <col min="4044" max="4044" width="5.42578125" style="543" customWidth="1"/>
    <col min="4045" max="4045" width="0.5703125" style="543" customWidth="1"/>
    <col min="4046" max="4046" width="5.5703125" style="543" customWidth="1"/>
    <col min="4047" max="4047" width="0.7109375" style="543" customWidth="1"/>
    <col min="4048" max="4048" width="5.42578125" style="543" customWidth="1"/>
    <col min="4049" max="4282" width="9.140625" style="543"/>
    <col min="4283" max="4284" width="0.5703125" style="543" customWidth="1"/>
    <col min="4285" max="4285" width="10.7109375" style="543" customWidth="1"/>
    <col min="4286" max="4286" width="4.28515625" style="543" customWidth="1"/>
    <col min="4287" max="4287" width="2.42578125" style="543" customWidth="1"/>
    <col min="4288" max="4288" width="16.140625" style="543" customWidth="1"/>
    <col min="4289" max="4289" width="23" style="543" customWidth="1"/>
    <col min="4290" max="4290" width="0.7109375" style="543" customWidth="1"/>
    <col min="4291" max="4291" width="6.42578125" style="543" customWidth="1"/>
    <col min="4292" max="4293" width="0.5703125" style="543" customWidth="1"/>
    <col min="4294" max="4294" width="5.42578125" style="543" customWidth="1"/>
    <col min="4295" max="4295" width="0.5703125" style="543" customWidth="1"/>
    <col min="4296" max="4296" width="5.7109375" style="543" customWidth="1"/>
    <col min="4297" max="4297" width="0.5703125" style="543" customWidth="1"/>
    <col min="4298" max="4298" width="5.5703125" style="543" customWidth="1"/>
    <col min="4299" max="4299" width="0.5703125" style="543" customWidth="1"/>
    <col min="4300" max="4300" width="5.42578125" style="543" customWidth="1"/>
    <col min="4301" max="4301" width="0.5703125" style="543" customWidth="1"/>
    <col min="4302" max="4302" width="5.5703125" style="543" customWidth="1"/>
    <col min="4303" max="4303" width="0.7109375" style="543" customWidth="1"/>
    <col min="4304" max="4304" width="5.42578125" style="543" customWidth="1"/>
    <col min="4305" max="4538" width="9.140625" style="543"/>
    <col min="4539" max="4540" width="0.5703125" style="543" customWidth="1"/>
    <col min="4541" max="4541" width="10.7109375" style="543" customWidth="1"/>
    <col min="4542" max="4542" width="4.28515625" style="543" customWidth="1"/>
    <col min="4543" max="4543" width="2.42578125" style="543" customWidth="1"/>
    <col min="4544" max="4544" width="16.140625" style="543" customWidth="1"/>
    <col min="4545" max="4545" width="23" style="543" customWidth="1"/>
    <col min="4546" max="4546" width="0.7109375" style="543" customWidth="1"/>
    <col min="4547" max="4547" width="6.42578125" style="543" customWidth="1"/>
    <col min="4548" max="4549" width="0.5703125" style="543" customWidth="1"/>
    <col min="4550" max="4550" width="5.42578125" style="543" customWidth="1"/>
    <col min="4551" max="4551" width="0.5703125" style="543" customWidth="1"/>
    <col min="4552" max="4552" width="5.7109375" style="543" customWidth="1"/>
    <col min="4553" max="4553" width="0.5703125" style="543" customWidth="1"/>
    <col min="4554" max="4554" width="5.5703125" style="543" customWidth="1"/>
    <col min="4555" max="4555" width="0.5703125" style="543" customWidth="1"/>
    <col min="4556" max="4556" width="5.42578125" style="543" customWidth="1"/>
    <col min="4557" max="4557" width="0.5703125" style="543" customWidth="1"/>
    <col min="4558" max="4558" width="5.5703125" style="543" customWidth="1"/>
    <col min="4559" max="4559" width="0.7109375" style="543" customWidth="1"/>
    <col min="4560" max="4560" width="5.42578125" style="543" customWidth="1"/>
    <col min="4561" max="4794" width="9.140625" style="543"/>
    <col min="4795" max="4796" width="0.5703125" style="543" customWidth="1"/>
    <col min="4797" max="4797" width="10.7109375" style="543" customWidth="1"/>
    <col min="4798" max="4798" width="4.28515625" style="543" customWidth="1"/>
    <col min="4799" max="4799" width="2.42578125" style="543" customWidth="1"/>
    <col min="4800" max="4800" width="16.140625" style="543" customWidth="1"/>
    <col min="4801" max="4801" width="23" style="543" customWidth="1"/>
    <col min="4802" max="4802" width="0.7109375" style="543" customWidth="1"/>
    <col min="4803" max="4803" width="6.42578125" style="543" customWidth="1"/>
    <col min="4804" max="4805" width="0.5703125" style="543" customWidth="1"/>
    <col min="4806" max="4806" width="5.42578125" style="543" customWidth="1"/>
    <col min="4807" max="4807" width="0.5703125" style="543" customWidth="1"/>
    <col min="4808" max="4808" width="5.7109375" style="543" customWidth="1"/>
    <col min="4809" max="4809" width="0.5703125" style="543" customWidth="1"/>
    <col min="4810" max="4810" width="5.5703125" style="543" customWidth="1"/>
    <col min="4811" max="4811" width="0.5703125" style="543" customWidth="1"/>
    <col min="4812" max="4812" width="5.42578125" style="543" customWidth="1"/>
    <col min="4813" max="4813" width="0.5703125" style="543" customWidth="1"/>
    <col min="4814" max="4814" width="5.5703125" style="543" customWidth="1"/>
    <col min="4815" max="4815" width="0.7109375" style="543" customWidth="1"/>
    <col min="4816" max="4816" width="5.42578125" style="543" customWidth="1"/>
    <col min="4817" max="5050" width="9.140625" style="543"/>
    <col min="5051" max="5052" width="0.5703125" style="543" customWidth="1"/>
    <col min="5053" max="5053" width="10.7109375" style="543" customWidth="1"/>
    <col min="5054" max="5054" width="4.28515625" style="543" customWidth="1"/>
    <col min="5055" max="5055" width="2.42578125" style="543" customWidth="1"/>
    <col min="5056" max="5056" width="16.140625" style="543" customWidth="1"/>
    <col min="5057" max="5057" width="23" style="543" customWidth="1"/>
    <col min="5058" max="5058" width="0.7109375" style="543" customWidth="1"/>
    <col min="5059" max="5059" width="6.42578125" style="543" customWidth="1"/>
    <col min="5060" max="5061" width="0.5703125" style="543" customWidth="1"/>
    <col min="5062" max="5062" width="5.42578125" style="543" customWidth="1"/>
    <col min="5063" max="5063" width="0.5703125" style="543" customWidth="1"/>
    <col min="5064" max="5064" width="5.7109375" style="543" customWidth="1"/>
    <col min="5065" max="5065" width="0.5703125" style="543" customWidth="1"/>
    <col min="5066" max="5066" width="5.5703125" style="543" customWidth="1"/>
    <col min="5067" max="5067" width="0.5703125" style="543" customWidth="1"/>
    <col min="5068" max="5068" width="5.42578125" style="543" customWidth="1"/>
    <col min="5069" max="5069" width="0.5703125" style="543" customWidth="1"/>
    <col min="5070" max="5070" width="5.5703125" style="543" customWidth="1"/>
    <col min="5071" max="5071" width="0.7109375" style="543" customWidth="1"/>
    <col min="5072" max="5072" width="5.42578125" style="543" customWidth="1"/>
    <col min="5073" max="5306" width="9.140625" style="543"/>
    <col min="5307" max="5308" width="0.5703125" style="543" customWidth="1"/>
    <col min="5309" max="5309" width="10.7109375" style="543" customWidth="1"/>
    <col min="5310" max="5310" width="4.28515625" style="543" customWidth="1"/>
    <col min="5311" max="5311" width="2.42578125" style="543" customWidth="1"/>
    <col min="5312" max="5312" width="16.140625" style="543" customWidth="1"/>
    <col min="5313" max="5313" width="23" style="543" customWidth="1"/>
    <col min="5314" max="5314" width="0.7109375" style="543" customWidth="1"/>
    <col min="5315" max="5315" width="6.42578125" style="543" customWidth="1"/>
    <col min="5316" max="5317" width="0.5703125" style="543" customWidth="1"/>
    <col min="5318" max="5318" width="5.42578125" style="543" customWidth="1"/>
    <col min="5319" max="5319" width="0.5703125" style="543" customWidth="1"/>
    <col min="5320" max="5320" width="5.7109375" style="543" customWidth="1"/>
    <col min="5321" max="5321" width="0.5703125" style="543" customWidth="1"/>
    <col min="5322" max="5322" width="5.5703125" style="543" customWidth="1"/>
    <col min="5323" max="5323" width="0.5703125" style="543" customWidth="1"/>
    <col min="5324" max="5324" width="5.42578125" style="543" customWidth="1"/>
    <col min="5325" max="5325" width="0.5703125" style="543" customWidth="1"/>
    <col min="5326" max="5326" width="5.5703125" style="543" customWidth="1"/>
    <col min="5327" max="5327" width="0.7109375" style="543" customWidth="1"/>
    <col min="5328" max="5328" width="5.42578125" style="543" customWidth="1"/>
    <col min="5329" max="5562" width="9.140625" style="543"/>
    <col min="5563" max="5564" width="0.5703125" style="543" customWidth="1"/>
    <col min="5565" max="5565" width="10.7109375" style="543" customWidth="1"/>
    <col min="5566" max="5566" width="4.28515625" style="543" customWidth="1"/>
    <col min="5567" max="5567" width="2.42578125" style="543" customWidth="1"/>
    <col min="5568" max="5568" width="16.140625" style="543" customWidth="1"/>
    <col min="5569" max="5569" width="23" style="543" customWidth="1"/>
    <col min="5570" max="5570" width="0.7109375" style="543" customWidth="1"/>
    <col min="5571" max="5571" width="6.42578125" style="543" customWidth="1"/>
    <col min="5572" max="5573" width="0.5703125" style="543" customWidth="1"/>
    <col min="5574" max="5574" width="5.42578125" style="543" customWidth="1"/>
    <col min="5575" max="5575" width="0.5703125" style="543" customWidth="1"/>
    <col min="5576" max="5576" width="5.7109375" style="543" customWidth="1"/>
    <col min="5577" max="5577" width="0.5703125" style="543" customWidth="1"/>
    <col min="5578" max="5578" width="5.5703125" style="543" customWidth="1"/>
    <col min="5579" max="5579" width="0.5703125" style="543" customWidth="1"/>
    <col min="5580" max="5580" width="5.42578125" style="543" customWidth="1"/>
    <col min="5581" max="5581" width="0.5703125" style="543" customWidth="1"/>
    <col min="5582" max="5582" width="5.5703125" style="543" customWidth="1"/>
    <col min="5583" max="5583" width="0.7109375" style="543" customWidth="1"/>
    <col min="5584" max="5584" width="5.42578125" style="543" customWidth="1"/>
    <col min="5585" max="5818" width="9.140625" style="543"/>
    <col min="5819" max="5820" width="0.5703125" style="543" customWidth="1"/>
    <col min="5821" max="5821" width="10.7109375" style="543" customWidth="1"/>
    <col min="5822" max="5822" width="4.28515625" style="543" customWidth="1"/>
    <col min="5823" max="5823" width="2.42578125" style="543" customWidth="1"/>
    <col min="5824" max="5824" width="16.140625" style="543" customWidth="1"/>
    <col min="5825" max="5825" width="23" style="543" customWidth="1"/>
    <col min="5826" max="5826" width="0.7109375" style="543" customWidth="1"/>
    <col min="5827" max="5827" width="6.42578125" style="543" customWidth="1"/>
    <col min="5828" max="5829" width="0.5703125" style="543" customWidth="1"/>
    <col min="5830" max="5830" width="5.42578125" style="543" customWidth="1"/>
    <col min="5831" max="5831" width="0.5703125" style="543" customWidth="1"/>
    <col min="5832" max="5832" width="5.7109375" style="543" customWidth="1"/>
    <col min="5833" max="5833" width="0.5703125" style="543" customWidth="1"/>
    <col min="5834" max="5834" width="5.5703125" style="543" customWidth="1"/>
    <col min="5835" max="5835" width="0.5703125" style="543" customWidth="1"/>
    <col min="5836" max="5836" width="5.42578125" style="543" customWidth="1"/>
    <col min="5837" max="5837" width="0.5703125" style="543" customWidth="1"/>
    <col min="5838" max="5838" width="5.5703125" style="543" customWidth="1"/>
    <col min="5839" max="5839" width="0.7109375" style="543" customWidth="1"/>
    <col min="5840" max="5840" width="5.42578125" style="543" customWidth="1"/>
    <col min="5841" max="6074" width="9.140625" style="543"/>
    <col min="6075" max="6076" width="0.5703125" style="543" customWidth="1"/>
    <col min="6077" max="6077" width="10.7109375" style="543" customWidth="1"/>
    <col min="6078" max="6078" width="4.28515625" style="543" customWidth="1"/>
    <col min="6079" max="6079" width="2.42578125" style="543" customWidth="1"/>
    <col min="6080" max="6080" width="16.140625" style="543" customWidth="1"/>
    <col min="6081" max="6081" width="23" style="543" customWidth="1"/>
    <col min="6082" max="6082" width="0.7109375" style="543" customWidth="1"/>
    <col min="6083" max="6083" width="6.42578125" style="543" customWidth="1"/>
    <col min="6084" max="6085" width="0.5703125" style="543" customWidth="1"/>
    <col min="6086" max="6086" width="5.42578125" style="543" customWidth="1"/>
    <col min="6087" max="6087" width="0.5703125" style="543" customWidth="1"/>
    <col min="6088" max="6088" width="5.7109375" style="543" customWidth="1"/>
    <col min="6089" max="6089" width="0.5703125" style="543" customWidth="1"/>
    <col min="6090" max="6090" width="5.5703125" style="543" customWidth="1"/>
    <col min="6091" max="6091" width="0.5703125" style="543" customWidth="1"/>
    <col min="6092" max="6092" width="5.42578125" style="543" customWidth="1"/>
    <col min="6093" max="6093" width="0.5703125" style="543" customWidth="1"/>
    <col min="6094" max="6094" width="5.5703125" style="543" customWidth="1"/>
    <col min="6095" max="6095" width="0.7109375" style="543" customWidth="1"/>
    <col min="6096" max="6096" width="5.42578125" style="543" customWidth="1"/>
    <col min="6097" max="6330" width="9.140625" style="543"/>
    <col min="6331" max="6332" width="0.5703125" style="543" customWidth="1"/>
    <col min="6333" max="6333" width="10.7109375" style="543" customWidth="1"/>
    <col min="6334" max="6334" width="4.28515625" style="543" customWidth="1"/>
    <col min="6335" max="6335" width="2.42578125" style="543" customWidth="1"/>
    <col min="6336" max="6336" width="16.140625" style="543" customWidth="1"/>
    <col min="6337" max="6337" width="23" style="543" customWidth="1"/>
    <col min="6338" max="6338" width="0.7109375" style="543" customWidth="1"/>
    <col min="6339" max="6339" width="6.42578125" style="543" customWidth="1"/>
    <col min="6340" max="6341" width="0.5703125" style="543" customWidth="1"/>
    <col min="6342" max="6342" width="5.42578125" style="543" customWidth="1"/>
    <col min="6343" max="6343" width="0.5703125" style="543" customWidth="1"/>
    <col min="6344" max="6344" width="5.7109375" style="543" customWidth="1"/>
    <col min="6345" max="6345" width="0.5703125" style="543" customWidth="1"/>
    <col min="6346" max="6346" width="5.5703125" style="543" customWidth="1"/>
    <col min="6347" max="6347" width="0.5703125" style="543" customWidth="1"/>
    <col min="6348" max="6348" width="5.42578125" style="543" customWidth="1"/>
    <col min="6349" max="6349" width="0.5703125" style="543" customWidth="1"/>
    <col min="6350" max="6350" width="5.5703125" style="543" customWidth="1"/>
    <col min="6351" max="6351" width="0.7109375" style="543" customWidth="1"/>
    <col min="6352" max="6352" width="5.42578125" style="543" customWidth="1"/>
    <col min="6353" max="6586" width="9.140625" style="543"/>
    <col min="6587" max="6588" width="0.5703125" style="543" customWidth="1"/>
    <col min="6589" max="6589" width="10.7109375" style="543" customWidth="1"/>
    <col min="6590" max="6590" width="4.28515625" style="543" customWidth="1"/>
    <col min="6591" max="6591" width="2.42578125" style="543" customWidth="1"/>
    <col min="6592" max="6592" width="16.140625" style="543" customWidth="1"/>
    <col min="6593" max="6593" width="23" style="543" customWidth="1"/>
    <col min="6594" max="6594" width="0.7109375" style="543" customWidth="1"/>
    <col min="6595" max="6595" width="6.42578125" style="543" customWidth="1"/>
    <col min="6596" max="6597" width="0.5703125" style="543" customWidth="1"/>
    <col min="6598" max="6598" width="5.42578125" style="543" customWidth="1"/>
    <col min="6599" max="6599" width="0.5703125" style="543" customWidth="1"/>
    <col min="6600" max="6600" width="5.7109375" style="543" customWidth="1"/>
    <col min="6601" max="6601" width="0.5703125" style="543" customWidth="1"/>
    <col min="6602" max="6602" width="5.5703125" style="543" customWidth="1"/>
    <col min="6603" max="6603" width="0.5703125" style="543" customWidth="1"/>
    <col min="6604" max="6604" width="5.42578125" style="543" customWidth="1"/>
    <col min="6605" max="6605" width="0.5703125" style="543" customWidth="1"/>
    <col min="6606" max="6606" width="5.5703125" style="543" customWidth="1"/>
    <col min="6607" max="6607" width="0.7109375" style="543" customWidth="1"/>
    <col min="6608" max="6608" width="5.42578125" style="543" customWidth="1"/>
    <col min="6609" max="6842" width="9.140625" style="543"/>
    <col min="6843" max="6844" width="0.5703125" style="543" customWidth="1"/>
    <col min="6845" max="6845" width="10.7109375" style="543" customWidth="1"/>
    <col min="6846" max="6846" width="4.28515625" style="543" customWidth="1"/>
    <col min="6847" max="6847" width="2.42578125" style="543" customWidth="1"/>
    <col min="6848" max="6848" width="16.140625" style="543" customWidth="1"/>
    <col min="6849" max="6849" width="23" style="543" customWidth="1"/>
    <col min="6850" max="6850" width="0.7109375" style="543" customWidth="1"/>
    <col min="6851" max="6851" width="6.42578125" style="543" customWidth="1"/>
    <col min="6852" max="6853" width="0.5703125" style="543" customWidth="1"/>
    <col min="6854" max="6854" width="5.42578125" style="543" customWidth="1"/>
    <col min="6855" max="6855" width="0.5703125" style="543" customWidth="1"/>
    <col min="6856" max="6856" width="5.7109375" style="543" customWidth="1"/>
    <col min="6857" max="6857" width="0.5703125" style="543" customWidth="1"/>
    <col min="6858" max="6858" width="5.5703125" style="543" customWidth="1"/>
    <col min="6859" max="6859" width="0.5703125" style="543" customWidth="1"/>
    <col min="6860" max="6860" width="5.42578125" style="543" customWidth="1"/>
    <col min="6861" max="6861" width="0.5703125" style="543" customWidth="1"/>
    <col min="6862" max="6862" width="5.5703125" style="543" customWidth="1"/>
    <col min="6863" max="6863" width="0.7109375" style="543" customWidth="1"/>
    <col min="6864" max="6864" width="5.42578125" style="543" customWidth="1"/>
    <col min="6865" max="7098" width="9.140625" style="543"/>
    <col min="7099" max="7100" width="0.5703125" style="543" customWidth="1"/>
    <col min="7101" max="7101" width="10.7109375" style="543" customWidth="1"/>
    <col min="7102" max="7102" width="4.28515625" style="543" customWidth="1"/>
    <col min="7103" max="7103" width="2.42578125" style="543" customWidth="1"/>
    <col min="7104" max="7104" width="16.140625" style="543" customWidth="1"/>
    <col min="7105" max="7105" width="23" style="543" customWidth="1"/>
    <col min="7106" max="7106" width="0.7109375" style="543" customWidth="1"/>
    <col min="7107" max="7107" width="6.42578125" style="543" customWidth="1"/>
    <col min="7108" max="7109" width="0.5703125" style="543" customWidth="1"/>
    <col min="7110" max="7110" width="5.42578125" style="543" customWidth="1"/>
    <col min="7111" max="7111" width="0.5703125" style="543" customWidth="1"/>
    <col min="7112" max="7112" width="5.7109375" style="543" customWidth="1"/>
    <col min="7113" max="7113" width="0.5703125" style="543" customWidth="1"/>
    <col min="7114" max="7114" width="5.5703125" style="543" customWidth="1"/>
    <col min="7115" max="7115" width="0.5703125" style="543" customWidth="1"/>
    <col min="7116" max="7116" width="5.42578125" style="543" customWidth="1"/>
    <col min="7117" max="7117" width="0.5703125" style="543" customWidth="1"/>
    <col min="7118" max="7118" width="5.5703125" style="543" customWidth="1"/>
    <col min="7119" max="7119" width="0.7109375" style="543" customWidth="1"/>
    <col min="7120" max="7120" width="5.42578125" style="543" customWidth="1"/>
    <col min="7121" max="7354" width="9.140625" style="543"/>
    <col min="7355" max="7356" width="0.5703125" style="543" customWidth="1"/>
    <col min="7357" max="7357" width="10.7109375" style="543" customWidth="1"/>
    <col min="7358" max="7358" width="4.28515625" style="543" customWidth="1"/>
    <col min="7359" max="7359" width="2.42578125" style="543" customWidth="1"/>
    <col min="7360" max="7360" width="16.140625" style="543" customWidth="1"/>
    <col min="7361" max="7361" width="23" style="543" customWidth="1"/>
    <col min="7362" max="7362" width="0.7109375" style="543" customWidth="1"/>
    <col min="7363" max="7363" width="6.42578125" style="543" customWidth="1"/>
    <col min="7364" max="7365" width="0.5703125" style="543" customWidth="1"/>
    <col min="7366" max="7366" width="5.42578125" style="543" customWidth="1"/>
    <col min="7367" max="7367" width="0.5703125" style="543" customWidth="1"/>
    <col min="7368" max="7368" width="5.7109375" style="543" customWidth="1"/>
    <col min="7369" max="7369" width="0.5703125" style="543" customWidth="1"/>
    <col min="7370" max="7370" width="5.5703125" style="543" customWidth="1"/>
    <col min="7371" max="7371" width="0.5703125" style="543" customWidth="1"/>
    <col min="7372" max="7372" width="5.42578125" style="543" customWidth="1"/>
    <col min="7373" max="7373" width="0.5703125" style="543" customWidth="1"/>
    <col min="7374" max="7374" width="5.5703125" style="543" customWidth="1"/>
    <col min="7375" max="7375" width="0.7109375" style="543" customWidth="1"/>
    <col min="7376" max="7376" width="5.42578125" style="543" customWidth="1"/>
    <col min="7377" max="7610" width="9.140625" style="543"/>
    <col min="7611" max="7612" width="0.5703125" style="543" customWidth="1"/>
    <col min="7613" max="7613" width="10.7109375" style="543" customWidth="1"/>
    <col min="7614" max="7614" width="4.28515625" style="543" customWidth="1"/>
    <col min="7615" max="7615" width="2.42578125" style="543" customWidth="1"/>
    <col min="7616" max="7616" width="16.140625" style="543" customWidth="1"/>
    <col min="7617" max="7617" width="23" style="543" customWidth="1"/>
    <col min="7618" max="7618" width="0.7109375" style="543" customWidth="1"/>
    <col min="7619" max="7619" width="6.42578125" style="543" customWidth="1"/>
    <col min="7620" max="7621" width="0.5703125" style="543" customWidth="1"/>
    <col min="7622" max="7622" width="5.42578125" style="543" customWidth="1"/>
    <col min="7623" max="7623" width="0.5703125" style="543" customWidth="1"/>
    <col min="7624" max="7624" width="5.7109375" style="543" customWidth="1"/>
    <col min="7625" max="7625" width="0.5703125" style="543" customWidth="1"/>
    <col min="7626" max="7626" width="5.5703125" style="543" customWidth="1"/>
    <col min="7627" max="7627" width="0.5703125" style="543" customWidth="1"/>
    <col min="7628" max="7628" width="5.42578125" style="543" customWidth="1"/>
    <col min="7629" max="7629" width="0.5703125" style="543" customWidth="1"/>
    <col min="7630" max="7630" width="5.5703125" style="543" customWidth="1"/>
    <col min="7631" max="7631" width="0.7109375" style="543" customWidth="1"/>
    <col min="7632" max="7632" width="5.42578125" style="543" customWidth="1"/>
    <col min="7633" max="7866" width="9.140625" style="543"/>
    <col min="7867" max="7868" width="0.5703125" style="543" customWidth="1"/>
    <col min="7869" max="7869" width="10.7109375" style="543" customWidth="1"/>
    <col min="7870" max="7870" width="4.28515625" style="543" customWidth="1"/>
    <col min="7871" max="7871" width="2.42578125" style="543" customWidth="1"/>
    <col min="7872" max="7872" width="16.140625" style="543" customWidth="1"/>
    <col min="7873" max="7873" width="23" style="543" customWidth="1"/>
    <col min="7874" max="7874" width="0.7109375" style="543" customWidth="1"/>
    <col min="7875" max="7875" width="6.42578125" style="543" customWidth="1"/>
    <col min="7876" max="7877" width="0.5703125" style="543" customWidth="1"/>
    <col min="7878" max="7878" width="5.42578125" style="543" customWidth="1"/>
    <col min="7879" max="7879" width="0.5703125" style="543" customWidth="1"/>
    <col min="7880" max="7880" width="5.7109375" style="543" customWidth="1"/>
    <col min="7881" max="7881" width="0.5703125" style="543" customWidth="1"/>
    <col min="7882" max="7882" width="5.5703125" style="543" customWidth="1"/>
    <col min="7883" max="7883" width="0.5703125" style="543" customWidth="1"/>
    <col min="7884" max="7884" width="5.42578125" style="543" customWidth="1"/>
    <col min="7885" max="7885" width="0.5703125" style="543" customWidth="1"/>
    <col min="7886" max="7886" width="5.5703125" style="543" customWidth="1"/>
    <col min="7887" max="7887" width="0.7109375" style="543" customWidth="1"/>
    <col min="7888" max="7888" width="5.42578125" style="543" customWidth="1"/>
    <col min="7889" max="8122" width="9.140625" style="543"/>
    <col min="8123" max="8124" width="0.5703125" style="543" customWidth="1"/>
    <col min="8125" max="8125" width="10.7109375" style="543" customWidth="1"/>
    <col min="8126" max="8126" width="4.28515625" style="543" customWidth="1"/>
    <col min="8127" max="8127" width="2.42578125" style="543" customWidth="1"/>
    <col min="8128" max="8128" width="16.140625" style="543" customWidth="1"/>
    <col min="8129" max="8129" width="23" style="543" customWidth="1"/>
    <col min="8130" max="8130" width="0.7109375" style="543" customWidth="1"/>
    <col min="8131" max="8131" width="6.42578125" style="543" customWidth="1"/>
    <col min="8132" max="8133" width="0.5703125" style="543" customWidth="1"/>
    <col min="8134" max="8134" width="5.42578125" style="543" customWidth="1"/>
    <col min="8135" max="8135" width="0.5703125" style="543" customWidth="1"/>
    <col min="8136" max="8136" width="5.7109375" style="543" customWidth="1"/>
    <col min="8137" max="8137" width="0.5703125" style="543" customWidth="1"/>
    <col min="8138" max="8138" width="5.5703125" style="543" customWidth="1"/>
    <col min="8139" max="8139" width="0.5703125" style="543" customWidth="1"/>
    <col min="8140" max="8140" width="5.42578125" style="543" customWidth="1"/>
    <col min="8141" max="8141" width="0.5703125" style="543" customWidth="1"/>
    <col min="8142" max="8142" width="5.5703125" style="543" customWidth="1"/>
    <col min="8143" max="8143" width="0.7109375" style="543" customWidth="1"/>
    <col min="8144" max="8144" width="5.42578125" style="543" customWidth="1"/>
    <col min="8145" max="8378" width="9.140625" style="543"/>
    <col min="8379" max="8380" width="0.5703125" style="543" customWidth="1"/>
    <col min="8381" max="8381" width="10.7109375" style="543" customWidth="1"/>
    <col min="8382" max="8382" width="4.28515625" style="543" customWidth="1"/>
    <col min="8383" max="8383" width="2.42578125" style="543" customWidth="1"/>
    <col min="8384" max="8384" width="16.140625" style="543" customWidth="1"/>
    <col min="8385" max="8385" width="23" style="543" customWidth="1"/>
    <col min="8386" max="8386" width="0.7109375" style="543" customWidth="1"/>
    <col min="8387" max="8387" width="6.42578125" style="543" customWidth="1"/>
    <col min="8388" max="8389" width="0.5703125" style="543" customWidth="1"/>
    <col min="8390" max="8390" width="5.42578125" style="543" customWidth="1"/>
    <col min="8391" max="8391" width="0.5703125" style="543" customWidth="1"/>
    <col min="8392" max="8392" width="5.7109375" style="543" customWidth="1"/>
    <col min="8393" max="8393" width="0.5703125" style="543" customWidth="1"/>
    <col min="8394" max="8394" width="5.5703125" style="543" customWidth="1"/>
    <col min="8395" max="8395" width="0.5703125" style="543" customWidth="1"/>
    <col min="8396" max="8396" width="5.42578125" style="543" customWidth="1"/>
    <col min="8397" max="8397" width="0.5703125" style="543" customWidth="1"/>
    <col min="8398" max="8398" width="5.5703125" style="543" customWidth="1"/>
    <col min="8399" max="8399" width="0.7109375" style="543" customWidth="1"/>
    <col min="8400" max="8400" width="5.42578125" style="543" customWidth="1"/>
    <col min="8401" max="8634" width="9.140625" style="543"/>
    <col min="8635" max="8636" width="0.5703125" style="543" customWidth="1"/>
    <col min="8637" max="8637" width="10.7109375" style="543" customWidth="1"/>
    <col min="8638" max="8638" width="4.28515625" style="543" customWidth="1"/>
    <col min="8639" max="8639" width="2.42578125" style="543" customWidth="1"/>
    <col min="8640" max="8640" width="16.140625" style="543" customWidth="1"/>
    <col min="8641" max="8641" width="23" style="543" customWidth="1"/>
    <col min="8642" max="8642" width="0.7109375" style="543" customWidth="1"/>
    <col min="8643" max="8643" width="6.42578125" style="543" customWidth="1"/>
    <col min="8644" max="8645" width="0.5703125" style="543" customWidth="1"/>
    <col min="8646" max="8646" width="5.42578125" style="543" customWidth="1"/>
    <col min="8647" max="8647" width="0.5703125" style="543" customWidth="1"/>
    <col min="8648" max="8648" width="5.7109375" style="543" customWidth="1"/>
    <col min="8649" max="8649" width="0.5703125" style="543" customWidth="1"/>
    <col min="8650" max="8650" width="5.5703125" style="543" customWidth="1"/>
    <col min="8651" max="8651" width="0.5703125" style="543" customWidth="1"/>
    <col min="8652" max="8652" width="5.42578125" style="543" customWidth="1"/>
    <col min="8653" max="8653" width="0.5703125" style="543" customWidth="1"/>
    <col min="8654" max="8654" width="5.5703125" style="543" customWidth="1"/>
    <col min="8655" max="8655" width="0.7109375" style="543" customWidth="1"/>
    <col min="8656" max="8656" width="5.42578125" style="543" customWidth="1"/>
    <col min="8657" max="8890" width="9.140625" style="543"/>
    <col min="8891" max="8892" width="0.5703125" style="543" customWidth="1"/>
    <col min="8893" max="8893" width="10.7109375" style="543" customWidth="1"/>
    <col min="8894" max="8894" width="4.28515625" style="543" customWidth="1"/>
    <col min="8895" max="8895" width="2.42578125" style="543" customWidth="1"/>
    <col min="8896" max="8896" width="16.140625" style="543" customWidth="1"/>
    <col min="8897" max="8897" width="23" style="543" customWidth="1"/>
    <col min="8898" max="8898" width="0.7109375" style="543" customWidth="1"/>
    <col min="8899" max="8899" width="6.42578125" style="543" customWidth="1"/>
    <col min="8900" max="8901" width="0.5703125" style="543" customWidth="1"/>
    <col min="8902" max="8902" width="5.42578125" style="543" customWidth="1"/>
    <col min="8903" max="8903" width="0.5703125" style="543" customWidth="1"/>
    <col min="8904" max="8904" width="5.7109375" style="543" customWidth="1"/>
    <col min="8905" max="8905" width="0.5703125" style="543" customWidth="1"/>
    <col min="8906" max="8906" width="5.5703125" style="543" customWidth="1"/>
    <col min="8907" max="8907" width="0.5703125" style="543" customWidth="1"/>
    <col min="8908" max="8908" width="5.42578125" style="543" customWidth="1"/>
    <col min="8909" max="8909" width="0.5703125" style="543" customWidth="1"/>
    <col min="8910" max="8910" width="5.5703125" style="543" customWidth="1"/>
    <col min="8911" max="8911" width="0.7109375" style="543" customWidth="1"/>
    <col min="8912" max="8912" width="5.42578125" style="543" customWidth="1"/>
    <col min="8913" max="9146" width="9.140625" style="543"/>
    <col min="9147" max="9148" width="0.5703125" style="543" customWidth="1"/>
    <col min="9149" max="9149" width="10.7109375" style="543" customWidth="1"/>
    <col min="9150" max="9150" width="4.28515625" style="543" customWidth="1"/>
    <col min="9151" max="9151" width="2.42578125" style="543" customWidth="1"/>
    <col min="9152" max="9152" width="16.140625" style="543" customWidth="1"/>
    <col min="9153" max="9153" width="23" style="543" customWidth="1"/>
    <col min="9154" max="9154" width="0.7109375" style="543" customWidth="1"/>
    <col min="9155" max="9155" width="6.42578125" style="543" customWidth="1"/>
    <col min="9156" max="9157" width="0.5703125" style="543" customWidth="1"/>
    <col min="9158" max="9158" width="5.42578125" style="543" customWidth="1"/>
    <col min="9159" max="9159" width="0.5703125" style="543" customWidth="1"/>
    <col min="9160" max="9160" width="5.7109375" style="543" customWidth="1"/>
    <col min="9161" max="9161" width="0.5703125" style="543" customWidth="1"/>
    <col min="9162" max="9162" width="5.5703125" style="543" customWidth="1"/>
    <col min="9163" max="9163" width="0.5703125" style="543" customWidth="1"/>
    <col min="9164" max="9164" width="5.42578125" style="543" customWidth="1"/>
    <col min="9165" max="9165" width="0.5703125" style="543" customWidth="1"/>
    <col min="9166" max="9166" width="5.5703125" style="543" customWidth="1"/>
    <col min="9167" max="9167" width="0.7109375" style="543" customWidth="1"/>
    <col min="9168" max="9168" width="5.42578125" style="543" customWidth="1"/>
    <col min="9169" max="9402" width="9.140625" style="543"/>
    <col min="9403" max="9404" width="0.5703125" style="543" customWidth="1"/>
    <col min="9405" max="9405" width="10.7109375" style="543" customWidth="1"/>
    <col min="9406" max="9406" width="4.28515625" style="543" customWidth="1"/>
    <col min="9407" max="9407" width="2.42578125" style="543" customWidth="1"/>
    <col min="9408" max="9408" width="16.140625" style="543" customWidth="1"/>
    <col min="9409" max="9409" width="23" style="543" customWidth="1"/>
    <col min="9410" max="9410" width="0.7109375" style="543" customWidth="1"/>
    <col min="9411" max="9411" width="6.42578125" style="543" customWidth="1"/>
    <col min="9412" max="9413" width="0.5703125" style="543" customWidth="1"/>
    <col min="9414" max="9414" width="5.42578125" style="543" customWidth="1"/>
    <col min="9415" max="9415" width="0.5703125" style="543" customWidth="1"/>
    <col min="9416" max="9416" width="5.7109375" style="543" customWidth="1"/>
    <col min="9417" max="9417" width="0.5703125" style="543" customWidth="1"/>
    <col min="9418" max="9418" width="5.5703125" style="543" customWidth="1"/>
    <col min="9419" max="9419" width="0.5703125" style="543" customWidth="1"/>
    <col min="9420" max="9420" width="5.42578125" style="543" customWidth="1"/>
    <col min="9421" max="9421" width="0.5703125" style="543" customWidth="1"/>
    <col min="9422" max="9422" width="5.5703125" style="543" customWidth="1"/>
    <col min="9423" max="9423" width="0.7109375" style="543" customWidth="1"/>
    <col min="9424" max="9424" width="5.42578125" style="543" customWidth="1"/>
    <col min="9425" max="9658" width="9.140625" style="543"/>
    <col min="9659" max="9660" width="0.5703125" style="543" customWidth="1"/>
    <col min="9661" max="9661" width="10.7109375" style="543" customWidth="1"/>
    <col min="9662" max="9662" width="4.28515625" style="543" customWidth="1"/>
    <col min="9663" max="9663" width="2.42578125" style="543" customWidth="1"/>
    <col min="9664" max="9664" width="16.140625" style="543" customWidth="1"/>
    <col min="9665" max="9665" width="23" style="543" customWidth="1"/>
    <col min="9666" max="9666" width="0.7109375" style="543" customWidth="1"/>
    <col min="9667" max="9667" width="6.42578125" style="543" customWidth="1"/>
    <col min="9668" max="9669" width="0.5703125" style="543" customWidth="1"/>
    <col min="9670" max="9670" width="5.42578125" style="543" customWidth="1"/>
    <col min="9671" max="9671" width="0.5703125" style="543" customWidth="1"/>
    <col min="9672" max="9672" width="5.7109375" style="543" customWidth="1"/>
    <col min="9673" max="9673" width="0.5703125" style="543" customWidth="1"/>
    <col min="9674" max="9674" width="5.5703125" style="543" customWidth="1"/>
    <col min="9675" max="9675" width="0.5703125" style="543" customWidth="1"/>
    <col min="9676" max="9676" width="5.42578125" style="543" customWidth="1"/>
    <col min="9677" max="9677" width="0.5703125" style="543" customWidth="1"/>
    <col min="9678" max="9678" width="5.5703125" style="543" customWidth="1"/>
    <col min="9679" max="9679" width="0.7109375" style="543" customWidth="1"/>
    <col min="9680" max="9680" width="5.42578125" style="543" customWidth="1"/>
    <col min="9681" max="9914" width="9.140625" style="543"/>
    <col min="9915" max="9916" width="0.5703125" style="543" customWidth="1"/>
    <col min="9917" max="9917" width="10.7109375" style="543" customWidth="1"/>
    <col min="9918" max="9918" width="4.28515625" style="543" customWidth="1"/>
    <col min="9919" max="9919" width="2.42578125" style="543" customWidth="1"/>
    <col min="9920" max="9920" width="16.140625" style="543" customWidth="1"/>
    <col min="9921" max="9921" width="23" style="543" customWidth="1"/>
    <col min="9922" max="9922" width="0.7109375" style="543" customWidth="1"/>
    <col min="9923" max="9923" width="6.42578125" style="543" customWidth="1"/>
    <col min="9924" max="9925" width="0.5703125" style="543" customWidth="1"/>
    <col min="9926" max="9926" width="5.42578125" style="543" customWidth="1"/>
    <col min="9927" max="9927" width="0.5703125" style="543" customWidth="1"/>
    <col min="9928" max="9928" width="5.7109375" style="543" customWidth="1"/>
    <col min="9929" max="9929" width="0.5703125" style="543" customWidth="1"/>
    <col min="9930" max="9930" width="5.5703125" style="543" customWidth="1"/>
    <col min="9931" max="9931" width="0.5703125" style="543" customWidth="1"/>
    <col min="9932" max="9932" width="5.42578125" style="543" customWidth="1"/>
    <col min="9933" max="9933" width="0.5703125" style="543" customWidth="1"/>
    <col min="9934" max="9934" width="5.5703125" style="543" customWidth="1"/>
    <col min="9935" max="9935" width="0.7109375" style="543" customWidth="1"/>
    <col min="9936" max="9936" width="5.42578125" style="543" customWidth="1"/>
    <col min="9937" max="10170" width="9.140625" style="543"/>
    <col min="10171" max="10172" width="0.5703125" style="543" customWidth="1"/>
    <col min="10173" max="10173" width="10.7109375" style="543" customWidth="1"/>
    <col min="10174" max="10174" width="4.28515625" style="543" customWidth="1"/>
    <col min="10175" max="10175" width="2.42578125" style="543" customWidth="1"/>
    <col min="10176" max="10176" width="16.140625" style="543" customWidth="1"/>
    <col min="10177" max="10177" width="23" style="543" customWidth="1"/>
    <col min="10178" max="10178" width="0.7109375" style="543" customWidth="1"/>
    <col min="10179" max="10179" width="6.42578125" style="543" customWidth="1"/>
    <col min="10180" max="10181" width="0.5703125" style="543" customWidth="1"/>
    <col min="10182" max="10182" width="5.42578125" style="543" customWidth="1"/>
    <col min="10183" max="10183" width="0.5703125" style="543" customWidth="1"/>
    <col min="10184" max="10184" width="5.7109375" style="543" customWidth="1"/>
    <col min="10185" max="10185" width="0.5703125" style="543" customWidth="1"/>
    <col min="10186" max="10186" width="5.5703125" style="543" customWidth="1"/>
    <col min="10187" max="10187" width="0.5703125" style="543" customWidth="1"/>
    <col min="10188" max="10188" width="5.42578125" style="543" customWidth="1"/>
    <col min="10189" max="10189" width="0.5703125" style="543" customWidth="1"/>
    <col min="10190" max="10190" width="5.5703125" style="543" customWidth="1"/>
    <col min="10191" max="10191" width="0.7109375" style="543" customWidth="1"/>
    <col min="10192" max="10192" width="5.42578125" style="543" customWidth="1"/>
    <col min="10193" max="10426" width="9.140625" style="543"/>
    <col min="10427" max="10428" width="0.5703125" style="543" customWidth="1"/>
    <col min="10429" max="10429" width="10.7109375" style="543" customWidth="1"/>
    <col min="10430" max="10430" width="4.28515625" style="543" customWidth="1"/>
    <col min="10431" max="10431" width="2.42578125" style="543" customWidth="1"/>
    <col min="10432" max="10432" width="16.140625" style="543" customWidth="1"/>
    <col min="10433" max="10433" width="23" style="543" customWidth="1"/>
    <col min="10434" max="10434" width="0.7109375" style="543" customWidth="1"/>
    <col min="10435" max="10435" width="6.42578125" style="543" customWidth="1"/>
    <col min="10436" max="10437" width="0.5703125" style="543" customWidth="1"/>
    <col min="10438" max="10438" width="5.42578125" style="543" customWidth="1"/>
    <col min="10439" max="10439" width="0.5703125" style="543" customWidth="1"/>
    <col min="10440" max="10440" width="5.7109375" style="543" customWidth="1"/>
    <col min="10441" max="10441" width="0.5703125" style="543" customWidth="1"/>
    <col min="10442" max="10442" width="5.5703125" style="543" customWidth="1"/>
    <col min="10443" max="10443" width="0.5703125" style="543" customWidth="1"/>
    <col min="10444" max="10444" width="5.42578125" style="543" customWidth="1"/>
    <col min="10445" max="10445" width="0.5703125" style="543" customWidth="1"/>
    <col min="10446" max="10446" width="5.5703125" style="543" customWidth="1"/>
    <col min="10447" max="10447" width="0.7109375" style="543" customWidth="1"/>
    <col min="10448" max="10448" width="5.42578125" style="543" customWidth="1"/>
    <col min="10449" max="10682" width="9.140625" style="543"/>
    <col min="10683" max="10684" width="0.5703125" style="543" customWidth="1"/>
    <col min="10685" max="10685" width="10.7109375" style="543" customWidth="1"/>
    <col min="10686" max="10686" width="4.28515625" style="543" customWidth="1"/>
    <col min="10687" max="10687" width="2.42578125" style="543" customWidth="1"/>
    <col min="10688" max="10688" width="16.140625" style="543" customWidth="1"/>
    <col min="10689" max="10689" width="23" style="543" customWidth="1"/>
    <col min="10690" max="10690" width="0.7109375" style="543" customWidth="1"/>
    <col min="10691" max="10691" width="6.42578125" style="543" customWidth="1"/>
    <col min="10692" max="10693" width="0.5703125" style="543" customWidth="1"/>
    <col min="10694" max="10694" width="5.42578125" style="543" customWidth="1"/>
    <col min="10695" max="10695" width="0.5703125" style="543" customWidth="1"/>
    <col min="10696" max="10696" width="5.7109375" style="543" customWidth="1"/>
    <col min="10697" max="10697" width="0.5703125" style="543" customWidth="1"/>
    <col min="10698" max="10698" width="5.5703125" style="543" customWidth="1"/>
    <col min="10699" max="10699" width="0.5703125" style="543" customWidth="1"/>
    <col min="10700" max="10700" width="5.42578125" style="543" customWidth="1"/>
    <col min="10701" max="10701" width="0.5703125" style="543" customWidth="1"/>
    <col min="10702" max="10702" width="5.5703125" style="543" customWidth="1"/>
    <col min="10703" max="10703" width="0.7109375" style="543" customWidth="1"/>
    <col min="10704" max="10704" width="5.42578125" style="543" customWidth="1"/>
    <col min="10705" max="10938" width="9.140625" style="543"/>
    <col min="10939" max="10940" width="0.5703125" style="543" customWidth="1"/>
    <col min="10941" max="10941" width="10.7109375" style="543" customWidth="1"/>
    <col min="10942" max="10942" width="4.28515625" style="543" customWidth="1"/>
    <col min="10943" max="10943" width="2.42578125" style="543" customWidth="1"/>
    <col min="10944" max="10944" width="16.140625" style="543" customWidth="1"/>
    <col min="10945" max="10945" width="23" style="543" customWidth="1"/>
    <col min="10946" max="10946" width="0.7109375" style="543" customWidth="1"/>
    <col min="10947" max="10947" width="6.42578125" style="543" customWidth="1"/>
    <col min="10948" max="10949" width="0.5703125" style="543" customWidth="1"/>
    <col min="10950" max="10950" width="5.42578125" style="543" customWidth="1"/>
    <col min="10951" max="10951" width="0.5703125" style="543" customWidth="1"/>
    <col min="10952" max="10952" width="5.7109375" style="543" customWidth="1"/>
    <col min="10953" max="10953" width="0.5703125" style="543" customWidth="1"/>
    <col min="10954" max="10954" width="5.5703125" style="543" customWidth="1"/>
    <col min="10955" max="10955" width="0.5703125" style="543" customWidth="1"/>
    <col min="10956" max="10956" width="5.42578125" style="543" customWidth="1"/>
    <col min="10957" max="10957" width="0.5703125" style="543" customWidth="1"/>
    <col min="10958" max="10958" width="5.5703125" style="543" customWidth="1"/>
    <col min="10959" max="10959" width="0.7109375" style="543" customWidth="1"/>
    <col min="10960" max="10960" width="5.42578125" style="543" customWidth="1"/>
    <col min="10961" max="11194" width="9.140625" style="543"/>
    <col min="11195" max="11196" width="0.5703125" style="543" customWidth="1"/>
    <col min="11197" max="11197" width="10.7109375" style="543" customWidth="1"/>
    <col min="11198" max="11198" width="4.28515625" style="543" customWidth="1"/>
    <col min="11199" max="11199" width="2.42578125" style="543" customWidth="1"/>
    <col min="11200" max="11200" width="16.140625" style="543" customWidth="1"/>
    <col min="11201" max="11201" width="23" style="543" customWidth="1"/>
    <col min="11202" max="11202" width="0.7109375" style="543" customWidth="1"/>
    <col min="11203" max="11203" width="6.42578125" style="543" customWidth="1"/>
    <col min="11204" max="11205" width="0.5703125" style="543" customWidth="1"/>
    <col min="11206" max="11206" width="5.42578125" style="543" customWidth="1"/>
    <col min="11207" max="11207" width="0.5703125" style="543" customWidth="1"/>
    <col min="11208" max="11208" width="5.7109375" style="543" customWidth="1"/>
    <col min="11209" max="11209" width="0.5703125" style="543" customWidth="1"/>
    <col min="11210" max="11210" width="5.5703125" style="543" customWidth="1"/>
    <col min="11211" max="11211" width="0.5703125" style="543" customWidth="1"/>
    <col min="11212" max="11212" width="5.42578125" style="543" customWidth="1"/>
    <col min="11213" max="11213" width="0.5703125" style="543" customWidth="1"/>
    <col min="11214" max="11214" width="5.5703125" style="543" customWidth="1"/>
    <col min="11215" max="11215" width="0.7109375" style="543" customWidth="1"/>
    <col min="11216" max="11216" width="5.42578125" style="543" customWidth="1"/>
    <col min="11217" max="11450" width="9.140625" style="543"/>
    <col min="11451" max="11452" width="0.5703125" style="543" customWidth="1"/>
    <col min="11453" max="11453" width="10.7109375" style="543" customWidth="1"/>
    <col min="11454" max="11454" width="4.28515625" style="543" customWidth="1"/>
    <col min="11455" max="11455" width="2.42578125" style="543" customWidth="1"/>
    <col min="11456" max="11456" width="16.140625" style="543" customWidth="1"/>
    <col min="11457" max="11457" width="23" style="543" customWidth="1"/>
    <col min="11458" max="11458" width="0.7109375" style="543" customWidth="1"/>
    <col min="11459" max="11459" width="6.42578125" style="543" customWidth="1"/>
    <col min="11460" max="11461" width="0.5703125" style="543" customWidth="1"/>
    <col min="11462" max="11462" width="5.42578125" style="543" customWidth="1"/>
    <col min="11463" max="11463" width="0.5703125" style="543" customWidth="1"/>
    <col min="11464" max="11464" width="5.7109375" style="543" customWidth="1"/>
    <col min="11465" max="11465" width="0.5703125" style="543" customWidth="1"/>
    <col min="11466" max="11466" width="5.5703125" style="543" customWidth="1"/>
    <col min="11467" max="11467" width="0.5703125" style="543" customWidth="1"/>
    <col min="11468" max="11468" width="5.42578125" style="543" customWidth="1"/>
    <col min="11469" max="11469" width="0.5703125" style="543" customWidth="1"/>
    <col min="11470" max="11470" width="5.5703125" style="543" customWidth="1"/>
    <col min="11471" max="11471" width="0.7109375" style="543" customWidth="1"/>
    <col min="11472" max="11472" width="5.42578125" style="543" customWidth="1"/>
    <col min="11473" max="11706" width="9.140625" style="543"/>
    <col min="11707" max="11708" width="0.5703125" style="543" customWidth="1"/>
    <col min="11709" max="11709" width="10.7109375" style="543" customWidth="1"/>
    <col min="11710" max="11710" width="4.28515625" style="543" customWidth="1"/>
    <col min="11711" max="11711" width="2.42578125" style="543" customWidth="1"/>
    <col min="11712" max="11712" width="16.140625" style="543" customWidth="1"/>
    <col min="11713" max="11713" width="23" style="543" customWidth="1"/>
    <col min="11714" max="11714" width="0.7109375" style="543" customWidth="1"/>
    <col min="11715" max="11715" width="6.42578125" style="543" customWidth="1"/>
    <col min="11716" max="11717" width="0.5703125" style="543" customWidth="1"/>
    <col min="11718" max="11718" width="5.42578125" style="543" customWidth="1"/>
    <col min="11719" max="11719" width="0.5703125" style="543" customWidth="1"/>
    <col min="11720" max="11720" width="5.7109375" style="543" customWidth="1"/>
    <col min="11721" max="11721" width="0.5703125" style="543" customWidth="1"/>
    <col min="11722" max="11722" width="5.5703125" style="543" customWidth="1"/>
    <col min="11723" max="11723" width="0.5703125" style="543" customWidth="1"/>
    <col min="11724" max="11724" width="5.42578125" style="543" customWidth="1"/>
    <col min="11725" max="11725" width="0.5703125" style="543" customWidth="1"/>
    <col min="11726" max="11726" width="5.5703125" style="543" customWidth="1"/>
    <col min="11727" max="11727" width="0.7109375" style="543" customWidth="1"/>
    <col min="11728" max="11728" width="5.42578125" style="543" customWidth="1"/>
    <col min="11729" max="11962" width="9.140625" style="543"/>
    <col min="11963" max="11964" width="0.5703125" style="543" customWidth="1"/>
    <col min="11965" max="11965" width="10.7109375" style="543" customWidth="1"/>
    <col min="11966" max="11966" width="4.28515625" style="543" customWidth="1"/>
    <col min="11967" max="11967" width="2.42578125" style="543" customWidth="1"/>
    <col min="11968" max="11968" width="16.140625" style="543" customWidth="1"/>
    <col min="11969" max="11969" width="23" style="543" customWidth="1"/>
    <col min="11970" max="11970" width="0.7109375" style="543" customWidth="1"/>
    <col min="11971" max="11971" width="6.42578125" style="543" customWidth="1"/>
    <col min="11972" max="11973" width="0.5703125" style="543" customWidth="1"/>
    <col min="11974" max="11974" width="5.42578125" style="543" customWidth="1"/>
    <col min="11975" max="11975" width="0.5703125" style="543" customWidth="1"/>
    <col min="11976" max="11976" width="5.7109375" style="543" customWidth="1"/>
    <col min="11977" max="11977" width="0.5703125" style="543" customWidth="1"/>
    <col min="11978" max="11978" width="5.5703125" style="543" customWidth="1"/>
    <col min="11979" max="11979" width="0.5703125" style="543" customWidth="1"/>
    <col min="11980" max="11980" width="5.42578125" style="543" customWidth="1"/>
    <col min="11981" max="11981" width="0.5703125" style="543" customWidth="1"/>
    <col min="11982" max="11982" width="5.5703125" style="543" customWidth="1"/>
    <col min="11983" max="11983" width="0.7109375" style="543" customWidth="1"/>
    <col min="11984" max="11984" width="5.42578125" style="543" customWidth="1"/>
    <col min="11985" max="12218" width="9.140625" style="543"/>
    <col min="12219" max="12220" width="0.5703125" style="543" customWidth="1"/>
    <col min="12221" max="12221" width="10.7109375" style="543" customWidth="1"/>
    <col min="12222" max="12222" width="4.28515625" style="543" customWidth="1"/>
    <col min="12223" max="12223" width="2.42578125" style="543" customWidth="1"/>
    <col min="12224" max="12224" width="16.140625" style="543" customWidth="1"/>
    <col min="12225" max="12225" width="23" style="543" customWidth="1"/>
    <col min="12226" max="12226" width="0.7109375" style="543" customWidth="1"/>
    <col min="12227" max="12227" width="6.42578125" style="543" customWidth="1"/>
    <col min="12228" max="12229" width="0.5703125" style="543" customWidth="1"/>
    <col min="12230" max="12230" width="5.42578125" style="543" customWidth="1"/>
    <col min="12231" max="12231" width="0.5703125" style="543" customWidth="1"/>
    <col min="12232" max="12232" width="5.7109375" style="543" customWidth="1"/>
    <col min="12233" max="12233" width="0.5703125" style="543" customWidth="1"/>
    <col min="12234" max="12234" width="5.5703125" style="543" customWidth="1"/>
    <col min="12235" max="12235" width="0.5703125" style="543" customWidth="1"/>
    <col min="12236" max="12236" width="5.42578125" style="543" customWidth="1"/>
    <col min="12237" max="12237" width="0.5703125" style="543" customWidth="1"/>
    <col min="12238" max="12238" width="5.5703125" style="543" customWidth="1"/>
    <col min="12239" max="12239" width="0.7109375" style="543" customWidth="1"/>
    <col min="12240" max="12240" width="5.42578125" style="543" customWidth="1"/>
    <col min="12241" max="12474" width="9.140625" style="543"/>
    <col min="12475" max="12476" width="0.5703125" style="543" customWidth="1"/>
    <col min="12477" max="12477" width="10.7109375" style="543" customWidth="1"/>
    <col min="12478" max="12478" width="4.28515625" style="543" customWidth="1"/>
    <col min="12479" max="12479" width="2.42578125" style="543" customWidth="1"/>
    <col min="12480" max="12480" width="16.140625" style="543" customWidth="1"/>
    <col min="12481" max="12481" width="23" style="543" customWidth="1"/>
    <col min="12482" max="12482" width="0.7109375" style="543" customWidth="1"/>
    <col min="12483" max="12483" width="6.42578125" style="543" customWidth="1"/>
    <col min="12484" max="12485" width="0.5703125" style="543" customWidth="1"/>
    <col min="12486" max="12486" width="5.42578125" style="543" customWidth="1"/>
    <col min="12487" max="12487" width="0.5703125" style="543" customWidth="1"/>
    <col min="12488" max="12488" width="5.7109375" style="543" customWidth="1"/>
    <col min="12489" max="12489" width="0.5703125" style="543" customWidth="1"/>
    <col min="12490" max="12490" width="5.5703125" style="543" customWidth="1"/>
    <col min="12491" max="12491" width="0.5703125" style="543" customWidth="1"/>
    <col min="12492" max="12492" width="5.42578125" style="543" customWidth="1"/>
    <col min="12493" max="12493" width="0.5703125" style="543" customWidth="1"/>
    <col min="12494" max="12494" width="5.5703125" style="543" customWidth="1"/>
    <col min="12495" max="12495" width="0.7109375" style="543" customWidth="1"/>
    <col min="12496" max="12496" width="5.42578125" style="543" customWidth="1"/>
    <col min="12497" max="12730" width="9.140625" style="543"/>
    <col min="12731" max="12732" width="0.5703125" style="543" customWidth="1"/>
    <col min="12733" max="12733" width="10.7109375" style="543" customWidth="1"/>
    <col min="12734" max="12734" width="4.28515625" style="543" customWidth="1"/>
    <col min="12735" max="12735" width="2.42578125" style="543" customWidth="1"/>
    <col min="12736" max="12736" width="16.140625" style="543" customWidth="1"/>
    <col min="12737" max="12737" width="23" style="543" customWidth="1"/>
    <col min="12738" max="12738" width="0.7109375" style="543" customWidth="1"/>
    <col min="12739" max="12739" width="6.42578125" style="543" customWidth="1"/>
    <col min="12740" max="12741" width="0.5703125" style="543" customWidth="1"/>
    <col min="12742" max="12742" width="5.42578125" style="543" customWidth="1"/>
    <col min="12743" max="12743" width="0.5703125" style="543" customWidth="1"/>
    <col min="12744" max="12744" width="5.7109375" style="543" customWidth="1"/>
    <col min="12745" max="12745" width="0.5703125" style="543" customWidth="1"/>
    <col min="12746" max="12746" width="5.5703125" style="543" customWidth="1"/>
    <col min="12747" max="12747" width="0.5703125" style="543" customWidth="1"/>
    <col min="12748" max="12748" width="5.42578125" style="543" customWidth="1"/>
    <col min="12749" max="12749" width="0.5703125" style="543" customWidth="1"/>
    <col min="12750" max="12750" width="5.5703125" style="543" customWidth="1"/>
    <col min="12751" max="12751" width="0.7109375" style="543" customWidth="1"/>
    <col min="12752" max="12752" width="5.42578125" style="543" customWidth="1"/>
    <col min="12753" max="12986" width="9.140625" style="543"/>
    <col min="12987" max="12988" width="0.5703125" style="543" customWidth="1"/>
    <col min="12989" max="12989" width="10.7109375" style="543" customWidth="1"/>
    <col min="12990" max="12990" width="4.28515625" style="543" customWidth="1"/>
    <col min="12991" max="12991" width="2.42578125" style="543" customWidth="1"/>
    <col min="12992" max="12992" width="16.140625" style="543" customWidth="1"/>
    <col min="12993" max="12993" width="23" style="543" customWidth="1"/>
    <col min="12994" max="12994" width="0.7109375" style="543" customWidth="1"/>
    <col min="12995" max="12995" width="6.42578125" style="543" customWidth="1"/>
    <col min="12996" max="12997" width="0.5703125" style="543" customWidth="1"/>
    <col min="12998" max="12998" width="5.42578125" style="543" customWidth="1"/>
    <col min="12999" max="12999" width="0.5703125" style="543" customWidth="1"/>
    <col min="13000" max="13000" width="5.7109375" style="543" customWidth="1"/>
    <col min="13001" max="13001" width="0.5703125" style="543" customWidth="1"/>
    <col min="13002" max="13002" width="5.5703125" style="543" customWidth="1"/>
    <col min="13003" max="13003" width="0.5703125" style="543" customWidth="1"/>
    <col min="13004" max="13004" width="5.42578125" style="543" customWidth="1"/>
    <col min="13005" max="13005" width="0.5703125" style="543" customWidth="1"/>
    <col min="13006" max="13006" width="5.5703125" style="543" customWidth="1"/>
    <col min="13007" max="13007" width="0.7109375" style="543" customWidth="1"/>
    <col min="13008" max="13008" width="5.42578125" style="543" customWidth="1"/>
    <col min="13009" max="13242" width="9.140625" style="543"/>
    <col min="13243" max="13244" width="0.5703125" style="543" customWidth="1"/>
    <col min="13245" max="13245" width="10.7109375" style="543" customWidth="1"/>
    <col min="13246" max="13246" width="4.28515625" style="543" customWidth="1"/>
    <col min="13247" max="13247" width="2.42578125" style="543" customWidth="1"/>
    <col min="13248" max="13248" width="16.140625" style="543" customWidth="1"/>
    <col min="13249" max="13249" width="23" style="543" customWidth="1"/>
    <col min="13250" max="13250" width="0.7109375" style="543" customWidth="1"/>
    <col min="13251" max="13251" width="6.42578125" style="543" customWidth="1"/>
    <col min="13252" max="13253" width="0.5703125" style="543" customWidth="1"/>
    <col min="13254" max="13254" width="5.42578125" style="543" customWidth="1"/>
    <col min="13255" max="13255" width="0.5703125" style="543" customWidth="1"/>
    <col min="13256" max="13256" width="5.7109375" style="543" customWidth="1"/>
    <col min="13257" max="13257" width="0.5703125" style="543" customWidth="1"/>
    <col min="13258" max="13258" width="5.5703125" style="543" customWidth="1"/>
    <col min="13259" max="13259" width="0.5703125" style="543" customWidth="1"/>
    <col min="13260" max="13260" width="5.42578125" style="543" customWidth="1"/>
    <col min="13261" max="13261" width="0.5703125" style="543" customWidth="1"/>
    <col min="13262" max="13262" width="5.5703125" style="543" customWidth="1"/>
    <col min="13263" max="13263" width="0.7109375" style="543" customWidth="1"/>
    <col min="13264" max="13264" width="5.42578125" style="543" customWidth="1"/>
    <col min="13265" max="13498" width="9.140625" style="543"/>
    <col min="13499" max="13500" width="0.5703125" style="543" customWidth="1"/>
    <col min="13501" max="13501" width="10.7109375" style="543" customWidth="1"/>
    <col min="13502" max="13502" width="4.28515625" style="543" customWidth="1"/>
    <col min="13503" max="13503" width="2.42578125" style="543" customWidth="1"/>
    <col min="13504" max="13504" width="16.140625" style="543" customWidth="1"/>
    <col min="13505" max="13505" width="23" style="543" customWidth="1"/>
    <col min="13506" max="13506" width="0.7109375" style="543" customWidth="1"/>
    <col min="13507" max="13507" width="6.42578125" style="543" customWidth="1"/>
    <col min="13508" max="13509" width="0.5703125" style="543" customWidth="1"/>
    <col min="13510" max="13510" width="5.42578125" style="543" customWidth="1"/>
    <col min="13511" max="13511" width="0.5703125" style="543" customWidth="1"/>
    <col min="13512" max="13512" width="5.7109375" style="543" customWidth="1"/>
    <col min="13513" max="13513" width="0.5703125" style="543" customWidth="1"/>
    <col min="13514" max="13514" width="5.5703125" style="543" customWidth="1"/>
    <col min="13515" max="13515" width="0.5703125" style="543" customWidth="1"/>
    <col min="13516" max="13516" width="5.42578125" style="543" customWidth="1"/>
    <col min="13517" max="13517" width="0.5703125" style="543" customWidth="1"/>
    <col min="13518" max="13518" width="5.5703125" style="543" customWidth="1"/>
    <col min="13519" max="13519" width="0.7109375" style="543" customWidth="1"/>
    <col min="13520" max="13520" width="5.42578125" style="543" customWidth="1"/>
    <col min="13521" max="13754" width="9.140625" style="543"/>
    <col min="13755" max="13756" width="0.5703125" style="543" customWidth="1"/>
    <col min="13757" max="13757" width="10.7109375" style="543" customWidth="1"/>
    <col min="13758" max="13758" width="4.28515625" style="543" customWidth="1"/>
    <col min="13759" max="13759" width="2.42578125" style="543" customWidth="1"/>
    <col min="13760" max="13760" width="16.140625" style="543" customWidth="1"/>
    <col min="13761" max="13761" width="23" style="543" customWidth="1"/>
    <col min="13762" max="13762" width="0.7109375" style="543" customWidth="1"/>
    <col min="13763" max="13763" width="6.42578125" style="543" customWidth="1"/>
    <col min="13764" max="13765" width="0.5703125" style="543" customWidth="1"/>
    <col min="13766" max="13766" width="5.42578125" style="543" customWidth="1"/>
    <col min="13767" max="13767" width="0.5703125" style="543" customWidth="1"/>
    <col min="13768" max="13768" width="5.7109375" style="543" customWidth="1"/>
    <col min="13769" max="13769" width="0.5703125" style="543" customWidth="1"/>
    <col min="13770" max="13770" width="5.5703125" style="543" customWidth="1"/>
    <col min="13771" max="13771" width="0.5703125" style="543" customWidth="1"/>
    <col min="13772" max="13772" width="5.42578125" style="543" customWidth="1"/>
    <col min="13773" max="13773" width="0.5703125" style="543" customWidth="1"/>
    <col min="13774" max="13774" width="5.5703125" style="543" customWidth="1"/>
    <col min="13775" max="13775" width="0.7109375" style="543" customWidth="1"/>
    <col min="13776" max="13776" width="5.42578125" style="543" customWidth="1"/>
    <col min="13777" max="14010" width="9.140625" style="543"/>
    <col min="14011" max="14012" width="0.5703125" style="543" customWidth="1"/>
    <col min="14013" max="14013" width="10.7109375" style="543" customWidth="1"/>
    <col min="14014" max="14014" width="4.28515625" style="543" customWidth="1"/>
    <col min="14015" max="14015" width="2.42578125" style="543" customWidth="1"/>
    <col min="14016" max="14016" width="16.140625" style="543" customWidth="1"/>
    <col min="14017" max="14017" width="23" style="543" customWidth="1"/>
    <col min="14018" max="14018" width="0.7109375" style="543" customWidth="1"/>
    <col min="14019" max="14019" width="6.42578125" style="543" customWidth="1"/>
    <col min="14020" max="14021" width="0.5703125" style="543" customWidth="1"/>
    <col min="14022" max="14022" width="5.42578125" style="543" customWidth="1"/>
    <col min="14023" max="14023" width="0.5703125" style="543" customWidth="1"/>
    <col min="14024" max="14024" width="5.7109375" style="543" customWidth="1"/>
    <col min="14025" max="14025" width="0.5703125" style="543" customWidth="1"/>
    <col min="14026" max="14026" width="5.5703125" style="543" customWidth="1"/>
    <col min="14027" max="14027" width="0.5703125" style="543" customWidth="1"/>
    <col min="14028" max="14028" width="5.42578125" style="543" customWidth="1"/>
    <col min="14029" max="14029" width="0.5703125" style="543" customWidth="1"/>
    <col min="14030" max="14030" width="5.5703125" style="543" customWidth="1"/>
    <col min="14031" max="14031" width="0.7109375" style="543" customWidth="1"/>
    <col min="14032" max="14032" width="5.42578125" style="543" customWidth="1"/>
    <col min="14033" max="14266" width="9.140625" style="543"/>
    <col min="14267" max="14268" width="0.5703125" style="543" customWidth="1"/>
    <col min="14269" max="14269" width="10.7109375" style="543" customWidth="1"/>
    <col min="14270" max="14270" width="4.28515625" style="543" customWidth="1"/>
    <col min="14271" max="14271" width="2.42578125" style="543" customWidth="1"/>
    <col min="14272" max="14272" width="16.140625" style="543" customWidth="1"/>
    <col min="14273" max="14273" width="23" style="543" customWidth="1"/>
    <col min="14274" max="14274" width="0.7109375" style="543" customWidth="1"/>
    <col min="14275" max="14275" width="6.42578125" style="543" customWidth="1"/>
    <col min="14276" max="14277" width="0.5703125" style="543" customWidth="1"/>
    <col min="14278" max="14278" width="5.42578125" style="543" customWidth="1"/>
    <col min="14279" max="14279" width="0.5703125" style="543" customWidth="1"/>
    <col min="14280" max="14280" width="5.7109375" style="543" customWidth="1"/>
    <col min="14281" max="14281" width="0.5703125" style="543" customWidth="1"/>
    <col min="14282" max="14282" width="5.5703125" style="543" customWidth="1"/>
    <col min="14283" max="14283" width="0.5703125" style="543" customWidth="1"/>
    <col min="14284" max="14284" width="5.42578125" style="543" customWidth="1"/>
    <col min="14285" max="14285" width="0.5703125" style="543" customWidth="1"/>
    <col min="14286" max="14286" width="5.5703125" style="543" customWidth="1"/>
    <col min="14287" max="14287" width="0.7109375" style="543" customWidth="1"/>
    <col min="14288" max="14288" width="5.42578125" style="543" customWidth="1"/>
    <col min="14289" max="14522" width="9.140625" style="543"/>
    <col min="14523" max="14524" width="0.5703125" style="543" customWidth="1"/>
    <col min="14525" max="14525" width="10.7109375" style="543" customWidth="1"/>
    <col min="14526" max="14526" width="4.28515625" style="543" customWidth="1"/>
    <col min="14527" max="14527" width="2.42578125" style="543" customWidth="1"/>
    <col min="14528" max="14528" width="16.140625" style="543" customWidth="1"/>
    <col min="14529" max="14529" width="23" style="543" customWidth="1"/>
    <col min="14530" max="14530" width="0.7109375" style="543" customWidth="1"/>
    <col min="14531" max="14531" width="6.42578125" style="543" customWidth="1"/>
    <col min="14532" max="14533" width="0.5703125" style="543" customWidth="1"/>
    <col min="14534" max="14534" width="5.42578125" style="543" customWidth="1"/>
    <col min="14535" max="14535" width="0.5703125" style="543" customWidth="1"/>
    <col min="14536" max="14536" width="5.7109375" style="543" customWidth="1"/>
    <col min="14537" max="14537" width="0.5703125" style="543" customWidth="1"/>
    <col min="14538" max="14538" width="5.5703125" style="543" customWidth="1"/>
    <col min="14539" max="14539" width="0.5703125" style="543" customWidth="1"/>
    <col min="14540" max="14540" width="5.42578125" style="543" customWidth="1"/>
    <col min="14541" max="14541" width="0.5703125" style="543" customWidth="1"/>
    <col min="14542" max="14542" width="5.5703125" style="543" customWidth="1"/>
    <col min="14543" max="14543" width="0.7109375" style="543" customWidth="1"/>
    <col min="14544" max="14544" width="5.42578125" style="543" customWidth="1"/>
    <col min="14545" max="14778" width="9.140625" style="543"/>
    <col min="14779" max="14780" width="0.5703125" style="543" customWidth="1"/>
    <col min="14781" max="14781" width="10.7109375" style="543" customWidth="1"/>
    <col min="14782" max="14782" width="4.28515625" style="543" customWidth="1"/>
    <col min="14783" max="14783" width="2.42578125" style="543" customWidth="1"/>
    <col min="14784" max="14784" width="16.140625" style="543" customWidth="1"/>
    <col min="14785" max="14785" width="23" style="543" customWidth="1"/>
    <col min="14786" max="14786" width="0.7109375" style="543" customWidth="1"/>
    <col min="14787" max="14787" width="6.42578125" style="543" customWidth="1"/>
    <col min="14788" max="14789" width="0.5703125" style="543" customWidth="1"/>
    <col min="14790" max="14790" width="5.42578125" style="543" customWidth="1"/>
    <col min="14791" max="14791" width="0.5703125" style="543" customWidth="1"/>
    <col min="14792" max="14792" width="5.7109375" style="543" customWidth="1"/>
    <col min="14793" max="14793" width="0.5703125" style="543" customWidth="1"/>
    <col min="14794" max="14794" width="5.5703125" style="543" customWidth="1"/>
    <col min="14795" max="14795" width="0.5703125" style="543" customWidth="1"/>
    <col min="14796" max="14796" width="5.42578125" style="543" customWidth="1"/>
    <col min="14797" max="14797" width="0.5703125" style="543" customWidth="1"/>
    <col min="14798" max="14798" width="5.5703125" style="543" customWidth="1"/>
    <col min="14799" max="14799" width="0.7109375" style="543" customWidth="1"/>
    <col min="14800" max="14800" width="5.42578125" style="543" customWidth="1"/>
    <col min="14801" max="15034" width="9.140625" style="543"/>
    <col min="15035" max="15036" width="0.5703125" style="543" customWidth="1"/>
    <col min="15037" max="15037" width="10.7109375" style="543" customWidth="1"/>
    <col min="15038" max="15038" width="4.28515625" style="543" customWidth="1"/>
    <col min="15039" max="15039" width="2.42578125" style="543" customWidth="1"/>
    <col min="15040" max="15040" width="16.140625" style="543" customWidth="1"/>
    <col min="15041" max="15041" width="23" style="543" customWidth="1"/>
    <col min="15042" max="15042" width="0.7109375" style="543" customWidth="1"/>
    <col min="15043" max="15043" width="6.42578125" style="543" customWidth="1"/>
    <col min="15044" max="15045" width="0.5703125" style="543" customWidth="1"/>
    <col min="15046" max="15046" width="5.42578125" style="543" customWidth="1"/>
    <col min="15047" max="15047" width="0.5703125" style="543" customWidth="1"/>
    <col min="15048" max="15048" width="5.7109375" style="543" customWidth="1"/>
    <col min="15049" max="15049" width="0.5703125" style="543" customWidth="1"/>
    <col min="15050" max="15050" width="5.5703125" style="543" customWidth="1"/>
    <col min="15051" max="15051" width="0.5703125" style="543" customWidth="1"/>
    <col min="15052" max="15052" width="5.42578125" style="543" customWidth="1"/>
    <col min="15053" max="15053" width="0.5703125" style="543" customWidth="1"/>
    <col min="15054" max="15054" width="5.5703125" style="543" customWidth="1"/>
    <col min="15055" max="15055" width="0.7109375" style="543" customWidth="1"/>
    <col min="15056" max="15056" width="5.42578125" style="543" customWidth="1"/>
    <col min="15057" max="15290" width="9.140625" style="543"/>
    <col min="15291" max="15292" width="0.5703125" style="543" customWidth="1"/>
    <col min="15293" max="15293" width="10.7109375" style="543" customWidth="1"/>
    <col min="15294" max="15294" width="4.28515625" style="543" customWidth="1"/>
    <col min="15295" max="15295" width="2.42578125" style="543" customWidth="1"/>
    <col min="15296" max="15296" width="16.140625" style="543" customWidth="1"/>
    <col min="15297" max="15297" width="23" style="543" customWidth="1"/>
    <col min="15298" max="15298" width="0.7109375" style="543" customWidth="1"/>
    <col min="15299" max="15299" width="6.42578125" style="543" customWidth="1"/>
    <col min="15300" max="15301" width="0.5703125" style="543" customWidth="1"/>
    <col min="15302" max="15302" width="5.42578125" style="543" customWidth="1"/>
    <col min="15303" max="15303" width="0.5703125" style="543" customWidth="1"/>
    <col min="15304" max="15304" width="5.7109375" style="543" customWidth="1"/>
    <col min="15305" max="15305" width="0.5703125" style="543" customWidth="1"/>
    <col min="15306" max="15306" width="5.5703125" style="543" customWidth="1"/>
    <col min="15307" max="15307" width="0.5703125" style="543" customWidth="1"/>
    <col min="15308" max="15308" width="5.42578125" style="543" customWidth="1"/>
    <col min="15309" max="15309" width="0.5703125" style="543" customWidth="1"/>
    <col min="15310" max="15310" width="5.5703125" style="543" customWidth="1"/>
    <col min="15311" max="15311" width="0.7109375" style="543" customWidth="1"/>
    <col min="15312" max="15312" width="5.42578125" style="543" customWidth="1"/>
    <col min="15313" max="15546" width="9.140625" style="543"/>
    <col min="15547" max="15548" width="0.5703125" style="543" customWidth="1"/>
    <col min="15549" max="15549" width="10.7109375" style="543" customWidth="1"/>
    <col min="15550" max="15550" width="4.28515625" style="543" customWidth="1"/>
    <col min="15551" max="15551" width="2.42578125" style="543" customWidth="1"/>
    <col min="15552" max="15552" width="16.140625" style="543" customWidth="1"/>
    <col min="15553" max="15553" width="23" style="543" customWidth="1"/>
    <col min="15554" max="15554" width="0.7109375" style="543" customWidth="1"/>
    <col min="15555" max="15555" width="6.42578125" style="543" customWidth="1"/>
    <col min="15556" max="15557" width="0.5703125" style="543" customWidth="1"/>
    <col min="15558" max="15558" width="5.42578125" style="543" customWidth="1"/>
    <col min="15559" max="15559" width="0.5703125" style="543" customWidth="1"/>
    <col min="15560" max="15560" width="5.7109375" style="543" customWidth="1"/>
    <col min="15561" max="15561" width="0.5703125" style="543" customWidth="1"/>
    <col min="15562" max="15562" width="5.5703125" style="543" customWidth="1"/>
    <col min="15563" max="15563" width="0.5703125" style="543" customWidth="1"/>
    <col min="15564" max="15564" width="5.42578125" style="543" customWidth="1"/>
    <col min="15565" max="15565" width="0.5703125" style="543" customWidth="1"/>
    <col min="15566" max="15566" width="5.5703125" style="543" customWidth="1"/>
    <col min="15567" max="15567" width="0.7109375" style="543" customWidth="1"/>
    <col min="15568" max="15568" width="5.42578125" style="543" customWidth="1"/>
    <col min="15569" max="15802" width="9.140625" style="543"/>
    <col min="15803" max="15804" width="0.5703125" style="543" customWidth="1"/>
    <col min="15805" max="15805" width="10.7109375" style="543" customWidth="1"/>
    <col min="15806" max="15806" width="4.28515625" style="543" customWidth="1"/>
    <col min="15807" max="15807" width="2.42578125" style="543" customWidth="1"/>
    <col min="15808" max="15808" width="16.140625" style="543" customWidth="1"/>
    <col min="15809" max="15809" width="23" style="543" customWidth="1"/>
    <col min="15810" max="15810" width="0.7109375" style="543" customWidth="1"/>
    <col min="15811" max="15811" width="6.42578125" style="543" customWidth="1"/>
    <col min="15812" max="15813" width="0.5703125" style="543" customWidth="1"/>
    <col min="15814" max="15814" width="5.42578125" style="543" customWidth="1"/>
    <col min="15815" max="15815" width="0.5703125" style="543" customWidth="1"/>
    <col min="15816" max="15816" width="5.7109375" style="543" customWidth="1"/>
    <col min="15817" max="15817" width="0.5703125" style="543" customWidth="1"/>
    <col min="15818" max="15818" width="5.5703125" style="543" customWidth="1"/>
    <col min="15819" max="15819" width="0.5703125" style="543" customWidth="1"/>
    <col min="15820" max="15820" width="5.42578125" style="543" customWidth="1"/>
    <col min="15821" max="15821" width="0.5703125" style="543" customWidth="1"/>
    <col min="15822" max="15822" width="5.5703125" style="543" customWidth="1"/>
    <col min="15823" max="15823" width="0.7109375" style="543" customWidth="1"/>
    <col min="15824" max="15824" width="5.42578125" style="543" customWidth="1"/>
    <col min="15825" max="16058" width="9.140625" style="543"/>
    <col min="16059" max="16060" width="0.5703125" style="543" customWidth="1"/>
    <col min="16061" max="16061" width="10.7109375" style="543" customWidth="1"/>
    <col min="16062" max="16062" width="4.28515625" style="543" customWidth="1"/>
    <col min="16063" max="16063" width="2.42578125" style="543" customWidth="1"/>
    <col min="16064" max="16064" width="16.140625" style="543" customWidth="1"/>
    <col min="16065" max="16065" width="23" style="543" customWidth="1"/>
    <col min="16066" max="16066" width="0.7109375" style="543" customWidth="1"/>
    <col min="16067" max="16067" width="6.42578125" style="543" customWidth="1"/>
    <col min="16068" max="16069" width="0.5703125" style="543" customWidth="1"/>
    <col min="16070" max="16070" width="5.42578125" style="543" customWidth="1"/>
    <col min="16071" max="16071" width="0.5703125" style="543" customWidth="1"/>
    <col min="16072" max="16072" width="5.7109375" style="543" customWidth="1"/>
    <col min="16073" max="16073" width="0.5703125" style="543" customWidth="1"/>
    <col min="16074" max="16074" width="5.5703125" style="543" customWidth="1"/>
    <col min="16075" max="16075" width="0.5703125" style="543" customWidth="1"/>
    <col min="16076" max="16076" width="5.42578125" style="543" customWidth="1"/>
    <col min="16077" max="16077" width="0.5703125" style="543" customWidth="1"/>
    <col min="16078" max="16078" width="5.5703125" style="543" customWidth="1"/>
    <col min="16079" max="16079" width="0.7109375" style="543" customWidth="1"/>
    <col min="16080" max="16080" width="5.42578125" style="543" customWidth="1"/>
    <col min="16081" max="16384" width="9.140625" style="543"/>
  </cols>
  <sheetData>
    <row r="1" spans="1:173" s="262" customFormat="1" ht="15.75" x14ac:dyDescent="0.25">
      <c r="A1" s="465" t="s">
        <v>2258</v>
      </c>
      <c r="B1" s="595"/>
      <c r="C1" s="595"/>
      <c r="D1" s="595"/>
      <c r="E1" s="595"/>
      <c r="F1" s="595"/>
      <c r="G1" s="595"/>
      <c r="H1" s="596"/>
      <c r="I1" s="595"/>
      <c r="J1" s="596"/>
      <c r="K1" s="595"/>
      <c r="L1" s="596"/>
      <c r="M1" s="595"/>
      <c r="N1" s="596"/>
      <c r="O1" s="595"/>
      <c r="P1" s="596"/>
      <c r="Q1" s="595"/>
      <c r="R1" s="596"/>
      <c r="S1" s="595"/>
      <c r="T1" s="596"/>
      <c r="U1" s="528"/>
      <c r="V1" s="597"/>
      <c r="W1" s="597"/>
      <c r="X1" s="597"/>
      <c r="Y1" s="597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  <c r="AS1" s="528"/>
      <c r="AT1" s="528"/>
      <c r="AU1" s="528"/>
      <c r="AV1" s="528"/>
      <c r="AW1" s="528"/>
      <c r="AX1" s="528"/>
      <c r="AY1" s="528"/>
      <c r="AZ1" s="528"/>
      <c r="BA1" s="528"/>
      <c r="BB1" s="528"/>
      <c r="BC1" s="528"/>
      <c r="BD1" s="528"/>
      <c r="BE1" s="528"/>
      <c r="BF1" s="528"/>
      <c r="BG1" s="528"/>
      <c r="BH1" s="528"/>
      <c r="BI1" s="528"/>
      <c r="BJ1" s="528"/>
      <c r="BK1" s="528"/>
      <c r="BL1" s="528"/>
      <c r="BM1" s="528"/>
      <c r="BN1" s="528"/>
      <c r="BO1" s="528"/>
      <c r="BP1" s="528"/>
      <c r="BQ1" s="528"/>
      <c r="BR1" s="528"/>
      <c r="BS1" s="528"/>
      <c r="BT1" s="528"/>
      <c r="BU1" s="528"/>
      <c r="BV1" s="528"/>
      <c r="BW1" s="528"/>
      <c r="BX1" s="528"/>
      <c r="BY1" s="528"/>
      <c r="BZ1" s="528"/>
      <c r="CA1" s="528"/>
      <c r="CB1" s="528"/>
      <c r="CC1" s="528"/>
      <c r="CD1" s="528"/>
      <c r="CE1" s="528"/>
      <c r="CF1" s="528"/>
      <c r="CG1" s="528"/>
      <c r="CH1" s="528"/>
      <c r="CI1" s="528"/>
      <c r="CJ1" s="528"/>
      <c r="CK1" s="528"/>
      <c r="CL1" s="528"/>
      <c r="CM1" s="528"/>
      <c r="CN1" s="528"/>
      <c r="CO1" s="528"/>
      <c r="CP1" s="528"/>
      <c r="CQ1" s="528"/>
      <c r="CR1" s="528"/>
      <c r="CS1" s="528"/>
      <c r="CT1" s="528"/>
      <c r="CU1" s="528"/>
      <c r="CV1" s="528"/>
      <c r="CW1" s="528"/>
      <c r="CX1" s="528"/>
      <c r="CY1" s="528"/>
      <c r="CZ1" s="528"/>
      <c r="DA1" s="528"/>
      <c r="DB1" s="528"/>
      <c r="DC1" s="528"/>
      <c r="DD1" s="528"/>
      <c r="DE1" s="528"/>
      <c r="DF1" s="528"/>
      <c r="DG1" s="528"/>
      <c r="DH1" s="528"/>
      <c r="DI1" s="528"/>
      <c r="DJ1" s="528"/>
      <c r="DK1" s="528"/>
      <c r="DL1" s="528"/>
      <c r="DM1" s="528"/>
      <c r="DN1" s="528"/>
      <c r="DO1" s="528"/>
      <c r="DP1" s="528"/>
      <c r="DQ1" s="528"/>
      <c r="DR1" s="528"/>
      <c r="DS1" s="528"/>
      <c r="DT1" s="528"/>
      <c r="DU1" s="528"/>
      <c r="DV1" s="528"/>
      <c r="DW1" s="528"/>
      <c r="DX1" s="528"/>
      <c r="DY1" s="528"/>
      <c r="DZ1" s="528"/>
      <c r="EA1" s="528"/>
      <c r="EB1" s="528"/>
      <c r="EC1" s="528"/>
      <c r="ED1" s="528"/>
      <c r="EE1" s="528"/>
      <c r="EF1" s="528"/>
      <c r="EG1" s="528"/>
      <c r="EH1" s="528"/>
      <c r="EI1" s="528"/>
      <c r="EJ1" s="528"/>
      <c r="EK1" s="528"/>
      <c r="EL1" s="528"/>
      <c r="EM1" s="528"/>
      <c r="EN1" s="528"/>
      <c r="EO1" s="528"/>
      <c r="EP1" s="528"/>
      <c r="EQ1" s="528"/>
      <c r="ER1" s="528"/>
      <c r="ES1" s="528"/>
      <c r="ET1" s="528"/>
      <c r="EU1" s="528"/>
      <c r="EV1" s="528"/>
      <c r="EW1" s="528"/>
      <c r="EX1" s="528"/>
      <c r="EY1" s="528"/>
      <c r="EZ1" s="528"/>
      <c r="FA1" s="528"/>
      <c r="FB1" s="528"/>
      <c r="FC1" s="528"/>
      <c r="FD1" s="528"/>
      <c r="FE1" s="528"/>
      <c r="FF1" s="528"/>
      <c r="FG1" s="528"/>
      <c r="FH1" s="528"/>
      <c r="FI1" s="528"/>
      <c r="FJ1" s="528"/>
      <c r="FK1" s="528"/>
      <c r="FL1" s="528"/>
      <c r="FM1" s="528"/>
      <c r="FN1" s="528"/>
    </row>
    <row r="2" spans="1:173" s="262" customFormat="1" ht="6" customHeight="1" x14ac:dyDescent="0.2">
      <c r="A2" s="595"/>
      <c r="B2" s="595"/>
      <c r="C2" s="595"/>
      <c r="D2" s="595"/>
      <c r="E2" s="595"/>
      <c r="F2" s="595"/>
      <c r="G2" s="595"/>
      <c r="H2" s="596"/>
      <c r="I2" s="595"/>
      <c r="J2" s="596"/>
      <c r="K2" s="595"/>
      <c r="L2" s="596"/>
      <c r="M2" s="595"/>
      <c r="N2" s="596"/>
      <c r="O2" s="595"/>
      <c r="P2" s="596"/>
      <c r="Q2" s="595"/>
      <c r="R2" s="596"/>
      <c r="S2" s="595"/>
      <c r="T2" s="596"/>
      <c r="U2" s="528"/>
      <c r="V2" s="597"/>
      <c r="W2" s="597"/>
      <c r="X2" s="597"/>
      <c r="Y2" s="597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8"/>
      <c r="BH2" s="528"/>
      <c r="BI2" s="528"/>
      <c r="BJ2" s="528"/>
      <c r="BK2" s="528"/>
      <c r="BL2" s="528"/>
      <c r="BM2" s="528"/>
      <c r="BN2" s="528"/>
      <c r="BO2" s="528"/>
      <c r="BP2" s="528"/>
      <c r="BQ2" s="528"/>
      <c r="BR2" s="528"/>
      <c r="BS2" s="528"/>
      <c r="BT2" s="528"/>
      <c r="BU2" s="528"/>
      <c r="BV2" s="528"/>
      <c r="BW2" s="528"/>
      <c r="BX2" s="528"/>
      <c r="BY2" s="528"/>
      <c r="BZ2" s="528"/>
      <c r="CA2" s="528"/>
      <c r="CB2" s="528"/>
      <c r="CC2" s="528"/>
      <c r="CD2" s="528"/>
      <c r="CE2" s="528"/>
      <c r="CF2" s="528"/>
      <c r="CG2" s="528"/>
      <c r="CH2" s="528"/>
      <c r="CI2" s="528"/>
      <c r="CJ2" s="528"/>
      <c r="CK2" s="528"/>
      <c r="CL2" s="528"/>
      <c r="CM2" s="528"/>
      <c r="CN2" s="528"/>
      <c r="CO2" s="528"/>
      <c r="CP2" s="528"/>
      <c r="CQ2" s="528"/>
      <c r="CR2" s="528"/>
      <c r="CS2" s="528"/>
      <c r="CT2" s="528"/>
      <c r="CU2" s="528"/>
      <c r="CV2" s="528"/>
      <c r="CW2" s="528"/>
      <c r="CX2" s="528"/>
      <c r="CY2" s="528"/>
      <c r="CZ2" s="528"/>
      <c r="DA2" s="528"/>
      <c r="DB2" s="528"/>
      <c r="DC2" s="528"/>
      <c r="DD2" s="528"/>
      <c r="DE2" s="528"/>
      <c r="DF2" s="528"/>
      <c r="DG2" s="528"/>
      <c r="DH2" s="528"/>
      <c r="DI2" s="528"/>
      <c r="DJ2" s="528"/>
      <c r="DK2" s="528"/>
      <c r="DL2" s="528"/>
      <c r="DM2" s="528"/>
      <c r="DN2" s="528"/>
      <c r="DO2" s="528"/>
      <c r="DP2" s="528"/>
      <c r="DQ2" s="528"/>
      <c r="DR2" s="528"/>
      <c r="DS2" s="528"/>
      <c r="DT2" s="528"/>
      <c r="DU2" s="528"/>
      <c r="DV2" s="528"/>
      <c r="DW2" s="528"/>
      <c r="DX2" s="528"/>
      <c r="DY2" s="528"/>
      <c r="DZ2" s="528"/>
      <c r="EA2" s="528"/>
      <c r="EB2" s="528"/>
      <c r="EC2" s="528"/>
      <c r="ED2" s="528"/>
      <c r="EE2" s="528"/>
      <c r="EF2" s="528"/>
      <c r="EG2" s="528"/>
      <c r="EH2" s="528"/>
      <c r="EI2" s="528"/>
      <c r="EJ2" s="528"/>
      <c r="EK2" s="528"/>
      <c r="EL2" s="528"/>
      <c r="EM2" s="528"/>
      <c r="EN2" s="528"/>
      <c r="EO2" s="528"/>
      <c r="EP2" s="528"/>
      <c r="EQ2" s="528"/>
      <c r="ER2" s="528"/>
      <c r="ES2" s="528"/>
      <c r="ET2" s="528"/>
      <c r="EU2" s="528"/>
      <c r="EV2" s="528"/>
      <c r="EW2" s="528"/>
      <c r="EX2" s="528"/>
      <c r="EY2" s="528"/>
      <c r="EZ2" s="528"/>
      <c r="FA2" s="528"/>
      <c r="FB2" s="528"/>
      <c r="FC2" s="528"/>
      <c r="FD2" s="528"/>
      <c r="FE2" s="528"/>
      <c r="FF2" s="528"/>
      <c r="FG2" s="528"/>
      <c r="FH2" s="528"/>
      <c r="FI2" s="528"/>
      <c r="FJ2" s="528"/>
      <c r="FK2" s="528"/>
      <c r="FL2" s="528"/>
      <c r="FM2" s="528"/>
      <c r="FN2" s="528"/>
    </row>
    <row r="3" spans="1:173" s="262" customFormat="1" ht="11.25" customHeight="1" x14ac:dyDescent="0.2">
      <c r="A3" s="595"/>
      <c r="B3" s="598" t="s">
        <v>2031</v>
      </c>
      <c r="C3" s="595"/>
      <c r="D3" s="595"/>
      <c r="E3" s="595"/>
      <c r="F3" s="595"/>
      <c r="G3" s="595"/>
      <c r="H3" s="596"/>
      <c r="I3" s="595"/>
      <c r="J3" s="596"/>
      <c r="K3" s="595"/>
      <c r="L3" s="596"/>
      <c r="M3" s="595"/>
      <c r="N3" s="596"/>
      <c r="O3" s="595"/>
      <c r="P3" s="596"/>
      <c r="Q3" s="595"/>
      <c r="R3" s="599"/>
      <c r="S3" s="595"/>
      <c r="T3" s="600" t="s">
        <v>9</v>
      </c>
      <c r="U3" s="528"/>
      <c r="V3" s="597"/>
      <c r="W3" s="597"/>
      <c r="X3" s="597"/>
      <c r="Y3" s="597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8"/>
      <c r="BH3" s="528"/>
      <c r="BI3" s="528"/>
      <c r="BJ3" s="528"/>
      <c r="BK3" s="528"/>
      <c r="BL3" s="528"/>
      <c r="BM3" s="528"/>
      <c r="BN3" s="528"/>
      <c r="BO3" s="528"/>
      <c r="BP3" s="528"/>
      <c r="BQ3" s="528"/>
      <c r="BR3" s="528"/>
      <c r="BS3" s="528"/>
      <c r="BT3" s="528"/>
      <c r="BU3" s="528"/>
      <c r="BV3" s="528"/>
      <c r="BW3" s="528"/>
      <c r="BX3" s="528"/>
      <c r="BY3" s="528"/>
      <c r="BZ3" s="528"/>
      <c r="CA3" s="528"/>
      <c r="CB3" s="528"/>
      <c r="CC3" s="528"/>
      <c r="CD3" s="528"/>
      <c r="CE3" s="528"/>
      <c r="CF3" s="528"/>
      <c r="CG3" s="528"/>
      <c r="CH3" s="528"/>
      <c r="CI3" s="528"/>
      <c r="CJ3" s="528"/>
      <c r="CK3" s="528"/>
      <c r="CL3" s="528"/>
      <c r="CM3" s="528"/>
      <c r="CN3" s="528"/>
      <c r="CO3" s="528"/>
      <c r="CP3" s="528"/>
      <c r="CQ3" s="528"/>
      <c r="CR3" s="528"/>
      <c r="CS3" s="528"/>
      <c r="CT3" s="528"/>
      <c r="CU3" s="528"/>
      <c r="CV3" s="528"/>
      <c r="CW3" s="528"/>
      <c r="CX3" s="528"/>
      <c r="CY3" s="528"/>
      <c r="CZ3" s="528"/>
      <c r="DA3" s="528"/>
      <c r="DB3" s="528"/>
      <c r="DC3" s="528"/>
      <c r="DD3" s="528"/>
      <c r="DE3" s="528"/>
      <c r="DF3" s="528"/>
      <c r="DG3" s="528"/>
      <c r="DH3" s="528"/>
      <c r="DI3" s="528"/>
      <c r="DJ3" s="528"/>
      <c r="DK3" s="528"/>
      <c r="DL3" s="528"/>
      <c r="DM3" s="528"/>
      <c r="DN3" s="528"/>
      <c r="DO3" s="528"/>
      <c r="DP3" s="528"/>
      <c r="DQ3" s="528"/>
      <c r="DR3" s="528"/>
      <c r="DS3" s="528"/>
      <c r="DT3" s="528"/>
      <c r="DU3" s="528"/>
      <c r="DV3" s="528"/>
      <c r="DW3" s="528"/>
      <c r="DX3" s="528"/>
      <c r="DY3" s="528"/>
      <c r="DZ3" s="528"/>
      <c r="EA3" s="528"/>
      <c r="EB3" s="528"/>
      <c r="EC3" s="528"/>
      <c r="ED3" s="528"/>
      <c r="EE3" s="528"/>
      <c r="EF3" s="528"/>
      <c r="EG3" s="528"/>
      <c r="EH3" s="528"/>
      <c r="EI3" s="528"/>
      <c r="EJ3" s="528"/>
      <c r="EK3" s="528"/>
      <c r="EL3" s="528"/>
      <c r="EM3" s="528"/>
      <c r="EN3" s="528"/>
      <c r="EO3" s="528"/>
      <c r="EP3" s="528"/>
      <c r="EQ3" s="528"/>
      <c r="ER3" s="528"/>
      <c r="ES3" s="528"/>
      <c r="ET3" s="528"/>
      <c r="EU3" s="528"/>
      <c r="EV3" s="528"/>
      <c r="EW3" s="528"/>
      <c r="EX3" s="528"/>
      <c r="EY3" s="528"/>
      <c r="EZ3" s="528"/>
      <c r="FA3" s="528"/>
      <c r="FB3" s="528"/>
      <c r="FC3" s="528"/>
      <c r="FD3" s="528"/>
      <c r="FE3" s="528"/>
      <c r="FF3" s="528"/>
      <c r="FG3" s="528"/>
      <c r="FH3" s="528"/>
      <c r="FI3" s="528"/>
      <c r="FJ3" s="528"/>
      <c r="FK3" s="528"/>
      <c r="FL3" s="528"/>
      <c r="FM3" s="528"/>
      <c r="FN3" s="528"/>
    </row>
    <row r="4" spans="1:173" s="262" customFormat="1" ht="6" customHeight="1" x14ac:dyDescent="0.2">
      <c r="A4" s="601"/>
      <c r="B4" s="601"/>
      <c r="C4" s="601"/>
      <c r="D4" s="601"/>
      <c r="E4" s="601"/>
      <c r="F4" s="601"/>
      <c r="G4" s="601"/>
      <c r="H4" s="602"/>
      <c r="I4" s="601"/>
      <c r="J4" s="602"/>
      <c r="K4" s="601"/>
      <c r="L4" s="602"/>
      <c r="M4" s="601"/>
      <c r="N4" s="602"/>
      <c r="O4" s="601"/>
      <c r="P4" s="602"/>
      <c r="Q4" s="601"/>
      <c r="R4" s="602"/>
      <c r="S4" s="601"/>
      <c r="T4" s="602"/>
      <c r="U4" s="528"/>
      <c r="V4" s="597"/>
      <c r="W4" s="597"/>
      <c r="X4" s="597"/>
      <c r="Y4" s="597"/>
      <c r="Z4" s="528"/>
      <c r="AA4" s="528"/>
      <c r="AB4" s="528"/>
      <c r="AC4" s="528"/>
      <c r="AD4" s="528"/>
      <c r="AE4" s="528"/>
      <c r="AF4" s="528"/>
      <c r="AG4" s="528"/>
      <c r="AH4" s="528"/>
      <c r="AI4" s="528"/>
      <c r="AJ4" s="528"/>
      <c r="AK4" s="528"/>
      <c r="AL4" s="528"/>
      <c r="AM4" s="528"/>
      <c r="AN4" s="528"/>
      <c r="AO4" s="528"/>
      <c r="AP4" s="528"/>
      <c r="AQ4" s="528"/>
      <c r="AR4" s="528"/>
      <c r="AS4" s="528"/>
      <c r="AT4" s="528"/>
      <c r="AU4" s="528"/>
      <c r="AV4" s="528"/>
      <c r="AW4" s="528"/>
      <c r="AX4" s="528"/>
      <c r="AY4" s="528"/>
      <c r="AZ4" s="528"/>
      <c r="BA4" s="528"/>
      <c r="BB4" s="528"/>
      <c r="BC4" s="528"/>
      <c r="BD4" s="528"/>
      <c r="BE4" s="528"/>
      <c r="BF4" s="528"/>
      <c r="BG4" s="528"/>
      <c r="BH4" s="528"/>
      <c r="BI4" s="528"/>
      <c r="BJ4" s="528"/>
      <c r="BK4" s="528"/>
      <c r="BL4" s="528"/>
      <c r="BM4" s="528"/>
      <c r="BN4" s="528"/>
      <c r="BO4" s="528"/>
      <c r="BP4" s="528"/>
      <c r="BQ4" s="528"/>
      <c r="BR4" s="528"/>
      <c r="BS4" s="528"/>
      <c r="BT4" s="528"/>
      <c r="BU4" s="528"/>
      <c r="BV4" s="528"/>
      <c r="BW4" s="528"/>
      <c r="BX4" s="528"/>
      <c r="BY4" s="528"/>
      <c r="BZ4" s="528"/>
      <c r="CA4" s="528"/>
      <c r="CB4" s="528"/>
      <c r="CC4" s="528"/>
      <c r="CD4" s="528"/>
      <c r="CE4" s="528"/>
      <c r="CF4" s="528"/>
      <c r="CG4" s="528"/>
      <c r="CH4" s="528"/>
      <c r="CI4" s="528"/>
      <c r="CJ4" s="528"/>
      <c r="CK4" s="528"/>
      <c r="CL4" s="528"/>
      <c r="CM4" s="528"/>
      <c r="CN4" s="528"/>
      <c r="CO4" s="528"/>
      <c r="CP4" s="528"/>
      <c r="CQ4" s="528"/>
      <c r="CR4" s="528"/>
      <c r="CS4" s="528"/>
      <c r="CT4" s="528"/>
      <c r="CU4" s="528"/>
      <c r="CV4" s="528"/>
      <c r="CW4" s="528"/>
      <c r="CX4" s="528"/>
      <c r="CY4" s="528"/>
      <c r="CZ4" s="528"/>
      <c r="DA4" s="528"/>
      <c r="DB4" s="528"/>
      <c r="DC4" s="528"/>
      <c r="DD4" s="528"/>
      <c r="DE4" s="528"/>
      <c r="DF4" s="528"/>
      <c r="DG4" s="528"/>
      <c r="DH4" s="528"/>
      <c r="DI4" s="528"/>
      <c r="DJ4" s="528"/>
      <c r="DK4" s="528"/>
      <c r="DL4" s="528"/>
      <c r="DM4" s="528"/>
      <c r="DN4" s="528"/>
      <c r="DO4" s="528"/>
      <c r="DP4" s="528"/>
      <c r="DQ4" s="528"/>
      <c r="DR4" s="528"/>
      <c r="DS4" s="528"/>
      <c r="DT4" s="528"/>
      <c r="DU4" s="528"/>
      <c r="DV4" s="528"/>
      <c r="DW4" s="528"/>
      <c r="DX4" s="528"/>
      <c r="DY4" s="528"/>
      <c r="DZ4" s="528"/>
      <c r="EA4" s="528"/>
      <c r="EB4" s="528"/>
      <c r="EC4" s="528"/>
      <c r="ED4" s="528"/>
      <c r="EE4" s="528"/>
      <c r="EF4" s="528"/>
      <c r="EG4" s="528"/>
      <c r="EH4" s="528"/>
      <c r="EI4" s="528"/>
      <c r="EJ4" s="528"/>
      <c r="EK4" s="528"/>
      <c r="EL4" s="528"/>
      <c r="EM4" s="528"/>
      <c r="EN4" s="528"/>
      <c r="EO4" s="528"/>
      <c r="EP4" s="528"/>
      <c r="EQ4" s="528"/>
      <c r="ER4" s="528"/>
      <c r="ES4" s="528"/>
      <c r="ET4" s="528"/>
      <c r="EU4" s="528"/>
      <c r="EV4" s="528"/>
      <c r="EW4" s="528"/>
      <c r="EX4" s="528"/>
      <c r="EY4" s="528"/>
      <c r="EZ4" s="528"/>
      <c r="FA4" s="528"/>
      <c r="FB4" s="528"/>
      <c r="FC4" s="528"/>
      <c r="FD4" s="528"/>
      <c r="FE4" s="528"/>
      <c r="FF4" s="528"/>
      <c r="FG4" s="528"/>
      <c r="FH4" s="528"/>
      <c r="FI4" s="528"/>
      <c r="FJ4" s="528"/>
      <c r="FK4" s="528"/>
      <c r="FL4" s="528"/>
      <c r="FM4" s="528"/>
      <c r="FN4" s="528"/>
    </row>
    <row r="5" spans="1:173" s="262" customFormat="1" ht="10.5" customHeight="1" x14ac:dyDescent="0.2">
      <c r="A5" s="595"/>
      <c r="B5" s="595"/>
      <c r="C5" s="595"/>
      <c r="D5" s="595"/>
      <c r="E5" s="595"/>
      <c r="F5" s="595"/>
      <c r="G5" s="595"/>
      <c r="H5" s="596"/>
      <c r="I5" s="598"/>
      <c r="J5" s="596"/>
      <c r="K5" s="595"/>
      <c r="L5" s="596"/>
      <c r="M5" s="595"/>
      <c r="N5" s="596"/>
      <c r="O5" s="595"/>
      <c r="P5" s="596"/>
      <c r="Q5" s="595"/>
      <c r="R5" s="596"/>
      <c r="S5" s="595"/>
      <c r="T5" s="596"/>
      <c r="U5" s="528"/>
      <c r="V5" s="597"/>
      <c r="W5" s="597"/>
      <c r="X5" s="597"/>
      <c r="Y5" s="597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8"/>
      <c r="BJ5" s="528"/>
      <c r="BK5" s="528"/>
      <c r="BL5" s="528"/>
      <c r="BM5" s="528"/>
      <c r="BN5" s="528"/>
      <c r="BO5" s="528"/>
      <c r="BP5" s="528"/>
      <c r="BQ5" s="528"/>
      <c r="BR5" s="528"/>
      <c r="BS5" s="528"/>
      <c r="BT5" s="528"/>
      <c r="BU5" s="528"/>
      <c r="BV5" s="528"/>
      <c r="BW5" s="528"/>
      <c r="BX5" s="528"/>
      <c r="BY5" s="528"/>
      <c r="BZ5" s="528"/>
      <c r="CA5" s="528"/>
      <c r="CB5" s="528"/>
      <c r="CC5" s="528"/>
      <c r="CD5" s="528"/>
      <c r="CE5" s="528"/>
      <c r="CF5" s="528"/>
      <c r="CG5" s="528"/>
      <c r="CH5" s="528"/>
      <c r="CI5" s="528"/>
      <c r="CJ5" s="528"/>
      <c r="CK5" s="528"/>
      <c r="CL5" s="528"/>
      <c r="CM5" s="528"/>
      <c r="CN5" s="528"/>
      <c r="CO5" s="528"/>
      <c r="CP5" s="528"/>
      <c r="CQ5" s="528"/>
      <c r="CR5" s="528"/>
      <c r="CS5" s="528"/>
      <c r="CT5" s="528"/>
      <c r="CU5" s="528"/>
      <c r="CV5" s="528"/>
      <c r="CW5" s="528"/>
      <c r="CX5" s="528"/>
      <c r="CY5" s="528"/>
      <c r="CZ5" s="528"/>
      <c r="DA5" s="528"/>
      <c r="DB5" s="528"/>
      <c r="DC5" s="528"/>
      <c r="DD5" s="528"/>
      <c r="DE5" s="528"/>
      <c r="DF5" s="528"/>
      <c r="DG5" s="528"/>
      <c r="DH5" s="528"/>
      <c r="DI5" s="528"/>
      <c r="DJ5" s="528"/>
      <c r="DK5" s="528"/>
      <c r="DL5" s="528"/>
      <c r="DM5" s="528"/>
      <c r="DN5" s="528"/>
      <c r="DO5" s="528"/>
      <c r="DP5" s="528"/>
      <c r="DQ5" s="528"/>
      <c r="DR5" s="528"/>
      <c r="DS5" s="528"/>
      <c r="DT5" s="528"/>
      <c r="DU5" s="528"/>
      <c r="DV5" s="528"/>
      <c r="DW5" s="528"/>
      <c r="DX5" s="528"/>
      <c r="DY5" s="528"/>
      <c r="DZ5" s="528"/>
      <c r="EA5" s="528"/>
      <c r="EB5" s="528"/>
      <c r="EC5" s="528"/>
      <c r="ED5" s="528"/>
      <c r="EE5" s="528"/>
      <c r="EF5" s="528"/>
      <c r="EG5" s="528"/>
      <c r="EH5" s="528"/>
      <c r="EI5" s="528"/>
      <c r="EJ5" s="528"/>
      <c r="EK5" s="528"/>
      <c r="EL5" s="528"/>
      <c r="EM5" s="528"/>
      <c r="EN5" s="528"/>
      <c r="EO5" s="528"/>
      <c r="EP5" s="528"/>
      <c r="EQ5" s="528"/>
      <c r="ER5" s="528"/>
      <c r="ES5" s="528"/>
      <c r="ET5" s="528"/>
      <c r="EU5" s="528"/>
      <c r="EV5" s="528"/>
      <c r="EW5" s="528"/>
      <c r="EX5" s="528"/>
      <c r="EY5" s="528"/>
      <c r="EZ5" s="528"/>
      <c r="FA5" s="528"/>
      <c r="FB5" s="528"/>
      <c r="FC5" s="528"/>
      <c r="FD5" s="528"/>
      <c r="FE5" s="528"/>
      <c r="FF5" s="528"/>
      <c r="FG5" s="528"/>
      <c r="FH5" s="528"/>
      <c r="FI5" s="528"/>
      <c r="FJ5" s="528"/>
      <c r="FK5" s="528"/>
      <c r="FL5" s="528"/>
      <c r="FM5" s="528"/>
      <c r="FN5" s="528"/>
    </row>
    <row r="6" spans="1:173" s="262" customFormat="1" ht="12" customHeight="1" x14ac:dyDescent="0.2">
      <c r="A6" s="595"/>
      <c r="B6" s="595"/>
      <c r="C6" s="595"/>
      <c r="D6" s="595"/>
      <c r="E6" s="595"/>
      <c r="F6" s="595"/>
      <c r="G6" s="595"/>
      <c r="H6" s="599"/>
      <c r="I6" s="598"/>
      <c r="J6" s="599"/>
      <c r="K6" s="598"/>
      <c r="L6" s="599" t="s">
        <v>104</v>
      </c>
      <c r="M6" s="598"/>
      <c r="N6" s="599"/>
      <c r="O6" s="598"/>
      <c r="P6" s="599"/>
      <c r="Q6" s="598"/>
      <c r="R6" s="599"/>
      <c r="S6" s="598"/>
      <c r="T6" s="599"/>
      <c r="U6" s="528"/>
      <c r="V6" s="597"/>
      <c r="W6" s="597"/>
      <c r="X6" s="597"/>
      <c r="Y6" s="597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28"/>
      <c r="BE6" s="528"/>
      <c r="BF6" s="528"/>
      <c r="BG6" s="528"/>
      <c r="BH6" s="528"/>
      <c r="BI6" s="528"/>
      <c r="BJ6" s="528"/>
      <c r="BK6" s="528"/>
      <c r="BL6" s="528"/>
      <c r="BM6" s="528"/>
      <c r="BN6" s="528"/>
      <c r="BO6" s="528"/>
      <c r="BP6" s="528"/>
      <c r="BQ6" s="528"/>
      <c r="BR6" s="528"/>
      <c r="BS6" s="528"/>
      <c r="BT6" s="528"/>
      <c r="BU6" s="528"/>
      <c r="BV6" s="528"/>
      <c r="BW6" s="528"/>
      <c r="BX6" s="528"/>
      <c r="BY6" s="528"/>
      <c r="BZ6" s="528"/>
      <c r="CA6" s="528"/>
      <c r="CB6" s="528"/>
      <c r="CC6" s="528"/>
      <c r="CD6" s="528"/>
      <c r="CE6" s="528"/>
      <c r="CF6" s="528"/>
      <c r="CG6" s="528"/>
      <c r="CH6" s="528"/>
      <c r="CI6" s="528"/>
      <c r="CJ6" s="528"/>
      <c r="CK6" s="528"/>
      <c r="CL6" s="528"/>
      <c r="CM6" s="528"/>
      <c r="CN6" s="528"/>
      <c r="CO6" s="528"/>
      <c r="CP6" s="528"/>
      <c r="CQ6" s="528"/>
      <c r="CR6" s="528"/>
      <c r="CS6" s="528"/>
      <c r="CT6" s="528"/>
      <c r="CU6" s="528"/>
      <c r="CV6" s="528"/>
      <c r="CW6" s="528"/>
      <c r="CX6" s="528"/>
      <c r="CY6" s="528"/>
      <c r="CZ6" s="528"/>
      <c r="DA6" s="528"/>
      <c r="DB6" s="528"/>
      <c r="DC6" s="528"/>
      <c r="DD6" s="528"/>
      <c r="DE6" s="528"/>
      <c r="DF6" s="528"/>
      <c r="DG6" s="528"/>
      <c r="DH6" s="528"/>
      <c r="DI6" s="528"/>
      <c r="DJ6" s="528"/>
      <c r="DK6" s="528"/>
      <c r="DL6" s="528"/>
      <c r="DM6" s="528"/>
      <c r="DN6" s="528"/>
      <c r="DO6" s="528"/>
      <c r="DP6" s="528"/>
      <c r="DQ6" s="528"/>
      <c r="DR6" s="528"/>
      <c r="DS6" s="528"/>
      <c r="DT6" s="528"/>
      <c r="DU6" s="528"/>
      <c r="DV6" s="528"/>
      <c r="DW6" s="528"/>
      <c r="DX6" s="528"/>
      <c r="DY6" s="528"/>
      <c r="DZ6" s="528"/>
      <c r="EA6" s="528"/>
      <c r="EB6" s="528"/>
      <c r="EC6" s="528"/>
      <c r="ED6" s="528"/>
      <c r="EE6" s="528"/>
      <c r="EF6" s="528"/>
      <c r="EG6" s="528"/>
      <c r="EH6" s="528"/>
      <c r="EI6" s="528"/>
      <c r="EJ6" s="528"/>
      <c r="EK6" s="528"/>
      <c r="EL6" s="528"/>
      <c r="EM6" s="528"/>
      <c r="EN6" s="528"/>
      <c r="EO6" s="528"/>
      <c r="EP6" s="528"/>
      <c r="EQ6" s="528"/>
      <c r="ER6" s="528"/>
      <c r="ES6" s="528"/>
      <c r="ET6" s="528"/>
      <c r="EU6" s="528"/>
      <c r="EV6" s="528"/>
      <c r="EW6" s="528"/>
      <c r="EX6" s="528"/>
      <c r="EY6" s="528"/>
      <c r="EZ6" s="528"/>
      <c r="FA6" s="528"/>
      <c r="FB6" s="528"/>
      <c r="FC6" s="528"/>
      <c r="FD6" s="528"/>
      <c r="FE6" s="528"/>
      <c r="FF6" s="528"/>
      <c r="FG6" s="528"/>
      <c r="FH6" s="528"/>
      <c r="FI6" s="528"/>
      <c r="FJ6" s="528"/>
      <c r="FK6" s="528"/>
      <c r="FL6" s="528"/>
      <c r="FM6" s="528"/>
      <c r="FN6" s="528"/>
    </row>
    <row r="7" spans="1:173" s="262" customFormat="1" ht="10.5" customHeight="1" x14ac:dyDescent="0.2">
      <c r="A7" s="595"/>
      <c r="B7" s="595"/>
      <c r="C7" s="595"/>
      <c r="D7" s="595"/>
      <c r="E7" s="595"/>
      <c r="F7" s="595"/>
      <c r="G7" s="595"/>
      <c r="H7" s="596"/>
      <c r="I7" s="598"/>
      <c r="J7" s="602"/>
      <c r="K7" s="601"/>
      <c r="L7" s="602"/>
      <c r="M7" s="601"/>
      <c r="N7" s="602"/>
      <c r="O7" s="601"/>
      <c r="P7" s="602"/>
      <c r="Q7" s="601"/>
      <c r="R7" s="602"/>
      <c r="S7" s="601"/>
      <c r="T7" s="602"/>
      <c r="U7" s="528"/>
      <c r="V7" s="597"/>
      <c r="W7" s="597"/>
      <c r="X7" s="597"/>
      <c r="Y7" s="597"/>
      <c r="Z7" s="528"/>
      <c r="AA7" s="528"/>
      <c r="AB7" s="528"/>
      <c r="AC7" s="528"/>
      <c r="AD7" s="528"/>
      <c r="AE7" s="528"/>
      <c r="AF7" s="528"/>
      <c r="AG7" s="528"/>
      <c r="AH7" s="528"/>
      <c r="AI7" s="528"/>
      <c r="AJ7" s="528"/>
      <c r="AK7" s="528"/>
      <c r="AL7" s="528"/>
      <c r="AM7" s="528"/>
      <c r="AN7" s="528"/>
      <c r="AO7" s="528"/>
      <c r="AP7" s="528"/>
      <c r="AQ7" s="528"/>
      <c r="AR7" s="528"/>
      <c r="AS7" s="528"/>
      <c r="AT7" s="528"/>
      <c r="AU7" s="528"/>
      <c r="AV7" s="528"/>
      <c r="AW7" s="528"/>
      <c r="AX7" s="528"/>
      <c r="AY7" s="528"/>
      <c r="AZ7" s="528"/>
      <c r="BA7" s="528"/>
      <c r="BB7" s="528"/>
      <c r="BC7" s="528"/>
      <c r="BD7" s="528"/>
      <c r="BE7" s="528"/>
      <c r="BF7" s="528"/>
      <c r="BG7" s="528"/>
      <c r="BH7" s="528"/>
      <c r="BI7" s="528"/>
      <c r="BJ7" s="528"/>
      <c r="BK7" s="528"/>
      <c r="BL7" s="528"/>
      <c r="BM7" s="528"/>
      <c r="BN7" s="528"/>
      <c r="BO7" s="528"/>
      <c r="BP7" s="528"/>
      <c r="BQ7" s="528"/>
      <c r="BR7" s="528"/>
      <c r="BS7" s="528"/>
      <c r="BT7" s="528"/>
      <c r="BU7" s="528"/>
      <c r="BV7" s="528"/>
      <c r="BW7" s="528"/>
      <c r="BX7" s="528"/>
      <c r="BY7" s="528"/>
      <c r="BZ7" s="528"/>
      <c r="CA7" s="528"/>
      <c r="CB7" s="528"/>
      <c r="CC7" s="528"/>
      <c r="CD7" s="528"/>
      <c r="CE7" s="528"/>
      <c r="CF7" s="528"/>
      <c r="CG7" s="528"/>
      <c r="CH7" s="528"/>
      <c r="CI7" s="528"/>
      <c r="CJ7" s="528"/>
      <c r="CK7" s="528"/>
      <c r="CL7" s="528"/>
      <c r="CM7" s="528"/>
      <c r="CN7" s="528"/>
      <c r="CO7" s="528"/>
      <c r="CP7" s="528"/>
      <c r="CQ7" s="528"/>
      <c r="CR7" s="528"/>
      <c r="CS7" s="528"/>
      <c r="CT7" s="528"/>
      <c r="CU7" s="528"/>
      <c r="CV7" s="528"/>
      <c r="CW7" s="528"/>
      <c r="CX7" s="528"/>
      <c r="CY7" s="528"/>
      <c r="CZ7" s="528"/>
      <c r="DA7" s="528"/>
      <c r="DB7" s="528"/>
      <c r="DC7" s="528"/>
      <c r="DD7" s="528"/>
      <c r="DE7" s="528"/>
      <c r="DF7" s="528"/>
      <c r="DG7" s="528"/>
      <c r="DH7" s="528"/>
      <c r="DI7" s="528"/>
      <c r="DJ7" s="528"/>
      <c r="DK7" s="528"/>
      <c r="DL7" s="528"/>
      <c r="DM7" s="528"/>
      <c r="DN7" s="528"/>
      <c r="DO7" s="528"/>
      <c r="DP7" s="528"/>
      <c r="DQ7" s="528"/>
      <c r="DR7" s="528"/>
      <c r="DS7" s="528"/>
      <c r="DT7" s="528"/>
      <c r="DU7" s="528"/>
      <c r="DV7" s="528"/>
      <c r="DW7" s="528"/>
      <c r="DX7" s="528"/>
      <c r="DY7" s="528"/>
      <c r="DZ7" s="528"/>
      <c r="EA7" s="528"/>
      <c r="EB7" s="528"/>
      <c r="EC7" s="528"/>
      <c r="ED7" s="528"/>
      <c r="EE7" s="528"/>
      <c r="EF7" s="528"/>
      <c r="EG7" s="528"/>
      <c r="EH7" s="528"/>
      <c r="EI7" s="528"/>
      <c r="EJ7" s="528"/>
      <c r="EK7" s="528"/>
      <c r="EL7" s="528"/>
      <c r="EM7" s="528"/>
      <c r="EN7" s="528"/>
      <c r="EO7" s="528"/>
      <c r="EP7" s="528"/>
      <c r="EQ7" s="528"/>
      <c r="ER7" s="528"/>
      <c r="ES7" s="528"/>
      <c r="ET7" s="528"/>
      <c r="EU7" s="528"/>
      <c r="EV7" s="528"/>
      <c r="EW7" s="528"/>
      <c r="EX7" s="528"/>
      <c r="EY7" s="528"/>
      <c r="EZ7" s="528"/>
      <c r="FA7" s="528"/>
      <c r="FB7" s="528"/>
      <c r="FC7" s="528"/>
      <c r="FD7" s="528"/>
      <c r="FE7" s="528"/>
      <c r="FF7" s="528"/>
      <c r="FG7" s="528"/>
      <c r="FH7" s="528"/>
      <c r="FI7" s="528"/>
      <c r="FJ7" s="528"/>
      <c r="FK7" s="528"/>
      <c r="FL7" s="528"/>
      <c r="FM7" s="528"/>
      <c r="FN7" s="528"/>
    </row>
    <row r="8" spans="1:173" s="538" customFormat="1" ht="18.75" customHeight="1" x14ac:dyDescent="0.2">
      <c r="A8" s="595"/>
      <c r="B8" s="595"/>
      <c r="C8" s="598"/>
      <c r="D8" s="598"/>
      <c r="E8" s="595"/>
      <c r="F8" s="598"/>
      <c r="G8" s="598"/>
      <c r="H8" s="529" t="s">
        <v>2</v>
      </c>
      <c r="I8" s="598"/>
      <c r="J8" s="596"/>
      <c r="K8" s="595"/>
      <c r="L8" s="596"/>
      <c r="M8" s="595"/>
      <c r="N8" s="596"/>
      <c r="O8" s="595"/>
      <c r="P8" s="596"/>
      <c r="Q8" s="595"/>
      <c r="R8" s="596"/>
      <c r="S8" s="595"/>
      <c r="T8" s="596"/>
      <c r="U8" s="528"/>
      <c r="V8" s="597"/>
      <c r="W8" s="597"/>
      <c r="X8" s="597"/>
      <c r="Y8" s="597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28"/>
      <c r="AP8" s="528"/>
      <c r="AQ8" s="528"/>
      <c r="AR8" s="528"/>
      <c r="AS8" s="528"/>
      <c r="AT8" s="528"/>
      <c r="AU8" s="528"/>
      <c r="AV8" s="528"/>
      <c r="AW8" s="528"/>
      <c r="AX8" s="528"/>
      <c r="AY8" s="528"/>
      <c r="AZ8" s="528"/>
      <c r="BA8" s="528"/>
      <c r="BB8" s="528"/>
      <c r="BC8" s="528"/>
      <c r="BD8" s="528"/>
      <c r="BE8" s="528"/>
      <c r="BF8" s="528"/>
      <c r="BG8" s="528"/>
      <c r="BH8" s="528"/>
      <c r="BI8" s="528"/>
      <c r="BJ8" s="528"/>
      <c r="BK8" s="528"/>
      <c r="BL8" s="528"/>
      <c r="BM8" s="528"/>
      <c r="BN8" s="528"/>
      <c r="BO8" s="528"/>
      <c r="BP8" s="528"/>
      <c r="BQ8" s="528"/>
      <c r="BR8" s="528"/>
      <c r="BS8" s="528"/>
      <c r="BT8" s="528"/>
      <c r="BU8" s="528"/>
      <c r="BV8" s="528"/>
      <c r="BW8" s="528"/>
      <c r="BX8" s="528"/>
      <c r="BY8" s="528"/>
      <c r="BZ8" s="528"/>
      <c r="CA8" s="528"/>
      <c r="CB8" s="528"/>
      <c r="CC8" s="528"/>
      <c r="CD8" s="528"/>
      <c r="CE8" s="528"/>
      <c r="CF8" s="528"/>
      <c r="CG8" s="528"/>
      <c r="CH8" s="528"/>
      <c r="CI8" s="528"/>
      <c r="CJ8" s="528"/>
      <c r="CK8" s="528"/>
      <c r="CL8" s="528"/>
      <c r="CM8" s="528"/>
      <c r="CN8" s="528"/>
      <c r="CO8" s="528"/>
      <c r="CP8" s="528"/>
      <c r="CQ8" s="528"/>
      <c r="CR8" s="528"/>
      <c r="CS8" s="528"/>
      <c r="CT8" s="528"/>
      <c r="CU8" s="528"/>
      <c r="CV8" s="528"/>
      <c r="CW8" s="528"/>
      <c r="CX8" s="528"/>
      <c r="CY8" s="528"/>
      <c r="CZ8" s="528"/>
      <c r="DA8" s="528"/>
      <c r="DB8" s="528"/>
      <c r="DC8" s="528"/>
      <c r="DD8" s="528"/>
      <c r="DE8" s="528"/>
      <c r="DF8" s="528"/>
      <c r="DG8" s="528"/>
      <c r="DH8" s="528"/>
      <c r="DI8" s="528"/>
      <c r="DJ8" s="528"/>
      <c r="DK8" s="528"/>
      <c r="DL8" s="528"/>
      <c r="DM8" s="528"/>
      <c r="DN8" s="528"/>
      <c r="DO8" s="528"/>
      <c r="DP8" s="528"/>
      <c r="DQ8" s="528"/>
      <c r="DR8" s="528"/>
      <c r="DS8" s="528"/>
      <c r="DT8" s="528"/>
      <c r="DU8" s="528"/>
      <c r="DV8" s="528"/>
      <c r="DW8" s="528"/>
      <c r="DX8" s="528"/>
      <c r="DY8" s="528"/>
      <c r="DZ8" s="528"/>
      <c r="EA8" s="528"/>
      <c r="EB8" s="528"/>
      <c r="EC8" s="528"/>
      <c r="ED8" s="528"/>
      <c r="EE8" s="528"/>
      <c r="EF8" s="528"/>
      <c r="EG8" s="528"/>
      <c r="EH8" s="528"/>
      <c r="EI8" s="528"/>
      <c r="EJ8" s="528"/>
      <c r="EK8" s="528"/>
      <c r="EL8" s="528"/>
      <c r="EM8" s="528"/>
      <c r="EN8" s="528"/>
      <c r="EO8" s="528"/>
      <c r="EP8" s="528"/>
      <c r="EQ8" s="528"/>
      <c r="ER8" s="528"/>
      <c r="ES8" s="528"/>
      <c r="ET8" s="528"/>
      <c r="EU8" s="528"/>
      <c r="EV8" s="528"/>
      <c r="EW8" s="528"/>
      <c r="EX8" s="528"/>
      <c r="EY8" s="528"/>
      <c r="EZ8" s="528"/>
      <c r="FA8" s="528"/>
      <c r="FB8" s="528"/>
      <c r="FC8" s="528"/>
      <c r="FD8" s="528"/>
      <c r="FE8" s="528"/>
      <c r="FF8" s="528"/>
      <c r="FG8" s="528"/>
      <c r="FH8" s="528"/>
      <c r="FI8" s="528"/>
      <c r="FJ8" s="528"/>
      <c r="FK8" s="528"/>
      <c r="FL8" s="528"/>
      <c r="FM8" s="528"/>
      <c r="FN8" s="528"/>
    </row>
    <row r="9" spans="1:173" s="538" customFormat="1" ht="14.25" customHeight="1" x14ac:dyDescent="0.2">
      <c r="A9" s="595"/>
      <c r="B9" s="595"/>
      <c r="C9" s="595" t="s">
        <v>2032</v>
      </c>
      <c r="D9" s="595"/>
      <c r="E9" s="595"/>
      <c r="F9" s="598"/>
      <c r="G9" s="595"/>
      <c r="H9" s="529" t="s">
        <v>111</v>
      </c>
      <c r="I9" s="598"/>
      <c r="J9" s="596"/>
      <c r="K9" s="595"/>
      <c r="L9" s="596"/>
      <c r="M9" s="595"/>
      <c r="N9" s="596"/>
      <c r="O9" s="595"/>
      <c r="P9" s="596"/>
      <c r="Q9" s="595"/>
      <c r="R9" s="596"/>
      <c r="S9" s="595"/>
      <c r="T9" s="596"/>
      <c r="U9" s="528"/>
      <c r="V9" s="597"/>
      <c r="W9" s="597"/>
      <c r="X9" s="597"/>
      <c r="Y9" s="597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28"/>
      <c r="AQ9" s="528"/>
      <c r="AR9" s="528"/>
      <c r="AS9" s="528"/>
      <c r="AT9" s="528"/>
      <c r="AU9" s="528"/>
      <c r="AV9" s="528"/>
      <c r="AW9" s="528"/>
      <c r="AX9" s="528"/>
      <c r="AY9" s="528"/>
      <c r="AZ9" s="528"/>
      <c r="BA9" s="528"/>
      <c r="BB9" s="528"/>
      <c r="BC9" s="528"/>
      <c r="BD9" s="528"/>
      <c r="BE9" s="528"/>
      <c r="BF9" s="528"/>
      <c r="BG9" s="528"/>
      <c r="BH9" s="528"/>
      <c r="BI9" s="528"/>
      <c r="BJ9" s="528"/>
      <c r="BK9" s="528"/>
      <c r="BL9" s="528"/>
      <c r="BM9" s="528"/>
      <c r="BN9" s="528"/>
      <c r="BO9" s="528"/>
      <c r="BP9" s="528"/>
      <c r="BQ9" s="528"/>
      <c r="BR9" s="528"/>
      <c r="BS9" s="528"/>
      <c r="BT9" s="528"/>
      <c r="BU9" s="528"/>
      <c r="BV9" s="528"/>
      <c r="BW9" s="528"/>
      <c r="BX9" s="528"/>
      <c r="BY9" s="528"/>
      <c r="BZ9" s="528"/>
      <c r="CA9" s="528"/>
      <c r="CB9" s="528"/>
      <c r="CC9" s="528"/>
      <c r="CD9" s="528"/>
      <c r="CE9" s="528"/>
      <c r="CF9" s="528"/>
      <c r="CG9" s="528"/>
      <c r="CH9" s="528"/>
      <c r="CI9" s="528"/>
      <c r="CJ9" s="528"/>
      <c r="CK9" s="528"/>
      <c r="CL9" s="528"/>
      <c r="CM9" s="528"/>
      <c r="CN9" s="528"/>
      <c r="CO9" s="528"/>
      <c r="CP9" s="528"/>
      <c r="CQ9" s="528"/>
      <c r="CR9" s="528"/>
      <c r="CS9" s="528"/>
      <c r="CT9" s="528"/>
      <c r="CU9" s="528"/>
      <c r="CV9" s="528"/>
      <c r="CW9" s="528"/>
      <c r="CX9" s="528"/>
      <c r="CY9" s="528"/>
      <c r="CZ9" s="528"/>
      <c r="DA9" s="528"/>
      <c r="DB9" s="528"/>
      <c r="DC9" s="528"/>
      <c r="DD9" s="528"/>
      <c r="DE9" s="528"/>
      <c r="DF9" s="528"/>
      <c r="DG9" s="528"/>
      <c r="DH9" s="528"/>
      <c r="DI9" s="528"/>
      <c r="DJ9" s="528"/>
      <c r="DK9" s="528"/>
      <c r="DL9" s="528"/>
      <c r="DM9" s="528"/>
      <c r="DN9" s="528"/>
      <c r="DO9" s="528"/>
      <c r="DP9" s="528"/>
      <c r="DQ9" s="528"/>
      <c r="DR9" s="528"/>
      <c r="DS9" s="528"/>
      <c r="DT9" s="528"/>
      <c r="DU9" s="528"/>
      <c r="DV9" s="528"/>
      <c r="DW9" s="528"/>
      <c r="DX9" s="528"/>
      <c r="DY9" s="528"/>
      <c r="DZ9" s="528"/>
      <c r="EA9" s="528"/>
      <c r="EB9" s="528"/>
      <c r="EC9" s="528"/>
      <c r="ED9" s="528"/>
      <c r="EE9" s="528"/>
      <c r="EF9" s="528"/>
      <c r="EG9" s="528"/>
      <c r="EH9" s="528"/>
      <c r="EI9" s="528"/>
      <c r="EJ9" s="528"/>
      <c r="EK9" s="528"/>
      <c r="EL9" s="528"/>
      <c r="EM9" s="528"/>
      <c r="EN9" s="528"/>
      <c r="EO9" s="528"/>
      <c r="EP9" s="528"/>
      <c r="EQ9" s="528"/>
      <c r="ER9" s="528"/>
      <c r="ES9" s="528"/>
      <c r="ET9" s="528"/>
      <c r="EU9" s="528"/>
      <c r="EV9" s="528"/>
      <c r="EW9" s="528"/>
      <c r="EX9" s="528"/>
      <c r="EY9" s="528"/>
      <c r="EZ9" s="528"/>
      <c r="FA9" s="528"/>
      <c r="FB9" s="528"/>
      <c r="FC9" s="528"/>
      <c r="FD9" s="528"/>
      <c r="FE9" s="528"/>
      <c r="FF9" s="528"/>
      <c r="FG9" s="528"/>
      <c r="FH9" s="528"/>
      <c r="FI9" s="528"/>
      <c r="FJ9" s="528"/>
      <c r="FK9" s="528"/>
      <c r="FL9" s="528"/>
      <c r="FM9" s="528"/>
      <c r="FN9" s="528"/>
    </row>
    <row r="10" spans="1:173" s="538" customFormat="1" ht="11.25" customHeight="1" x14ac:dyDescent="0.2">
      <c r="A10" s="595"/>
      <c r="B10" s="598"/>
      <c r="C10" s="595"/>
      <c r="D10" s="595"/>
      <c r="E10" s="595"/>
      <c r="F10" s="598"/>
      <c r="G10" s="595"/>
      <c r="H10" s="529" t="s">
        <v>112</v>
      </c>
      <c r="I10" s="598"/>
      <c r="J10" s="529" t="s">
        <v>105</v>
      </c>
      <c r="K10" s="595"/>
      <c r="L10" s="596"/>
      <c r="M10" s="595"/>
      <c r="N10" s="596"/>
      <c r="O10" s="595"/>
      <c r="P10" s="596"/>
      <c r="Q10" s="595"/>
      <c r="R10" s="596"/>
      <c r="S10" s="595"/>
      <c r="T10" s="596"/>
      <c r="U10" s="528"/>
      <c r="V10" s="597"/>
      <c r="W10" s="597"/>
      <c r="X10" s="597"/>
      <c r="Y10" s="597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  <c r="AT10" s="528"/>
      <c r="AU10" s="528"/>
      <c r="AV10" s="528"/>
      <c r="AW10" s="528"/>
      <c r="AX10" s="528"/>
      <c r="AY10" s="528"/>
      <c r="AZ10" s="528"/>
      <c r="BA10" s="528"/>
      <c r="BB10" s="528"/>
      <c r="BC10" s="528"/>
      <c r="BD10" s="528"/>
      <c r="BE10" s="528"/>
      <c r="BF10" s="528"/>
      <c r="BG10" s="528"/>
      <c r="BH10" s="528"/>
      <c r="BI10" s="528"/>
      <c r="BJ10" s="528"/>
      <c r="BK10" s="528"/>
      <c r="BL10" s="528"/>
      <c r="BM10" s="528"/>
      <c r="BN10" s="528"/>
      <c r="BO10" s="528"/>
      <c r="BP10" s="528"/>
      <c r="BQ10" s="528"/>
      <c r="BR10" s="528"/>
      <c r="BS10" s="528"/>
      <c r="BT10" s="528"/>
      <c r="BU10" s="528"/>
      <c r="BV10" s="528"/>
      <c r="BW10" s="528"/>
      <c r="BX10" s="528"/>
      <c r="BY10" s="528"/>
      <c r="BZ10" s="528"/>
      <c r="CA10" s="528"/>
      <c r="CB10" s="528"/>
      <c r="CC10" s="528"/>
      <c r="CD10" s="528"/>
      <c r="CE10" s="528"/>
      <c r="CF10" s="528"/>
      <c r="CG10" s="528"/>
      <c r="CH10" s="528"/>
      <c r="CI10" s="528"/>
      <c r="CJ10" s="528"/>
      <c r="CK10" s="528"/>
      <c r="CL10" s="528"/>
      <c r="CM10" s="528"/>
      <c r="CN10" s="528"/>
      <c r="CO10" s="528"/>
      <c r="CP10" s="528"/>
      <c r="CQ10" s="528"/>
      <c r="CR10" s="528"/>
      <c r="CS10" s="528"/>
      <c r="CT10" s="528"/>
      <c r="CU10" s="528"/>
      <c r="CV10" s="528"/>
      <c r="CW10" s="528"/>
      <c r="CX10" s="528"/>
      <c r="CY10" s="528"/>
      <c r="CZ10" s="528"/>
      <c r="DA10" s="528"/>
      <c r="DB10" s="528"/>
      <c r="DC10" s="528"/>
      <c r="DD10" s="528"/>
      <c r="DE10" s="528"/>
      <c r="DF10" s="528"/>
      <c r="DG10" s="528"/>
      <c r="DH10" s="528"/>
      <c r="DI10" s="528"/>
      <c r="DJ10" s="528"/>
      <c r="DK10" s="528"/>
      <c r="DL10" s="528"/>
      <c r="DM10" s="528"/>
      <c r="DN10" s="528"/>
      <c r="DO10" s="528"/>
      <c r="DP10" s="528"/>
      <c r="DQ10" s="528"/>
      <c r="DR10" s="528"/>
      <c r="DS10" s="528"/>
      <c r="DT10" s="528"/>
      <c r="DU10" s="528"/>
      <c r="DV10" s="528"/>
      <c r="DW10" s="528"/>
      <c r="DX10" s="528"/>
      <c r="DY10" s="528"/>
      <c r="DZ10" s="528"/>
      <c r="EA10" s="528"/>
      <c r="EB10" s="528"/>
      <c r="EC10" s="528"/>
      <c r="ED10" s="528"/>
      <c r="EE10" s="528"/>
      <c r="EF10" s="528"/>
      <c r="EG10" s="528"/>
      <c r="EH10" s="528"/>
      <c r="EI10" s="528"/>
      <c r="EJ10" s="528"/>
      <c r="EK10" s="528"/>
      <c r="EL10" s="528"/>
      <c r="EM10" s="528"/>
      <c r="EN10" s="528"/>
      <c r="EO10" s="528"/>
      <c r="EP10" s="528"/>
      <c r="EQ10" s="528"/>
      <c r="ER10" s="528"/>
      <c r="ES10" s="528"/>
      <c r="ET10" s="528"/>
      <c r="EU10" s="528"/>
      <c r="EV10" s="528"/>
      <c r="EW10" s="528"/>
      <c r="EX10" s="528"/>
      <c r="EY10" s="528"/>
      <c r="EZ10" s="528"/>
      <c r="FA10" s="528"/>
      <c r="FB10" s="528"/>
      <c r="FC10" s="528"/>
      <c r="FD10" s="528"/>
      <c r="FE10" s="528"/>
      <c r="FF10" s="528"/>
      <c r="FG10" s="528"/>
      <c r="FH10" s="528"/>
      <c r="FI10" s="528"/>
      <c r="FJ10" s="528"/>
      <c r="FK10" s="528"/>
      <c r="FL10" s="528"/>
      <c r="FM10" s="528"/>
      <c r="FN10" s="528"/>
    </row>
    <row r="11" spans="1:173" s="538" customFormat="1" ht="11.25" customHeight="1" x14ac:dyDescent="0.2">
      <c r="A11" s="595"/>
      <c r="B11" s="595"/>
      <c r="C11" s="595"/>
      <c r="D11" s="595"/>
      <c r="E11" s="595"/>
      <c r="F11" s="595"/>
      <c r="G11" s="595"/>
      <c r="H11" s="603" t="s">
        <v>113</v>
      </c>
      <c r="I11" s="598"/>
      <c r="J11" s="603">
        <v>18</v>
      </c>
      <c r="K11" s="598"/>
      <c r="L11" s="603" t="s">
        <v>114</v>
      </c>
      <c r="M11" s="604"/>
      <c r="N11" s="603" t="s">
        <v>115</v>
      </c>
      <c r="O11" s="604"/>
      <c r="P11" s="603" t="s">
        <v>116</v>
      </c>
      <c r="Q11" s="604"/>
      <c r="R11" s="603" t="s">
        <v>117</v>
      </c>
      <c r="S11" s="604"/>
      <c r="T11" s="603" t="s">
        <v>110</v>
      </c>
      <c r="U11" s="528"/>
      <c r="V11" s="597"/>
      <c r="W11" s="597"/>
      <c r="X11" s="597"/>
      <c r="Y11" s="597"/>
      <c r="Z11" s="528"/>
      <c r="AA11" s="528"/>
      <c r="AB11" s="528"/>
      <c r="AC11" s="528"/>
      <c r="AD11" s="528"/>
      <c r="AE11" s="528"/>
      <c r="AF11" s="528"/>
      <c r="AG11" s="528"/>
      <c r="AH11" s="528"/>
      <c r="AI11" s="528"/>
      <c r="AJ11" s="528"/>
      <c r="AK11" s="528"/>
      <c r="AL11" s="528"/>
      <c r="AM11" s="528"/>
      <c r="AN11" s="528"/>
      <c r="AO11" s="528"/>
      <c r="AP11" s="528"/>
      <c r="AQ11" s="528"/>
      <c r="AR11" s="528"/>
      <c r="AS11" s="528"/>
      <c r="AT11" s="528"/>
      <c r="AU11" s="528"/>
      <c r="AV11" s="528"/>
      <c r="AW11" s="528"/>
      <c r="AX11" s="528"/>
      <c r="AY11" s="528"/>
      <c r="AZ11" s="528"/>
      <c r="BA11" s="528"/>
      <c r="BB11" s="528"/>
      <c r="BC11" s="528"/>
      <c r="BD11" s="528"/>
      <c r="BE11" s="528"/>
      <c r="BF11" s="528"/>
      <c r="BG11" s="528"/>
      <c r="BH11" s="528"/>
      <c r="BI11" s="528"/>
      <c r="BJ11" s="528"/>
      <c r="BK11" s="528"/>
      <c r="BL11" s="528"/>
      <c r="BM11" s="528"/>
      <c r="BN11" s="528"/>
      <c r="BO11" s="528"/>
      <c r="BP11" s="528"/>
      <c r="BQ11" s="528"/>
      <c r="BR11" s="528"/>
      <c r="BS11" s="528"/>
      <c r="BT11" s="528"/>
      <c r="BU11" s="528"/>
      <c r="BV11" s="528"/>
      <c r="BW11" s="528"/>
      <c r="BX11" s="528"/>
      <c r="BY11" s="528"/>
      <c r="BZ11" s="528"/>
      <c r="CA11" s="528"/>
      <c r="CB11" s="528"/>
      <c r="CC11" s="528"/>
      <c r="CD11" s="528"/>
      <c r="CE11" s="528"/>
      <c r="CF11" s="528"/>
      <c r="CG11" s="528"/>
      <c r="CH11" s="528"/>
      <c r="CI11" s="528"/>
      <c r="CJ11" s="528"/>
      <c r="CK11" s="528"/>
      <c r="CL11" s="528"/>
      <c r="CM11" s="528"/>
      <c r="CN11" s="528"/>
      <c r="CO11" s="528"/>
      <c r="CP11" s="528"/>
      <c r="CQ11" s="528"/>
      <c r="CR11" s="528"/>
      <c r="CS11" s="528"/>
      <c r="CT11" s="528"/>
      <c r="CU11" s="528"/>
      <c r="CV11" s="528"/>
      <c r="CW11" s="528"/>
      <c r="CX11" s="528"/>
      <c r="CY11" s="528"/>
      <c r="CZ11" s="528"/>
      <c r="DA11" s="528"/>
      <c r="DB11" s="528"/>
      <c r="DC11" s="528"/>
      <c r="DD11" s="528"/>
      <c r="DE11" s="528"/>
      <c r="DF11" s="528"/>
      <c r="DG11" s="528"/>
      <c r="DH11" s="528"/>
      <c r="DI11" s="528"/>
      <c r="DJ11" s="528"/>
      <c r="DK11" s="528"/>
      <c r="DL11" s="528"/>
      <c r="DM11" s="528"/>
      <c r="DN11" s="528"/>
      <c r="DO11" s="528"/>
      <c r="DP11" s="528"/>
      <c r="DQ11" s="528"/>
      <c r="DR11" s="528"/>
      <c r="DS11" s="528"/>
      <c r="DT11" s="528"/>
      <c r="DU11" s="528"/>
      <c r="DV11" s="528"/>
      <c r="DW11" s="528"/>
      <c r="DX11" s="528"/>
      <c r="DY11" s="528"/>
      <c r="DZ11" s="528"/>
      <c r="EA11" s="528"/>
      <c r="EB11" s="528"/>
      <c r="EC11" s="528"/>
      <c r="ED11" s="528"/>
      <c r="EE11" s="528"/>
      <c r="EF11" s="528"/>
      <c r="EG11" s="528"/>
      <c r="EH11" s="528"/>
      <c r="EI11" s="528"/>
      <c r="EJ11" s="528"/>
      <c r="EK11" s="528"/>
      <c r="EL11" s="528"/>
      <c r="EM11" s="528"/>
      <c r="EN11" s="528"/>
      <c r="EO11" s="528"/>
      <c r="EP11" s="528"/>
      <c r="EQ11" s="528"/>
      <c r="ER11" s="528"/>
      <c r="ES11" s="528"/>
      <c r="ET11" s="528"/>
      <c r="EU11" s="528"/>
      <c r="EV11" s="528"/>
      <c r="EW11" s="528"/>
      <c r="EX11" s="528"/>
      <c r="EY11" s="528"/>
      <c r="EZ11" s="528"/>
      <c r="FA11" s="528"/>
      <c r="FB11" s="528"/>
      <c r="FC11" s="528"/>
      <c r="FD11" s="528"/>
      <c r="FE11" s="528"/>
      <c r="FF11" s="528"/>
      <c r="FG11" s="528"/>
      <c r="FH11" s="528"/>
      <c r="FI11" s="528"/>
      <c r="FJ11" s="528"/>
      <c r="FK11" s="528"/>
      <c r="FL11" s="528"/>
      <c r="FM11" s="528"/>
      <c r="FN11" s="528"/>
    </row>
    <row r="12" spans="1:173" ht="4.5" customHeight="1" x14ac:dyDescent="0.2">
      <c r="A12" s="605"/>
      <c r="B12" s="605"/>
      <c r="C12" s="605"/>
      <c r="D12" s="606"/>
      <c r="E12" s="601"/>
      <c r="F12" s="606"/>
      <c r="G12" s="607"/>
      <c r="H12" s="602"/>
      <c r="I12" s="596"/>
      <c r="J12" s="602"/>
      <c r="K12" s="596"/>
      <c r="L12" s="602"/>
      <c r="M12" s="596"/>
      <c r="N12" s="602"/>
      <c r="O12" s="596"/>
      <c r="P12" s="602"/>
      <c r="Q12" s="596"/>
      <c r="R12" s="602"/>
      <c r="S12" s="596"/>
      <c r="T12" s="602"/>
      <c r="U12" s="528"/>
      <c r="V12" s="597"/>
      <c r="W12" s="597"/>
      <c r="X12" s="597"/>
      <c r="Y12" s="597"/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  <c r="AL12" s="528"/>
      <c r="AM12" s="528"/>
      <c r="AN12" s="528"/>
      <c r="AO12" s="528"/>
      <c r="AP12" s="528"/>
      <c r="AQ12" s="528"/>
      <c r="AR12" s="528"/>
      <c r="AS12" s="528"/>
      <c r="AT12" s="528"/>
      <c r="AU12" s="528"/>
      <c r="AV12" s="528"/>
      <c r="AW12" s="528"/>
      <c r="AX12" s="528"/>
      <c r="AY12" s="528"/>
      <c r="AZ12" s="528"/>
      <c r="BA12" s="528"/>
      <c r="BB12" s="528"/>
      <c r="BC12" s="528"/>
      <c r="BD12" s="528"/>
      <c r="BE12" s="528"/>
      <c r="BF12" s="528"/>
      <c r="BG12" s="528"/>
      <c r="BH12" s="528"/>
      <c r="BI12" s="528"/>
      <c r="BJ12" s="528"/>
      <c r="BK12" s="528"/>
      <c r="BL12" s="528"/>
      <c r="BM12" s="528"/>
      <c r="BN12" s="528"/>
      <c r="BO12" s="528"/>
      <c r="BP12" s="528"/>
      <c r="BQ12" s="528"/>
      <c r="BR12" s="528"/>
      <c r="BS12" s="528"/>
      <c r="BT12" s="528"/>
      <c r="BU12" s="528"/>
      <c r="BV12" s="528"/>
      <c r="BW12" s="528"/>
      <c r="BX12" s="528"/>
      <c r="BY12" s="528"/>
      <c r="BZ12" s="528"/>
      <c r="CA12" s="528"/>
      <c r="CB12" s="528"/>
      <c r="CC12" s="528"/>
      <c r="CD12" s="528"/>
      <c r="CE12" s="528"/>
      <c r="CF12" s="528"/>
      <c r="CG12" s="528"/>
      <c r="CH12" s="528"/>
      <c r="CI12" s="528"/>
      <c r="CJ12" s="528"/>
      <c r="CK12" s="528"/>
      <c r="CL12" s="528"/>
      <c r="CM12" s="528"/>
      <c r="CN12" s="528"/>
      <c r="CO12" s="528"/>
      <c r="CP12" s="528"/>
      <c r="CQ12" s="528"/>
      <c r="CR12" s="528"/>
      <c r="CS12" s="528"/>
      <c r="CT12" s="528"/>
      <c r="CU12" s="528"/>
      <c r="CV12" s="528"/>
      <c r="CW12" s="528"/>
      <c r="CX12" s="528"/>
      <c r="CY12" s="528"/>
      <c r="CZ12" s="528"/>
      <c r="DA12" s="528"/>
      <c r="DB12" s="528"/>
      <c r="DC12" s="528"/>
      <c r="DD12" s="528"/>
      <c r="DE12" s="528"/>
      <c r="DF12" s="528"/>
      <c r="DG12" s="528"/>
      <c r="DH12" s="528"/>
      <c r="DI12" s="528"/>
      <c r="DJ12" s="528"/>
      <c r="DK12" s="528"/>
      <c r="DL12" s="528"/>
      <c r="DM12" s="528"/>
      <c r="DN12" s="528"/>
      <c r="DO12" s="528"/>
      <c r="DP12" s="528"/>
      <c r="DQ12" s="528"/>
      <c r="DR12" s="528"/>
      <c r="DS12" s="528"/>
      <c r="DT12" s="528"/>
      <c r="DU12" s="528"/>
      <c r="DV12" s="528"/>
      <c r="DW12" s="528"/>
      <c r="DX12" s="528"/>
      <c r="DY12" s="528"/>
      <c r="DZ12" s="528"/>
      <c r="EA12" s="528"/>
      <c r="EB12" s="528"/>
      <c r="EC12" s="528"/>
      <c r="ED12" s="528"/>
      <c r="EE12" s="528"/>
      <c r="EF12" s="528"/>
      <c r="EG12" s="528"/>
      <c r="EH12" s="528"/>
      <c r="EI12" s="528"/>
      <c r="EJ12" s="528"/>
      <c r="EK12" s="528"/>
      <c r="EL12" s="528"/>
      <c r="EM12" s="528"/>
      <c r="EN12" s="528"/>
      <c r="EO12" s="528"/>
      <c r="EP12" s="528"/>
      <c r="EQ12" s="528"/>
      <c r="ER12" s="528"/>
      <c r="ES12" s="528"/>
      <c r="ET12" s="528"/>
      <c r="EU12" s="528"/>
      <c r="EV12" s="528"/>
      <c r="EW12" s="528"/>
      <c r="EX12" s="528"/>
      <c r="EY12" s="528"/>
      <c r="EZ12" s="528"/>
      <c r="FA12" s="528"/>
      <c r="FB12" s="528"/>
      <c r="FC12" s="528"/>
      <c r="FD12" s="528"/>
      <c r="FE12" s="528"/>
      <c r="FF12" s="528"/>
      <c r="FG12" s="528"/>
      <c r="FH12" s="528"/>
      <c r="FI12" s="528"/>
      <c r="FJ12" s="528"/>
      <c r="FK12" s="528"/>
      <c r="FL12" s="528"/>
      <c r="FM12" s="528"/>
      <c r="FN12" s="528"/>
    </row>
    <row r="13" spans="1:173" ht="8.1" customHeight="1" x14ac:dyDescent="0.2">
      <c r="A13" s="608"/>
      <c r="B13" s="608"/>
      <c r="C13" s="608"/>
      <c r="D13" s="607"/>
      <c r="E13" s="595"/>
      <c r="F13" s="607"/>
      <c r="G13" s="607"/>
      <c r="H13" s="609"/>
      <c r="I13" s="607"/>
      <c r="J13" s="609"/>
      <c r="K13" s="607"/>
      <c r="L13" s="609"/>
      <c r="M13" s="607"/>
      <c r="N13" s="609"/>
      <c r="O13" s="607"/>
      <c r="P13" s="609"/>
      <c r="Q13" s="607"/>
      <c r="R13" s="609"/>
      <c r="S13" s="607"/>
      <c r="T13" s="609"/>
      <c r="U13" s="528"/>
      <c r="V13" s="597"/>
      <c r="W13" s="597"/>
      <c r="X13" s="597"/>
      <c r="Y13" s="597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528"/>
      <c r="AL13" s="528"/>
      <c r="AM13" s="528"/>
      <c r="AN13" s="528"/>
      <c r="AO13" s="528"/>
      <c r="AP13" s="528"/>
      <c r="AQ13" s="528"/>
      <c r="AR13" s="528"/>
      <c r="AS13" s="528"/>
      <c r="AT13" s="528"/>
      <c r="AU13" s="528"/>
      <c r="AV13" s="528"/>
      <c r="AW13" s="528"/>
      <c r="AX13" s="528"/>
      <c r="AY13" s="528"/>
      <c r="AZ13" s="528"/>
      <c r="BA13" s="528"/>
      <c r="BB13" s="528"/>
      <c r="BC13" s="528"/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528"/>
      <c r="BQ13" s="528"/>
      <c r="BR13" s="528"/>
      <c r="BS13" s="528"/>
      <c r="BT13" s="528"/>
      <c r="BU13" s="528"/>
      <c r="BV13" s="528"/>
      <c r="BW13" s="528"/>
      <c r="BX13" s="528"/>
      <c r="BY13" s="528"/>
      <c r="BZ13" s="528"/>
      <c r="CA13" s="528"/>
      <c r="CB13" s="528"/>
      <c r="CC13" s="528"/>
      <c r="CD13" s="528"/>
      <c r="CE13" s="528"/>
      <c r="CF13" s="528"/>
      <c r="CG13" s="528"/>
      <c r="CH13" s="528"/>
      <c r="CI13" s="528"/>
      <c r="CJ13" s="528"/>
      <c r="CK13" s="528"/>
      <c r="CL13" s="528"/>
      <c r="CM13" s="528"/>
      <c r="CN13" s="528"/>
      <c r="CO13" s="528"/>
      <c r="CP13" s="528"/>
      <c r="CQ13" s="528"/>
      <c r="CR13" s="528"/>
      <c r="CS13" s="528"/>
      <c r="CT13" s="528"/>
      <c r="CU13" s="528"/>
      <c r="CV13" s="528"/>
      <c r="CW13" s="528"/>
      <c r="CX13" s="528"/>
      <c r="CY13" s="528"/>
      <c r="CZ13" s="528"/>
      <c r="DA13" s="528"/>
      <c r="DB13" s="528"/>
      <c r="DC13" s="528"/>
      <c r="DD13" s="528"/>
      <c r="DE13" s="528"/>
      <c r="DF13" s="528"/>
      <c r="DG13" s="528"/>
      <c r="DH13" s="528"/>
      <c r="DI13" s="528"/>
      <c r="DJ13" s="528"/>
      <c r="DK13" s="528"/>
      <c r="DL13" s="528"/>
      <c r="DM13" s="528"/>
      <c r="DN13" s="528"/>
      <c r="DO13" s="528"/>
      <c r="DP13" s="528"/>
      <c r="DQ13" s="528"/>
      <c r="DR13" s="528"/>
      <c r="DS13" s="528"/>
      <c r="DT13" s="528"/>
      <c r="DU13" s="528"/>
      <c r="DV13" s="528"/>
      <c r="DW13" s="528"/>
      <c r="DX13" s="528"/>
      <c r="DY13" s="528"/>
      <c r="DZ13" s="528"/>
      <c r="EA13" s="528"/>
      <c r="EB13" s="528"/>
      <c r="EC13" s="528"/>
      <c r="ED13" s="528"/>
      <c r="EE13" s="528"/>
      <c r="EF13" s="528"/>
      <c r="EG13" s="528"/>
      <c r="EH13" s="528"/>
      <c r="EI13" s="528"/>
      <c r="EJ13" s="528"/>
      <c r="EK13" s="528"/>
      <c r="EL13" s="528"/>
      <c r="EM13" s="528"/>
      <c r="EN13" s="528"/>
      <c r="EO13" s="528"/>
      <c r="EP13" s="528"/>
      <c r="EQ13" s="528"/>
      <c r="ER13" s="528"/>
      <c r="ES13" s="528"/>
      <c r="ET13" s="528"/>
      <c r="EU13" s="528"/>
      <c r="EV13" s="528"/>
      <c r="EW13" s="528"/>
      <c r="EX13" s="528"/>
      <c r="EY13" s="528"/>
      <c r="EZ13" s="528"/>
      <c r="FA13" s="528"/>
      <c r="FB13" s="528"/>
      <c r="FC13" s="528"/>
      <c r="FD13" s="528"/>
      <c r="FE13" s="528"/>
      <c r="FF13" s="528"/>
      <c r="FG13" s="528"/>
      <c r="FH13" s="528"/>
      <c r="FI13" s="528"/>
      <c r="FJ13" s="528"/>
      <c r="FK13" s="528"/>
      <c r="FL13" s="528"/>
      <c r="FM13" s="528"/>
      <c r="FN13" s="528"/>
    </row>
    <row r="14" spans="1:173" s="557" customFormat="1" ht="15.75" customHeight="1" x14ac:dyDescent="0.25">
      <c r="A14" s="610"/>
      <c r="B14" s="611" t="s">
        <v>513</v>
      </c>
      <c r="C14" s="610"/>
      <c r="D14" s="440"/>
      <c r="E14" s="612"/>
      <c r="F14" s="613"/>
      <c r="G14" s="614"/>
      <c r="H14" s="615">
        <v>176480</v>
      </c>
      <c r="I14" s="613"/>
      <c r="J14" s="615">
        <v>12171</v>
      </c>
      <c r="K14" s="615"/>
      <c r="L14" s="615">
        <v>17530</v>
      </c>
      <c r="M14" s="615"/>
      <c r="N14" s="615">
        <v>51824</v>
      </c>
      <c r="O14" s="615"/>
      <c r="P14" s="615">
        <v>40018</v>
      </c>
      <c r="Q14" s="615"/>
      <c r="R14" s="615">
        <v>29119</v>
      </c>
      <c r="S14" s="615"/>
      <c r="T14" s="615">
        <v>25818</v>
      </c>
      <c r="U14" s="528"/>
      <c r="V14" s="597"/>
      <c r="W14" s="597"/>
      <c r="X14" s="597"/>
      <c r="Y14" s="597"/>
      <c r="Z14" s="528"/>
      <c r="AA14" s="528"/>
      <c r="AB14" s="528"/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8"/>
      <c r="AS14" s="528"/>
      <c r="AT14" s="528"/>
      <c r="AU14" s="528"/>
      <c r="AV14" s="528"/>
      <c r="AW14" s="528"/>
      <c r="AX14" s="528"/>
      <c r="AY14" s="528"/>
      <c r="AZ14" s="528"/>
      <c r="BA14" s="528"/>
      <c r="BB14" s="528"/>
      <c r="BC14" s="528"/>
      <c r="BD14" s="528"/>
      <c r="BE14" s="528"/>
      <c r="BF14" s="528"/>
      <c r="BG14" s="528"/>
      <c r="BH14" s="528"/>
      <c r="BI14" s="528"/>
      <c r="BJ14" s="528"/>
      <c r="BK14" s="528"/>
      <c r="BL14" s="528"/>
      <c r="BM14" s="528"/>
      <c r="BN14" s="528"/>
      <c r="BO14" s="528"/>
      <c r="BP14" s="528"/>
      <c r="BQ14" s="528"/>
      <c r="BR14" s="528"/>
      <c r="BS14" s="528"/>
      <c r="BT14" s="528"/>
      <c r="BU14" s="528"/>
      <c r="BV14" s="528"/>
      <c r="BW14" s="528"/>
      <c r="BX14" s="528"/>
      <c r="BY14" s="528"/>
      <c r="BZ14" s="528"/>
      <c r="CA14" s="528"/>
      <c r="CB14" s="528"/>
      <c r="CC14" s="528"/>
      <c r="CD14" s="528"/>
      <c r="CE14" s="528"/>
      <c r="CF14" s="528"/>
      <c r="CG14" s="528"/>
      <c r="CH14" s="528"/>
      <c r="CI14" s="528"/>
      <c r="CJ14" s="528"/>
      <c r="CK14" s="528"/>
      <c r="CL14" s="528"/>
      <c r="CM14" s="528"/>
      <c r="CN14" s="528"/>
      <c r="CO14" s="528"/>
      <c r="CP14" s="528"/>
      <c r="CQ14" s="528"/>
      <c r="CR14" s="528"/>
      <c r="CS14" s="528"/>
      <c r="CT14" s="528"/>
      <c r="CU14" s="528"/>
      <c r="CV14" s="528"/>
      <c r="CW14" s="528"/>
      <c r="CX14" s="528"/>
      <c r="CY14" s="528"/>
      <c r="CZ14" s="528"/>
      <c r="DA14" s="528"/>
      <c r="DB14" s="528"/>
      <c r="DC14" s="528"/>
      <c r="DD14" s="528"/>
      <c r="DE14" s="528"/>
      <c r="DF14" s="528"/>
      <c r="DG14" s="528"/>
      <c r="DH14" s="528"/>
      <c r="DI14" s="528"/>
      <c r="DJ14" s="528"/>
      <c r="DK14" s="528"/>
      <c r="DL14" s="528"/>
      <c r="DM14" s="528"/>
      <c r="DN14" s="528"/>
      <c r="DO14" s="528"/>
      <c r="DP14" s="528"/>
      <c r="DQ14" s="528"/>
      <c r="DR14" s="528"/>
      <c r="DS14" s="528"/>
      <c r="DT14" s="528"/>
      <c r="DU14" s="528"/>
      <c r="DV14" s="528"/>
      <c r="DW14" s="528"/>
      <c r="DX14" s="528"/>
      <c r="DY14" s="528"/>
      <c r="DZ14" s="528"/>
      <c r="EA14" s="528"/>
      <c r="EB14" s="528"/>
      <c r="EC14" s="528"/>
      <c r="ED14" s="528"/>
      <c r="EE14" s="528"/>
      <c r="EF14" s="528"/>
      <c r="EG14" s="528"/>
      <c r="EH14" s="528"/>
      <c r="EI14" s="528"/>
      <c r="EJ14" s="528"/>
      <c r="EK14" s="528"/>
      <c r="EL14" s="528"/>
      <c r="EM14" s="528"/>
      <c r="EN14" s="528"/>
      <c r="EO14" s="528"/>
      <c r="EP14" s="528"/>
      <c r="EQ14" s="528"/>
      <c r="ER14" s="528"/>
      <c r="ES14" s="528"/>
      <c r="ET14" s="528"/>
      <c r="EU14" s="528"/>
      <c r="EV14" s="528"/>
      <c r="EW14" s="528"/>
      <c r="EX14" s="528"/>
      <c r="EY14" s="528"/>
      <c r="EZ14" s="528"/>
      <c r="FA14" s="528"/>
      <c r="FB14" s="528"/>
      <c r="FC14" s="528"/>
      <c r="FD14" s="528"/>
      <c r="FE14" s="528"/>
      <c r="FF14" s="528"/>
      <c r="FG14" s="528"/>
      <c r="FH14" s="528"/>
      <c r="FI14" s="528"/>
      <c r="FJ14" s="528"/>
      <c r="FK14" s="528"/>
      <c r="FL14" s="528"/>
      <c r="FM14" s="528"/>
      <c r="FN14" s="528"/>
      <c r="FO14" s="528"/>
      <c r="FP14" s="528"/>
      <c r="FQ14" s="528"/>
    </row>
    <row r="15" spans="1:173" ht="7.5" customHeight="1" x14ac:dyDescent="0.25">
      <c r="A15" s="595"/>
      <c r="B15" s="611"/>
      <c r="C15" s="440"/>
      <c r="D15" s="440"/>
      <c r="E15" s="616"/>
      <c r="F15" s="613"/>
      <c r="G15" s="614"/>
      <c r="H15" s="615"/>
      <c r="I15" s="613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528"/>
      <c r="V15" s="597"/>
      <c r="W15" s="597"/>
      <c r="X15" s="597"/>
      <c r="Y15" s="597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528"/>
      <c r="BQ15" s="528"/>
      <c r="BR15" s="528"/>
      <c r="BS15" s="528"/>
      <c r="BT15" s="528"/>
      <c r="BU15" s="528"/>
      <c r="BV15" s="528"/>
      <c r="BW15" s="528"/>
      <c r="BX15" s="528"/>
      <c r="BY15" s="528"/>
      <c r="BZ15" s="528"/>
      <c r="CA15" s="528"/>
      <c r="CB15" s="528"/>
      <c r="CC15" s="528"/>
      <c r="CD15" s="528"/>
      <c r="CE15" s="528"/>
      <c r="CF15" s="528"/>
      <c r="CG15" s="528"/>
      <c r="CH15" s="528"/>
      <c r="CI15" s="528"/>
      <c r="CJ15" s="528"/>
      <c r="CK15" s="528"/>
      <c r="CL15" s="528"/>
      <c r="CM15" s="528"/>
      <c r="CN15" s="528"/>
      <c r="CO15" s="528"/>
      <c r="CP15" s="528"/>
      <c r="CQ15" s="528"/>
      <c r="CR15" s="528"/>
      <c r="CS15" s="528"/>
      <c r="CT15" s="528"/>
      <c r="CU15" s="528"/>
      <c r="CV15" s="528"/>
      <c r="CW15" s="528"/>
      <c r="CX15" s="528"/>
      <c r="CY15" s="528"/>
      <c r="CZ15" s="528"/>
      <c r="DA15" s="528"/>
      <c r="DB15" s="528"/>
      <c r="DC15" s="528"/>
      <c r="DD15" s="528"/>
      <c r="DE15" s="528"/>
      <c r="DF15" s="528"/>
      <c r="DG15" s="528"/>
      <c r="DH15" s="528"/>
      <c r="DI15" s="528"/>
      <c r="DJ15" s="528"/>
      <c r="DK15" s="528"/>
      <c r="DL15" s="528"/>
      <c r="DM15" s="528"/>
      <c r="DN15" s="528"/>
      <c r="DO15" s="528"/>
      <c r="DP15" s="528"/>
      <c r="DQ15" s="528"/>
      <c r="DR15" s="528"/>
      <c r="DS15" s="528"/>
      <c r="DT15" s="528"/>
      <c r="DU15" s="528"/>
      <c r="DV15" s="528"/>
      <c r="DW15" s="528"/>
      <c r="DX15" s="528"/>
      <c r="DY15" s="528"/>
      <c r="DZ15" s="528"/>
      <c r="EA15" s="528"/>
      <c r="EB15" s="528"/>
      <c r="EC15" s="528"/>
      <c r="ED15" s="528"/>
      <c r="EE15" s="528"/>
      <c r="EF15" s="528"/>
      <c r="EG15" s="528"/>
      <c r="EH15" s="528"/>
      <c r="EI15" s="528"/>
      <c r="EJ15" s="528"/>
      <c r="EK15" s="528"/>
      <c r="EL15" s="528"/>
      <c r="EM15" s="528"/>
      <c r="EN15" s="528"/>
      <c r="EO15" s="528"/>
      <c r="EP15" s="528"/>
      <c r="EQ15" s="528"/>
      <c r="ER15" s="528"/>
      <c r="ES15" s="528"/>
      <c r="ET15" s="528"/>
      <c r="EU15" s="528"/>
      <c r="EV15" s="528"/>
      <c r="EW15" s="528"/>
      <c r="EX15" s="528"/>
      <c r="EY15" s="528"/>
      <c r="EZ15" s="528"/>
      <c r="FA15" s="528"/>
      <c r="FB15" s="528"/>
      <c r="FC15" s="528"/>
      <c r="FD15" s="528"/>
      <c r="FE15" s="528"/>
      <c r="FF15" s="528"/>
      <c r="FG15" s="528"/>
      <c r="FH15" s="528"/>
      <c r="FI15" s="528"/>
      <c r="FJ15" s="528"/>
      <c r="FK15" s="528"/>
      <c r="FL15" s="528"/>
      <c r="FM15" s="528"/>
      <c r="FN15" s="528"/>
      <c r="FO15" s="528"/>
      <c r="FP15" s="528"/>
      <c r="FQ15" s="528"/>
    </row>
    <row r="16" spans="1:173" ht="14.25" customHeight="1" x14ac:dyDescent="0.25">
      <c r="A16" s="595"/>
      <c r="B16" s="611" t="s">
        <v>2053</v>
      </c>
      <c r="C16" s="440"/>
      <c r="D16" s="440"/>
      <c r="E16" s="616"/>
      <c r="F16" s="613"/>
      <c r="G16" s="614"/>
      <c r="H16" s="615">
        <v>14566</v>
      </c>
      <c r="I16" s="613"/>
      <c r="J16" s="615">
        <v>1196</v>
      </c>
      <c r="K16" s="615"/>
      <c r="L16" s="615">
        <v>1578</v>
      </c>
      <c r="M16" s="615"/>
      <c r="N16" s="615">
        <v>4613</v>
      </c>
      <c r="O16" s="615"/>
      <c r="P16" s="615">
        <v>3201</v>
      </c>
      <c r="Q16" s="615"/>
      <c r="R16" s="615">
        <v>2121</v>
      </c>
      <c r="S16" s="615"/>
      <c r="T16" s="615">
        <v>1857</v>
      </c>
      <c r="U16" s="528"/>
      <c r="V16" s="597"/>
      <c r="W16" s="597"/>
      <c r="X16" s="597"/>
      <c r="Y16" s="597"/>
      <c r="Z16" s="528"/>
      <c r="AA16" s="528"/>
      <c r="AB16" s="528"/>
      <c r="AC16" s="528"/>
      <c r="AD16" s="528"/>
      <c r="AE16" s="528"/>
      <c r="AF16" s="528"/>
      <c r="AG16" s="528"/>
      <c r="AH16" s="528"/>
      <c r="AI16" s="528"/>
      <c r="AJ16" s="528"/>
      <c r="AK16" s="528"/>
      <c r="AL16" s="528"/>
      <c r="AM16" s="528"/>
      <c r="AN16" s="528"/>
      <c r="AO16" s="528"/>
      <c r="AP16" s="528"/>
      <c r="AQ16" s="528"/>
      <c r="AR16" s="528"/>
      <c r="AS16" s="528"/>
      <c r="AT16" s="528"/>
      <c r="AU16" s="528"/>
      <c r="AV16" s="528"/>
      <c r="AW16" s="528"/>
      <c r="AX16" s="528"/>
      <c r="AY16" s="528"/>
      <c r="AZ16" s="528"/>
      <c r="BA16" s="528"/>
      <c r="BB16" s="528"/>
      <c r="BC16" s="528"/>
      <c r="BD16" s="528"/>
      <c r="BE16" s="528"/>
      <c r="BF16" s="528"/>
      <c r="BG16" s="528"/>
      <c r="BH16" s="528"/>
      <c r="BI16" s="528"/>
      <c r="BJ16" s="528"/>
      <c r="BK16" s="528"/>
      <c r="BL16" s="528"/>
      <c r="BM16" s="528"/>
      <c r="BN16" s="528"/>
      <c r="BO16" s="528"/>
      <c r="BP16" s="528"/>
      <c r="BQ16" s="528"/>
      <c r="BR16" s="528"/>
      <c r="BS16" s="528"/>
      <c r="BT16" s="528"/>
      <c r="BU16" s="528"/>
      <c r="BV16" s="528"/>
      <c r="BW16" s="528"/>
      <c r="BX16" s="528"/>
      <c r="BY16" s="528"/>
      <c r="BZ16" s="528"/>
      <c r="CA16" s="528"/>
      <c r="CB16" s="528"/>
      <c r="CC16" s="528"/>
      <c r="CD16" s="528"/>
      <c r="CE16" s="528"/>
      <c r="CF16" s="528"/>
      <c r="CG16" s="528"/>
      <c r="CH16" s="528"/>
      <c r="CI16" s="528"/>
      <c r="CJ16" s="528"/>
      <c r="CK16" s="528"/>
      <c r="CL16" s="528"/>
      <c r="CM16" s="528"/>
      <c r="CN16" s="528"/>
      <c r="CO16" s="528"/>
      <c r="CP16" s="528"/>
      <c r="CQ16" s="528"/>
      <c r="CR16" s="528"/>
      <c r="CS16" s="528"/>
      <c r="CT16" s="528"/>
      <c r="CU16" s="528"/>
      <c r="CV16" s="528"/>
      <c r="CW16" s="528"/>
      <c r="CX16" s="528"/>
      <c r="CY16" s="528"/>
      <c r="CZ16" s="528"/>
      <c r="DA16" s="528"/>
      <c r="DB16" s="528"/>
      <c r="DC16" s="528"/>
      <c r="DD16" s="528"/>
      <c r="DE16" s="528"/>
      <c r="DF16" s="528"/>
      <c r="DG16" s="528"/>
      <c r="DH16" s="528"/>
      <c r="DI16" s="528"/>
      <c r="DJ16" s="528"/>
      <c r="DK16" s="528"/>
      <c r="DL16" s="528"/>
      <c r="DM16" s="528"/>
      <c r="DN16" s="528"/>
      <c r="DO16" s="528"/>
      <c r="DP16" s="528"/>
      <c r="DQ16" s="528"/>
      <c r="DR16" s="528"/>
      <c r="DS16" s="528"/>
      <c r="DT16" s="528"/>
      <c r="DU16" s="528"/>
      <c r="DV16" s="528"/>
      <c r="DW16" s="528"/>
      <c r="DX16" s="528"/>
      <c r="DY16" s="528"/>
      <c r="DZ16" s="528"/>
      <c r="EA16" s="528"/>
      <c r="EB16" s="528"/>
      <c r="EC16" s="528"/>
      <c r="ED16" s="528"/>
      <c r="EE16" s="528"/>
      <c r="EF16" s="528"/>
      <c r="EG16" s="528"/>
      <c r="EH16" s="528"/>
      <c r="EI16" s="528"/>
      <c r="EJ16" s="528"/>
      <c r="EK16" s="528"/>
      <c r="EL16" s="528"/>
      <c r="EM16" s="528"/>
      <c r="EN16" s="528"/>
      <c r="EO16" s="528"/>
      <c r="EP16" s="528"/>
      <c r="EQ16" s="528"/>
      <c r="ER16" s="528"/>
      <c r="ES16" s="528"/>
      <c r="ET16" s="528"/>
      <c r="EU16" s="528"/>
      <c r="EV16" s="528"/>
      <c r="EW16" s="528"/>
      <c r="EX16" s="528"/>
      <c r="EY16" s="528"/>
      <c r="EZ16" s="528"/>
      <c r="FA16" s="528"/>
      <c r="FB16" s="528"/>
      <c r="FC16" s="528"/>
      <c r="FD16" s="528"/>
      <c r="FE16" s="528"/>
      <c r="FF16" s="528"/>
      <c r="FG16" s="528"/>
      <c r="FH16" s="528"/>
      <c r="FI16" s="528"/>
      <c r="FJ16" s="528"/>
      <c r="FK16" s="528"/>
      <c r="FL16" s="528"/>
      <c r="FM16" s="528"/>
      <c r="FN16" s="528"/>
      <c r="FO16" s="528"/>
      <c r="FP16" s="528"/>
      <c r="FQ16" s="528"/>
    </row>
    <row r="17" spans="1:173" ht="7.5" customHeight="1" x14ac:dyDescent="0.25">
      <c r="A17" s="595"/>
      <c r="B17" s="611"/>
      <c r="C17" s="440"/>
      <c r="D17" s="440"/>
      <c r="E17" s="616"/>
      <c r="F17" s="613"/>
      <c r="G17" s="617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528"/>
      <c r="V17" s="597"/>
      <c r="W17" s="597"/>
      <c r="X17" s="597"/>
      <c r="Y17" s="597"/>
      <c r="Z17" s="528"/>
      <c r="AA17" s="528"/>
      <c r="AB17" s="528"/>
      <c r="AC17" s="528"/>
      <c r="AD17" s="528"/>
      <c r="AE17" s="528"/>
      <c r="AF17" s="528"/>
      <c r="AG17" s="528"/>
      <c r="AH17" s="528"/>
      <c r="AI17" s="528"/>
      <c r="AJ17" s="528"/>
      <c r="AK17" s="528"/>
      <c r="AL17" s="528"/>
      <c r="AM17" s="528"/>
      <c r="AN17" s="528"/>
      <c r="AO17" s="528"/>
      <c r="AP17" s="528"/>
      <c r="AQ17" s="528"/>
      <c r="AR17" s="528"/>
      <c r="AS17" s="528"/>
      <c r="AT17" s="528"/>
      <c r="AU17" s="528"/>
      <c r="AV17" s="528"/>
      <c r="AW17" s="528"/>
      <c r="AX17" s="528"/>
      <c r="AY17" s="528"/>
      <c r="AZ17" s="528"/>
      <c r="BA17" s="528"/>
      <c r="BB17" s="528"/>
      <c r="BC17" s="528"/>
      <c r="BD17" s="528"/>
      <c r="BE17" s="528"/>
      <c r="BF17" s="528"/>
      <c r="BG17" s="528"/>
      <c r="BH17" s="528"/>
      <c r="BI17" s="528"/>
      <c r="BJ17" s="528"/>
      <c r="BK17" s="528"/>
      <c r="BL17" s="528"/>
      <c r="BM17" s="528"/>
      <c r="BN17" s="528"/>
      <c r="BO17" s="528"/>
      <c r="BP17" s="528"/>
      <c r="BQ17" s="528"/>
      <c r="BR17" s="528"/>
      <c r="BS17" s="528"/>
      <c r="BT17" s="528"/>
      <c r="BU17" s="528"/>
      <c r="BV17" s="528"/>
      <c r="BW17" s="528"/>
      <c r="BX17" s="528"/>
      <c r="BY17" s="528"/>
      <c r="BZ17" s="528"/>
      <c r="CA17" s="528"/>
      <c r="CB17" s="528"/>
      <c r="CC17" s="528"/>
      <c r="CD17" s="528"/>
      <c r="CE17" s="528"/>
      <c r="CF17" s="528"/>
      <c r="CG17" s="528"/>
      <c r="CH17" s="528"/>
      <c r="CI17" s="528"/>
      <c r="CJ17" s="528"/>
      <c r="CK17" s="528"/>
      <c r="CL17" s="528"/>
      <c r="CM17" s="528"/>
      <c r="CN17" s="528"/>
      <c r="CO17" s="528"/>
      <c r="CP17" s="528"/>
      <c r="CQ17" s="528"/>
      <c r="CR17" s="528"/>
      <c r="CS17" s="528"/>
      <c r="CT17" s="528"/>
      <c r="CU17" s="528"/>
      <c r="CV17" s="528"/>
      <c r="CW17" s="528"/>
      <c r="CX17" s="528"/>
      <c r="CY17" s="528"/>
      <c r="CZ17" s="528"/>
      <c r="DA17" s="528"/>
      <c r="DB17" s="528"/>
      <c r="DC17" s="528"/>
      <c r="DD17" s="528"/>
      <c r="DE17" s="528"/>
      <c r="DF17" s="528"/>
      <c r="DG17" s="528"/>
      <c r="DH17" s="528"/>
      <c r="DI17" s="528"/>
      <c r="DJ17" s="528"/>
      <c r="DK17" s="528"/>
      <c r="DL17" s="528"/>
      <c r="DM17" s="528"/>
      <c r="DN17" s="528"/>
      <c r="DO17" s="528"/>
      <c r="DP17" s="528"/>
      <c r="DQ17" s="528"/>
      <c r="DR17" s="528"/>
      <c r="DS17" s="528"/>
      <c r="DT17" s="528"/>
      <c r="DU17" s="528"/>
      <c r="DV17" s="528"/>
      <c r="DW17" s="528"/>
      <c r="DX17" s="528"/>
      <c r="DY17" s="528"/>
      <c r="DZ17" s="528"/>
      <c r="EA17" s="528"/>
      <c r="EB17" s="528"/>
      <c r="EC17" s="528"/>
      <c r="ED17" s="528"/>
      <c r="EE17" s="528"/>
      <c r="EF17" s="528"/>
      <c r="EG17" s="528"/>
      <c r="EH17" s="528"/>
      <c r="EI17" s="528"/>
      <c r="EJ17" s="528"/>
      <c r="EK17" s="528"/>
      <c r="EL17" s="528"/>
      <c r="EM17" s="528"/>
      <c r="EN17" s="528"/>
      <c r="EO17" s="528"/>
      <c r="EP17" s="528"/>
      <c r="EQ17" s="528"/>
      <c r="ER17" s="528"/>
      <c r="ES17" s="528"/>
      <c r="ET17" s="528"/>
      <c r="EU17" s="528"/>
      <c r="EV17" s="528"/>
      <c r="EW17" s="528"/>
      <c r="EX17" s="528"/>
      <c r="EY17" s="528"/>
      <c r="EZ17" s="528"/>
      <c r="FA17" s="528"/>
      <c r="FB17" s="528"/>
      <c r="FC17" s="528"/>
      <c r="FD17" s="528"/>
      <c r="FE17" s="528"/>
      <c r="FF17" s="528"/>
      <c r="FG17" s="528"/>
      <c r="FH17" s="528"/>
      <c r="FI17" s="528"/>
      <c r="FJ17" s="528"/>
      <c r="FK17" s="528"/>
      <c r="FL17" s="528"/>
      <c r="FM17" s="528"/>
      <c r="FN17" s="528"/>
      <c r="FO17" s="528"/>
      <c r="FP17" s="528"/>
      <c r="FQ17" s="528"/>
    </row>
    <row r="18" spans="1:173" ht="12.75" customHeight="1" x14ac:dyDescent="0.25">
      <c r="A18" s="595"/>
      <c r="B18" s="611"/>
      <c r="C18" s="440" t="s">
        <v>2054</v>
      </c>
      <c r="D18" s="440" t="s">
        <v>2055</v>
      </c>
      <c r="E18" s="616"/>
      <c r="F18" s="613"/>
      <c r="G18" s="617"/>
      <c r="H18" s="613">
        <v>722</v>
      </c>
      <c r="I18" s="613"/>
      <c r="J18" s="613">
        <v>63</v>
      </c>
      <c r="K18" s="613"/>
      <c r="L18" s="613">
        <v>89</v>
      </c>
      <c r="M18" s="613"/>
      <c r="N18" s="613">
        <v>230</v>
      </c>
      <c r="O18" s="613"/>
      <c r="P18" s="613">
        <v>153</v>
      </c>
      <c r="Q18" s="613"/>
      <c r="R18" s="613">
        <v>93</v>
      </c>
      <c r="S18" s="613"/>
      <c r="T18" s="613">
        <v>94</v>
      </c>
      <c r="U18" s="528"/>
      <c r="V18" s="597"/>
      <c r="W18" s="597"/>
      <c r="X18" s="597"/>
      <c r="Y18" s="597"/>
      <c r="Z18" s="528"/>
      <c r="AA18" s="528"/>
      <c r="AB18" s="528"/>
      <c r="AC18" s="597"/>
      <c r="AD18" s="528"/>
      <c r="AE18" s="597"/>
      <c r="AF18" s="528"/>
      <c r="AG18" s="597"/>
      <c r="AH18" s="528"/>
      <c r="AI18" s="597"/>
      <c r="AJ18" s="528"/>
      <c r="AK18" s="597"/>
      <c r="AL18" s="528"/>
      <c r="AM18" s="597"/>
      <c r="AN18" s="528"/>
      <c r="AO18" s="597"/>
      <c r="AP18" s="528"/>
      <c r="AQ18" s="528"/>
      <c r="AR18" s="528"/>
      <c r="AS18" s="528"/>
      <c r="AT18" s="528"/>
      <c r="AU18" s="528"/>
      <c r="AV18" s="528"/>
      <c r="AW18" s="528"/>
      <c r="AX18" s="528"/>
      <c r="AY18" s="528"/>
      <c r="AZ18" s="528"/>
      <c r="BA18" s="528"/>
      <c r="BB18" s="528"/>
      <c r="BC18" s="528"/>
      <c r="BD18" s="528"/>
      <c r="BE18" s="528"/>
      <c r="BF18" s="528"/>
      <c r="BG18" s="528"/>
      <c r="BH18" s="528"/>
      <c r="BI18" s="528"/>
      <c r="BJ18" s="528"/>
      <c r="BK18" s="528"/>
      <c r="BL18" s="528"/>
      <c r="BM18" s="528"/>
      <c r="BN18" s="528"/>
      <c r="BO18" s="528"/>
      <c r="BP18" s="528"/>
      <c r="BQ18" s="528"/>
      <c r="BR18" s="528"/>
      <c r="BS18" s="528"/>
      <c r="BT18" s="528"/>
      <c r="BU18" s="528"/>
      <c r="BV18" s="528"/>
      <c r="BW18" s="528"/>
      <c r="BX18" s="528"/>
      <c r="BY18" s="528"/>
      <c r="BZ18" s="528"/>
      <c r="CA18" s="528"/>
      <c r="CB18" s="528"/>
      <c r="CC18" s="528"/>
      <c r="CD18" s="528"/>
      <c r="CE18" s="528"/>
      <c r="CF18" s="528"/>
      <c r="CG18" s="528"/>
      <c r="CH18" s="528"/>
      <c r="CI18" s="528"/>
      <c r="CJ18" s="528"/>
      <c r="CK18" s="528"/>
      <c r="CL18" s="528"/>
      <c r="CM18" s="528"/>
      <c r="CN18" s="528"/>
      <c r="CO18" s="528"/>
      <c r="CP18" s="528"/>
      <c r="CQ18" s="528"/>
      <c r="CR18" s="528"/>
      <c r="CS18" s="528"/>
      <c r="CT18" s="528"/>
      <c r="CU18" s="528"/>
      <c r="CV18" s="528"/>
      <c r="CW18" s="528"/>
      <c r="CX18" s="528"/>
      <c r="CY18" s="528"/>
      <c r="CZ18" s="528"/>
      <c r="DA18" s="528"/>
      <c r="DB18" s="528"/>
      <c r="DC18" s="528"/>
      <c r="DD18" s="528"/>
      <c r="DE18" s="528"/>
      <c r="DF18" s="528"/>
      <c r="DG18" s="528"/>
      <c r="DH18" s="528"/>
      <c r="DI18" s="528"/>
      <c r="DJ18" s="528"/>
      <c r="DK18" s="528"/>
      <c r="DL18" s="528"/>
      <c r="DM18" s="528"/>
      <c r="DN18" s="528"/>
      <c r="DO18" s="528"/>
      <c r="DP18" s="528"/>
      <c r="DQ18" s="528"/>
      <c r="DR18" s="528"/>
      <c r="DS18" s="528"/>
      <c r="DT18" s="528"/>
      <c r="DU18" s="528"/>
      <c r="DV18" s="528"/>
      <c r="DW18" s="528"/>
      <c r="DX18" s="528"/>
      <c r="DY18" s="528"/>
      <c r="DZ18" s="528"/>
      <c r="EA18" s="528"/>
      <c r="EB18" s="528"/>
      <c r="EC18" s="528"/>
      <c r="ED18" s="528"/>
      <c r="EE18" s="528"/>
      <c r="EF18" s="528"/>
      <c r="EG18" s="528"/>
      <c r="EH18" s="528"/>
      <c r="EI18" s="528"/>
      <c r="EJ18" s="528"/>
      <c r="EK18" s="528"/>
      <c r="EL18" s="528"/>
      <c r="EM18" s="528"/>
      <c r="EN18" s="528"/>
      <c r="EO18" s="528"/>
      <c r="EP18" s="528"/>
      <c r="EQ18" s="528"/>
      <c r="ER18" s="528"/>
      <c r="ES18" s="528"/>
      <c r="ET18" s="528"/>
      <c r="EU18" s="528"/>
      <c r="EV18" s="528"/>
      <c r="EW18" s="528"/>
      <c r="EX18" s="528"/>
      <c r="EY18" s="528"/>
      <c r="EZ18" s="528"/>
      <c r="FA18" s="528"/>
      <c r="FB18" s="528"/>
      <c r="FC18" s="528"/>
      <c r="FD18" s="528"/>
      <c r="FE18" s="528"/>
      <c r="FF18" s="528"/>
      <c r="FG18" s="528"/>
      <c r="FH18" s="528"/>
      <c r="FI18" s="528"/>
      <c r="FJ18" s="528"/>
      <c r="FK18" s="528"/>
      <c r="FL18" s="528"/>
      <c r="FM18" s="528"/>
      <c r="FN18" s="528"/>
      <c r="FO18" s="528"/>
      <c r="FP18" s="528"/>
      <c r="FQ18" s="528"/>
    </row>
    <row r="19" spans="1:173" ht="12.75" customHeight="1" x14ac:dyDescent="0.25">
      <c r="A19" s="595"/>
      <c r="B19" s="611"/>
      <c r="C19" s="440" t="s">
        <v>2056</v>
      </c>
      <c r="D19" s="440" t="s">
        <v>2057</v>
      </c>
      <c r="E19" s="616"/>
      <c r="F19" s="613"/>
      <c r="G19" s="617"/>
      <c r="H19" s="613">
        <v>1773</v>
      </c>
      <c r="I19" s="613"/>
      <c r="J19" s="626" t="s">
        <v>2406</v>
      </c>
      <c r="K19" s="626"/>
      <c r="L19" s="626" t="s">
        <v>2406</v>
      </c>
      <c r="M19" s="613"/>
      <c r="N19" s="613">
        <v>599</v>
      </c>
      <c r="O19" s="613"/>
      <c r="P19" s="613">
        <v>389</v>
      </c>
      <c r="Q19" s="613"/>
      <c r="R19" s="613">
        <v>263</v>
      </c>
      <c r="S19" s="613"/>
      <c r="T19" s="613">
        <v>239</v>
      </c>
      <c r="U19" s="528"/>
      <c r="V19" s="597"/>
      <c r="W19" s="597"/>
      <c r="X19" s="597"/>
      <c r="Y19" s="597"/>
      <c r="Z19" s="528"/>
      <c r="AA19" s="528"/>
      <c r="AB19" s="528"/>
      <c r="AC19" s="597"/>
      <c r="AD19" s="528"/>
      <c r="AE19" s="597"/>
      <c r="AF19" s="528"/>
      <c r="AG19" s="597"/>
      <c r="AH19" s="528"/>
      <c r="AI19" s="597"/>
      <c r="AJ19" s="528"/>
      <c r="AK19" s="597"/>
      <c r="AL19" s="528"/>
      <c r="AM19" s="597"/>
      <c r="AN19" s="528"/>
      <c r="AO19" s="597"/>
      <c r="AP19" s="528"/>
      <c r="AQ19" s="528"/>
      <c r="AR19" s="528"/>
      <c r="AS19" s="528"/>
      <c r="AT19" s="528"/>
      <c r="AU19" s="528"/>
      <c r="AV19" s="528"/>
      <c r="AW19" s="528"/>
      <c r="AX19" s="528"/>
      <c r="AY19" s="528"/>
      <c r="AZ19" s="528"/>
      <c r="BA19" s="528"/>
      <c r="BB19" s="528"/>
      <c r="BC19" s="528"/>
      <c r="BD19" s="528"/>
      <c r="BE19" s="528"/>
      <c r="BF19" s="528"/>
      <c r="BG19" s="528"/>
      <c r="BH19" s="528"/>
      <c r="BI19" s="528"/>
      <c r="BJ19" s="528"/>
      <c r="BK19" s="528"/>
      <c r="BL19" s="528"/>
      <c r="BM19" s="528"/>
      <c r="BN19" s="528"/>
      <c r="BO19" s="528"/>
      <c r="BP19" s="528"/>
      <c r="BQ19" s="528"/>
      <c r="BR19" s="528"/>
      <c r="BS19" s="528"/>
      <c r="BT19" s="528"/>
      <c r="BU19" s="528"/>
      <c r="BV19" s="528"/>
      <c r="BW19" s="528"/>
      <c r="BX19" s="528"/>
      <c r="BY19" s="528"/>
      <c r="BZ19" s="528"/>
      <c r="CA19" s="528"/>
      <c r="CB19" s="528"/>
      <c r="CC19" s="528"/>
      <c r="CD19" s="528"/>
      <c r="CE19" s="528"/>
      <c r="CF19" s="528"/>
      <c r="CG19" s="528"/>
      <c r="CH19" s="528"/>
      <c r="CI19" s="528"/>
      <c r="CJ19" s="528"/>
      <c r="CK19" s="528"/>
      <c r="CL19" s="528"/>
      <c r="CM19" s="528"/>
      <c r="CN19" s="528"/>
      <c r="CO19" s="528"/>
      <c r="CP19" s="528"/>
      <c r="CQ19" s="528"/>
      <c r="CR19" s="528"/>
      <c r="CS19" s="528"/>
      <c r="CT19" s="528"/>
      <c r="CU19" s="528"/>
      <c r="CV19" s="528"/>
      <c r="CW19" s="528"/>
      <c r="CX19" s="528"/>
      <c r="CY19" s="528"/>
      <c r="CZ19" s="528"/>
      <c r="DA19" s="528"/>
      <c r="DB19" s="528"/>
      <c r="DC19" s="528"/>
      <c r="DD19" s="528"/>
      <c r="DE19" s="528"/>
      <c r="DF19" s="528"/>
      <c r="DG19" s="528"/>
      <c r="DH19" s="528"/>
      <c r="DI19" s="528"/>
      <c r="DJ19" s="528"/>
      <c r="DK19" s="528"/>
      <c r="DL19" s="528"/>
      <c r="DM19" s="528"/>
      <c r="DN19" s="528"/>
      <c r="DO19" s="528"/>
      <c r="DP19" s="528"/>
      <c r="DQ19" s="528"/>
      <c r="DR19" s="528"/>
      <c r="DS19" s="528"/>
      <c r="DT19" s="528"/>
      <c r="DU19" s="528"/>
      <c r="DV19" s="528"/>
      <c r="DW19" s="528"/>
      <c r="DX19" s="528"/>
      <c r="DY19" s="528"/>
      <c r="DZ19" s="528"/>
      <c r="EA19" s="528"/>
      <c r="EB19" s="528"/>
      <c r="EC19" s="528"/>
      <c r="ED19" s="528"/>
      <c r="EE19" s="528"/>
      <c r="EF19" s="528"/>
      <c r="EG19" s="528"/>
      <c r="EH19" s="528"/>
      <c r="EI19" s="528"/>
      <c r="EJ19" s="528"/>
      <c r="EK19" s="528"/>
      <c r="EL19" s="528"/>
      <c r="EM19" s="528"/>
      <c r="EN19" s="528"/>
      <c r="EO19" s="528"/>
      <c r="EP19" s="528"/>
      <c r="EQ19" s="528"/>
      <c r="ER19" s="528"/>
      <c r="ES19" s="528"/>
      <c r="ET19" s="528"/>
      <c r="EU19" s="528"/>
      <c r="EV19" s="528"/>
      <c r="EW19" s="528"/>
      <c r="EX19" s="528"/>
      <c r="EY19" s="528"/>
      <c r="EZ19" s="528"/>
      <c r="FA19" s="528"/>
      <c r="FB19" s="528"/>
      <c r="FC19" s="528"/>
      <c r="FD19" s="528"/>
      <c r="FE19" s="528"/>
      <c r="FF19" s="528"/>
      <c r="FG19" s="528"/>
      <c r="FH19" s="528"/>
      <c r="FI19" s="528"/>
      <c r="FJ19" s="528"/>
      <c r="FK19" s="528"/>
      <c r="FL19" s="528"/>
      <c r="FM19" s="528"/>
      <c r="FN19" s="528"/>
      <c r="FO19" s="528"/>
      <c r="FP19" s="528"/>
      <c r="FQ19" s="528"/>
    </row>
    <row r="20" spans="1:173" ht="12.75" customHeight="1" x14ac:dyDescent="0.25">
      <c r="A20" s="595"/>
      <c r="B20" s="611"/>
      <c r="C20" s="440" t="s">
        <v>2058</v>
      </c>
      <c r="D20" s="440" t="s">
        <v>2059</v>
      </c>
      <c r="E20" s="616"/>
      <c r="F20" s="613"/>
      <c r="G20" s="617"/>
      <c r="H20" s="613">
        <v>605</v>
      </c>
      <c r="I20" s="613"/>
      <c r="J20" s="613">
        <v>62</v>
      </c>
      <c r="K20" s="613"/>
      <c r="L20" s="613">
        <v>65</v>
      </c>
      <c r="M20" s="613"/>
      <c r="N20" s="613">
        <v>195</v>
      </c>
      <c r="O20" s="613"/>
      <c r="P20" s="613">
        <v>125</v>
      </c>
      <c r="Q20" s="613"/>
      <c r="R20" s="613">
        <v>93</v>
      </c>
      <c r="S20" s="613"/>
      <c r="T20" s="613">
        <v>65</v>
      </c>
      <c r="U20" s="528"/>
      <c r="V20" s="597"/>
      <c r="W20" s="597"/>
      <c r="X20" s="597"/>
      <c r="Y20" s="597"/>
      <c r="Z20" s="528"/>
      <c r="AA20" s="528"/>
      <c r="AB20" s="528"/>
      <c r="AC20" s="597"/>
      <c r="AD20" s="528"/>
      <c r="AE20" s="597"/>
      <c r="AF20" s="528"/>
      <c r="AG20" s="597"/>
      <c r="AH20" s="528"/>
      <c r="AI20" s="597"/>
      <c r="AJ20" s="528"/>
      <c r="AK20" s="597"/>
      <c r="AL20" s="528"/>
      <c r="AM20" s="597"/>
      <c r="AN20" s="528"/>
      <c r="AO20" s="597"/>
      <c r="AP20" s="528"/>
      <c r="AQ20" s="528"/>
      <c r="AR20" s="528"/>
      <c r="AS20" s="528"/>
      <c r="AT20" s="528"/>
      <c r="AU20" s="528"/>
      <c r="AV20" s="528"/>
      <c r="AW20" s="528"/>
      <c r="AX20" s="528"/>
      <c r="AY20" s="528"/>
      <c r="AZ20" s="528"/>
      <c r="BA20" s="528"/>
      <c r="BB20" s="528"/>
      <c r="BC20" s="528"/>
      <c r="BD20" s="528"/>
      <c r="BE20" s="528"/>
      <c r="BF20" s="528"/>
      <c r="BG20" s="528"/>
      <c r="BH20" s="528"/>
      <c r="BI20" s="528"/>
      <c r="BJ20" s="528"/>
      <c r="BK20" s="528"/>
      <c r="BL20" s="528"/>
      <c r="BM20" s="528"/>
      <c r="BN20" s="528"/>
      <c r="BO20" s="528"/>
      <c r="BP20" s="528"/>
      <c r="BQ20" s="528"/>
      <c r="BR20" s="528"/>
      <c r="BS20" s="528"/>
      <c r="BT20" s="528"/>
      <c r="BU20" s="528"/>
      <c r="BV20" s="528"/>
      <c r="BW20" s="528"/>
      <c r="BX20" s="528"/>
      <c r="BY20" s="528"/>
      <c r="BZ20" s="528"/>
      <c r="CA20" s="528"/>
      <c r="CB20" s="528"/>
      <c r="CC20" s="528"/>
      <c r="CD20" s="528"/>
      <c r="CE20" s="528"/>
      <c r="CF20" s="528"/>
      <c r="CG20" s="528"/>
      <c r="CH20" s="528"/>
      <c r="CI20" s="528"/>
      <c r="CJ20" s="528"/>
      <c r="CK20" s="528"/>
      <c r="CL20" s="528"/>
      <c r="CM20" s="528"/>
      <c r="CN20" s="528"/>
      <c r="CO20" s="528"/>
      <c r="CP20" s="528"/>
      <c r="CQ20" s="528"/>
      <c r="CR20" s="528"/>
      <c r="CS20" s="528"/>
      <c r="CT20" s="528"/>
      <c r="CU20" s="528"/>
      <c r="CV20" s="528"/>
      <c r="CW20" s="528"/>
      <c r="CX20" s="528"/>
      <c r="CY20" s="528"/>
      <c r="CZ20" s="528"/>
      <c r="DA20" s="528"/>
      <c r="DB20" s="528"/>
      <c r="DC20" s="528"/>
      <c r="DD20" s="528"/>
      <c r="DE20" s="528"/>
      <c r="DF20" s="528"/>
      <c r="DG20" s="528"/>
      <c r="DH20" s="528"/>
      <c r="DI20" s="528"/>
      <c r="DJ20" s="528"/>
      <c r="DK20" s="528"/>
      <c r="DL20" s="528"/>
      <c r="DM20" s="528"/>
      <c r="DN20" s="528"/>
      <c r="DO20" s="528"/>
      <c r="DP20" s="528"/>
      <c r="DQ20" s="528"/>
      <c r="DR20" s="528"/>
      <c r="DS20" s="528"/>
      <c r="DT20" s="528"/>
      <c r="DU20" s="528"/>
      <c r="DV20" s="528"/>
      <c r="DW20" s="528"/>
      <c r="DX20" s="528"/>
      <c r="DY20" s="528"/>
      <c r="DZ20" s="528"/>
      <c r="EA20" s="528"/>
      <c r="EB20" s="528"/>
      <c r="EC20" s="528"/>
      <c r="ED20" s="528"/>
      <c r="EE20" s="528"/>
      <c r="EF20" s="528"/>
      <c r="EG20" s="528"/>
      <c r="EH20" s="528"/>
      <c r="EI20" s="528"/>
      <c r="EJ20" s="528"/>
      <c r="EK20" s="528"/>
      <c r="EL20" s="528"/>
      <c r="EM20" s="528"/>
      <c r="EN20" s="528"/>
      <c r="EO20" s="528"/>
      <c r="EP20" s="528"/>
      <c r="EQ20" s="528"/>
      <c r="ER20" s="528"/>
      <c r="ES20" s="528"/>
      <c r="ET20" s="528"/>
      <c r="EU20" s="528"/>
      <c r="EV20" s="528"/>
      <c r="EW20" s="528"/>
      <c r="EX20" s="528"/>
      <c r="EY20" s="528"/>
      <c r="EZ20" s="528"/>
      <c r="FA20" s="528"/>
      <c r="FB20" s="528"/>
      <c r="FC20" s="528"/>
      <c r="FD20" s="528"/>
      <c r="FE20" s="528"/>
      <c r="FF20" s="528"/>
      <c r="FG20" s="528"/>
      <c r="FH20" s="528"/>
      <c r="FI20" s="528"/>
      <c r="FJ20" s="528"/>
      <c r="FK20" s="528"/>
      <c r="FL20" s="528"/>
      <c r="FM20" s="528"/>
      <c r="FN20" s="528"/>
      <c r="FO20" s="528"/>
      <c r="FP20" s="528"/>
      <c r="FQ20" s="528"/>
    </row>
    <row r="21" spans="1:173" ht="12.75" customHeight="1" x14ac:dyDescent="0.25">
      <c r="A21" s="595"/>
      <c r="B21" s="611"/>
      <c r="C21" s="440" t="s">
        <v>2060</v>
      </c>
      <c r="D21" s="440" t="s">
        <v>2061</v>
      </c>
      <c r="E21" s="616"/>
      <c r="F21" s="613"/>
      <c r="G21" s="617"/>
      <c r="H21" s="613">
        <v>1002</v>
      </c>
      <c r="I21" s="613"/>
      <c r="J21" s="613">
        <v>81</v>
      </c>
      <c r="K21" s="613"/>
      <c r="L21" s="613">
        <v>116</v>
      </c>
      <c r="M21" s="613"/>
      <c r="N21" s="613">
        <v>301</v>
      </c>
      <c r="O21" s="613"/>
      <c r="P21" s="613">
        <v>225</v>
      </c>
      <c r="Q21" s="613"/>
      <c r="R21" s="613">
        <v>155</v>
      </c>
      <c r="S21" s="613"/>
      <c r="T21" s="613">
        <v>124</v>
      </c>
      <c r="U21" s="528"/>
      <c r="V21" s="597"/>
      <c r="W21" s="597"/>
      <c r="X21" s="597"/>
      <c r="Y21" s="597"/>
      <c r="Z21" s="528"/>
      <c r="AA21" s="528"/>
      <c r="AB21" s="528"/>
      <c r="AC21" s="597"/>
      <c r="AD21" s="528"/>
      <c r="AE21" s="597"/>
      <c r="AF21" s="528"/>
      <c r="AG21" s="597"/>
      <c r="AH21" s="528"/>
      <c r="AI21" s="597"/>
      <c r="AJ21" s="528"/>
      <c r="AK21" s="597"/>
      <c r="AL21" s="528"/>
      <c r="AM21" s="597"/>
      <c r="AN21" s="528"/>
      <c r="AO21" s="597"/>
      <c r="AP21" s="528"/>
      <c r="AQ21" s="528"/>
      <c r="AR21" s="528"/>
      <c r="AS21" s="528"/>
      <c r="AT21" s="528"/>
      <c r="AU21" s="528"/>
      <c r="AV21" s="528"/>
      <c r="AW21" s="528"/>
      <c r="AX21" s="528"/>
      <c r="AY21" s="528"/>
      <c r="AZ21" s="528"/>
      <c r="BA21" s="528"/>
      <c r="BB21" s="528"/>
      <c r="BC21" s="528"/>
      <c r="BD21" s="528"/>
      <c r="BE21" s="528"/>
      <c r="BF21" s="528"/>
      <c r="BG21" s="528"/>
      <c r="BH21" s="528"/>
      <c r="BI21" s="528"/>
      <c r="BJ21" s="528"/>
      <c r="BK21" s="528"/>
      <c r="BL21" s="528"/>
      <c r="BM21" s="528"/>
      <c r="BN21" s="528"/>
      <c r="BO21" s="528"/>
      <c r="BP21" s="528"/>
      <c r="BQ21" s="528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8"/>
      <c r="CG21" s="528"/>
      <c r="CH21" s="528"/>
      <c r="CI21" s="528"/>
      <c r="CJ21" s="528"/>
      <c r="CK21" s="528"/>
      <c r="CL21" s="528"/>
      <c r="CM21" s="528"/>
      <c r="CN21" s="528"/>
      <c r="CO21" s="528"/>
      <c r="CP21" s="528"/>
      <c r="CQ21" s="528"/>
      <c r="CR21" s="528"/>
      <c r="CS21" s="528"/>
      <c r="CT21" s="528"/>
      <c r="CU21" s="528"/>
      <c r="CV21" s="528"/>
      <c r="CW21" s="528"/>
      <c r="CX21" s="528"/>
      <c r="CY21" s="528"/>
      <c r="CZ21" s="528"/>
      <c r="DA21" s="528"/>
      <c r="DB21" s="528"/>
      <c r="DC21" s="528"/>
      <c r="DD21" s="528"/>
      <c r="DE21" s="528"/>
      <c r="DF21" s="528"/>
      <c r="DG21" s="528"/>
      <c r="DH21" s="528"/>
      <c r="DI21" s="528"/>
      <c r="DJ21" s="528"/>
      <c r="DK21" s="528"/>
      <c r="DL21" s="528"/>
      <c r="DM21" s="528"/>
      <c r="DN21" s="528"/>
      <c r="DO21" s="528"/>
      <c r="DP21" s="528"/>
      <c r="DQ21" s="528"/>
      <c r="DR21" s="528"/>
      <c r="DS21" s="528"/>
      <c r="DT21" s="528"/>
      <c r="DU21" s="528"/>
      <c r="DV21" s="528"/>
      <c r="DW21" s="528"/>
      <c r="DX21" s="528"/>
      <c r="DY21" s="528"/>
      <c r="DZ21" s="528"/>
      <c r="EA21" s="528"/>
      <c r="EB21" s="528"/>
      <c r="EC21" s="528"/>
      <c r="ED21" s="528"/>
      <c r="EE21" s="528"/>
      <c r="EF21" s="528"/>
      <c r="EG21" s="528"/>
      <c r="EH21" s="528"/>
      <c r="EI21" s="528"/>
      <c r="EJ21" s="528"/>
      <c r="EK21" s="528"/>
      <c r="EL21" s="528"/>
      <c r="EM21" s="528"/>
      <c r="EN21" s="528"/>
      <c r="EO21" s="528"/>
      <c r="EP21" s="528"/>
      <c r="EQ21" s="528"/>
      <c r="ER21" s="528"/>
      <c r="ES21" s="528"/>
      <c r="ET21" s="528"/>
      <c r="EU21" s="528"/>
      <c r="EV21" s="528"/>
      <c r="EW21" s="528"/>
      <c r="EX21" s="528"/>
      <c r="EY21" s="528"/>
      <c r="EZ21" s="528"/>
      <c r="FA21" s="528"/>
      <c r="FB21" s="528"/>
      <c r="FC21" s="528"/>
      <c r="FD21" s="528"/>
      <c r="FE21" s="528"/>
      <c r="FF21" s="528"/>
      <c r="FG21" s="528"/>
      <c r="FH21" s="528"/>
      <c r="FI21" s="528"/>
      <c r="FJ21" s="528"/>
      <c r="FK21" s="528"/>
      <c r="FL21" s="528"/>
      <c r="FM21" s="528"/>
      <c r="FN21" s="528"/>
      <c r="FO21" s="528"/>
      <c r="FP21" s="528"/>
      <c r="FQ21" s="528"/>
    </row>
    <row r="22" spans="1:173" ht="12.75" customHeight="1" x14ac:dyDescent="0.25">
      <c r="A22" s="595"/>
      <c r="B22" s="611"/>
      <c r="C22" s="440" t="s">
        <v>2062</v>
      </c>
      <c r="D22" s="440" t="s">
        <v>2316</v>
      </c>
      <c r="E22" s="616"/>
      <c r="F22" s="613"/>
      <c r="G22" s="617"/>
      <c r="H22" s="613">
        <v>407</v>
      </c>
      <c r="I22" s="613"/>
      <c r="J22" s="626" t="s">
        <v>2406</v>
      </c>
      <c r="K22" s="626"/>
      <c r="L22" s="626" t="s">
        <v>2406</v>
      </c>
      <c r="M22" s="613"/>
      <c r="N22" s="613">
        <v>117</v>
      </c>
      <c r="O22" s="613"/>
      <c r="P22" s="613">
        <v>81</v>
      </c>
      <c r="Q22" s="613"/>
      <c r="R22" s="613">
        <v>51</v>
      </c>
      <c r="S22" s="613"/>
      <c r="T22" s="613">
        <v>68</v>
      </c>
      <c r="U22" s="528"/>
      <c r="V22" s="597"/>
      <c r="W22" s="597"/>
      <c r="X22" s="597"/>
      <c r="Y22" s="597"/>
      <c r="Z22" s="528"/>
      <c r="AA22" s="528"/>
      <c r="AB22" s="528"/>
      <c r="AC22" s="597"/>
      <c r="AD22" s="528"/>
      <c r="AE22" s="597"/>
      <c r="AF22" s="528"/>
      <c r="AG22" s="597"/>
      <c r="AH22" s="528"/>
      <c r="AI22" s="597"/>
      <c r="AJ22" s="528"/>
      <c r="AK22" s="597"/>
      <c r="AL22" s="528"/>
      <c r="AM22" s="597"/>
      <c r="AN22" s="528"/>
      <c r="AO22" s="597"/>
      <c r="AP22" s="528"/>
      <c r="AQ22" s="528"/>
      <c r="AR22" s="528"/>
      <c r="AS22" s="528"/>
      <c r="AT22" s="528"/>
      <c r="AU22" s="528"/>
      <c r="AV22" s="528"/>
      <c r="AW22" s="528"/>
      <c r="AX22" s="528"/>
      <c r="AY22" s="528"/>
      <c r="AZ22" s="528"/>
      <c r="BA22" s="528"/>
      <c r="BB22" s="528"/>
      <c r="BC22" s="528"/>
      <c r="BD22" s="528"/>
      <c r="BE22" s="528"/>
      <c r="BF22" s="528"/>
      <c r="BG22" s="528"/>
      <c r="BH22" s="528"/>
      <c r="BI22" s="528"/>
      <c r="BJ22" s="528"/>
      <c r="BK22" s="528"/>
      <c r="BL22" s="528"/>
      <c r="BM22" s="528"/>
      <c r="BN22" s="528"/>
      <c r="BO22" s="528"/>
      <c r="BP22" s="528"/>
      <c r="BQ22" s="528"/>
      <c r="BR22" s="528"/>
      <c r="BS22" s="528"/>
      <c r="BT22" s="528"/>
      <c r="BU22" s="528"/>
      <c r="BV22" s="528"/>
      <c r="BW22" s="528"/>
      <c r="BX22" s="528"/>
      <c r="BY22" s="528"/>
      <c r="BZ22" s="528"/>
      <c r="CA22" s="528"/>
      <c r="CB22" s="528"/>
      <c r="CC22" s="528"/>
      <c r="CD22" s="528"/>
      <c r="CE22" s="528"/>
      <c r="CF22" s="528"/>
      <c r="CG22" s="528"/>
      <c r="CH22" s="528"/>
      <c r="CI22" s="528"/>
      <c r="CJ22" s="528"/>
      <c r="CK22" s="528"/>
      <c r="CL22" s="528"/>
      <c r="CM22" s="528"/>
      <c r="CN22" s="528"/>
      <c r="CO22" s="528"/>
      <c r="CP22" s="528"/>
      <c r="CQ22" s="528"/>
      <c r="CR22" s="528"/>
      <c r="CS22" s="528"/>
      <c r="CT22" s="528"/>
      <c r="CU22" s="528"/>
      <c r="CV22" s="528"/>
      <c r="CW22" s="528"/>
      <c r="CX22" s="528"/>
      <c r="CY22" s="528"/>
      <c r="CZ22" s="528"/>
      <c r="DA22" s="528"/>
      <c r="DB22" s="528"/>
      <c r="DC22" s="528"/>
      <c r="DD22" s="528"/>
      <c r="DE22" s="528"/>
      <c r="DF22" s="528"/>
      <c r="DG22" s="528"/>
      <c r="DH22" s="528"/>
      <c r="DI22" s="528"/>
      <c r="DJ22" s="528"/>
      <c r="DK22" s="528"/>
      <c r="DL22" s="528"/>
      <c r="DM22" s="528"/>
      <c r="DN22" s="528"/>
      <c r="DO22" s="528"/>
      <c r="DP22" s="528"/>
      <c r="DQ22" s="528"/>
      <c r="DR22" s="528"/>
      <c r="DS22" s="528"/>
      <c r="DT22" s="528"/>
      <c r="DU22" s="528"/>
      <c r="DV22" s="528"/>
      <c r="DW22" s="528"/>
      <c r="DX22" s="528"/>
      <c r="DY22" s="528"/>
      <c r="DZ22" s="528"/>
      <c r="EA22" s="528"/>
      <c r="EB22" s="528"/>
      <c r="EC22" s="528"/>
      <c r="ED22" s="528"/>
      <c r="EE22" s="528"/>
      <c r="EF22" s="528"/>
      <c r="EG22" s="528"/>
      <c r="EH22" s="528"/>
      <c r="EI22" s="528"/>
      <c r="EJ22" s="528"/>
      <c r="EK22" s="528"/>
      <c r="EL22" s="528"/>
      <c r="EM22" s="528"/>
      <c r="EN22" s="528"/>
      <c r="EO22" s="528"/>
      <c r="EP22" s="528"/>
      <c r="EQ22" s="528"/>
      <c r="ER22" s="528"/>
      <c r="ES22" s="528"/>
      <c r="ET22" s="528"/>
      <c r="EU22" s="528"/>
      <c r="EV22" s="528"/>
      <c r="EW22" s="528"/>
      <c r="EX22" s="528"/>
      <c r="EY22" s="528"/>
      <c r="EZ22" s="528"/>
      <c r="FA22" s="528"/>
      <c r="FB22" s="528"/>
      <c r="FC22" s="528"/>
      <c r="FD22" s="528"/>
      <c r="FE22" s="528"/>
      <c r="FF22" s="528"/>
      <c r="FG22" s="528"/>
      <c r="FH22" s="528"/>
      <c r="FI22" s="528"/>
      <c r="FJ22" s="528"/>
      <c r="FK22" s="528"/>
      <c r="FL22" s="528"/>
      <c r="FM22" s="528"/>
      <c r="FN22" s="528"/>
      <c r="FO22" s="528"/>
      <c r="FP22" s="528"/>
      <c r="FQ22" s="528"/>
    </row>
    <row r="23" spans="1:173" ht="12.75" customHeight="1" x14ac:dyDescent="0.25">
      <c r="A23" s="595"/>
      <c r="B23" s="611"/>
      <c r="C23" s="440" t="s">
        <v>2063</v>
      </c>
      <c r="D23" s="440" t="s">
        <v>2317</v>
      </c>
      <c r="E23" s="616"/>
      <c r="F23" s="613"/>
      <c r="G23" s="617"/>
      <c r="H23" s="613">
        <v>490</v>
      </c>
      <c r="I23" s="613"/>
      <c r="J23" s="613">
        <v>41</v>
      </c>
      <c r="K23" s="613"/>
      <c r="L23" s="613">
        <v>51</v>
      </c>
      <c r="M23" s="613"/>
      <c r="N23" s="613">
        <v>154</v>
      </c>
      <c r="O23" s="613"/>
      <c r="P23" s="613">
        <v>124</v>
      </c>
      <c r="Q23" s="613"/>
      <c r="R23" s="613">
        <v>73</v>
      </c>
      <c r="S23" s="613"/>
      <c r="T23" s="613">
        <v>47</v>
      </c>
      <c r="U23" s="528"/>
      <c r="V23" s="597"/>
      <c r="W23" s="597"/>
      <c r="X23" s="597"/>
      <c r="Y23" s="597"/>
      <c r="Z23" s="528"/>
      <c r="AA23" s="528"/>
      <c r="AB23" s="528"/>
      <c r="AC23" s="597"/>
      <c r="AD23" s="528"/>
      <c r="AE23" s="597"/>
      <c r="AF23" s="528"/>
      <c r="AG23" s="597"/>
      <c r="AH23" s="528"/>
      <c r="AI23" s="597"/>
      <c r="AJ23" s="528"/>
      <c r="AK23" s="597"/>
      <c r="AL23" s="528"/>
      <c r="AM23" s="597"/>
      <c r="AN23" s="528"/>
      <c r="AO23" s="597"/>
      <c r="AP23" s="528"/>
      <c r="AQ23" s="528"/>
      <c r="AR23" s="528"/>
      <c r="AS23" s="528"/>
      <c r="AT23" s="528"/>
      <c r="AU23" s="528"/>
      <c r="AV23" s="528"/>
      <c r="AW23" s="528"/>
      <c r="AX23" s="528"/>
      <c r="AY23" s="528"/>
      <c r="AZ23" s="528"/>
      <c r="BA23" s="528"/>
      <c r="BB23" s="528"/>
      <c r="BC23" s="528"/>
      <c r="BD23" s="528"/>
      <c r="BE23" s="528"/>
      <c r="BF23" s="528"/>
      <c r="BG23" s="528"/>
      <c r="BH23" s="528"/>
      <c r="BI23" s="528"/>
      <c r="BJ23" s="528"/>
      <c r="BK23" s="528"/>
      <c r="BL23" s="528"/>
      <c r="BM23" s="528"/>
      <c r="BN23" s="528"/>
      <c r="BO23" s="528"/>
      <c r="BP23" s="528"/>
      <c r="BQ23" s="528"/>
      <c r="BR23" s="528"/>
      <c r="BS23" s="528"/>
      <c r="BT23" s="528"/>
      <c r="BU23" s="528"/>
      <c r="BV23" s="528"/>
      <c r="BW23" s="528"/>
      <c r="BX23" s="528"/>
      <c r="BY23" s="528"/>
      <c r="BZ23" s="528"/>
      <c r="CA23" s="528"/>
      <c r="CB23" s="528"/>
      <c r="CC23" s="528"/>
      <c r="CD23" s="528"/>
      <c r="CE23" s="528"/>
      <c r="CF23" s="528"/>
      <c r="CG23" s="528"/>
      <c r="CH23" s="528"/>
      <c r="CI23" s="528"/>
      <c r="CJ23" s="528"/>
      <c r="CK23" s="528"/>
      <c r="CL23" s="528"/>
      <c r="CM23" s="528"/>
      <c r="CN23" s="528"/>
      <c r="CO23" s="528"/>
      <c r="CP23" s="528"/>
      <c r="CQ23" s="528"/>
      <c r="CR23" s="528"/>
      <c r="CS23" s="528"/>
      <c r="CT23" s="528"/>
      <c r="CU23" s="528"/>
      <c r="CV23" s="528"/>
      <c r="CW23" s="528"/>
      <c r="CX23" s="528"/>
      <c r="CY23" s="528"/>
      <c r="CZ23" s="528"/>
      <c r="DA23" s="528"/>
      <c r="DB23" s="528"/>
      <c r="DC23" s="528"/>
      <c r="DD23" s="528"/>
      <c r="DE23" s="528"/>
      <c r="DF23" s="528"/>
      <c r="DG23" s="528"/>
      <c r="DH23" s="528"/>
      <c r="DI23" s="528"/>
      <c r="DJ23" s="528"/>
      <c r="DK23" s="528"/>
      <c r="DL23" s="528"/>
      <c r="DM23" s="528"/>
      <c r="DN23" s="528"/>
      <c r="DO23" s="528"/>
      <c r="DP23" s="528"/>
      <c r="DQ23" s="528"/>
      <c r="DR23" s="528"/>
      <c r="DS23" s="528"/>
      <c r="DT23" s="528"/>
      <c r="DU23" s="528"/>
      <c r="DV23" s="528"/>
      <c r="DW23" s="528"/>
      <c r="DX23" s="528"/>
      <c r="DY23" s="528"/>
      <c r="DZ23" s="528"/>
      <c r="EA23" s="528"/>
      <c r="EB23" s="528"/>
      <c r="EC23" s="528"/>
      <c r="ED23" s="528"/>
      <c r="EE23" s="528"/>
      <c r="EF23" s="528"/>
      <c r="EG23" s="528"/>
      <c r="EH23" s="528"/>
      <c r="EI23" s="528"/>
      <c r="EJ23" s="528"/>
      <c r="EK23" s="528"/>
      <c r="EL23" s="528"/>
      <c r="EM23" s="528"/>
      <c r="EN23" s="528"/>
      <c r="EO23" s="528"/>
      <c r="EP23" s="528"/>
      <c r="EQ23" s="528"/>
      <c r="ER23" s="528"/>
      <c r="ES23" s="528"/>
      <c r="ET23" s="528"/>
      <c r="EU23" s="528"/>
      <c r="EV23" s="528"/>
      <c r="EW23" s="528"/>
      <c r="EX23" s="528"/>
      <c r="EY23" s="528"/>
      <c r="EZ23" s="528"/>
      <c r="FA23" s="528"/>
      <c r="FB23" s="528"/>
      <c r="FC23" s="528"/>
      <c r="FD23" s="528"/>
      <c r="FE23" s="528"/>
      <c r="FF23" s="528"/>
      <c r="FG23" s="528"/>
      <c r="FH23" s="528"/>
      <c r="FI23" s="528"/>
      <c r="FJ23" s="528"/>
      <c r="FK23" s="528"/>
      <c r="FL23" s="528"/>
      <c r="FM23" s="528"/>
      <c r="FN23" s="528"/>
      <c r="FO23" s="528"/>
      <c r="FP23" s="528"/>
      <c r="FQ23" s="528"/>
    </row>
    <row r="24" spans="1:173" ht="12.75" customHeight="1" x14ac:dyDescent="0.25">
      <c r="A24" s="595"/>
      <c r="B24" s="611"/>
      <c r="C24" s="440" t="s">
        <v>2064</v>
      </c>
      <c r="D24" s="440" t="s">
        <v>2065</v>
      </c>
      <c r="E24" s="616"/>
      <c r="F24" s="613"/>
      <c r="G24" s="617"/>
      <c r="H24" s="613">
        <v>1279</v>
      </c>
      <c r="I24" s="613"/>
      <c r="J24" s="613">
        <v>106</v>
      </c>
      <c r="K24" s="613"/>
      <c r="L24" s="613">
        <v>148</v>
      </c>
      <c r="M24" s="613"/>
      <c r="N24" s="613">
        <v>395</v>
      </c>
      <c r="O24" s="613"/>
      <c r="P24" s="613">
        <v>268</v>
      </c>
      <c r="Q24" s="613"/>
      <c r="R24" s="613">
        <v>204</v>
      </c>
      <c r="S24" s="613"/>
      <c r="T24" s="613">
        <v>158</v>
      </c>
      <c r="U24" s="528"/>
      <c r="V24" s="597"/>
      <c r="W24" s="597"/>
      <c r="X24" s="597"/>
      <c r="Y24" s="597"/>
      <c r="Z24" s="528"/>
      <c r="AA24" s="528"/>
      <c r="AB24" s="528"/>
      <c r="AC24" s="597"/>
      <c r="AD24" s="528"/>
      <c r="AE24" s="597"/>
      <c r="AF24" s="528"/>
      <c r="AG24" s="597"/>
      <c r="AH24" s="528"/>
      <c r="AI24" s="597"/>
      <c r="AJ24" s="528"/>
      <c r="AK24" s="597"/>
      <c r="AL24" s="528"/>
      <c r="AM24" s="597"/>
      <c r="AN24" s="528"/>
      <c r="AO24" s="597"/>
      <c r="AP24" s="528"/>
      <c r="AQ24" s="528"/>
      <c r="AR24" s="528"/>
      <c r="AS24" s="528"/>
      <c r="AT24" s="528"/>
      <c r="AU24" s="528"/>
      <c r="AV24" s="528"/>
      <c r="AW24" s="528"/>
      <c r="AX24" s="528"/>
      <c r="AY24" s="528"/>
      <c r="AZ24" s="528"/>
      <c r="BA24" s="528"/>
      <c r="BB24" s="528"/>
      <c r="BC24" s="528"/>
      <c r="BD24" s="528"/>
      <c r="BE24" s="528"/>
      <c r="BF24" s="528"/>
      <c r="BG24" s="528"/>
      <c r="BH24" s="528"/>
      <c r="BI24" s="528"/>
      <c r="BJ24" s="528"/>
      <c r="BK24" s="528"/>
      <c r="BL24" s="528"/>
      <c r="BM24" s="528"/>
      <c r="BN24" s="528"/>
      <c r="BO24" s="528"/>
      <c r="BP24" s="528"/>
      <c r="BQ24" s="528"/>
      <c r="BR24" s="528"/>
      <c r="BS24" s="528"/>
      <c r="BT24" s="528"/>
      <c r="BU24" s="528"/>
      <c r="BV24" s="528"/>
      <c r="BW24" s="528"/>
      <c r="BX24" s="528"/>
      <c r="BY24" s="528"/>
      <c r="BZ24" s="528"/>
      <c r="CA24" s="528"/>
      <c r="CB24" s="528"/>
      <c r="CC24" s="528"/>
      <c r="CD24" s="528"/>
      <c r="CE24" s="528"/>
      <c r="CF24" s="528"/>
      <c r="CG24" s="528"/>
      <c r="CH24" s="528"/>
      <c r="CI24" s="528"/>
      <c r="CJ24" s="528"/>
      <c r="CK24" s="528"/>
      <c r="CL24" s="528"/>
      <c r="CM24" s="528"/>
      <c r="CN24" s="528"/>
      <c r="CO24" s="528"/>
      <c r="CP24" s="528"/>
      <c r="CQ24" s="528"/>
      <c r="CR24" s="528"/>
      <c r="CS24" s="528"/>
      <c r="CT24" s="528"/>
      <c r="CU24" s="528"/>
      <c r="CV24" s="528"/>
      <c r="CW24" s="528"/>
      <c r="CX24" s="528"/>
      <c r="CY24" s="528"/>
      <c r="CZ24" s="528"/>
      <c r="DA24" s="528"/>
      <c r="DB24" s="528"/>
      <c r="DC24" s="528"/>
      <c r="DD24" s="528"/>
      <c r="DE24" s="528"/>
      <c r="DF24" s="528"/>
      <c r="DG24" s="528"/>
      <c r="DH24" s="528"/>
      <c r="DI24" s="528"/>
      <c r="DJ24" s="528"/>
      <c r="DK24" s="528"/>
      <c r="DL24" s="528"/>
      <c r="DM24" s="528"/>
      <c r="DN24" s="528"/>
      <c r="DO24" s="528"/>
      <c r="DP24" s="528"/>
      <c r="DQ24" s="528"/>
      <c r="DR24" s="528"/>
      <c r="DS24" s="528"/>
      <c r="DT24" s="528"/>
      <c r="DU24" s="528"/>
      <c r="DV24" s="528"/>
      <c r="DW24" s="528"/>
      <c r="DX24" s="528"/>
      <c r="DY24" s="528"/>
      <c r="DZ24" s="528"/>
      <c r="EA24" s="528"/>
      <c r="EB24" s="528"/>
      <c r="EC24" s="528"/>
      <c r="ED24" s="528"/>
      <c r="EE24" s="528"/>
      <c r="EF24" s="528"/>
      <c r="EG24" s="528"/>
      <c r="EH24" s="528"/>
      <c r="EI24" s="528"/>
      <c r="EJ24" s="528"/>
      <c r="EK24" s="528"/>
      <c r="EL24" s="528"/>
      <c r="EM24" s="528"/>
      <c r="EN24" s="528"/>
      <c r="EO24" s="528"/>
      <c r="EP24" s="528"/>
      <c r="EQ24" s="528"/>
      <c r="ER24" s="528"/>
      <c r="ES24" s="528"/>
      <c r="ET24" s="528"/>
      <c r="EU24" s="528"/>
      <c r="EV24" s="528"/>
      <c r="EW24" s="528"/>
      <c r="EX24" s="528"/>
      <c r="EY24" s="528"/>
      <c r="EZ24" s="528"/>
      <c r="FA24" s="528"/>
      <c r="FB24" s="528"/>
      <c r="FC24" s="528"/>
      <c r="FD24" s="528"/>
      <c r="FE24" s="528"/>
      <c r="FF24" s="528"/>
      <c r="FG24" s="528"/>
      <c r="FH24" s="528"/>
      <c r="FI24" s="528"/>
      <c r="FJ24" s="528"/>
      <c r="FK24" s="528"/>
      <c r="FL24" s="528"/>
      <c r="FM24" s="528"/>
      <c r="FN24" s="528"/>
      <c r="FO24" s="528"/>
      <c r="FP24" s="528"/>
      <c r="FQ24" s="528"/>
    </row>
    <row r="25" spans="1:173" ht="12.75" customHeight="1" x14ac:dyDescent="0.25">
      <c r="A25" s="595"/>
      <c r="B25" s="611"/>
      <c r="C25" s="440" t="s">
        <v>2066</v>
      </c>
      <c r="D25" s="440" t="s">
        <v>2067</v>
      </c>
      <c r="E25" s="616"/>
      <c r="F25" s="613"/>
      <c r="G25" s="617"/>
      <c r="H25" s="613">
        <v>2711</v>
      </c>
      <c r="I25" s="613"/>
      <c r="J25" s="613">
        <v>216</v>
      </c>
      <c r="K25" s="613"/>
      <c r="L25" s="613">
        <v>260</v>
      </c>
      <c r="M25" s="613"/>
      <c r="N25" s="613">
        <v>906</v>
      </c>
      <c r="O25" s="613"/>
      <c r="P25" s="613">
        <v>599</v>
      </c>
      <c r="Q25" s="613"/>
      <c r="R25" s="613">
        <v>394</v>
      </c>
      <c r="S25" s="613"/>
      <c r="T25" s="613">
        <v>336</v>
      </c>
      <c r="U25" s="528"/>
      <c r="V25" s="597"/>
      <c r="W25" s="597"/>
      <c r="X25" s="597"/>
      <c r="Y25" s="597"/>
      <c r="Z25" s="528"/>
      <c r="AA25" s="528"/>
      <c r="AB25" s="528"/>
      <c r="AC25" s="597"/>
      <c r="AD25" s="528"/>
      <c r="AE25" s="597"/>
      <c r="AF25" s="528"/>
      <c r="AG25" s="597"/>
      <c r="AH25" s="528"/>
      <c r="AI25" s="597"/>
      <c r="AJ25" s="528"/>
      <c r="AK25" s="597"/>
      <c r="AL25" s="528"/>
      <c r="AM25" s="597"/>
      <c r="AN25" s="528"/>
      <c r="AO25" s="597"/>
      <c r="AP25" s="528"/>
      <c r="AQ25" s="528"/>
      <c r="AR25" s="528"/>
      <c r="AS25" s="528"/>
      <c r="AT25" s="528"/>
      <c r="AU25" s="528"/>
      <c r="AV25" s="528"/>
      <c r="AW25" s="528"/>
      <c r="AX25" s="528"/>
      <c r="AY25" s="528"/>
      <c r="AZ25" s="528"/>
      <c r="BA25" s="528"/>
      <c r="BB25" s="528"/>
      <c r="BC25" s="528"/>
      <c r="BD25" s="528"/>
      <c r="BE25" s="528"/>
      <c r="BF25" s="528"/>
      <c r="BG25" s="528"/>
      <c r="BH25" s="528"/>
      <c r="BI25" s="528"/>
      <c r="BJ25" s="528"/>
      <c r="BK25" s="528"/>
      <c r="BL25" s="528"/>
      <c r="BM25" s="528"/>
      <c r="BN25" s="528"/>
      <c r="BO25" s="528"/>
      <c r="BP25" s="528"/>
      <c r="BQ25" s="528"/>
      <c r="BR25" s="528"/>
      <c r="BS25" s="528"/>
      <c r="BT25" s="528"/>
      <c r="BU25" s="528"/>
      <c r="BV25" s="528"/>
      <c r="BW25" s="528"/>
      <c r="BX25" s="528"/>
      <c r="BY25" s="528"/>
      <c r="BZ25" s="528"/>
      <c r="CA25" s="528"/>
      <c r="CB25" s="528"/>
      <c r="CC25" s="528"/>
      <c r="CD25" s="528"/>
      <c r="CE25" s="528"/>
      <c r="CF25" s="528"/>
      <c r="CG25" s="528"/>
      <c r="CH25" s="528"/>
      <c r="CI25" s="528"/>
      <c r="CJ25" s="528"/>
      <c r="CK25" s="528"/>
      <c r="CL25" s="528"/>
      <c r="CM25" s="528"/>
      <c r="CN25" s="528"/>
      <c r="CO25" s="528"/>
      <c r="CP25" s="528"/>
      <c r="CQ25" s="528"/>
      <c r="CR25" s="528"/>
      <c r="CS25" s="528"/>
      <c r="CT25" s="528"/>
      <c r="CU25" s="528"/>
      <c r="CV25" s="528"/>
      <c r="CW25" s="528"/>
      <c r="CX25" s="528"/>
      <c r="CY25" s="528"/>
      <c r="CZ25" s="528"/>
      <c r="DA25" s="528"/>
      <c r="DB25" s="528"/>
      <c r="DC25" s="528"/>
      <c r="DD25" s="528"/>
      <c r="DE25" s="528"/>
      <c r="DF25" s="528"/>
      <c r="DG25" s="528"/>
      <c r="DH25" s="528"/>
      <c r="DI25" s="528"/>
      <c r="DJ25" s="528"/>
      <c r="DK25" s="528"/>
      <c r="DL25" s="528"/>
      <c r="DM25" s="528"/>
      <c r="DN25" s="528"/>
      <c r="DO25" s="528"/>
      <c r="DP25" s="528"/>
      <c r="DQ25" s="528"/>
      <c r="DR25" s="528"/>
      <c r="DS25" s="528"/>
      <c r="DT25" s="528"/>
      <c r="DU25" s="528"/>
      <c r="DV25" s="528"/>
      <c r="DW25" s="528"/>
      <c r="DX25" s="528"/>
      <c r="DY25" s="528"/>
      <c r="DZ25" s="528"/>
      <c r="EA25" s="528"/>
      <c r="EB25" s="528"/>
      <c r="EC25" s="528"/>
      <c r="ED25" s="528"/>
      <c r="EE25" s="528"/>
      <c r="EF25" s="528"/>
      <c r="EG25" s="528"/>
      <c r="EH25" s="528"/>
      <c r="EI25" s="528"/>
      <c r="EJ25" s="528"/>
      <c r="EK25" s="528"/>
      <c r="EL25" s="528"/>
      <c r="EM25" s="528"/>
      <c r="EN25" s="528"/>
      <c r="EO25" s="528"/>
      <c r="EP25" s="528"/>
      <c r="EQ25" s="528"/>
      <c r="ER25" s="528"/>
      <c r="ES25" s="528"/>
      <c r="ET25" s="528"/>
      <c r="EU25" s="528"/>
      <c r="EV25" s="528"/>
      <c r="EW25" s="528"/>
      <c r="EX25" s="528"/>
      <c r="EY25" s="528"/>
      <c r="EZ25" s="528"/>
      <c r="FA25" s="528"/>
      <c r="FB25" s="528"/>
      <c r="FC25" s="528"/>
      <c r="FD25" s="528"/>
      <c r="FE25" s="528"/>
      <c r="FF25" s="528"/>
      <c r="FG25" s="528"/>
      <c r="FH25" s="528"/>
      <c r="FI25" s="528"/>
      <c r="FJ25" s="528"/>
      <c r="FK25" s="528"/>
      <c r="FL25" s="528"/>
      <c r="FM25" s="528"/>
      <c r="FN25" s="528"/>
      <c r="FO25" s="528"/>
      <c r="FP25" s="528"/>
      <c r="FQ25" s="528"/>
    </row>
    <row r="26" spans="1:173" ht="12.75" customHeight="1" x14ac:dyDescent="0.25">
      <c r="A26" s="595"/>
      <c r="B26" s="611"/>
      <c r="C26" s="440" t="s">
        <v>2068</v>
      </c>
      <c r="D26" s="440" t="s">
        <v>2069</v>
      </c>
      <c r="E26" s="616"/>
      <c r="F26" s="613"/>
      <c r="G26" s="617"/>
      <c r="H26" s="613">
        <v>521</v>
      </c>
      <c r="I26" s="613"/>
      <c r="J26" s="613">
        <v>52</v>
      </c>
      <c r="K26" s="613"/>
      <c r="L26" s="613">
        <v>60</v>
      </c>
      <c r="M26" s="613"/>
      <c r="N26" s="613">
        <v>166</v>
      </c>
      <c r="O26" s="613"/>
      <c r="P26" s="613">
        <v>113</v>
      </c>
      <c r="Q26" s="613"/>
      <c r="R26" s="613">
        <v>75</v>
      </c>
      <c r="S26" s="613"/>
      <c r="T26" s="613">
        <v>55</v>
      </c>
      <c r="U26" s="528"/>
      <c r="V26" s="597"/>
      <c r="W26" s="597"/>
      <c r="X26" s="597"/>
      <c r="Y26" s="597"/>
      <c r="Z26" s="528"/>
      <c r="AA26" s="528"/>
      <c r="AB26" s="528"/>
      <c r="AC26" s="597"/>
      <c r="AD26" s="528"/>
      <c r="AE26" s="597"/>
      <c r="AF26" s="528"/>
      <c r="AG26" s="597"/>
      <c r="AH26" s="528"/>
      <c r="AI26" s="597"/>
      <c r="AJ26" s="528"/>
      <c r="AK26" s="597"/>
      <c r="AL26" s="528"/>
      <c r="AM26" s="597"/>
      <c r="AN26" s="528"/>
      <c r="AO26" s="597"/>
      <c r="AP26" s="528"/>
      <c r="AQ26" s="528"/>
      <c r="AR26" s="528"/>
      <c r="AS26" s="528"/>
      <c r="AT26" s="528"/>
      <c r="AU26" s="528"/>
      <c r="AV26" s="528"/>
      <c r="AW26" s="528"/>
      <c r="AX26" s="528"/>
      <c r="AY26" s="528"/>
      <c r="AZ26" s="528"/>
      <c r="BA26" s="528"/>
      <c r="BB26" s="528"/>
      <c r="BC26" s="528"/>
      <c r="BD26" s="528"/>
      <c r="BE26" s="528"/>
      <c r="BF26" s="528"/>
      <c r="BG26" s="528"/>
      <c r="BH26" s="528"/>
      <c r="BI26" s="528"/>
      <c r="BJ26" s="528"/>
      <c r="BK26" s="528"/>
      <c r="BL26" s="528"/>
      <c r="BM26" s="528"/>
      <c r="BN26" s="528"/>
      <c r="BO26" s="528"/>
      <c r="BP26" s="528"/>
      <c r="BQ26" s="528"/>
      <c r="BR26" s="528"/>
      <c r="BS26" s="528"/>
      <c r="BT26" s="528"/>
      <c r="BU26" s="528"/>
      <c r="BV26" s="528"/>
      <c r="BW26" s="528"/>
      <c r="BX26" s="528"/>
      <c r="BY26" s="528"/>
      <c r="BZ26" s="528"/>
      <c r="CA26" s="528"/>
      <c r="CB26" s="528"/>
      <c r="CC26" s="528"/>
      <c r="CD26" s="528"/>
      <c r="CE26" s="528"/>
      <c r="CF26" s="528"/>
      <c r="CG26" s="528"/>
      <c r="CH26" s="528"/>
      <c r="CI26" s="528"/>
      <c r="CJ26" s="528"/>
      <c r="CK26" s="528"/>
      <c r="CL26" s="528"/>
      <c r="CM26" s="528"/>
      <c r="CN26" s="528"/>
      <c r="CO26" s="528"/>
      <c r="CP26" s="528"/>
      <c r="CQ26" s="528"/>
      <c r="CR26" s="528"/>
      <c r="CS26" s="528"/>
      <c r="CT26" s="528"/>
      <c r="CU26" s="528"/>
      <c r="CV26" s="528"/>
      <c r="CW26" s="528"/>
      <c r="CX26" s="528"/>
      <c r="CY26" s="528"/>
      <c r="CZ26" s="528"/>
      <c r="DA26" s="528"/>
      <c r="DB26" s="528"/>
      <c r="DC26" s="528"/>
      <c r="DD26" s="528"/>
      <c r="DE26" s="528"/>
      <c r="DF26" s="528"/>
      <c r="DG26" s="528"/>
      <c r="DH26" s="528"/>
      <c r="DI26" s="528"/>
      <c r="DJ26" s="528"/>
      <c r="DK26" s="528"/>
      <c r="DL26" s="528"/>
      <c r="DM26" s="528"/>
      <c r="DN26" s="528"/>
      <c r="DO26" s="528"/>
      <c r="DP26" s="528"/>
      <c r="DQ26" s="528"/>
      <c r="DR26" s="528"/>
      <c r="DS26" s="528"/>
      <c r="DT26" s="528"/>
      <c r="DU26" s="528"/>
      <c r="DV26" s="528"/>
      <c r="DW26" s="528"/>
      <c r="DX26" s="528"/>
      <c r="DY26" s="528"/>
      <c r="DZ26" s="528"/>
      <c r="EA26" s="528"/>
      <c r="EB26" s="528"/>
      <c r="EC26" s="528"/>
      <c r="ED26" s="528"/>
      <c r="EE26" s="528"/>
      <c r="EF26" s="528"/>
      <c r="EG26" s="528"/>
      <c r="EH26" s="528"/>
      <c r="EI26" s="528"/>
      <c r="EJ26" s="528"/>
      <c r="EK26" s="528"/>
      <c r="EL26" s="528"/>
      <c r="EM26" s="528"/>
      <c r="EN26" s="528"/>
      <c r="EO26" s="528"/>
      <c r="EP26" s="528"/>
      <c r="EQ26" s="528"/>
      <c r="ER26" s="528"/>
      <c r="ES26" s="528"/>
      <c r="ET26" s="528"/>
      <c r="EU26" s="528"/>
      <c r="EV26" s="528"/>
      <c r="EW26" s="528"/>
      <c r="EX26" s="528"/>
      <c r="EY26" s="528"/>
      <c r="EZ26" s="528"/>
      <c r="FA26" s="528"/>
      <c r="FB26" s="528"/>
      <c r="FC26" s="528"/>
      <c r="FD26" s="528"/>
      <c r="FE26" s="528"/>
      <c r="FF26" s="528"/>
      <c r="FG26" s="528"/>
      <c r="FH26" s="528"/>
      <c r="FI26" s="528"/>
      <c r="FJ26" s="528"/>
      <c r="FK26" s="528"/>
      <c r="FL26" s="528"/>
      <c r="FM26" s="528"/>
      <c r="FN26" s="528"/>
      <c r="FO26" s="528"/>
      <c r="FP26" s="528"/>
      <c r="FQ26" s="528"/>
    </row>
    <row r="27" spans="1:173" ht="12.75" customHeight="1" x14ac:dyDescent="0.25">
      <c r="A27" s="595"/>
      <c r="B27" s="611"/>
      <c r="C27" s="440" t="s">
        <v>2070</v>
      </c>
      <c r="D27" s="440" t="s">
        <v>2318</v>
      </c>
      <c r="E27" s="616"/>
      <c r="F27" s="613"/>
      <c r="G27" s="617"/>
      <c r="H27" s="613">
        <v>422</v>
      </c>
      <c r="I27" s="613"/>
      <c r="J27" s="613">
        <v>41</v>
      </c>
      <c r="K27" s="613"/>
      <c r="L27" s="613">
        <v>52</v>
      </c>
      <c r="M27" s="613"/>
      <c r="N27" s="613">
        <v>117</v>
      </c>
      <c r="O27" s="613"/>
      <c r="P27" s="613">
        <v>104</v>
      </c>
      <c r="Q27" s="613"/>
      <c r="R27" s="613">
        <v>40</v>
      </c>
      <c r="S27" s="613"/>
      <c r="T27" s="613">
        <v>68</v>
      </c>
      <c r="U27" s="528"/>
      <c r="V27" s="597"/>
      <c r="W27" s="597"/>
      <c r="X27" s="597"/>
      <c r="Y27" s="597"/>
      <c r="Z27" s="528"/>
      <c r="AA27" s="528"/>
      <c r="AB27" s="528"/>
      <c r="AC27" s="597"/>
      <c r="AD27" s="528"/>
      <c r="AE27" s="597"/>
      <c r="AF27" s="528"/>
      <c r="AG27" s="597"/>
      <c r="AH27" s="528"/>
      <c r="AI27" s="597"/>
      <c r="AJ27" s="528"/>
      <c r="AK27" s="597"/>
      <c r="AL27" s="528"/>
      <c r="AM27" s="597"/>
      <c r="AN27" s="528"/>
      <c r="AO27" s="597"/>
      <c r="AP27" s="528"/>
      <c r="AQ27" s="528"/>
      <c r="AR27" s="528"/>
      <c r="AS27" s="528"/>
      <c r="AT27" s="528"/>
      <c r="AU27" s="528"/>
      <c r="AV27" s="528"/>
      <c r="AW27" s="528"/>
      <c r="AX27" s="528"/>
      <c r="AY27" s="528"/>
      <c r="AZ27" s="528"/>
      <c r="BA27" s="528"/>
      <c r="BB27" s="528"/>
      <c r="BC27" s="528"/>
      <c r="BD27" s="528"/>
      <c r="BE27" s="528"/>
      <c r="BF27" s="528"/>
      <c r="BG27" s="528"/>
      <c r="BH27" s="528"/>
      <c r="BI27" s="528"/>
      <c r="BJ27" s="528"/>
      <c r="BK27" s="528"/>
      <c r="BL27" s="528"/>
      <c r="BM27" s="528"/>
      <c r="BN27" s="528"/>
      <c r="BO27" s="528"/>
      <c r="BP27" s="528"/>
      <c r="BQ27" s="528"/>
      <c r="BR27" s="528"/>
      <c r="BS27" s="528"/>
      <c r="BT27" s="528"/>
      <c r="BU27" s="528"/>
      <c r="BV27" s="528"/>
      <c r="BW27" s="528"/>
      <c r="BX27" s="528"/>
      <c r="BY27" s="528"/>
      <c r="BZ27" s="528"/>
      <c r="CA27" s="528"/>
      <c r="CB27" s="528"/>
      <c r="CC27" s="528"/>
      <c r="CD27" s="528"/>
      <c r="CE27" s="528"/>
      <c r="CF27" s="528"/>
      <c r="CG27" s="528"/>
      <c r="CH27" s="528"/>
      <c r="CI27" s="528"/>
      <c r="CJ27" s="528"/>
      <c r="CK27" s="528"/>
      <c r="CL27" s="528"/>
      <c r="CM27" s="528"/>
      <c r="CN27" s="528"/>
      <c r="CO27" s="528"/>
      <c r="CP27" s="528"/>
      <c r="CQ27" s="528"/>
      <c r="CR27" s="528"/>
      <c r="CS27" s="528"/>
      <c r="CT27" s="528"/>
      <c r="CU27" s="528"/>
      <c r="CV27" s="528"/>
      <c r="CW27" s="528"/>
      <c r="CX27" s="528"/>
      <c r="CY27" s="528"/>
      <c r="CZ27" s="528"/>
      <c r="DA27" s="528"/>
      <c r="DB27" s="528"/>
      <c r="DC27" s="528"/>
      <c r="DD27" s="528"/>
      <c r="DE27" s="528"/>
      <c r="DF27" s="528"/>
      <c r="DG27" s="528"/>
      <c r="DH27" s="528"/>
      <c r="DI27" s="528"/>
      <c r="DJ27" s="528"/>
      <c r="DK27" s="528"/>
      <c r="DL27" s="528"/>
      <c r="DM27" s="528"/>
      <c r="DN27" s="528"/>
      <c r="DO27" s="528"/>
      <c r="DP27" s="528"/>
      <c r="DQ27" s="528"/>
      <c r="DR27" s="528"/>
      <c r="DS27" s="528"/>
      <c r="DT27" s="528"/>
      <c r="DU27" s="528"/>
      <c r="DV27" s="528"/>
      <c r="DW27" s="528"/>
      <c r="DX27" s="528"/>
      <c r="DY27" s="528"/>
      <c r="DZ27" s="528"/>
      <c r="EA27" s="528"/>
      <c r="EB27" s="528"/>
      <c r="EC27" s="528"/>
      <c r="ED27" s="528"/>
      <c r="EE27" s="528"/>
      <c r="EF27" s="528"/>
      <c r="EG27" s="528"/>
      <c r="EH27" s="528"/>
      <c r="EI27" s="528"/>
      <c r="EJ27" s="528"/>
      <c r="EK27" s="528"/>
      <c r="EL27" s="528"/>
      <c r="EM27" s="528"/>
      <c r="EN27" s="528"/>
      <c r="EO27" s="528"/>
      <c r="EP27" s="528"/>
      <c r="EQ27" s="528"/>
      <c r="ER27" s="528"/>
      <c r="ES27" s="528"/>
      <c r="ET27" s="528"/>
      <c r="EU27" s="528"/>
      <c r="EV27" s="528"/>
      <c r="EW27" s="528"/>
      <c r="EX27" s="528"/>
      <c r="EY27" s="528"/>
      <c r="EZ27" s="528"/>
      <c r="FA27" s="528"/>
      <c r="FB27" s="528"/>
      <c r="FC27" s="528"/>
      <c r="FD27" s="528"/>
      <c r="FE27" s="528"/>
      <c r="FF27" s="528"/>
      <c r="FG27" s="528"/>
      <c r="FH27" s="528"/>
      <c r="FI27" s="528"/>
      <c r="FJ27" s="528"/>
      <c r="FK27" s="528"/>
      <c r="FL27" s="528"/>
      <c r="FM27" s="528"/>
      <c r="FN27" s="528"/>
      <c r="FO27" s="528"/>
      <c r="FP27" s="528"/>
      <c r="FQ27" s="528"/>
    </row>
    <row r="28" spans="1:173" ht="12.75" customHeight="1" x14ac:dyDescent="0.25">
      <c r="A28" s="595"/>
      <c r="B28" s="611"/>
      <c r="C28" s="440" t="s">
        <v>2071</v>
      </c>
      <c r="D28" s="440" t="s">
        <v>2072</v>
      </c>
      <c r="E28" s="616"/>
      <c r="F28" s="613"/>
      <c r="G28" s="617"/>
      <c r="H28" s="613">
        <v>700</v>
      </c>
      <c r="I28" s="613"/>
      <c r="J28" s="613">
        <v>52</v>
      </c>
      <c r="K28" s="613"/>
      <c r="L28" s="613">
        <v>76</v>
      </c>
      <c r="M28" s="613"/>
      <c r="N28" s="613">
        <v>208</v>
      </c>
      <c r="O28" s="613"/>
      <c r="P28" s="613">
        <v>176</v>
      </c>
      <c r="Q28" s="613"/>
      <c r="R28" s="613">
        <v>91</v>
      </c>
      <c r="S28" s="613"/>
      <c r="T28" s="613">
        <v>97</v>
      </c>
      <c r="U28" s="528"/>
      <c r="V28" s="597"/>
      <c r="W28" s="597"/>
      <c r="X28" s="597"/>
      <c r="Y28" s="597"/>
      <c r="Z28" s="528"/>
      <c r="AA28" s="528"/>
      <c r="AB28" s="528"/>
      <c r="AC28" s="597"/>
      <c r="AD28" s="528"/>
      <c r="AE28" s="597"/>
      <c r="AF28" s="528"/>
      <c r="AG28" s="597"/>
      <c r="AH28" s="528"/>
      <c r="AI28" s="597"/>
      <c r="AJ28" s="528"/>
      <c r="AK28" s="597"/>
      <c r="AL28" s="528"/>
      <c r="AM28" s="597"/>
      <c r="AN28" s="528"/>
      <c r="AO28" s="597"/>
      <c r="AP28" s="528"/>
      <c r="AQ28" s="528"/>
      <c r="AR28" s="528"/>
      <c r="AS28" s="528"/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528"/>
      <c r="BE28" s="528"/>
      <c r="BF28" s="528"/>
      <c r="BG28" s="528"/>
      <c r="BH28" s="528"/>
      <c r="BI28" s="528"/>
      <c r="BJ28" s="528"/>
      <c r="BK28" s="528"/>
      <c r="BL28" s="528"/>
      <c r="BM28" s="528"/>
      <c r="BN28" s="528"/>
      <c r="BO28" s="528"/>
      <c r="BP28" s="528"/>
      <c r="BQ28" s="528"/>
      <c r="BR28" s="528"/>
      <c r="BS28" s="528"/>
      <c r="BT28" s="528"/>
      <c r="BU28" s="528"/>
      <c r="BV28" s="528"/>
      <c r="BW28" s="528"/>
      <c r="BX28" s="528"/>
      <c r="BY28" s="528"/>
      <c r="BZ28" s="528"/>
      <c r="CA28" s="528"/>
      <c r="CB28" s="528"/>
      <c r="CC28" s="528"/>
      <c r="CD28" s="528"/>
      <c r="CE28" s="528"/>
      <c r="CF28" s="528"/>
      <c r="CG28" s="528"/>
      <c r="CH28" s="528"/>
      <c r="CI28" s="528"/>
      <c r="CJ28" s="528"/>
      <c r="CK28" s="528"/>
      <c r="CL28" s="528"/>
      <c r="CM28" s="528"/>
      <c r="CN28" s="528"/>
      <c r="CO28" s="528"/>
      <c r="CP28" s="528"/>
      <c r="CQ28" s="528"/>
      <c r="CR28" s="528"/>
      <c r="CS28" s="528"/>
      <c r="CT28" s="528"/>
      <c r="CU28" s="528"/>
      <c r="CV28" s="528"/>
      <c r="CW28" s="528"/>
      <c r="CX28" s="528"/>
      <c r="CY28" s="528"/>
      <c r="CZ28" s="528"/>
      <c r="DA28" s="528"/>
      <c r="DB28" s="528"/>
      <c r="DC28" s="528"/>
      <c r="DD28" s="528"/>
      <c r="DE28" s="528"/>
      <c r="DF28" s="528"/>
      <c r="DG28" s="528"/>
      <c r="DH28" s="528"/>
      <c r="DI28" s="528"/>
      <c r="DJ28" s="528"/>
      <c r="DK28" s="528"/>
      <c r="DL28" s="528"/>
      <c r="DM28" s="528"/>
      <c r="DN28" s="528"/>
      <c r="DO28" s="528"/>
      <c r="DP28" s="528"/>
      <c r="DQ28" s="528"/>
      <c r="DR28" s="528"/>
      <c r="DS28" s="528"/>
      <c r="DT28" s="528"/>
      <c r="DU28" s="528"/>
      <c r="DV28" s="528"/>
      <c r="DW28" s="528"/>
      <c r="DX28" s="528"/>
      <c r="DY28" s="528"/>
      <c r="DZ28" s="528"/>
      <c r="EA28" s="528"/>
      <c r="EB28" s="528"/>
      <c r="EC28" s="528"/>
      <c r="ED28" s="528"/>
      <c r="EE28" s="528"/>
      <c r="EF28" s="528"/>
      <c r="EG28" s="528"/>
      <c r="EH28" s="528"/>
      <c r="EI28" s="528"/>
      <c r="EJ28" s="528"/>
      <c r="EK28" s="528"/>
      <c r="EL28" s="528"/>
      <c r="EM28" s="528"/>
      <c r="EN28" s="528"/>
      <c r="EO28" s="528"/>
      <c r="EP28" s="528"/>
      <c r="EQ28" s="528"/>
      <c r="ER28" s="528"/>
      <c r="ES28" s="528"/>
      <c r="ET28" s="528"/>
      <c r="EU28" s="528"/>
      <c r="EV28" s="528"/>
      <c r="EW28" s="528"/>
      <c r="EX28" s="528"/>
      <c r="EY28" s="528"/>
      <c r="EZ28" s="528"/>
      <c r="FA28" s="528"/>
      <c r="FB28" s="528"/>
      <c r="FC28" s="528"/>
      <c r="FD28" s="528"/>
      <c r="FE28" s="528"/>
      <c r="FF28" s="528"/>
      <c r="FG28" s="528"/>
      <c r="FH28" s="528"/>
      <c r="FI28" s="528"/>
      <c r="FJ28" s="528"/>
      <c r="FK28" s="528"/>
      <c r="FL28" s="528"/>
      <c r="FM28" s="528"/>
      <c r="FN28" s="528"/>
      <c r="FO28" s="528"/>
      <c r="FP28" s="528"/>
      <c r="FQ28" s="528"/>
    </row>
    <row r="29" spans="1:173" ht="12.75" customHeight="1" x14ac:dyDescent="0.25">
      <c r="A29" s="595"/>
      <c r="B29" s="611"/>
      <c r="C29" s="440" t="s">
        <v>2073</v>
      </c>
      <c r="D29" s="440" t="s">
        <v>2074</v>
      </c>
      <c r="E29" s="616"/>
      <c r="F29" s="613"/>
      <c r="G29" s="617"/>
      <c r="H29" s="613">
        <v>1623</v>
      </c>
      <c r="I29" s="613"/>
      <c r="J29" s="613">
        <v>111</v>
      </c>
      <c r="K29" s="613"/>
      <c r="L29" s="613">
        <v>177</v>
      </c>
      <c r="M29" s="613"/>
      <c r="N29" s="613">
        <v>531</v>
      </c>
      <c r="O29" s="613"/>
      <c r="P29" s="613">
        <v>345</v>
      </c>
      <c r="Q29" s="613"/>
      <c r="R29" s="613">
        <v>280</v>
      </c>
      <c r="S29" s="613"/>
      <c r="T29" s="613">
        <v>179</v>
      </c>
      <c r="U29" s="528"/>
      <c r="V29" s="597"/>
      <c r="W29" s="597"/>
      <c r="X29" s="597"/>
      <c r="Y29" s="597"/>
      <c r="Z29" s="528"/>
      <c r="AA29" s="528"/>
      <c r="AB29" s="528"/>
      <c r="AC29" s="597"/>
      <c r="AD29" s="528"/>
      <c r="AE29" s="597"/>
      <c r="AF29" s="528"/>
      <c r="AG29" s="597"/>
      <c r="AH29" s="528"/>
      <c r="AI29" s="597"/>
      <c r="AJ29" s="528"/>
      <c r="AK29" s="597"/>
      <c r="AL29" s="528"/>
      <c r="AM29" s="597"/>
      <c r="AN29" s="528"/>
      <c r="AO29" s="597"/>
      <c r="AP29" s="528"/>
      <c r="AQ29" s="528"/>
      <c r="AR29" s="528"/>
      <c r="AS29" s="528"/>
      <c r="AT29" s="528"/>
      <c r="AU29" s="528"/>
      <c r="AV29" s="528"/>
      <c r="AW29" s="528"/>
      <c r="AX29" s="528"/>
      <c r="AY29" s="528"/>
      <c r="AZ29" s="528"/>
      <c r="BA29" s="528"/>
      <c r="BB29" s="528"/>
      <c r="BC29" s="528"/>
      <c r="BD29" s="528"/>
      <c r="BE29" s="528"/>
      <c r="BF29" s="528"/>
      <c r="BG29" s="528"/>
      <c r="BH29" s="528"/>
      <c r="BI29" s="528"/>
      <c r="BJ29" s="528"/>
      <c r="BK29" s="528"/>
      <c r="BL29" s="528"/>
      <c r="BM29" s="528"/>
      <c r="BN29" s="528"/>
      <c r="BO29" s="528"/>
      <c r="BP29" s="528"/>
      <c r="BQ29" s="528"/>
      <c r="BR29" s="528"/>
      <c r="BS29" s="528"/>
      <c r="BT29" s="528"/>
      <c r="BU29" s="528"/>
      <c r="BV29" s="528"/>
      <c r="BW29" s="528"/>
      <c r="BX29" s="528"/>
      <c r="BY29" s="528"/>
      <c r="BZ29" s="528"/>
      <c r="CA29" s="528"/>
      <c r="CB29" s="528"/>
      <c r="CC29" s="528"/>
      <c r="CD29" s="528"/>
      <c r="CE29" s="528"/>
      <c r="CF29" s="528"/>
      <c r="CG29" s="528"/>
      <c r="CH29" s="528"/>
      <c r="CI29" s="528"/>
      <c r="CJ29" s="528"/>
      <c r="CK29" s="528"/>
      <c r="CL29" s="528"/>
      <c r="CM29" s="528"/>
      <c r="CN29" s="528"/>
      <c r="CO29" s="528"/>
      <c r="CP29" s="528"/>
      <c r="CQ29" s="528"/>
      <c r="CR29" s="528"/>
      <c r="CS29" s="528"/>
      <c r="CT29" s="528"/>
      <c r="CU29" s="528"/>
      <c r="CV29" s="528"/>
      <c r="CW29" s="528"/>
      <c r="CX29" s="528"/>
      <c r="CY29" s="528"/>
      <c r="CZ29" s="528"/>
      <c r="DA29" s="528"/>
      <c r="DB29" s="528"/>
      <c r="DC29" s="528"/>
      <c r="DD29" s="528"/>
      <c r="DE29" s="528"/>
      <c r="DF29" s="528"/>
      <c r="DG29" s="528"/>
      <c r="DH29" s="528"/>
      <c r="DI29" s="528"/>
      <c r="DJ29" s="528"/>
      <c r="DK29" s="528"/>
      <c r="DL29" s="528"/>
      <c r="DM29" s="528"/>
      <c r="DN29" s="528"/>
      <c r="DO29" s="528"/>
      <c r="DP29" s="528"/>
      <c r="DQ29" s="528"/>
      <c r="DR29" s="528"/>
      <c r="DS29" s="528"/>
      <c r="DT29" s="528"/>
      <c r="DU29" s="528"/>
      <c r="DV29" s="528"/>
      <c r="DW29" s="528"/>
      <c r="DX29" s="528"/>
      <c r="DY29" s="528"/>
      <c r="DZ29" s="528"/>
      <c r="EA29" s="528"/>
      <c r="EB29" s="528"/>
      <c r="EC29" s="528"/>
      <c r="ED29" s="528"/>
      <c r="EE29" s="528"/>
      <c r="EF29" s="528"/>
      <c r="EG29" s="528"/>
      <c r="EH29" s="528"/>
      <c r="EI29" s="528"/>
      <c r="EJ29" s="528"/>
      <c r="EK29" s="528"/>
      <c r="EL29" s="528"/>
      <c r="EM29" s="528"/>
      <c r="EN29" s="528"/>
      <c r="EO29" s="528"/>
      <c r="EP29" s="528"/>
      <c r="EQ29" s="528"/>
      <c r="ER29" s="528"/>
      <c r="ES29" s="528"/>
      <c r="ET29" s="528"/>
      <c r="EU29" s="528"/>
      <c r="EV29" s="528"/>
      <c r="EW29" s="528"/>
      <c r="EX29" s="528"/>
      <c r="EY29" s="528"/>
      <c r="EZ29" s="528"/>
      <c r="FA29" s="528"/>
      <c r="FB29" s="528"/>
      <c r="FC29" s="528"/>
      <c r="FD29" s="528"/>
      <c r="FE29" s="528"/>
      <c r="FF29" s="528"/>
      <c r="FG29" s="528"/>
      <c r="FH29" s="528"/>
      <c r="FI29" s="528"/>
      <c r="FJ29" s="528"/>
      <c r="FK29" s="528"/>
      <c r="FL29" s="528"/>
      <c r="FM29" s="528"/>
      <c r="FN29" s="528"/>
      <c r="FO29" s="528"/>
      <c r="FP29" s="528"/>
      <c r="FQ29" s="528"/>
    </row>
    <row r="30" spans="1:173" ht="12.75" customHeight="1" x14ac:dyDescent="0.25">
      <c r="A30" s="595"/>
      <c r="B30" s="611"/>
      <c r="C30" s="440" t="s">
        <v>2075</v>
      </c>
      <c r="D30" s="440" t="s">
        <v>2076</v>
      </c>
      <c r="E30" s="616"/>
      <c r="F30" s="613"/>
      <c r="G30" s="617"/>
      <c r="H30" s="613">
        <v>880</v>
      </c>
      <c r="I30" s="613"/>
      <c r="J30" s="613">
        <v>76</v>
      </c>
      <c r="K30" s="613"/>
      <c r="L30" s="613">
        <v>115</v>
      </c>
      <c r="M30" s="613"/>
      <c r="N30" s="613">
        <v>269</v>
      </c>
      <c r="O30" s="613"/>
      <c r="P30" s="613">
        <v>196</v>
      </c>
      <c r="Q30" s="613"/>
      <c r="R30" s="613">
        <v>113</v>
      </c>
      <c r="S30" s="613"/>
      <c r="T30" s="613">
        <v>111</v>
      </c>
      <c r="U30" s="528"/>
      <c r="V30" s="597"/>
      <c r="W30" s="597"/>
      <c r="X30" s="597"/>
      <c r="Y30" s="597"/>
      <c r="Z30" s="528"/>
      <c r="AA30" s="528"/>
      <c r="AB30" s="528"/>
      <c r="AC30" s="597"/>
      <c r="AD30" s="528"/>
      <c r="AE30" s="597"/>
      <c r="AF30" s="528"/>
      <c r="AG30" s="597"/>
      <c r="AH30" s="528"/>
      <c r="AI30" s="597"/>
      <c r="AJ30" s="528"/>
      <c r="AK30" s="597"/>
      <c r="AL30" s="528"/>
      <c r="AM30" s="597"/>
      <c r="AN30" s="528"/>
      <c r="AO30" s="597"/>
      <c r="AP30" s="528"/>
      <c r="AQ30" s="528"/>
      <c r="AR30" s="528"/>
      <c r="AS30" s="528"/>
      <c r="AT30" s="528"/>
      <c r="AU30" s="528"/>
      <c r="AV30" s="528"/>
      <c r="AW30" s="528"/>
      <c r="AX30" s="528"/>
      <c r="AY30" s="528"/>
      <c r="AZ30" s="528"/>
      <c r="BA30" s="528"/>
      <c r="BB30" s="528"/>
      <c r="BC30" s="528"/>
      <c r="BD30" s="528"/>
      <c r="BE30" s="528"/>
      <c r="BF30" s="528"/>
      <c r="BG30" s="528"/>
      <c r="BH30" s="528"/>
      <c r="BI30" s="528"/>
      <c r="BJ30" s="528"/>
      <c r="BK30" s="528"/>
      <c r="BL30" s="528"/>
      <c r="BM30" s="528"/>
      <c r="BN30" s="528"/>
      <c r="BO30" s="528"/>
      <c r="BP30" s="528"/>
      <c r="BQ30" s="528"/>
      <c r="BR30" s="528"/>
      <c r="BS30" s="528"/>
      <c r="BT30" s="528"/>
      <c r="BU30" s="528"/>
      <c r="BV30" s="528"/>
      <c r="BW30" s="528"/>
      <c r="BX30" s="528"/>
      <c r="BY30" s="528"/>
      <c r="BZ30" s="528"/>
      <c r="CA30" s="528"/>
      <c r="CB30" s="528"/>
      <c r="CC30" s="528"/>
      <c r="CD30" s="528"/>
      <c r="CE30" s="528"/>
      <c r="CF30" s="528"/>
      <c r="CG30" s="528"/>
      <c r="CH30" s="528"/>
      <c r="CI30" s="528"/>
      <c r="CJ30" s="528"/>
      <c r="CK30" s="528"/>
      <c r="CL30" s="528"/>
      <c r="CM30" s="528"/>
      <c r="CN30" s="528"/>
      <c r="CO30" s="528"/>
      <c r="CP30" s="528"/>
      <c r="CQ30" s="528"/>
      <c r="CR30" s="528"/>
      <c r="CS30" s="528"/>
      <c r="CT30" s="528"/>
      <c r="CU30" s="528"/>
      <c r="CV30" s="528"/>
      <c r="CW30" s="528"/>
      <c r="CX30" s="528"/>
      <c r="CY30" s="528"/>
      <c r="CZ30" s="528"/>
      <c r="DA30" s="528"/>
      <c r="DB30" s="528"/>
      <c r="DC30" s="528"/>
      <c r="DD30" s="528"/>
      <c r="DE30" s="528"/>
      <c r="DF30" s="528"/>
      <c r="DG30" s="528"/>
      <c r="DH30" s="528"/>
      <c r="DI30" s="528"/>
      <c r="DJ30" s="528"/>
      <c r="DK30" s="528"/>
      <c r="DL30" s="528"/>
      <c r="DM30" s="528"/>
      <c r="DN30" s="528"/>
      <c r="DO30" s="528"/>
      <c r="DP30" s="528"/>
      <c r="DQ30" s="528"/>
      <c r="DR30" s="528"/>
      <c r="DS30" s="528"/>
      <c r="DT30" s="528"/>
      <c r="DU30" s="528"/>
      <c r="DV30" s="528"/>
      <c r="DW30" s="528"/>
      <c r="DX30" s="528"/>
      <c r="DY30" s="528"/>
      <c r="DZ30" s="528"/>
      <c r="EA30" s="528"/>
      <c r="EB30" s="528"/>
      <c r="EC30" s="528"/>
      <c r="ED30" s="528"/>
      <c r="EE30" s="528"/>
      <c r="EF30" s="528"/>
      <c r="EG30" s="528"/>
      <c r="EH30" s="528"/>
      <c r="EI30" s="528"/>
      <c r="EJ30" s="528"/>
      <c r="EK30" s="528"/>
      <c r="EL30" s="528"/>
      <c r="EM30" s="528"/>
      <c r="EN30" s="528"/>
      <c r="EO30" s="528"/>
      <c r="EP30" s="528"/>
      <c r="EQ30" s="528"/>
      <c r="ER30" s="528"/>
      <c r="ES30" s="528"/>
      <c r="ET30" s="528"/>
      <c r="EU30" s="528"/>
      <c r="EV30" s="528"/>
      <c r="EW30" s="528"/>
      <c r="EX30" s="528"/>
      <c r="EY30" s="528"/>
      <c r="EZ30" s="528"/>
      <c r="FA30" s="528"/>
      <c r="FB30" s="528"/>
      <c r="FC30" s="528"/>
      <c r="FD30" s="528"/>
      <c r="FE30" s="528"/>
      <c r="FF30" s="528"/>
      <c r="FG30" s="528"/>
      <c r="FH30" s="528"/>
      <c r="FI30" s="528"/>
      <c r="FJ30" s="528"/>
      <c r="FK30" s="528"/>
      <c r="FL30" s="528"/>
      <c r="FM30" s="528"/>
      <c r="FN30" s="528"/>
      <c r="FO30" s="528"/>
      <c r="FP30" s="528"/>
      <c r="FQ30" s="528"/>
    </row>
    <row r="31" spans="1:173" ht="12.75" customHeight="1" x14ac:dyDescent="0.25">
      <c r="A31" s="595"/>
      <c r="B31" s="611"/>
      <c r="C31" s="440" t="s">
        <v>2077</v>
      </c>
      <c r="D31" s="440" t="s">
        <v>2253</v>
      </c>
      <c r="E31" s="616"/>
      <c r="F31" s="613"/>
      <c r="G31" s="617"/>
      <c r="H31" s="626" t="s">
        <v>2406</v>
      </c>
      <c r="I31" s="626"/>
      <c r="J31" s="626" t="s">
        <v>2406</v>
      </c>
      <c r="K31" s="626"/>
      <c r="L31" s="626" t="s">
        <v>2406</v>
      </c>
      <c r="M31" s="613"/>
      <c r="N31" s="626" t="s">
        <v>2406</v>
      </c>
      <c r="O31" s="626"/>
      <c r="P31" s="626" t="s">
        <v>2406</v>
      </c>
      <c r="Q31" s="613"/>
      <c r="R31" s="626" t="s">
        <v>2406</v>
      </c>
      <c r="S31" s="626"/>
      <c r="T31" s="626" t="s">
        <v>2406</v>
      </c>
      <c r="U31" s="528"/>
      <c r="V31" s="597"/>
      <c r="W31" s="597"/>
      <c r="X31" s="597"/>
      <c r="Y31" s="597"/>
      <c r="Z31" s="528"/>
      <c r="AA31" s="528"/>
      <c r="AB31" s="528"/>
      <c r="AC31" s="597"/>
      <c r="AD31" s="528"/>
      <c r="AE31" s="597"/>
      <c r="AF31" s="528"/>
      <c r="AG31" s="597"/>
      <c r="AH31" s="528"/>
      <c r="AI31" s="597"/>
      <c r="AJ31" s="528"/>
      <c r="AK31" s="597"/>
      <c r="AL31" s="528"/>
      <c r="AM31" s="597"/>
      <c r="AN31" s="528"/>
      <c r="AO31" s="597"/>
      <c r="AP31" s="528"/>
      <c r="AQ31" s="528"/>
      <c r="AR31" s="528"/>
      <c r="AS31" s="528"/>
      <c r="AT31" s="528"/>
      <c r="AU31" s="528"/>
      <c r="AV31" s="528"/>
      <c r="AW31" s="528"/>
      <c r="AX31" s="528"/>
      <c r="AY31" s="528"/>
      <c r="AZ31" s="528"/>
      <c r="BA31" s="528"/>
      <c r="BB31" s="528"/>
      <c r="BC31" s="528"/>
      <c r="BD31" s="528"/>
      <c r="BE31" s="528"/>
      <c r="BF31" s="528"/>
      <c r="BG31" s="528"/>
      <c r="BH31" s="528"/>
      <c r="BI31" s="528"/>
      <c r="BJ31" s="528"/>
      <c r="BK31" s="528"/>
      <c r="BL31" s="528"/>
      <c r="BM31" s="528"/>
      <c r="BN31" s="528"/>
      <c r="BO31" s="528"/>
      <c r="BP31" s="528"/>
      <c r="BQ31" s="528"/>
      <c r="BR31" s="528"/>
      <c r="BS31" s="528"/>
      <c r="BT31" s="528"/>
      <c r="BU31" s="528"/>
      <c r="BV31" s="528"/>
      <c r="BW31" s="528"/>
      <c r="BX31" s="528"/>
      <c r="BY31" s="528"/>
      <c r="BZ31" s="528"/>
      <c r="CA31" s="528"/>
      <c r="CB31" s="528"/>
      <c r="CC31" s="528"/>
      <c r="CD31" s="528"/>
      <c r="CE31" s="528"/>
      <c r="CF31" s="528"/>
      <c r="CG31" s="528"/>
      <c r="CH31" s="528"/>
      <c r="CI31" s="528"/>
      <c r="CJ31" s="528"/>
      <c r="CK31" s="528"/>
      <c r="CL31" s="528"/>
      <c r="CM31" s="528"/>
      <c r="CN31" s="528"/>
      <c r="CO31" s="528"/>
      <c r="CP31" s="528"/>
      <c r="CQ31" s="528"/>
      <c r="CR31" s="528"/>
      <c r="CS31" s="528"/>
      <c r="CT31" s="528"/>
      <c r="CU31" s="528"/>
      <c r="CV31" s="528"/>
      <c r="CW31" s="528"/>
      <c r="CX31" s="528"/>
      <c r="CY31" s="528"/>
      <c r="CZ31" s="528"/>
      <c r="DA31" s="528"/>
      <c r="DB31" s="528"/>
      <c r="DC31" s="528"/>
      <c r="DD31" s="528"/>
      <c r="DE31" s="528"/>
      <c r="DF31" s="528"/>
      <c r="DG31" s="528"/>
      <c r="DH31" s="528"/>
      <c r="DI31" s="528"/>
      <c r="DJ31" s="528"/>
      <c r="DK31" s="528"/>
      <c r="DL31" s="528"/>
      <c r="DM31" s="528"/>
      <c r="DN31" s="528"/>
      <c r="DO31" s="528"/>
      <c r="DP31" s="528"/>
      <c r="DQ31" s="528"/>
      <c r="DR31" s="528"/>
      <c r="DS31" s="528"/>
      <c r="DT31" s="528"/>
      <c r="DU31" s="528"/>
      <c r="DV31" s="528"/>
      <c r="DW31" s="528"/>
      <c r="DX31" s="528"/>
      <c r="DY31" s="528"/>
      <c r="DZ31" s="528"/>
      <c r="EA31" s="528"/>
      <c r="EB31" s="528"/>
      <c r="EC31" s="528"/>
      <c r="ED31" s="528"/>
      <c r="EE31" s="528"/>
      <c r="EF31" s="528"/>
      <c r="EG31" s="528"/>
      <c r="EH31" s="528"/>
      <c r="EI31" s="528"/>
      <c r="EJ31" s="528"/>
      <c r="EK31" s="528"/>
      <c r="EL31" s="528"/>
      <c r="EM31" s="528"/>
      <c r="EN31" s="528"/>
      <c r="EO31" s="528"/>
      <c r="EP31" s="528"/>
      <c r="EQ31" s="528"/>
      <c r="ER31" s="528"/>
      <c r="ES31" s="528"/>
      <c r="ET31" s="528"/>
      <c r="EU31" s="528"/>
      <c r="EV31" s="528"/>
      <c r="EW31" s="528"/>
      <c r="EX31" s="528"/>
      <c r="EY31" s="528"/>
      <c r="EZ31" s="528"/>
      <c r="FA31" s="528"/>
      <c r="FB31" s="528"/>
      <c r="FC31" s="528"/>
      <c r="FD31" s="528"/>
      <c r="FE31" s="528"/>
      <c r="FF31" s="528"/>
      <c r="FG31" s="528"/>
      <c r="FH31" s="528"/>
      <c r="FI31" s="528"/>
      <c r="FJ31" s="528"/>
      <c r="FK31" s="528"/>
      <c r="FL31" s="528"/>
      <c r="FM31" s="528"/>
      <c r="FN31" s="528"/>
      <c r="FO31" s="528"/>
      <c r="FP31" s="528"/>
      <c r="FQ31" s="528"/>
    </row>
    <row r="32" spans="1:173" ht="12.75" customHeight="1" x14ac:dyDescent="0.25">
      <c r="A32" s="595"/>
      <c r="B32" s="611"/>
      <c r="C32" s="440" t="s">
        <v>2306</v>
      </c>
      <c r="D32" s="440" t="s">
        <v>2319</v>
      </c>
      <c r="E32" s="616"/>
      <c r="F32" s="613"/>
      <c r="G32" s="617"/>
      <c r="H32" s="626" t="s">
        <v>2406</v>
      </c>
      <c r="I32" s="626"/>
      <c r="J32" s="626" t="s">
        <v>2406</v>
      </c>
      <c r="K32" s="626"/>
      <c r="L32" s="626" t="s">
        <v>2406</v>
      </c>
      <c r="M32" s="613"/>
      <c r="N32" s="626" t="s">
        <v>2406</v>
      </c>
      <c r="O32" s="626"/>
      <c r="P32" s="626" t="s">
        <v>2406</v>
      </c>
      <c r="Q32" s="613"/>
      <c r="R32" s="626" t="s">
        <v>2406</v>
      </c>
      <c r="S32" s="626"/>
      <c r="T32" s="626" t="s">
        <v>2406</v>
      </c>
      <c r="U32" s="528"/>
      <c r="V32" s="528"/>
      <c r="W32" s="597"/>
      <c r="X32" s="597"/>
      <c r="Y32" s="597"/>
      <c r="Z32" s="528"/>
      <c r="AA32" s="528"/>
      <c r="AB32" s="528"/>
      <c r="AC32" s="597"/>
      <c r="AD32" s="528"/>
      <c r="AE32" s="597"/>
      <c r="AF32" s="528"/>
      <c r="AG32" s="597"/>
      <c r="AH32" s="528"/>
      <c r="AI32" s="597"/>
      <c r="AJ32" s="528"/>
      <c r="AK32" s="597"/>
      <c r="AL32" s="528"/>
      <c r="AM32" s="597"/>
      <c r="AN32" s="528"/>
      <c r="AO32" s="597"/>
      <c r="AP32" s="528"/>
      <c r="AQ32" s="528"/>
      <c r="AR32" s="528"/>
      <c r="AS32" s="528"/>
      <c r="AT32" s="528"/>
      <c r="AU32" s="528"/>
      <c r="AV32" s="528"/>
      <c r="AW32" s="528"/>
      <c r="AX32" s="528"/>
      <c r="AY32" s="528"/>
      <c r="AZ32" s="528"/>
      <c r="BA32" s="528"/>
      <c r="BB32" s="528"/>
      <c r="BC32" s="528"/>
      <c r="BD32" s="528"/>
      <c r="BE32" s="528"/>
      <c r="BF32" s="528"/>
      <c r="BG32" s="528"/>
      <c r="BH32" s="528"/>
      <c r="BI32" s="528"/>
      <c r="BJ32" s="528"/>
      <c r="BK32" s="528"/>
      <c r="BL32" s="528"/>
      <c r="BM32" s="528"/>
      <c r="BN32" s="528"/>
      <c r="BO32" s="528"/>
      <c r="BP32" s="528"/>
      <c r="BQ32" s="528"/>
      <c r="BR32" s="528"/>
      <c r="BS32" s="528"/>
      <c r="BT32" s="528"/>
      <c r="BU32" s="528"/>
      <c r="BV32" s="528"/>
      <c r="BW32" s="528"/>
      <c r="BX32" s="528"/>
      <c r="BY32" s="528"/>
      <c r="BZ32" s="528"/>
      <c r="CA32" s="528"/>
      <c r="CB32" s="528"/>
      <c r="CC32" s="528"/>
      <c r="CD32" s="528"/>
      <c r="CE32" s="528"/>
      <c r="CF32" s="528"/>
      <c r="CG32" s="528"/>
      <c r="CH32" s="528"/>
      <c r="CI32" s="528"/>
      <c r="CJ32" s="528"/>
      <c r="CK32" s="528"/>
      <c r="CL32" s="528"/>
      <c r="CM32" s="528"/>
      <c r="CN32" s="528"/>
      <c r="CO32" s="528"/>
      <c r="CP32" s="528"/>
      <c r="CQ32" s="528"/>
      <c r="CR32" s="528"/>
      <c r="CS32" s="528"/>
      <c r="CT32" s="528"/>
      <c r="CU32" s="528"/>
      <c r="CV32" s="528"/>
      <c r="CW32" s="528"/>
      <c r="CX32" s="528"/>
      <c r="CY32" s="528"/>
      <c r="CZ32" s="528"/>
      <c r="DA32" s="528"/>
      <c r="DB32" s="528"/>
      <c r="DC32" s="528"/>
      <c r="DD32" s="528"/>
      <c r="DE32" s="528"/>
      <c r="DF32" s="528"/>
      <c r="DG32" s="528"/>
      <c r="DH32" s="528"/>
      <c r="DI32" s="528"/>
      <c r="DJ32" s="528"/>
      <c r="DK32" s="528"/>
      <c r="DL32" s="528"/>
      <c r="DM32" s="528"/>
      <c r="DN32" s="528"/>
      <c r="DO32" s="528"/>
      <c r="DP32" s="528"/>
      <c r="DQ32" s="528"/>
      <c r="DR32" s="528"/>
      <c r="DS32" s="528"/>
      <c r="DT32" s="528"/>
      <c r="DU32" s="528"/>
      <c r="DV32" s="528"/>
      <c r="DW32" s="528"/>
      <c r="DX32" s="528"/>
      <c r="DY32" s="528"/>
      <c r="DZ32" s="528"/>
      <c r="EA32" s="528"/>
      <c r="EB32" s="528"/>
      <c r="EC32" s="528"/>
      <c r="ED32" s="528"/>
      <c r="EE32" s="528"/>
      <c r="EF32" s="528"/>
      <c r="EG32" s="528"/>
      <c r="EH32" s="528"/>
      <c r="EI32" s="528"/>
      <c r="EJ32" s="528"/>
      <c r="EK32" s="528"/>
      <c r="EL32" s="528"/>
      <c r="EM32" s="528"/>
      <c r="EN32" s="528"/>
      <c r="EO32" s="528"/>
      <c r="EP32" s="528"/>
      <c r="EQ32" s="528"/>
      <c r="ER32" s="528"/>
      <c r="ES32" s="528"/>
      <c r="ET32" s="528"/>
      <c r="EU32" s="528"/>
      <c r="EV32" s="528"/>
      <c r="EW32" s="528"/>
      <c r="EX32" s="528"/>
      <c r="EY32" s="528"/>
      <c r="EZ32" s="528"/>
      <c r="FA32" s="528"/>
      <c r="FB32" s="528"/>
      <c r="FC32" s="528"/>
      <c r="FD32" s="528"/>
      <c r="FE32" s="528"/>
      <c r="FF32" s="528"/>
      <c r="FG32" s="528"/>
      <c r="FH32" s="528"/>
      <c r="FI32" s="528"/>
      <c r="FJ32" s="528"/>
      <c r="FK32" s="528"/>
      <c r="FL32" s="528"/>
      <c r="FM32" s="528"/>
      <c r="FN32" s="528"/>
      <c r="FO32" s="528"/>
      <c r="FP32" s="528"/>
      <c r="FQ32" s="528"/>
    </row>
    <row r="33" spans="1:173" ht="6" customHeight="1" x14ac:dyDescent="0.25">
      <c r="A33" s="595"/>
      <c r="B33" s="611"/>
      <c r="C33" s="440"/>
      <c r="D33" s="440" t="s">
        <v>2078</v>
      </c>
      <c r="E33" s="616"/>
      <c r="F33" s="613"/>
      <c r="G33" s="617"/>
      <c r="H33" s="613"/>
      <c r="I33" s="613"/>
      <c r="J33" s="613"/>
      <c r="K33" s="613"/>
      <c r="L33" s="613"/>
      <c r="M33" s="613"/>
      <c r="N33" s="613"/>
      <c r="O33" s="613"/>
      <c r="P33" s="613"/>
      <c r="Q33" s="613"/>
      <c r="R33" s="613"/>
      <c r="S33" s="613"/>
      <c r="T33" s="613"/>
      <c r="U33" s="528"/>
      <c r="V33" s="597"/>
      <c r="W33" s="597"/>
      <c r="X33" s="597"/>
      <c r="Y33" s="597"/>
      <c r="Z33" s="528"/>
      <c r="AA33" s="528"/>
      <c r="AB33" s="528"/>
      <c r="AC33" s="528"/>
      <c r="AD33" s="528"/>
      <c r="AE33" s="528"/>
      <c r="AF33" s="528"/>
      <c r="AG33" s="528"/>
      <c r="AH33" s="528"/>
      <c r="AI33" s="528"/>
      <c r="AJ33" s="528"/>
      <c r="AK33" s="528"/>
      <c r="AL33" s="528"/>
      <c r="AM33" s="528"/>
      <c r="AN33" s="528"/>
      <c r="AO33" s="528"/>
      <c r="AP33" s="528"/>
      <c r="AQ33" s="528"/>
      <c r="AR33" s="528"/>
      <c r="AS33" s="528"/>
      <c r="AT33" s="528"/>
      <c r="AU33" s="528"/>
      <c r="AV33" s="528"/>
      <c r="AW33" s="528"/>
      <c r="AX33" s="528"/>
      <c r="AY33" s="528"/>
      <c r="AZ33" s="528"/>
      <c r="BA33" s="528"/>
      <c r="BB33" s="528"/>
      <c r="BC33" s="528"/>
      <c r="BD33" s="528"/>
      <c r="BE33" s="528"/>
      <c r="BF33" s="528"/>
      <c r="BG33" s="528"/>
      <c r="BH33" s="528"/>
      <c r="BI33" s="528"/>
      <c r="BJ33" s="528"/>
      <c r="BK33" s="528"/>
      <c r="BL33" s="528"/>
      <c r="BM33" s="528"/>
      <c r="BN33" s="528"/>
      <c r="BO33" s="528"/>
      <c r="BP33" s="528"/>
      <c r="BQ33" s="528"/>
      <c r="BR33" s="528"/>
      <c r="BS33" s="528"/>
      <c r="BT33" s="528"/>
      <c r="BU33" s="528"/>
      <c r="BV33" s="528"/>
      <c r="BW33" s="528"/>
      <c r="BX33" s="528"/>
      <c r="BY33" s="528"/>
      <c r="BZ33" s="528"/>
      <c r="CA33" s="528"/>
      <c r="CB33" s="528"/>
      <c r="CC33" s="528"/>
      <c r="CD33" s="528"/>
      <c r="CE33" s="528"/>
      <c r="CF33" s="528"/>
      <c r="CG33" s="528"/>
      <c r="CH33" s="528"/>
      <c r="CI33" s="528"/>
      <c r="CJ33" s="528"/>
      <c r="CK33" s="528"/>
      <c r="CL33" s="528"/>
      <c r="CM33" s="528"/>
      <c r="CN33" s="528"/>
      <c r="CO33" s="528"/>
      <c r="CP33" s="528"/>
      <c r="CQ33" s="528"/>
      <c r="CR33" s="528"/>
      <c r="CS33" s="528"/>
      <c r="CT33" s="528"/>
      <c r="CU33" s="528"/>
      <c r="CV33" s="528"/>
      <c r="CW33" s="528"/>
      <c r="CX33" s="528"/>
      <c r="CY33" s="528"/>
      <c r="CZ33" s="528"/>
      <c r="DA33" s="528"/>
      <c r="DB33" s="528"/>
      <c r="DC33" s="528"/>
      <c r="DD33" s="528"/>
      <c r="DE33" s="528"/>
      <c r="DF33" s="528"/>
      <c r="DG33" s="528"/>
      <c r="DH33" s="528"/>
      <c r="DI33" s="528"/>
      <c r="DJ33" s="528"/>
      <c r="DK33" s="528"/>
      <c r="DL33" s="528"/>
      <c r="DM33" s="528"/>
      <c r="DN33" s="528"/>
      <c r="DO33" s="528"/>
      <c r="DP33" s="528"/>
      <c r="DQ33" s="528"/>
      <c r="DR33" s="528"/>
      <c r="DS33" s="528"/>
      <c r="DT33" s="528"/>
      <c r="DU33" s="528"/>
      <c r="DV33" s="528"/>
      <c r="DW33" s="528"/>
      <c r="DX33" s="528"/>
      <c r="DY33" s="528"/>
      <c r="DZ33" s="528"/>
      <c r="EA33" s="528"/>
      <c r="EB33" s="528"/>
      <c r="EC33" s="528"/>
      <c r="ED33" s="528"/>
      <c r="EE33" s="528"/>
      <c r="EF33" s="528"/>
      <c r="EG33" s="528"/>
      <c r="EH33" s="528"/>
      <c r="EI33" s="528"/>
      <c r="EJ33" s="528"/>
      <c r="EK33" s="528"/>
      <c r="EL33" s="528"/>
      <c r="EM33" s="528"/>
      <c r="EN33" s="528"/>
      <c r="EO33" s="528"/>
      <c r="EP33" s="528"/>
      <c r="EQ33" s="528"/>
      <c r="ER33" s="528"/>
      <c r="ES33" s="528"/>
      <c r="ET33" s="528"/>
      <c r="EU33" s="528"/>
      <c r="EV33" s="528"/>
      <c r="EW33" s="528"/>
      <c r="EX33" s="528"/>
      <c r="EY33" s="528"/>
      <c r="EZ33" s="528"/>
      <c r="FA33" s="528"/>
      <c r="FB33" s="528"/>
      <c r="FC33" s="528"/>
      <c r="FD33" s="528"/>
      <c r="FE33" s="528"/>
      <c r="FF33" s="528"/>
      <c r="FG33" s="528"/>
      <c r="FH33" s="528"/>
      <c r="FI33" s="528"/>
      <c r="FJ33" s="528"/>
      <c r="FK33" s="528"/>
      <c r="FL33" s="528"/>
      <c r="FM33" s="528"/>
      <c r="FN33" s="528"/>
      <c r="FO33" s="528"/>
      <c r="FP33" s="528"/>
      <c r="FQ33" s="528"/>
    </row>
    <row r="34" spans="1:173" ht="13.5" customHeight="1" x14ac:dyDescent="0.25">
      <c r="A34" s="595"/>
      <c r="B34" s="611" t="s">
        <v>2079</v>
      </c>
      <c r="C34" s="440"/>
      <c r="D34" s="440"/>
      <c r="E34" s="616"/>
      <c r="F34" s="613"/>
      <c r="G34" s="618"/>
      <c r="H34" s="615">
        <v>24446</v>
      </c>
      <c r="I34" s="613"/>
      <c r="J34" s="615">
        <v>1861</v>
      </c>
      <c r="K34" s="615"/>
      <c r="L34" s="615">
        <v>2698</v>
      </c>
      <c r="M34" s="615"/>
      <c r="N34" s="615">
        <v>7724</v>
      </c>
      <c r="O34" s="615"/>
      <c r="P34" s="615">
        <v>5522</v>
      </c>
      <c r="Q34" s="615"/>
      <c r="R34" s="615">
        <v>3694</v>
      </c>
      <c r="S34" s="615"/>
      <c r="T34" s="615">
        <v>2947</v>
      </c>
      <c r="U34" s="528"/>
      <c r="V34" s="597"/>
      <c r="W34" s="597"/>
      <c r="X34" s="597"/>
      <c r="Y34" s="597"/>
      <c r="Z34" s="528"/>
      <c r="AA34" s="528"/>
      <c r="AB34" s="528"/>
      <c r="AC34" s="528"/>
      <c r="AD34" s="528"/>
      <c r="AE34" s="528"/>
      <c r="AF34" s="528"/>
      <c r="AG34" s="528"/>
      <c r="AH34" s="528"/>
      <c r="AI34" s="528"/>
      <c r="AJ34" s="528"/>
      <c r="AK34" s="528"/>
      <c r="AL34" s="528"/>
      <c r="AM34" s="528"/>
      <c r="AN34" s="528"/>
      <c r="AO34" s="528"/>
      <c r="AP34" s="528"/>
      <c r="AQ34" s="528"/>
      <c r="AR34" s="528"/>
      <c r="AS34" s="528"/>
      <c r="AT34" s="528"/>
      <c r="AU34" s="528"/>
      <c r="AV34" s="528"/>
      <c r="AW34" s="528"/>
      <c r="AX34" s="528"/>
      <c r="AY34" s="528"/>
      <c r="AZ34" s="528"/>
      <c r="BA34" s="528"/>
      <c r="BB34" s="528"/>
      <c r="BC34" s="528"/>
      <c r="BD34" s="528"/>
      <c r="BE34" s="528"/>
      <c r="BF34" s="528"/>
      <c r="BG34" s="528"/>
      <c r="BH34" s="528"/>
      <c r="BI34" s="528"/>
      <c r="BJ34" s="528"/>
      <c r="BK34" s="528"/>
      <c r="BL34" s="528"/>
      <c r="BM34" s="528"/>
      <c r="BN34" s="528"/>
      <c r="BO34" s="528"/>
      <c r="BP34" s="528"/>
      <c r="BQ34" s="528"/>
      <c r="BR34" s="528"/>
      <c r="BS34" s="528"/>
      <c r="BT34" s="528"/>
      <c r="BU34" s="528"/>
      <c r="BV34" s="528"/>
      <c r="BW34" s="528"/>
      <c r="BX34" s="528"/>
      <c r="BY34" s="528"/>
      <c r="BZ34" s="528"/>
      <c r="CA34" s="528"/>
      <c r="CB34" s="528"/>
      <c r="CC34" s="528"/>
      <c r="CD34" s="528"/>
      <c r="CE34" s="528"/>
      <c r="CF34" s="528"/>
      <c r="CG34" s="528"/>
      <c r="CH34" s="528"/>
      <c r="CI34" s="528"/>
      <c r="CJ34" s="528"/>
      <c r="CK34" s="528"/>
      <c r="CL34" s="528"/>
      <c r="CM34" s="528"/>
      <c r="CN34" s="528"/>
      <c r="CO34" s="528"/>
      <c r="CP34" s="528"/>
      <c r="CQ34" s="528"/>
      <c r="CR34" s="528"/>
      <c r="CS34" s="528"/>
      <c r="CT34" s="528"/>
      <c r="CU34" s="528"/>
      <c r="CV34" s="528"/>
      <c r="CW34" s="528"/>
      <c r="CX34" s="528"/>
      <c r="CY34" s="528"/>
      <c r="CZ34" s="528"/>
      <c r="DA34" s="528"/>
      <c r="DB34" s="528"/>
      <c r="DC34" s="528"/>
      <c r="DD34" s="528"/>
      <c r="DE34" s="528"/>
      <c r="DF34" s="528"/>
      <c r="DG34" s="528"/>
      <c r="DH34" s="528"/>
      <c r="DI34" s="528"/>
      <c r="DJ34" s="528"/>
      <c r="DK34" s="528"/>
      <c r="DL34" s="528"/>
      <c r="DM34" s="528"/>
      <c r="DN34" s="528"/>
      <c r="DO34" s="528"/>
      <c r="DP34" s="528"/>
      <c r="DQ34" s="528"/>
      <c r="DR34" s="528"/>
      <c r="DS34" s="528"/>
      <c r="DT34" s="528"/>
      <c r="DU34" s="528"/>
      <c r="DV34" s="528"/>
      <c r="DW34" s="528"/>
      <c r="DX34" s="528"/>
      <c r="DY34" s="528"/>
      <c r="DZ34" s="528"/>
      <c r="EA34" s="528"/>
      <c r="EB34" s="528"/>
      <c r="EC34" s="528"/>
      <c r="ED34" s="528"/>
      <c r="EE34" s="528"/>
      <c r="EF34" s="528"/>
      <c r="EG34" s="528"/>
      <c r="EH34" s="528"/>
      <c r="EI34" s="528"/>
      <c r="EJ34" s="528"/>
      <c r="EK34" s="528"/>
      <c r="EL34" s="528"/>
      <c r="EM34" s="528"/>
      <c r="EN34" s="528"/>
      <c r="EO34" s="528"/>
      <c r="EP34" s="528"/>
      <c r="EQ34" s="528"/>
      <c r="ER34" s="528"/>
      <c r="ES34" s="528"/>
      <c r="ET34" s="528"/>
      <c r="EU34" s="528"/>
      <c r="EV34" s="528"/>
      <c r="EW34" s="528"/>
      <c r="EX34" s="528"/>
      <c r="EY34" s="528"/>
      <c r="EZ34" s="528"/>
      <c r="FA34" s="528"/>
      <c r="FB34" s="528"/>
      <c r="FC34" s="528"/>
      <c r="FD34" s="528"/>
      <c r="FE34" s="528"/>
      <c r="FF34" s="528"/>
      <c r="FG34" s="528"/>
      <c r="FH34" s="528"/>
      <c r="FI34" s="528"/>
      <c r="FJ34" s="528"/>
      <c r="FK34" s="528"/>
      <c r="FL34" s="528"/>
      <c r="FM34" s="528"/>
      <c r="FN34" s="528"/>
      <c r="FO34" s="528"/>
      <c r="FP34" s="528"/>
      <c r="FQ34" s="528"/>
    </row>
    <row r="35" spans="1:173" ht="6" customHeight="1" x14ac:dyDescent="0.25">
      <c r="A35" s="595"/>
      <c r="B35" s="611"/>
      <c r="C35" s="440"/>
      <c r="D35" s="440"/>
      <c r="E35" s="616"/>
      <c r="F35" s="613"/>
      <c r="G35" s="617"/>
      <c r="H35" s="613"/>
      <c r="I35" s="613"/>
      <c r="J35" s="613"/>
      <c r="K35" s="613"/>
      <c r="L35" s="613"/>
      <c r="M35" s="613"/>
      <c r="N35" s="613"/>
      <c r="O35" s="613"/>
      <c r="P35" s="613"/>
      <c r="Q35" s="613"/>
      <c r="R35" s="613"/>
      <c r="S35" s="613"/>
      <c r="T35" s="613"/>
      <c r="U35" s="528"/>
      <c r="V35" s="597"/>
      <c r="W35" s="597"/>
      <c r="X35" s="597"/>
      <c r="Y35" s="597"/>
      <c r="Z35" s="528"/>
      <c r="AA35" s="528"/>
      <c r="AB35" s="528"/>
      <c r="AC35" s="528"/>
      <c r="AD35" s="528"/>
      <c r="AE35" s="528"/>
      <c r="AF35" s="528"/>
      <c r="AG35" s="528"/>
      <c r="AH35" s="528"/>
      <c r="AI35" s="528"/>
      <c r="AJ35" s="528"/>
      <c r="AK35" s="528"/>
      <c r="AL35" s="528"/>
      <c r="AM35" s="528"/>
      <c r="AN35" s="528"/>
      <c r="AO35" s="528"/>
      <c r="AP35" s="528"/>
      <c r="AQ35" s="528"/>
      <c r="AR35" s="528"/>
      <c r="AS35" s="528"/>
      <c r="AT35" s="528"/>
      <c r="AU35" s="528"/>
      <c r="AV35" s="528"/>
      <c r="AW35" s="528"/>
      <c r="AX35" s="528"/>
      <c r="AY35" s="528"/>
      <c r="AZ35" s="528"/>
      <c r="BA35" s="528"/>
      <c r="BB35" s="528"/>
      <c r="BC35" s="528"/>
      <c r="BD35" s="528"/>
      <c r="BE35" s="528"/>
      <c r="BF35" s="528"/>
      <c r="BG35" s="528"/>
      <c r="BH35" s="528"/>
      <c r="BI35" s="528"/>
      <c r="BJ35" s="528"/>
      <c r="BK35" s="528"/>
      <c r="BL35" s="528"/>
      <c r="BM35" s="528"/>
      <c r="BN35" s="528"/>
      <c r="BO35" s="528"/>
      <c r="BP35" s="528"/>
      <c r="BQ35" s="528"/>
      <c r="BR35" s="528"/>
      <c r="BS35" s="528"/>
      <c r="BT35" s="528"/>
      <c r="BU35" s="528"/>
      <c r="BV35" s="528"/>
      <c r="BW35" s="528"/>
      <c r="BX35" s="528"/>
      <c r="BY35" s="528"/>
      <c r="BZ35" s="528"/>
      <c r="CA35" s="528"/>
      <c r="CB35" s="528"/>
      <c r="CC35" s="528"/>
      <c r="CD35" s="528"/>
      <c r="CE35" s="528"/>
      <c r="CF35" s="528"/>
      <c r="CG35" s="528"/>
      <c r="CH35" s="528"/>
      <c r="CI35" s="528"/>
      <c r="CJ35" s="528"/>
      <c r="CK35" s="528"/>
      <c r="CL35" s="528"/>
      <c r="CM35" s="528"/>
      <c r="CN35" s="528"/>
      <c r="CO35" s="528"/>
      <c r="CP35" s="528"/>
      <c r="CQ35" s="528"/>
      <c r="CR35" s="528"/>
      <c r="CS35" s="528"/>
      <c r="CT35" s="528"/>
      <c r="CU35" s="528"/>
      <c r="CV35" s="528"/>
      <c r="CW35" s="528"/>
      <c r="CX35" s="528"/>
      <c r="CY35" s="528"/>
      <c r="CZ35" s="528"/>
      <c r="DA35" s="528"/>
      <c r="DB35" s="528"/>
      <c r="DC35" s="528"/>
      <c r="DD35" s="528"/>
      <c r="DE35" s="528"/>
      <c r="DF35" s="528"/>
      <c r="DG35" s="528"/>
      <c r="DH35" s="528"/>
      <c r="DI35" s="528"/>
      <c r="DJ35" s="528"/>
      <c r="DK35" s="528"/>
      <c r="DL35" s="528"/>
      <c r="DM35" s="528"/>
      <c r="DN35" s="528"/>
      <c r="DO35" s="528"/>
      <c r="DP35" s="528"/>
      <c r="DQ35" s="528"/>
      <c r="DR35" s="528"/>
      <c r="DS35" s="528"/>
      <c r="DT35" s="528"/>
      <c r="DU35" s="528"/>
      <c r="DV35" s="528"/>
      <c r="DW35" s="528"/>
      <c r="DX35" s="528"/>
      <c r="DY35" s="528"/>
      <c r="DZ35" s="528"/>
      <c r="EA35" s="528"/>
      <c r="EB35" s="528"/>
      <c r="EC35" s="528"/>
      <c r="ED35" s="528"/>
      <c r="EE35" s="528"/>
      <c r="EF35" s="528"/>
      <c r="EG35" s="528"/>
      <c r="EH35" s="528"/>
      <c r="EI35" s="528"/>
      <c r="EJ35" s="528"/>
      <c r="EK35" s="528"/>
      <c r="EL35" s="528"/>
      <c r="EM35" s="528"/>
      <c r="EN35" s="528"/>
      <c r="EO35" s="528"/>
      <c r="EP35" s="528"/>
      <c r="EQ35" s="528"/>
      <c r="ER35" s="528"/>
      <c r="ES35" s="528"/>
      <c r="ET35" s="528"/>
      <c r="EU35" s="528"/>
      <c r="EV35" s="528"/>
      <c r="EW35" s="528"/>
      <c r="EX35" s="528"/>
      <c r="EY35" s="528"/>
      <c r="EZ35" s="528"/>
      <c r="FA35" s="528"/>
      <c r="FB35" s="528"/>
      <c r="FC35" s="528"/>
      <c r="FD35" s="528"/>
      <c r="FE35" s="528"/>
      <c r="FF35" s="528"/>
      <c r="FG35" s="528"/>
      <c r="FH35" s="528"/>
      <c r="FI35" s="528"/>
      <c r="FJ35" s="528"/>
      <c r="FK35" s="528"/>
      <c r="FL35" s="528"/>
      <c r="FM35" s="528"/>
      <c r="FN35" s="528"/>
      <c r="FO35" s="528"/>
      <c r="FP35" s="528"/>
      <c r="FQ35" s="528"/>
    </row>
    <row r="36" spans="1:173" ht="12.75" customHeight="1" x14ac:dyDescent="0.25">
      <c r="A36" s="595"/>
      <c r="B36" s="611"/>
      <c r="C36" s="440" t="s">
        <v>2080</v>
      </c>
      <c r="D36" s="440" t="s">
        <v>2320</v>
      </c>
      <c r="E36" s="616"/>
      <c r="F36" s="613"/>
      <c r="G36" s="617"/>
      <c r="H36" s="613">
        <v>489</v>
      </c>
      <c r="I36" s="613"/>
      <c r="J36" s="613">
        <v>40</v>
      </c>
      <c r="K36" s="613"/>
      <c r="L36" s="613">
        <v>48</v>
      </c>
      <c r="M36" s="613"/>
      <c r="N36" s="613">
        <v>130</v>
      </c>
      <c r="O36" s="613"/>
      <c r="P36" s="613">
        <v>116</v>
      </c>
      <c r="Q36" s="613"/>
      <c r="R36" s="613">
        <v>89</v>
      </c>
      <c r="S36" s="613"/>
      <c r="T36" s="613">
        <v>66</v>
      </c>
      <c r="U36" s="528"/>
      <c r="V36" s="597"/>
      <c r="W36" s="597"/>
      <c r="X36" s="597"/>
      <c r="Y36" s="597"/>
      <c r="Z36" s="528"/>
      <c r="AA36" s="528"/>
      <c r="AB36" s="528"/>
      <c r="AC36" s="597"/>
      <c r="AD36" s="528"/>
      <c r="AE36" s="597"/>
      <c r="AF36" s="528"/>
      <c r="AG36" s="597"/>
      <c r="AH36" s="528"/>
      <c r="AI36" s="597"/>
      <c r="AJ36" s="528"/>
      <c r="AK36" s="597"/>
      <c r="AL36" s="528"/>
      <c r="AM36" s="597"/>
      <c r="AN36" s="528"/>
      <c r="AO36" s="597"/>
      <c r="AP36" s="528"/>
      <c r="AQ36" s="528"/>
      <c r="AR36" s="528"/>
      <c r="AS36" s="528"/>
      <c r="AT36" s="528"/>
      <c r="AU36" s="528"/>
      <c r="AV36" s="528"/>
      <c r="AW36" s="528"/>
      <c r="AX36" s="528"/>
      <c r="AY36" s="528"/>
      <c r="AZ36" s="528"/>
      <c r="BA36" s="528"/>
      <c r="BB36" s="528"/>
      <c r="BC36" s="528"/>
      <c r="BD36" s="528"/>
      <c r="BE36" s="528"/>
      <c r="BF36" s="528"/>
      <c r="BG36" s="528"/>
      <c r="BH36" s="528"/>
      <c r="BI36" s="528"/>
      <c r="BJ36" s="528"/>
      <c r="BK36" s="528"/>
      <c r="BL36" s="528"/>
      <c r="BM36" s="528"/>
      <c r="BN36" s="528"/>
      <c r="BO36" s="528"/>
      <c r="BP36" s="528"/>
      <c r="BQ36" s="528"/>
      <c r="BR36" s="528"/>
      <c r="BS36" s="528"/>
      <c r="BT36" s="528"/>
      <c r="BU36" s="528"/>
      <c r="BV36" s="528"/>
      <c r="BW36" s="528"/>
      <c r="BX36" s="528"/>
      <c r="BY36" s="528"/>
      <c r="BZ36" s="528"/>
      <c r="CA36" s="528"/>
      <c r="CB36" s="528"/>
      <c r="CC36" s="528"/>
      <c r="CD36" s="528"/>
      <c r="CE36" s="528"/>
      <c r="CF36" s="528"/>
      <c r="CG36" s="528"/>
      <c r="CH36" s="528"/>
      <c r="CI36" s="528"/>
      <c r="CJ36" s="528"/>
      <c r="CK36" s="528"/>
      <c r="CL36" s="528"/>
      <c r="CM36" s="528"/>
      <c r="CN36" s="528"/>
      <c r="CO36" s="528"/>
      <c r="CP36" s="528"/>
      <c r="CQ36" s="528"/>
      <c r="CR36" s="528"/>
      <c r="CS36" s="528"/>
      <c r="CT36" s="528"/>
      <c r="CU36" s="528"/>
      <c r="CV36" s="528"/>
      <c r="CW36" s="528"/>
      <c r="CX36" s="528"/>
      <c r="CY36" s="528"/>
      <c r="CZ36" s="528"/>
      <c r="DA36" s="528"/>
      <c r="DB36" s="528"/>
      <c r="DC36" s="528"/>
      <c r="DD36" s="528"/>
      <c r="DE36" s="528"/>
      <c r="DF36" s="528"/>
      <c r="DG36" s="528"/>
      <c r="DH36" s="528"/>
      <c r="DI36" s="528"/>
      <c r="DJ36" s="528"/>
      <c r="DK36" s="528"/>
      <c r="DL36" s="528"/>
      <c r="DM36" s="528"/>
      <c r="DN36" s="528"/>
      <c r="DO36" s="528"/>
      <c r="DP36" s="528"/>
      <c r="DQ36" s="528"/>
      <c r="DR36" s="528"/>
      <c r="DS36" s="528"/>
      <c r="DT36" s="528"/>
      <c r="DU36" s="528"/>
      <c r="DV36" s="528"/>
      <c r="DW36" s="528"/>
      <c r="DX36" s="528"/>
      <c r="DY36" s="528"/>
      <c r="DZ36" s="528"/>
      <c r="EA36" s="528"/>
      <c r="EB36" s="528"/>
      <c r="EC36" s="528"/>
      <c r="ED36" s="528"/>
      <c r="EE36" s="528"/>
      <c r="EF36" s="528"/>
      <c r="EG36" s="528"/>
      <c r="EH36" s="528"/>
      <c r="EI36" s="528"/>
      <c r="EJ36" s="528"/>
      <c r="EK36" s="528"/>
      <c r="EL36" s="528"/>
      <c r="EM36" s="528"/>
      <c r="EN36" s="528"/>
      <c r="EO36" s="528"/>
      <c r="EP36" s="528"/>
      <c r="EQ36" s="528"/>
      <c r="ER36" s="528"/>
      <c r="ES36" s="528"/>
      <c r="ET36" s="528"/>
      <c r="EU36" s="528"/>
      <c r="EV36" s="528"/>
      <c r="EW36" s="528"/>
      <c r="EX36" s="528"/>
      <c r="EY36" s="528"/>
      <c r="EZ36" s="528"/>
      <c r="FA36" s="528"/>
      <c r="FB36" s="528"/>
      <c r="FC36" s="528"/>
      <c r="FD36" s="528"/>
      <c r="FE36" s="528"/>
      <c r="FF36" s="528"/>
      <c r="FG36" s="528"/>
      <c r="FH36" s="528"/>
      <c r="FI36" s="528"/>
      <c r="FJ36" s="528"/>
      <c r="FK36" s="528"/>
      <c r="FL36" s="528"/>
      <c r="FM36" s="528"/>
      <c r="FN36" s="528"/>
      <c r="FO36" s="528"/>
      <c r="FP36" s="528"/>
      <c r="FQ36" s="528"/>
    </row>
    <row r="37" spans="1:173" ht="12.75" customHeight="1" x14ac:dyDescent="0.25">
      <c r="A37" s="595"/>
      <c r="B37" s="611"/>
      <c r="C37" s="440" t="s">
        <v>2081</v>
      </c>
      <c r="D37" s="440" t="s">
        <v>2321</v>
      </c>
      <c r="E37" s="616"/>
      <c r="F37" s="613"/>
      <c r="G37" s="617"/>
      <c r="H37" s="613">
        <v>528</v>
      </c>
      <c r="I37" s="613"/>
      <c r="J37" s="613">
        <v>47</v>
      </c>
      <c r="K37" s="613"/>
      <c r="L37" s="613">
        <v>66</v>
      </c>
      <c r="M37" s="613"/>
      <c r="N37" s="613">
        <v>163</v>
      </c>
      <c r="O37" s="613"/>
      <c r="P37" s="613">
        <v>125</v>
      </c>
      <c r="Q37" s="613"/>
      <c r="R37" s="613">
        <v>69</v>
      </c>
      <c r="S37" s="613"/>
      <c r="T37" s="613">
        <v>58</v>
      </c>
      <c r="U37" s="528"/>
      <c r="V37" s="597"/>
      <c r="W37" s="597"/>
      <c r="X37" s="597"/>
      <c r="Y37" s="597"/>
      <c r="Z37" s="528"/>
      <c r="AA37" s="528"/>
      <c r="AB37" s="528"/>
      <c r="AC37" s="597"/>
      <c r="AD37" s="528"/>
      <c r="AE37" s="597"/>
      <c r="AF37" s="528"/>
      <c r="AG37" s="597"/>
      <c r="AH37" s="528"/>
      <c r="AI37" s="597"/>
      <c r="AJ37" s="528"/>
      <c r="AK37" s="597"/>
      <c r="AL37" s="528"/>
      <c r="AM37" s="597"/>
      <c r="AN37" s="528"/>
      <c r="AO37" s="597"/>
      <c r="AP37" s="528"/>
      <c r="AQ37" s="528"/>
      <c r="AR37" s="528"/>
      <c r="AS37" s="528"/>
      <c r="AT37" s="528"/>
      <c r="AU37" s="528"/>
      <c r="AV37" s="528"/>
      <c r="AW37" s="528"/>
      <c r="AX37" s="528"/>
      <c r="AY37" s="528"/>
      <c r="AZ37" s="528"/>
      <c r="BA37" s="528"/>
      <c r="BB37" s="528"/>
      <c r="BC37" s="528"/>
      <c r="BD37" s="528"/>
      <c r="BE37" s="528"/>
      <c r="BF37" s="528"/>
      <c r="BG37" s="528"/>
      <c r="BH37" s="528"/>
      <c r="BI37" s="528"/>
      <c r="BJ37" s="528"/>
      <c r="BK37" s="528"/>
      <c r="BL37" s="528"/>
      <c r="BM37" s="528"/>
      <c r="BN37" s="528"/>
      <c r="BO37" s="528"/>
      <c r="BP37" s="528"/>
      <c r="BQ37" s="528"/>
      <c r="BR37" s="528"/>
      <c r="BS37" s="528"/>
      <c r="BT37" s="528"/>
      <c r="BU37" s="528"/>
      <c r="BV37" s="528"/>
      <c r="BW37" s="528"/>
      <c r="BX37" s="528"/>
      <c r="BY37" s="528"/>
      <c r="BZ37" s="528"/>
      <c r="CA37" s="528"/>
      <c r="CB37" s="528"/>
      <c r="CC37" s="528"/>
      <c r="CD37" s="528"/>
      <c r="CE37" s="528"/>
      <c r="CF37" s="528"/>
      <c r="CG37" s="528"/>
      <c r="CH37" s="528"/>
      <c r="CI37" s="528"/>
      <c r="CJ37" s="528"/>
      <c r="CK37" s="528"/>
      <c r="CL37" s="528"/>
      <c r="CM37" s="528"/>
      <c r="CN37" s="528"/>
      <c r="CO37" s="528"/>
      <c r="CP37" s="528"/>
      <c r="CQ37" s="528"/>
      <c r="CR37" s="528"/>
      <c r="CS37" s="528"/>
      <c r="CT37" s="528"/>
      <c r="CU37" s="528"/>
      <c r="CV37" s="528"/>
      <c r="CW37" s="528"/>
      <c r="CX37" s="528"/>
      <c r="CY37" s="528"/>
      <c r="CZ37" s="528"/>
      <c r="DA37" s="528"/>
      <c r="DB37" s="528"/>
      <c r="DC37" s="528"/>
      <c r="DD37" s="528"/>
      <c r="DE37" s="528"/>
      <c r="DF37" s="528"/>
      <c r="DG37" s="528"/>
      <c r="DH37" s="528"/>
      <c r="DI37" s="528"/>
      <c r="DJ37" s="528"/>
      <c r="DK37" s="528"/>
      <c r="DL37" s="528"/>
      <c r="DM37" s="528"/>
      <c r="DN37" s="528"/>
      <c r="DO37" s="528"/>
      <c r="DP37" s="528"/>
      <c r="DQ37" s="528"/>
      <c r="DR37" s="528"/>
      <c r="DS37" s="528"/>
      <c r="DT37" s="528"/>
      <c r="DU37" s="528"/>
      <c r="DV37" s="528"/>
      <c r="DW37" s="528"/>
      <c r="DX37" s="528"/>
      <c r="DY37" s="528"/>
      <c r="DZ37" s="528"/>
      <c r="EA37" s="528"/>
      <c r="EB37" s="528"/>
      <c r="EC37" s="528"/>
      <c r="ED37" s="528"/>
      <c r="EE37" s="528"/>
      <c r="EF37" s="528"/>
      <c r="EG37" s="528"/>
      <c r="EH37" s="528"/>
      <c r="EI37" s="528"/>
      <c r="EJ37" s="528"/>
      <c r="EK37" s="528"/>
      <c r="EL37" s="528"/>
      <c r="EM37" s="528"/>
      <c r="EN37" s="528"/>
      <c r="EO37" s="528"/>
      <c r="EP37" s="528"/>
      <c r="EQ37" s="528"/>
      <c r="ER37" s="528"/>
      <c r="ES37" s="528"/>
      <c r="ET37" s="528"/>
      <c r="EU37" s="528"/>
      <c r="EV37" s="528"/>
      <c r="EW37" s="528"/>
      <c r="EX37" s="528"/>
      <c r="EY37" s="528"/>
      <c r="EZ37" s="528"/>
      <c r="FA37" s="528"/>
      <c r="FB37" s="528"/>
      <c r="FC37" s="528"/>
      <c r="FD37" s="528"/>
      <c r="FE37" s="528"/>
      <c r="FF37" s="528"/>
      <c r="FG37" s="528"/>
      <c r="FH37" s="528"/>
      <c r="FI37" s="528"/>
      <c r="FJ37" s="528"/>
      <c r="FK37" s="528"/>
      <c r="FL37" s="528"/>
      <c r="FM37" s="528"/>
      <c r="FN37" s="528"/>
      <c r="FO37" s="528"/>
      <c r="FP37" s="528"/>
      <c r="FQ37" s="528"/>
    </row>
    <row r="38" spans="1:173" ht="12.75" customHeight="1" x14ac:dyDescent="0.25">
      <c r="A38" s="595"/>
      <c r="B38" s="611"/>
      <c r="C38" s="440" t="s">
        <v>2082</v>
      </c>
      <c r="D38" s="440" t="s">
        <v>2083</v>
      </c>
      <c r="E38" s="616"/>
      <c r="F38" s="613"/>
      <c r="G38" s="617"/>
      <c r="H38" s="613">
        <v>969</v>
      </c>
      <c r="I38" s="613"/>
      <c r="J38" s="613">
        <v>80</v>
      </c>
      <c r="K38" s="613"/>
      <c r="L38" s="613">
        <v>97</v>
      </c>
      <c r="M38" s="613"/>
      <c r="N38" s="613">
        <v>273</v>
      </c>
      <c r="O38" s="613"/>
      <c r="P38" s="613">
        <v>219</v>
      </c>
      <c r="Q38" s="613"/>
      <c r="R38" s="613">
        <v>177</v>
      </c>
      <c r="S38" s="613"/>
      <c r="T38" s="613">
        <v>123</v>
      </c>
      <c r="U38" s="528"/>
      <c r="V38" s="597"/>
      <c r="W38" s="597"/>
      <c r="X38" s="597"/>
      <c r="Y38" s="597"/>
      <c r="Z38" s="528"/>
      <c r="AA38" s="528"/>
      <c r="AB38" s="528"/>
      <c r="AC38" s="597"/>
      <c r="AD38" s="528"/>
      <c r="AE38" s="597"/>
      <c r="AF38" s="528"/>
      <c r="AG38" s="597"/>
      <c r="AH38" s="528"/>
      <c r="AI38" s="597"/>
      <c r="AJ38" s="528"/>
      <c r="AK38" s="597"/>
      <c r="AL38" s="528"/>
      <c r="AM38" s="597"/>
      <c r="AN38" s="528"/>
      <c r="AO38" s="597"/>
      <c r="AP38" s="528"/>
      <c r="AQ38" s="528"/>
      <c r="AR38" s="528"/>
      <c r="AS38" s="528"/>
      <c r="AT38" s="528"/>
      <c r="AU38" s="528"/>
      <c r="AV38" s="528"/>
      <c r="AW38" s="528"/>
      <c r="AX38" s="528"/>
      <c r="AY38" s="528"/>
      <c r="AZ38" s="528"/>
      <c r="BA38" s="528"/>
      <c r="BB38" s="528"/>
      <c r="BC38" s="528"/>
      <c r="BD38" s="528"/>
      <c r="BE38" s="528"/>
      <c r="BF38" s="528"/>
      <c r="BG38" s="528"/>
      <c r="BH38" s="528"/>
      <c r="BI38" s="528"/>
      <c r="BJ38" s="528"/>
      <c r="BK38" s="528"/>
      <c r="BL38" s="528"/>
      <c r="BM38" s="528"/>
      <c r="BN38" s="528"/>
      <c r="BO38" s="528"/>
      <c r="BP38" s="528"/>
      <c r="BQ38" s="528"/>
      <c r="BR38" s="528"/>
      <c r="BS38" s="528"/>
      <c r="BT38" s="528"/>
      <c r="BU38" s="528"/>
      <c r="BV38" s="528"/>
      <c r="BW38" s="528"/>
      <c r="BX38" s="528"/>
      <c r="BY38" s="528"/>
      <c r="BZ38" s="528"/>
      <c r="CA38" s="528"/>
      <c r="CB38" s="528"/>
      <c r="CC38" s="528"/>
      <c r="CD38" s="528"/>
      <c r="CE38" s="528"/>
      <c r="CF38" s="528"/>
      <c r="CG38" s="528"/>
      <c r="CH38" s="528"/>
      <c r="CI38" s="528"/>
      <c r="CJ38" s="528"/>
      <c r="CK38" s="528"/>
      <c r="CL38" s="528"/>
      <c r="CM38" s="528"/>
      <c r="CN38" s="528"/>
      <c r="CO38" s="528"/>
      <c r="CP38" s="528"/>
      <c r="CQ38" s="528"/>
      <c r="CR38" s="528"/>
      <c r="CS38" s="528"/>
      <c r="CT38" s="528"/>
      <c r="CU38" s="528"/>
      <c r="CV38" s="528"/>
      <c r="CW38" s="528"/>
      <c r="CX38" s="528"/>
      <c r="CY38" s="528"/>
      <c r="CZ38" s="528"/>
      <c r="DA38" s="528"/>
      <c r="DB38" s="528"/>
      <c r="DC38" s="528"/>
      <c r="DD38" s="528"/>
      <c r="DE38" s="528"/>
      <c r="DF38" s="528"/>
      <c r="DG38" s="528"/>
      <c r="DH38" s="528"/>
      <c r="DI38" s="528"/>
      <c r="DJ38" s="528"/>
      <c r="DK38" s="528"/>
      <c r="DL38" s="528"/>
      <c r="DM38" s="528"/>
      <c r="DN38" s="528"/>
      <c r="DO38" s="528"/>
      <c r="DP38" s="528"/>
      <c r="DQ38" s="528"/>
      <c r="DR38" s="528"/>
      <c r="DS38" s="528"/>
      <c r="DT38" s="528"/>
      <c r="DU38" s="528"/>
      <c r="DV38" s="528"/>
      <c r="DW38" s="528"/>
      <c r="DX38" s="528"/>
      <c r="DY38" s="528"/>
      <c r="DZ38" s="528"/>
      <c r="EA38" s="528"/>
      <c r="EB38" s="528"/>
      <c r="EC38" s="528"/>
      <c r="ED38" s="528"/>
      <c r="EE38" s="528"/>
      <c r="EF38" s="528"/>
      <c r="EG38" s="528"/>
      <c r="EH38" s="528"/>
      <c r="EI38" s="528"/>
      <c r="EJ38" s="528"/>
      <c r="EK38" s="528"/>
      <c r="EL38" s="528"/>
      <c r="EM38" s="528"/>
      <c r="EN38" s="528"/>
      <c r="EO38" s="528"/>
      <c r="EP38" s="528"/>
      <c r="EQ38" s="528"/>
      <c r="ER38" s="528"/>
      <c r="ES38" s="528"/>
      <c r="ET38" s="528"/>
      <c r="EU38" s="528"/>
      <c r="EV38" s="528"/>
      <c r="EW38" s="528"/>
      <c r="EX38" s="528"/>
      <c r="EY38" s="528"/>
      <c r="EZ38" s="528"/>
      <c r="FA38" s="528"/>
      <c r="FB38" s="528"/>
      <c r="FC38" s="528"/>
      <c r="FD38" s="528"/>
      <c r="FE38" s="528"/>
      <c r="FF38" s="528"/>
      <c r="FG38" s="528"/>
      <c r="FH38" s="528"/>
      <c r="FI38" s="528"/>
      <c r="FJ38" s="528"/>
      <c r="FK38" s="528"/>
      <c r="FL38" s="528"/>
      <c r="FM38" s="528"/>
      <c r="FN38" s="528"/>
      <c r="FO38" s="528"/>
      <c r="FP38" s="528"/>
      <c r="FQ38" s="528"/>
    </row>
    <row r="39" spans="1:173" ht="12.75" customHeight="1" x14ac:dyDescent="0.25">
      <c r="A39" s="595"/>
      <c r="B39" s="611"/>
      <c r="C39" s="440" t="s">
        <v>2084</v>
      </c>
      <c r="D39" s="440" t="s">
        <v>2085</v>
      </c>
      <c r="E39" s="616"/>
      <c r="F39" s="613"/>
      <c r="G39" s="617"/>
      <c r="H39" s="613">
        <v>694</v>
      </c>
      <c r="I39" s="613"/>
      <c r="J39" s="613">
        <v>61</v>
      </c>
      <c r="K39" s="613"/>
      <c r="L39" s="613">
        <v>72</v>
      </c>
      <c r="M39" s="613"/>
      <c r="N39" s="613">
        <v>209</v>
      </c>
      <c r="O39" s="613"/>
      <c r="P39" s="613">
        <v>156</v>
      </c>
      <c r="Q39" s="613"/>
      <c r="R39" s="613">
        <v>99</v>
      </c>
      <c r="S39" s="613"/>
      <c r="T39" s="613">
        <v>97</v>
      </c>
      <c r="U39" s="528"/>
      <c r="V39" s="597"/>
      <c r="W39" s="597"/>
      <c r="X39" s="597"/>
      <c r="Y39" s="597"/>
      <c r="Z39" s="528"/>
      <c r="AA39" s="528"/>
      <c r="AB39" s="528"/>
      <c r="AC39" s="597"/>
      <c r="AD39" s="528"/>
      <c r="AE39" s="597"/>
      <c r="AF39" s="528"/>
      <c r="AG39" s="597"/>
      <c r="AH39" s="528"/>
      <c r="AI39" s="597"/>
      <c r="AJ39" s="528"/>
      <c r="AK39" s="597"/>
      <c r="AL39" s="528"/>
      <c r="AM39" s="597"/>
      <c r="AN39" s="528"/>
      <c r="AO39" s="597"/>
      <c r="AP39" s="528"/>
      <c r="AQ39" s="528"/>
      <c r="AR39" s="528"/>
      <c r="AS39" s="528"/>
      <c r="AT39" s="528"/>
      <c r="AU39" s="528"/>
      <c r="AV39" s="528"/>
      <c r="AW39" s="528"/>
      <c r="AX39" s="528"/>
      <c r="AY39" s="528"/>
      <c r="AZ39" s="528"/>
      <c r="BA39" s="528"/>
      <c r="BB39" s="528"/>
      <c r="BC39" s="528"/>
      <c r="BD39" s="528"/>
      <c r="BE39" s="528"/>
      <c r="BF39" s="528"/>
      <c r="BG39" s="528"/>
      <c r="BH39" s="528"/>
      <c r="BI39" s="528"/>
      <c r="BJ39" s="528"/>
      <c r="BK39" s="528"/>
      <c r="BL39" s="528"/>
      <c r="BM39" s="528"/>
      <c r="BN39" s="528"/>
      <c r="BO39" s="528"/>
      <c r="BP39" s="528"/>
      <c r="BQ39" s="528"/>
      <c r="BR39" s="528"/>
      <c r="BS39" s="528"/>
      <c r="BT39" s="528"/>
      <c r="BU39" s="528"/>
      <c r="BV39" s="528"/>
      <c r="BW39" s="528"/>
      <c r="BX39" s="528"/>
      <c r="BY39" s="528"/>
      <c r="BZ39" s="528"/>
      <c r="CA39" s="528"/>
      <c r="CB39" s="528"/>
      <c r="CC39" s="528"/>
      <c r="CD39" s="528"/>
      <c r="CE39" s="528"/>
      <c r="CF39" s="528"/>
      <c r="CG39" s="528"/>
      <c r="CH39" s="528"/>
      <c r="CI39" s="528"/>
      <c r="CJ39" s="528"/>
      <c r="CK39" s="528"/>
      <c r="CL39" s="528"/>
      <c r="CM39" s="528"/>
      <c r="CN39" s="528"/>
      <c r="CO39" s="528"/>
      <c r="CP39" s="528"/>
      <c r="CQ39" s="528"/>
      <c r="CR39" s="528"/>
      <c r="CS39" s="528"/>
      <c r="CT39" s="528"/>
      <c r="CU39" s="528"/>
      <c r="CV39" s="528"/>
      <c r="CW39" s="528"/>
      <c r="CX39" s="528"/>
      <c r="CY39" s="528"/>
      <c r="CZ39" s="528"/>
      <c r="DA39" s="528"/>
      <c r="DB39" s="528"/>
      <c r="DC39" s="528"/>
      <c r="DD39" s="528"/>
      <c r="DE39" s="528"/>
      <c r="DF39" s="528"/>
      <c r="DG39" s="528"/>
      <c r="DH39" s="528"/>
      <c r="DI39" s="528"/>
      <c r="DJ39" s="528"/>
      <c r="DK39" s="528"/>
      <c r="DL39" s="528"/>
      <c r="DM39" s="528"/>
      <c r="DN39" s="528"/>
      <c r="DO39" s="528"/>
      <c r="DP39" s="528"/>
      <c r="DQ39" s="528"/>
      <c r="DR39" s="528"/>
      <c r="DS39" s="528"/>
      <c r="DT39" s="528"/>
      <c r="DU39" s="528"/>
      <c r="DV39" s="528"/>
      <c r="DW39" s="528"/>
      <c r="DX39" s="528"/>
      <c r="DY39" s="528"/>
      <c r="DZ39" s="528"/>
      <c r="EA39" s="528"/>
      <c r="EB39" s="528"/>
      <c r="EC39" s="528"/>
      <c r="ED39" s="528"/>
      <c r="EE39" s="528"/>
      <c r="EF39" s="528"/>
      <c r="EG39" s="528"/>
      <c r="EH39" s="528"/>
      <c r="EI39" s="528"/>
      <c r="EJ39" s="528"/>
      <c r="EK39" s="528"/>
      <c r="EL39" s="528"/>
      <c r="EM39" s="528"/>
      <c r="EN39" s="528"/>
      <c r="EO39" s="528"/>
      <c r="EP39" s="528"/>
      <c r="EQ39" s="528"/>
      <c r="ER39" s="528"/>
      <c r="ES39" s="528"/>
      <c r="ET39" s="528"/>
      <c r="EU39" s="528"/>
      <c r="EV39" s="528"/>
      <c r="EW39" s="528"/>
      <c r="EX39" s="528"/>
      <c r="EY39" s="528"/>
      <c r="EZ39" s="528"/>
      <c r="FA39" s="528"/>
      <c r="FB39" s="528"/>
      <c r="FC39" s="528"/>
      <c r="FD39" s="528"/>
      <c r="FE39" s="528"/>
      <c r="FF39" s="528"/>
      <c r="FG39" s="528"/>
      <c r="FH39" s="528"/>
      <c r="FI39" s="528"/>
      <c r="FJ39" s="528"/>
      <c r="FK39" s="528"/>
      <c r="FL39" s="528"/>
      <c r="FM39" s="528"/>
      <c r="FN39" s="528"/>
      <c r="FO39" s="528"/>
      <c r="FP39" s="528"/>
      <c r="FQ39" s="528"/>
    </row>
    <row r="40" spans="1:173" ht="12.75" customHeight="1" x14ac:dyDescent="0.25">
      <c r="A40" s="595"/>
      <c r="B40" s="611"/>
      <c r="C40" s="440" t="s">
        <v>2086</v>
      </c>
      <c r="D40" s="440" t="s">
        <v>2322</v>
      </c>
      <c r="E40" s="616"/>
      <c r="F40" s="613"/>
      <c r="G40" s="617"/>
      <c r="H40" s="613">
        <v>874</v>
      </c>
      <c r="I40" s="613"/>
      <c r="J40" s="613">
        <v>70</v>
      </c>
      <c r="K40" s="613"/>
      <c r="L40" s="613">
        <v>113</v>
      </c>
      <c r="M40" s="613"/>
      <c r="N40" s="613">
        <v>261</v>
      </c>
      <c r="O40" s="613"/>
      <c r="P40" s="613">
        <v>189</v>
      </c>
      <c r="Q40" s="613"/>
      <c r="R40" s="613">
        <v>114</v>
      </c>
      <c r="S40" s="613"/>
      <c r="T40" s="613">
        <v>127</v>
      </c>
      <c r="U40" s="528"/>
      <c r="V40" s="597"/>
      <c r="W40" s="597"/>
      <c r="X40" s="597"/>
      <c r="Y40" s="597"/>
      <c r="Z40" s="528"/>
      <c r="AA40" s="528"/>
      <c r="AB40" s="528"/>
      <c r="AC40" s="597"/>
      <c r="AD40" s="528"/>
      <c r="AE40" s="597"/>
      <c r="AF40" s="528"/>
      <c r="AG40" s="597"/>
      <c r="AH40" s="528"/>
      <c r="AI40" s="597"/>
      <c r="AJ40" s="528"/>
      <c r="AK40" s="597"/>
      <c r="AL40" s="528"/>
      <c r="AM40" s="597"/>
      <c r="AN40" s="528"/>
      <c r="AO40" s="597"/>
      <c r="AP40" s="528"/>
      <c r="AQ40" s="528"/>
      <c r="AR40" s="528"/>
      <c r="AS40" s="528"/>
      <c r="AT40" s="528"/>
      <c r="AU40" s="528"/>
      <c r="AV40" s="528"/>
      <c r="AW40" s="528"/>
      <c r="AX40" s="528"/>
      <c r="AY40" s="528"/>
      <c r="AZ40" s="528"/>
      <c r="BA40" s="528"/>
      <c r="BB40" s="528"/>
      <c r="BC40" s="528"/>
      <c r="BD40" s="528"/>
      <c r="BE40" s="528"/>
      <c r="BF40" s="528"/>
      <c r="BG40" s="528"/>
      <c r="BH40" s="528"/>
      <c r="BI40" s="528"/>
      <c r="BJ40" s="528"/>
      <c r="BK40" s="528"/>
      <c r="BL40" s="528"/>
      <c r="BM40" s="528"/>
      <c r="BN40" s="528"/>
      <c r="BO40" s="528"/>
      <c r="BP40" s="528"/>
      <c r="BQ40" s="528"/>
      <c r="BR40" s="528"/>
      <c r="BS40" s="528"/>
      <c r="BT40" s="528"/>
      <c r="BU40" s="528"/>
      <c r="BV40" s="528"/>
      <c r="BW40" s="528"/>
      <c r="BX40" s="528"/>
      <c r="BY40" s="528"/>
      <c r="BZ40" s="528"/>
      <c r="CA40" s="528"/>
      <c r="CB40" s="528"/>
      <c r="CC40" s="528"/>
      <c r="CD40" s="528"/>
      <c r="CE40" s="528"/>
      <c r="CF40" s="528"/>
      <c r="CG40" s="528"/>
      <c r="CH40" s="528"/>
      <c r="CI40" s="528"/>
      <c r="CJ40" s="528"/>
      <c r="CK40" s="528"/>
      <c r="CL40" s="528"/>
      <c r="CM40" s="528"/>
      <c r="CN40" s="528"/>
      <c r="CO40" s="528"/>
      <c r="CP40" s="528"/>
      <c r="CQ40" s="528"/>
      <c r="CR40" s="528"/>
      <c r="CS40" s="528"/>
      <c r="CT40" s="528"/>
      <c r="CU40" s="528"/>
      <c r="CV40" s="528"/>
      <c r="CW40" s="528"/>
      <c r="CX40" s="528"/>
      <c r="CY40" s="528"/>
      <c r="CZ40" s="528"/>
      <c r="DA40" s="528"/>
      <c r="DB40" s="528"/>
      <c r="DC40" s="528"/>
      <c r="DD40" s="528"/>
      <c r="DE40" s="528"/>
      <c r="DF40" s="528"/>
      <c r="DG40" s="528"/>
      <c r="DH40" s="528"/>
      <c r="DI40" s="528"/>
      <c r="DJ40" s="528"/>
      <c r="DK40" s="528"/>
      <c r="DL40" s="528"/>
      <c r="DM40" s="528"/>
      <c r="DN40" s="528"/>
      <c r="DO40" s="528"/>
      <c r="DP40" s="528"/>
      <c r="DQ40" s="528"/>
      <c r="DR40" s="528"/>
      <c r="DS40" s="528"/>
      <c r="DT40" s="528"/>
      <c r="DU40" s="528"/>
      <c r="DV40" s="528"/>
      <c r="DW40" s="528"/>
      <c r="DX40" s="528"/>
      <c r="DY40" s="528"/>
      <c r="DZ40" s="528"/>
      <c r="EA40" s="528"/>
      <c r="EB40" s="528"/>
      <c r="EC40" s="528"/>
      <c r="ED40" s="528"/>
      <c r="EE40" s="528"/>
      <c r="EF40" s="528"/>
      <c r="EG40" s="528"/>
      <c r="EH40" s="528"/>
      <c r="EI40" s="528"/>
      <c r="EJ40" s="528"/>
      <c r="EK40" s="528"/>
      <c r="EL40" s="528"/>
      <c r="EM40" s="528"/>
      <c r="EN40" s="528"/>
      <c r="EO40" s="528"/>
      <c r="EP40" s="528"/>
      <c r="EQ40" s="528"/>
      <c r="ER40" s="528"/>
      <c r="ES40" s="528"/>
      <c r="ET40" s="528"/>
      <c r="EU40" s="528"/>
      <c r="EV40" s="528"/>
      <c r="EW40" s="528"/>
      <c r="EX40" s="528"/>
      <c r="EY40" s="528"/>
      <c r="EZ40" s="528"/>
      <c r="FA40" s="528"/>
      <c r="FB40" s="528"/>
      <c r="FC40" s="528"/>
      <c r="FD40" s="528"/>
      <c r="FE40" s="528"/>
      <c r="FF40" s="528"/>
      <c r="FG40" s="528"/>
      <c r="FH40" s="528"/>
      <c r="FI40" s="528"/>
      <c r="FJ40" s="528"/>
      <c r="FK40" s="528"/>
      <c r="FL40" s="528"/>
      <c r="FM40" s="528"/>
      <c r="FN40" s="528"/>
      <c r="FO40" s="528"/>
      <c r="FP40" s="528"/>
      <c r="FQ40" s="528"/>
    </row>
    <row r="41" spans="1:173" ht="12.75" customHeight="1" x14ac:dyDescent="0.25">
      <c r="A41" s="595"/>
      <c r="B41" s="611"/>
      <c r="C41" s="440" t="s">
        <v>2087</v>
      </c>
      <c r="D41" s="440" t="s">
        <v>2323</v>
      </c>
      <c r="E41" s="616"/>
      <c r="F41" s="613"/>
      <c r="G41" s="617"/>
      <c r="H41" s="613">
        <v>888</v>
      </c>
      <c r="I41" s="613"/>
      <c r="J41" s="613">
        <v>71</v>
      </c>
      <c r="K41" s="613"/>
      <c r="L41" s="613">
        <v>109</v>
      </c>
      <c r="M41" s="613"/>
      <c r="N41" s="613">
        <v>279</v>
      </c>
      <c r="O41" s="613"/>
      <c r="P41" s="613">
        <v>169</v>
      </c>
      <c r="Q41" s="613"/>
      <c r="R41" s="613">
        <v>142</v>
      </c>
      <c r="S41" s="613"/>
      <c r="T41" s="613">
        <v>118</v>
      </c>
      <c r="U41" s="528"/>
      <c r="V41" s="597"/>
      <c r="W41" s="597"/>
      <c r="X41" s="597"/>
      <c r="Y41" s="597"/>
      <c r="Z41" s="528"/>
      <c r="AA41" s="528"/>
      <c r="AB41" s="528"/>
      <c r="AC41" s="597"/>
      <c r="AD41" s="528"/>
      <c r="AE41" s="597"/>
      <c r="AF41" s="528"/>
      <c r="AG41" s="597"/>
      <c r="AH41" s="528"/>
      <c r="AI41" s="597"/>
      <c r="AJ41" s="528"/>
      <c r="AK41" s="597"/>
      <c r="AL41" s="528"/>
      <c r="AM41" s="597"/>
      <c r="AN41" s="528"/>
      <c r="AO41" s="597"/>
      <c r="AP41" s="528"/>
      <c r="AQ41" s="528"/>
      <c r="AR41" s="528"/>
      <c r="AS41" s="528"/>
      <c r="AT41" s="528"/>
      <c r="AU41" s="528"/>
      <c r="AV41" s="528"/>
      <c r="AW41" s="528"/>
      <c r="AX41" s="528"/>
      <c r="AY41" s="528"/>
      <c r="AZ41" s="528"/>
      <c r="BA41" s="528"/>
      <c r="BB41" s="528"/>
      <c r="BC41" s="528"/>
      <c r="BD41" s="528"/>
      <c r="BE41" s="528"/>
      <c r="BF41" s="528"/>
      <c r="BG41" s="528"/>
      <c r="BH41" s="528"/>
      <c r="BI41" s="528"/>
      <c r="BJ41" s="528"/>
      <c r="BK41" s="528"/>
      <c r="BL41" s="528"/>
      <c r="BM41" s="528"/>
      <c r="BN41" s="528"/>
      <c r="BO41" s="528"/>
      <c r="BP41" s="528"/>
      <c r="BQ41" s="528"/>
      <c r="BR41" s="528"/>
      <c r="BS41" s="528"/>
      <c r="BT41" s="528"/>
      <c r="BU41" s="528"/>
      <c r="BV41" s="528"/>
      <c r="BW41" s="528"/>
      <c r="BX41" s="528"/>
      <c r="BY41" s="528"/>
      <c r="BZ41" s="528"/>
      <c r="CA41" s="528"/>
      <c r="CB41" s="528"/>
      <c r="CC41" s="528"/>
      <c r="CD41" s="528"/>
      <c r="CE41" s="528"/>
      <c r="CF41" s="528"/>
      <c r="CG41" s="528"/>
      <c r="CH41" s="528"/>
      <c r="CI41" s="528"/>
      <c r="CJ41" s="528"/>
      <c r="CK41" s="528"/>
      <c r="CL41" s="528"/>
      <c r="CM41" s="528"/>
      <c r="CN41" s="528"/>
      <c r="CO41" s="528"/>
      <c r="CP41" s="528"/>
      <c r="CQ41" s="528"/>
      <c r="CR41" s="528"/>
      <c r="CS41" s="528"/>
      <c r="CT41" s="528"/>
      <c r="CU41" s="528"/>
      <c r="CV41" s="528"/>
      <c r="CW41" s="528"/>
      <c r="CX41" s="528"/>
      <c r="CY41" s="528"/>
      <c r="CZ41" s="528"/>
      <c r="DA41" s="528"/>
      <c r="DB41" s="528"/>
      <c r="DC41" s="528"/>
      <c r="DD41" s="528"/>
      <c r="DE41" s="528"/>
      <c r="DF41" s="528"/>
      <c r="DG41" s="528"/>
      <c r="DH41" s="528"/>
      <c r="DI41" s="528"/>
      <c r="DJ41" s="528"/>
      <c r="DK41" s="528"/>
      <c r="DL41" s="528"/>
      <c r="DM41" s="528"/>
      <c r="DN41" s="528"/>
      <c r="DO41" s="528"/>
      <c r="DP41" s="528"/>
      <c r="DQ41" s="528"/>
      <c r="DR41" s="528"/>
      <c r="DS41" s="528"/>
      <c r="DT41" s="528"/>
      <c r="DU41" s="528"/>
      <c r="DV41" s="528"/>
      <c r="DW41" s="528"/>
      <c r="DX41" s="528"/>
      <c r="DY41" s="528"/>
      <c r="DZ41" s="528"/>
      <c r="EA41" s="528"/>
      <c r="EB41" s="528"/>
      <c r="EC41" s="528"/>
      <c r="ED41" s="528"/>
      <c r="EE41" s="528"/>
      <c r="EF41" s="528"/>
      <c r="EG41" s="528"/>
      <c r="EH41" s="528"/>
      <c r="EI41" s="528"/>
      <c r="EJ41" s="528"/>
      <c r="EK41" s="528"/>
      <c r="EL41" s="528"/>
      <c r="EM41" s="528"/>
      <c r="EN41" s="528"/>
      <c r="EO41" s="528"/>
      <c r="EP41" s="528"/>
      <c r="EQ41" s="528"/>
      <c r="ER41" s="528"/>
      <c r="ES41" s="528"/>
      <c r="ET41" s="528"/>
      <c r="EU41" s="528"/>
      <c r="EV41" s="528"/>
      <c r="EW41" s="528"/>
      <c r="EX41" s="528"/>
      <c r="EY41" s="528"/>
      <c r="EZ41" s="528"/>
      <c r="FA41" s="528"/>
      <c r="FB41" s="528"/>
      <c r="FC41" s="528"/>
      <c r="FD41" s="528"/>
      <c r="FE41" s="528"/>
      <c r="FF41" s="528"/>
      <c r="FG41" s="528"/>
      <c r="FH41" s="528"/>
      <c r="FI41" s="528"/>
      <c r="FJ41" s="528"/>
      <c r="FK41" s="528"/>
      <c r="FL41" s="528"/>
      <c r="FM41" s="528"/>
      <c r="FN41" s="528"/>
      <c r="FO41" s="528"/>
      <c r="FP41" s="528"/>
      <c r="FQ41" s="528"/>
    </row>
    <row r="42" spans="1:173" ht="12.75" customHeight="1" x14ac:dyDescent="0.25">
      <c r="A42" s="595"/>
      <c r="B42" s="611"/>
      <c r="C42" s="440" t="s">
        <v>2088</v>
      </c>
      <c r="D42" s="440" t="s">
        <v>2324</v>
      </c>
      <c r="E42" s="616"/>
      <c r="F42" s="613"/>
      <c r="G42" s="617"/>
      <c r="H42" s="613">
        <v>547</v>
      </c>
      <c r="I42" s="613"/>
      <c r="J42" s="613">
        <v>44</v>
      </c>
      <c r="K42" s="613"/>
      <c r="L42" s="613">
        <v>63</v>
      </c>
      <c r="M42" s="613"/>
      <c r="N42" s="613">
        <v>160</v>
      </c>
      <c r="O42" s="613"/>
      <c r="P42" s="613">
        <v>131</v>
      </c>
      <c r="Q42" s="613"/>
      <c r="R42" s="613">
        <v>77</v>
      </c>
      <c r="S42" s="613"/>
      <c r="T42" s="613">
        <v>72</v>
      </c>
      <c r="U42" s="528"/>
      <c r="V42" s="597"/>
      <c r="W42" s="597"/>
      <c r="X42" s="597"/>
      <c r="Y42" s="597"/>
      <c r="Z42" s="528"/>
      <c r="AA42" s="528"/>
      <c r="AB42" s="528"/>
      <c r="AC42" s="597"/>
      <c r="AD42" s="528"/>
      <c r="AE42" s="597"/>
      <c r="AF42" s="528"/>
      <c r="AG42" s="597"/>
      <c r="AH42" s="528"/>
      <c r="AI42" s="597"/>
      <c r="AJ42" s="528"/>
      <c r="AK42" s="597"/>
      <c r="AL42" s="528"/>
      <c r="AM42" s="597"/>
      <c r="AN42" s="528"/>
      <c r="AO42" s="597"/>
      <c r="AP42" s="528"/>
      <c r="AQ42" s="528"/>
      <c r="AR42" s="528"/>
      <c r="AS42" s="528"/>
      <c r="AT42" s="528"/>
      <c r="AU42" s="528"/>
      <c r="AV42" s="528"/>
      <c r="AW42" s="528"/>
      <c r="AX42" s="528"/>
      <c r="AY42" s="528"/>
      <c r="AZ42" s="528"/>
      <c r="BA42" s="528"/>
      <c r="BB42" s="528"/>
      <c r="BC42" s="528"/>
      <c r="BD42" s="528"/>
      <c r="BE42" s="528"/>
      <c r="BF42" s="528"/>
      <c r="BG42" s="528"/>
      <c r="BH42" s="528"/>
      <c r="BI42" s="528"/>
      <c r="BJ42" s="528"/>
      <c r="BK42" s="528"/>
      <c r="BL42" s="528"/>
      <c r="BM42" s="528"/>
      <c r="BN42" s="528"/>
      <c r="BO42" s="528"/>
      <c r="BP42" s="528"/>
      <c r="BQ42" s="528"/>
      <c r="BR42" s="528"/>
      <c r="BS42" s="528"/>
      <c r="BT42" s="528"/>
      <c r="BU42" s="528"/>
      <c r="BV42" s="528"/>
      <c r="BW42" s="528"/>
      <c r="BX42" s="528"/>
      <c r="BY42" s="528"/>
      <c r="BZ42" s="528"/>
      <c r="CA42" s="528"/>
      <c r="CB42" s="528"/>
      <c r="CC42" s="528"/>
      <c r="CD42" s="528"/>
      <c r="CE42" s="528"/>
      <c r="CF42" s="528"/>
      <c r="CG42" s="528"/>
      <c r="CH42" s="528"/>
      <c r="CI42" s="528"/>
      <c r="CJ42" s="528"/>
      <c r="CK42" s="528"/>
      <c r="CL42" s="528"/>
      <c r="CM42" s="528"/>
      <c r="CN42" s="528"/>
      <c r="CO42" s="528"/>
      <c r="CP42" s="528"/>
      <c r="CQ42" s="528"/>
      <c r="CR42" s="528"/>
      <c r="CS42" s="528"/>
      <c r="CT42" s="528"/>
      <c r="CU42" s="528"/>
      <c r="CV42" s="528"/>
      <c r="CW42" s="528"/>
      <c r="CX42" s="528"/>
      <c r="CY42" s="528"/>
      <c r="CZ42" s="528"/>
      <c r="DA42" s="528"/>
      <c r="DB42" s="528"/>
      <c r="DC42" s="528"/>
      <c r="DD42" s="528"/>
      <c r="DE42" s="528"/>
      <c r="DF42" s="528"/>
      <c r="DG42" s="528"/>
      <c r="DH42" s="528"/>
      <c r="DI42" s="528"/>
      <c r="DJ42" s="528"/>
      <c r="DK42" s="528"/>
      <c r="DL42" s="528"/>
      <c r="DM42" s="528"/>
      <c r="DN42" s="528"/>
      <c r="DO42" s="528"/>
      <c r="DP42" s="528"/>
      <c r="DQ42" s="528"/>
      <c r="DR42" s="528"/>
      <c r="DS42" s="528"/>
      <c r="DT42" s="528"/>
      <c r="DU42" s="528"/>
      <c r="DV42" s="528"/>
      <c r="DW42" s="528"/>
      <c r="DX42" s="528"/>
      <c r="DY42" s="528"/>
      <c r="DZ42" s="528"/>
      <c r="EA42" s="528"/>
      <c r="EB42" s="528"/>
      <c r="EC42" s="528"/>
      <c r="ED42" s="528"/>
      <c r="EE42" s="528"/>
      <c r="EF42" s="528"/>
      <c r="EG42" s="528"/>
      <c r="EH42" s="528"/>
      <c r="EI42" s="528"/>
      <c r="EJ42" s="528"/>
      <c r="EK42" s="528"/>
      <c r="EL42" s="528"/>
      <c r="EM42" s="528"/>
      <c r="EN42" s="528"/>
      <c r="EO42" s="528"/>
      <c r="EP42" s="528"/>
      <c r="EQ42" s="528"/>
      <c r="ER42" s="528"/>
      <c r="ES42" s="528"/>
      <c r="ET42" s="528"/>
      <c r="EU42" s="528"/>
      <c r="EV42" s="528"/>
      <c r="EW42" s="528"/>
      <c r="EX42" s="528"/>
      <c r="EY42" s="528"/>
      <c r="EZ42" s="528"/>
      <c r="FA42" s="528"/>
      <c r="FB42" s="528"/>
      <c r="FC42" s="528"/>
      <c r="FD42" s="528"/>
      <c r="FE42" s="528"/>
      <c r="FF42" s="528"/>
      <c r="FG42" s="528"/>
      <c r="FH42" s="528"/>
      <c r="FI42" s="528"/>
      <c r="FJ42" s="528"/>
      <c r="FK42" s="528"/>
      <c r="FL42" s="528"/>
      <c r="FM42" s="528"/>
      <c r="FN42" s="528"/>
      <c r="FO42" s="528"/>
      <c r="FP42" s="528"/>
      <c r="FQ42" s="528"/>
    </row>
    <row r="43" spans="1:173" ht="12.75" customHeight="1" x14ac:dyDescent="0.25">
      <c r="A43" s="595"/>
      <c r="B43" s="611"/>
      <c r="C43" s="440" t="s">
        <v>2089</v>
      </c>
      <c r="D43" s="440" t="s">
        <v>2090</v>
      </c>
      <c r="E43" s="616"/>
      <c r="F43" s="613"/>
      <c r="G43" s="617"/>
      <c r="H43" s="613">
        <v>676</v>
      </c>
      <c r="I43" s="613"/>
      <c r="J43" s="613">
        <v>62</v>
      </c>
      <c r="K43" s="613"/>
      <c r="L43" s="613">
        <v>66</v>
      </c>
      <c r="M43" s="613"/>
      <c r="N43" s="613">
        <v>211</v>
      </c>
      <c r="O43" s="613"/>
      <c r="P43" s="613">
        <v>158</v>
      </c>
      <c r="Q43" s="613"/>
      <c r="R43" s="613">
        <v>108</v>
      </c>
      <c r="S43" s="613"/>
      <c r="T43" s="613">
        <v>71</v>
      </c>
      <c r="U43" s="528"/>
      <c r="V43" s="597"/>
      <c r="W43" s="597"/>
      <c r="X43" s="597"/>
      <c r="Y43" s="597"/>
      <c r="Z43" s="528"/>
      <c r="AA43" s="528"/>
      <c r="AB43" s="528"/>
      <c r="AC43" s="597"/>
      <c r="AD43" s="528"/>
      <c r="AE43" s="597"/>
      <c r="AF43" s="528"/>
      <c r="AG43" s="597"/>
      <c r="AH43" s="528"/>
      <c r="AI43" s="597"/>
      <c r="AJ43" s="528"/>
      <c r="AK43" s="597"/>
      <c r="AL43" s="528"/>
      <c r="AM43" s="597"/>
      <c r="AN43" s="528"/>
      <c r="AO43" s="597"/>
      <c r="AP43" s="528"/>
      <c r="AQ43" s="528"/>
      <c r="AR43" s="528"/>
      <c r="AS43" s="528"/>
      <c r="AT43" s="528"/>
      <c r="AU43" s="528"/>
      <c r="AV43" s="528"/>
      <c r="AW43" s="528"/>
      <c r="AX43" s="528"/>
      <c r="AY43" s="528"/>
      <c r="AZ43" s="528"/>
      <c r="BA43" s="528"/>
      <c r="BB43" s="528"/>
      <c r="BC43" s="528"/>
      <c r="BD43" s="528"/>
      <c r="BE43" s="528"/>
      <c r="BF43" s="528"/>
      <c r="BG43" s="528"/>
      <c r="BH43" s="528"/>
      <c r="BI43" s="528"/>
      <c r="BJ43" s="528"/>
      <c r="BK43" s="528"/>
      <c r="BL43" s="528"/>
      <c r="BM43" s="528"/>
      <c r="BN43" s="528"/>
      <c r="BO43" s="528"/>
      <c r="BP43" s="528"/>
      <c r="BQ43" s="528"/>
      <c r="BR43" s="528"/>
      <c r="BS43" s="528"/>
      <c r="BT43" s="528"/>
      <c r="BU43" s="528"/>
      <c r="BV43" s="528"/>
      <c r="BW43" s="528"/>
      <c r="BX43" s="528"/>
      <c r="BY43" s="528"/>
      <c r="BZ43" s="528"/>
      <c r="CA43" s="528"/>
      <c r="CB43" s="528"/>
      <c r="CC43" s="528"/>
      <c r="CD43" s="528"/>
      <c r="CE43" s="528"/>
      <c r="CF43" s="528"/>
      <c r="CG43" s="528"/>
      <c r="CH43" s="528"/>
      <c r="CI43" s="528"/>
      <c r="CJ43" s="528"/>
      <c r="CK43" s="528"/>
      <c r="CL43" s="528"/>
      <c r="CM43" s="528"/>
      <c r="CN43" s="528"/>
      <c r="CO43" s="528"/>
      <c r="CP43" s="528"/>
      <c r="CQ43" s="528"/>
      <c r="CR43" s="528"/>
      <c r="CS43" s="528"/>
      <c r="CT43" s="528"/>
      <c r="CU43" s="528"/>
      <c r="CV43" s="528"/>
      <c r="CW43" s="528"/>
      <c r="CX43" s="528"/>
      <c r="CY43" s="528"/>
      <c r="CZ43" s="528"/>
      <c r="DA43" s="528"/>
      <c r="DB43" s="528"/>
      <c r="DC43" s="528"/>
      <c r="DD43" s="528"/>
      <c r="DE43" s="528"/>
      <c r="DF43" s="528"/>
      <c r="DG43" s="528"/>
      <c r="DH43" s="528"/>
      <c r="DI43" s="528"/>
      <c r="DJ43" s="528"/>
      <c r="DK43" s="528"/>
      <c r="DL43" s="528"/>
      <c r="DM43" s="528"/>
      <c r="DN43" s="528"/>
      <c r="DO43" s="528"/>
      <c r="DP43" s="528"/>
      <c r="DQ43" s="528"/>
      <c r="DR43" s="528"/>
      <c r="DS43" s="528"/>
      <c r="DT43" s="528"/>
      <c r="DU43" s="528"/>
      <c r="DV43" s="528"/>
      <c r="DW43" s="528"/>
      <c r="DX43" s="528"/>
      <c r="DY43" s="528"/>
      <c r="DZ43" s="528"/>
      <c r="EA43" s="528"/>
      <c r="EB43" s="528"/>
      <c r="EC43" s="528"/>
      <c r="ED43" s="528"/>
      <c r="EE43" s="528"/>
      <c r="EF43" s="528"/>
      <c r="EG43" s="528"/>
      <c r="EH43" s="528"/>
      <c r="EI43" s="528"/>
      <c r="EJ43" s="528"/>
      <c r="EK43" s="528"/>
      <c r="EL43" s="528"/>
      <c r="EM43" s="528"/>
      <c r="EN43" s="528"/>
      <c r="EO43" s="528"/>
      <c r="EP43" s="528"/>
      <c r="EQ43" s="528"/>
      <c r="ER43" s="528"/>
      <c r="ES43" s="528"/>
      <c r="ET43" s="528"/>
      <c r="EU43" s="528"/>
      <c r="EV43" s="528"/>
      <c r="EW43" s="528"/>
      <c r="EX43" s="528"/>
      <c r="EY43" s="528"/>
      <c r="EZ43" s="528"/>
      <c r="FA43" s="528"/>
      <c r="FB43" s="528"/>
      <c r="FC43" s="528"/>
      <c r="FD43" s="528"/>
      <c r="FE43" s="528"/>
      <c r="FF43" s="528"/>
      <c r="FG43" s="528"/>
      <c r="FH43" s="528"/>
      <c r="FI43" s="528"/>
      <c r="FJ43" s="528"/>
      <c r="FK43" s="528"/>
      <c r="FL43" s="528"/>
      <c r="FM43" s="528"/>
      <c r="FN43" s="528"/>
      <c r="FO43" s="528"/>
      <c r="FP43" s="528"/>
      <c r="FQ43" s="528"/>
    </row>
    <row r="44" spans="1:173" ht="12.75" customHeight="1" x14ac:dyDescent="0.25">
      <c r="A44" s="595"/>
      <c r="B44" s="611"/>
      <c r="C44" s="440" t="s">
        <v>2091</v>
      </c>
      <c r="D44" s="440" t="s">
        <v>2092</v>
      </c>
      <c r="E44" s="616"/>
      <c r="F44" s="613"/>
      <c r="G44" s="617"/>
      <c r="H44" s="613">
        <v>2257</v>
      </c>
      <c r="I44" s="613"/>
      <c r="J44" s="613">
        <v>141</v>
      </c>
      <c r="K44" s="613"/>
      <c r="L44" s="613">
        <v>217</v>
      </c>
      <c r="M44" s="613"/>
      <c r="N44" s="613">
        <v>817</v>
      </c>
      <c r="O44" s="613"/>
      <c r="P44" s="613">
        <v>494</v>
      </c>
      <c r="Q44" s="613"/>
      <c r="R44" s="613">
        <v>350</v>
      </c>
      <c r="S44" s="613"/>
      <c r="T44" s="613">
        <v>238</v>
      </c>
      <c r="U44" s="528"/>
      <c r="V44" s="597"/>
      <c r="W44" s="597"/>
      <c r="X44" s="597"/>
      <c r="Y44" s="597"/>
      <c r="Z44" s="528"/>
      <c r="AA44" s="528"/>
      <c r="AB44" s="528"/>
      <c r="AC44" s="597"/>
      <c r="AD44" s="528"/>
      <c r="AE44" s="597"/>
      <c r="AF44" s="528"/>
      <c r="AG44" s="597"/>
      <c r="AH44" s="528"/>
      <c r="AI44" s="597"/>
      <c r="AJ44" s="528"/>
      <c r="AK44" s="597"/>
      <c r="AL44" s="528"/>
      <c r="AM44" s="597"/>
      <c r="AN44" s="528"/>
      <c r="AO44" s="597"/>
      <c r="AP44" s="528"/>
      <c r="AQ44" s="528"/>
      <c r="AR44" s="528"/>
      <c r="AS44" s="528"/>
      <c r="AT44" s="528"/>
      <c r="AU44" s="528"/>
      <c r="AV44" s="528"/>
      <c r="AW44" s="528"/>
      <c r="AX44" s="528"/>
      <c r="AY44" s="528"/>
      <c r="AZ44" s="528"/>
      <c r="BA44" s="528"/>
      <c r="BB44" s="528"/>
      <c r="BC44" s="528"/>
      <c r="BD44" s="528"/>
      <c r="BE44" s="528"/>
      <c r="BF44" s="528"/>
      <c r="BG44" s="528"/>
      <c r="BH44" s="528"/>
      <c r="BI44" s="528"/>
      <c r="BJ44" s="528"/>
      <c r="BK44" s="528"/>
      <c r="BL44" s="528"/>
      <c r="BM44" s="528"/>
      <c r="BN44" s="528"/>
      <c r="BO44" s="528"/>
      <c r="BP44" s="528"/>
      <c r="BQ44" s="528"/>
      <c r="BR44" s="528"/>
      <c r="BS44" s="528"/>
      <c r="BT44" s="528"/>
      <c r="BU44" s="528"/>
      <c r="BV44" s="528"/>
      <c r="BW44" s="528"/>
      <c r="BX44" s="528"/>
      <c r="BY44" s="528"/>
      <c r="BZ44" s="528"/>
      <c r="CA44" s="528"/>
      <c r="CB44" s="528"/>
      <c r="CC44" s="528"/>
      <c r="CD44" s="528"/>
      <c r="CE44" s="528"/>
      <c r="CF44" s="528"/>
      <c r="CG44" s="528"/>
      <c r="CH44" s="528"/>
      <c r="CI44" s="528"/>
      <c r="CJ44" s="528"/>
      <c r="CK44" s="528"/>
      <c r="CL44" s="528"/>
      <c r="CM44" s="528"/>
      <c r="CN44" s="528"/>
      <c r="CO44" s="528"/>
      <c r="CP44" s="528"/>
      <c r="CQ44" s="528"/>
      <c r="CR44" s="528"/>
      <c r="CS44" s="528"/>
      <c r="CT44" s="528"/>
      <c r="CU44" s="528"/>
      <c r="CV44" s="528"/>
      <c r="CW44" s="528"/>
      <c r="CX44" s="528"/>
      <c r="CY44" s="528"/>
      <c r="CZ44" s="528"/>
      <c r="DA44" s="528"/>
      <c r="DB44" s="528"/>
      <c r="DC44" s="528"/>
      <c r="DD44" s="528"/>
      <c r="DE44" s="528"/>
      <c r="DF44" s="528"/>
      <c r="DG44" s="528"/>
      <c r="DH44" s="528"/>
      <c r="DI44" s="528"/>
      <c r="DJ44" s="528"/>
      <c r="DK44" s="528"/>
      <c r="DL44" s="528"/>
      <c r="DM44" s="528"/>
      <c r="DN44" s="528"/>
      <c r="DO44" s="528"/>
      <c r="DP44" s="528"/>
      <c r="DQ44" s="528"/>
      <c r="DR44" s="528"/>
      <c r="DS44" s="528"/>
      <c r="DT44" s="528"/>
      <c r="DU44" s="528"/>
      <c r="DV44" s="528"/>
      <c r="DW44" s="528"/>
      <c r="DX44" s="528"/>
      <c r="DY44" s="528"/>
      <c r="DZ44" s="528"/>
      <c r="EA44" s="528"/>
      <c r="EB44" s="528"/>
      <c r="EC44" s="528"/>
      <c r="ED44" s="528"/>
      <c r="EE44" s="528"/>
      <c r="EF44" s="528"/>
      <c r="EG44" s="528"/>
      <c r="EH44" s="528"/>
      <c r="EI44" s="528"/>
      <c r="EJ44" s="528"/>
      <c r="EK44" s="528"/>
      <c r="EL44" s="528"/>
      <c r="EM44" s="528"/>
      <c r="EN44" s="528"/>
      <c r="EO44" s="528"/>
      <c r="EP44" s="528"/>
      <c r="EQ44" s="528"/>
      <c r="ER44" s="528"/>
      <c r="ES44" s="528"/>
      <c r="ET44" s="528"/>
      <c r="EU44" s="528"/>
      <c r="EV44" s="528"/>
      <c r="EW44" s="528"/>
      <c r="EX44" s="528"/>
      <c r="EY44" s="528"/>
      <c r="EZ44" s="528"/>
      <c r="FA44" s="528"/>
      <c r="FB44" s="528"/>
      <c r="FC44" s="528"/>
      <c r="FD44" s="528"/>
      <c r="FE44" s="528"/>
      <c r="FF44" s="528"/>
      <c r="FG44" s="528"/>
      <c r="FH44" s="528"/>
      <c r="FI44" s="528"/>
      <c r="FJ44" s="528"/>
      <c r="FK44" s="528"/>
      <c r="FL44" s="528"/>
      <c r="FM44" s="528"/>
      <c r="FN44" s="528"/>
      <c r="FO44" s="528"/>
      <c r="FP44" s="528"/>
      <c r="FQ44" s="528"/>
    </row>
    <row r="45" spans="1:173" ht="12.75" customHeight="1" x14ac:dyDescent="0.25">
      <c r="A45" s="595"/>
      <c r="B45" s="611"/>
      <c r="C45" s="440" t="s">
        <v>2093</v>
      </c>
      <c r="D45" s="440" t="s">
        <v>2094</v>
      </c>
      <c r="E45" s="616"/>
      <c r="F45" s="613"/>
      <c r="G45" s="617"/>
      <c r="H45" s="613">
        <v>2872</v>
      </c>
      <c r="I45" s="613"/>
      <c r="J45" s="613">
        <v>168</v>
      </c>
      <c r="K45" s="613"/>
      <c r="L45" s="613">
        <v>282</v>
      </c>
      <c r="M45" s="613"/>
      <c r="N45" s="613">
        <v>914</v>
      </c>
      <c r="O45" s="613"/>
      <c r="P45" s="613">
        <v>740</v>
      </c>
      <c r="Q45" s="613"/>
      <c r="R45" s="613">
        <v>439</v>
      </c>
      <c r="S45" s="613"/>
      <c r="T45" s="613">
        <v>329</v>
      </c>
      <c r="U45" s="528"/>
      <c r="V45" s="597"/>
      <c r="W45" s="597"/>
      <c r="X45" s="597"/>
      <c r="Y45" s="597"/>
      <c r="Z45" s="528"/>
      <c r="AA45" s="528"/>
      <c r="AB45" s="528"/>
      <c r="AC45" s="597"/>
      <c r="AD45" s="528"/>
      <c r="AE45" s="597"/>
      <c r="AF45" s="528"/>
      <c r="AG45" s="597"/>
      <c r="AH45" s="528"/>
      <c r="AI45" s="597"/>
      <c r="AJ45" s="528"/>
      <c r="AK45" s="597"/>
      <c r="AL45" s="528"/>
      <c r="AM45" s="597"/>
      <c r="AN45" s="528"/>
      <c r="AO45" s="597"/>
      <c r="AP45" s="528"/>
      <c r="AQ45" s="528"/>
      <c r="AR45" s="528"/>
      <c r="AS45" s="528"/>
      <c r="AT45" s="528"/>
      <c r="AU45" s="528"/>
      <c r="AV45" s="528"/>
      <c r="AW45" s="528"/>
      <c r="AX45" s="528"/>
      <c r="AY45" s="528"/>
      <c r="AZ45" s="528"/>
      <c r="BA45" s="528"/>
      <c r="BB45" s="528"/>
      <c r="BC45" s="528"/>
      <c r="BD45" s="528"/>
      <c r="BE45" s="528"/>
      <c r="BF45" s="528"/>
      <c r="BG45" s="528"/>
      <c r="BH45" s="528"/>
      <c r="BI45" s="528"/>
      <c r="BJ45" s="528"/>
      <c r="BK45" s="528"/>
      <c r="BL45" s="528"/>
      <c r="BM45" s="528"/>
      <c r="BN45" s="528"/>
      <c r="BO45" s="528"/>
      <c r="BP45" s="528"/>
      <c r="BQ45" s="528"/>
      <c r="BR45" s="528"/>
      <c r="BS45" s="528"/>
      <c r="BT45" s="528"/>
      <c r="BU45" s="528"/>
      <c r="BV45" s="528"/>
      <c r="BW45" s="528"/>
      <c r="BX45" s="528"/>
      <c r="BY45" s="528"/>
      <c r="BZ45" s="528"/>
      <c r="CA45" s="528"/>
      <c r="CB45" s="528"/>
      <c r="CC45" s="528"/>
      <c r="CD45" s="528"/>
      <c r="CE45" s="528"/>
      <c r="CF45" s="528"/>
      <c r="CG45" s="528"/>
      <c r="CH45" s="528"/>
      <c r="CI45" s="528"/>
      <c r="CJ45" s="528"/>
      <c r="CK45" s="528"/>
      <c r="CL45" s="528"/>
      <c r="CM45" s="528"/>
      <c r="CN45" s="528"/>
      <c r="CO45" s="528"/>
      <c r="CP45" s="528"/>
      <c r="CQ45" s="528"/>
      <c r="CR45" s="528"/>
      <c r="CS45" s="528"/>
      <c r="CT45" s="528"/>
      <c r="CU45" s="528"/>
      <c r="CV45" s="528"/>
      <c r="CW45" s="528"/>
      <c r="CX45" s="528"/>
      <c r="CY45" s="528"/>
      <c r="CZ45" s="528"/>
      <c r="DA45" s="528"/>
      <c r="DB45" s="528"/>
      <c r="DC45" s="528"/>
      <c r="DD45" s="528"/>
      <c r="DE45" s="528"/>
      <c r="DF45" s="528"/>
      <c r="DG45" s="528"/>
      <c r="DH45" s="528"/>
      <c r="DI45" s="528"/>
      <c r="DJ45" s="528"/>
      <c r="DK45" s="528"/>
      <c r="DL45" s="528"/>
      <c r="DM45" s="528"/>
      <c r="DN45" s="528"/>
      <c r="DO45" s="528"/>
      <c r="DP45" s="528"/>
      <c r="DQ45" s="528"/>
      <c r="DR45" s="528"/>
      <c r="DS45" s="528"/>
      <c r="DT45" s="528"/>
      <c r="DU45" s="528"/>
      <c r="DV45" s="528"/>
      <c r="DW45" s="528"/>
      <c r="DX45" s="528"/>
      <c r="DY45" s="528"/>
      <c r="DZ45" s="528"/>
      <c r="EA45" s="528"/>
      <c r="EB45" s="528"/>
      <c r="EC45" s="528"/>
      <c r="ED45" s="528"/>
      <c r="EE45" s="528"/>
      <c r="EF45" s="528"/>
      <c r="EG45" s="528"/>
      <c r="EH45" s="528"/>
      <c r="EI45" s="528"/>
      <c r="EJ45" s="528"/>
      <c r="EK45" s="528"/>
      <c r="EL45" s="528"/>
      <c r="EM45" s="528"/>
      <c r="EN45" s="528"/>
      <c r="EO45" s="528"/>
      <c r="EP45" s="528"/>
      <c r="EQ45" s="528"/>
      <c r="ER45" s="528"/>
      <c r="ES45" s="528"/>
      <c r="ET45" s="528"/>
      <c r="EU45" s="528"/>
      <c r="EV45" s="528"/>
      <c r="EW45" s="528"/>
      <c r="EX45" s="528"/>
      <c r="EY45" s="528"/>
      <c r="EZ45" s="528"/>
      <c r="FA45" s="528"/>
      <c r="FB45" s="528"/>
      <c r="FC45" s="528"/>
      <c r="FD45" s="528"/>
      <c r="FE45" s="528"/>
      <c r="FF45" s="528"/>
      <c r="FG45" s="528"/>
      <c r="FH45" s="528"/>
      <c r="FI45" s="528"/>
      <c r="FJ45" s="528"/>
      <c r="FK45" s="528"/>
      <c r="FL45" s="528"/>
      <c r="FM45" s="528"/>
      <c r="FN45" s="528"/>
      <c r="FO45" s="528"/>
      <c r="FP45" s="528"/>
      <c r="FQ45" s="528"/>
    </row>
    <row r="46" spans="1:173" ht="12.75" customHeight="1" x14ac:dyDescent="0.25">
      <c r="A46" s="595"/>
      <c r="B46" s="611"/>
      <c r="C46" s="440" t="s">
        <v>2095</v>
      </c>
      <c r="D46" s="440" t="s">
        <v>2096</v>
      </c>
      <c r="E46" s="616"/>
      <c r="F46" s="613"/>
      <c r="G46" s="617"/>
      <c r="H46" s="613">
        <v>818</v>
      </c>
      <c r="I46" s="613"/>
      <c r="J46" s="613">
        <v>67</v>
      </c>
      <c r="K46" s="613"/>
      <c r="L46" s="613">
        <v>93</v>
      </c>
      <c r="M46" s="613"/>
      <c r="N46" s="613">
        <v>242</v>
      </c>
      <c r="O46" s="613"/>
      <c r="P46" s="613">
        <v>209</v>
      </c>
      <c r="Q46" s="613"/>
      <c r="R46" s="613">
        <v>118</v>
      </c>
      <c r="S46" s="613"/>
      <c r="T46" s="613">
        <v>89</v>
      </c>
      <c r="U46" s="528"/>
      <c r="V46" s="597"/>
      <c r="W46" s="597"/>
      <c r="X46" s="597"/>
      <c r="Y46" s="597"/>
      <c r="Z46" s="528"/>
      <c r="AA46" s="528"/>
      <c r="AB46" s="528"/>
      <c r="AC46" s="597"/>
      <c r="AD46" s="528"/>
      <c r="AE46" s="597"/>
      <c r="AF46" s="528"/>
      <c r="AG46" s="597"/>
      <c r="AH46" s="528"/>
      <c r="AI46" s="597"/>
      <c r="AJ46" s="528"/>
      <c r="AK46" s="597"/>
      <c r="AL46" s="528"/>
      <c r="AM46" s="597"/>
      <c r="AN46" s="528"/>
      <c r="AO46" s="597"/>
      <c r="AP46" s="528"/>
      <c r="AQ46" s="528"/>
      <c r="AR46" s="528"/>
      <c r="AS46" s="528"/>
      <c r="AT46" s="528"/>
      <c r="AU46" s="528"/>
      <c r="AV46" s="528"/>
      <c r="AW46" s="528"/>
      <c r="AX46" s="528"/>
      <c r="AY46" s="528"/>
      <c r="AZ46" s="528"/>
      <c r="BA46" s="528"/>
      <c r="BB46" s="528"/>
      <c r="BC46" s="528"/>
      <c r="BD46" s="528"/>
      <c r="BE46" s="528"/>
      <c r="BF46" s="528"/>
      <c r="BG46" s="528"/>
      <c r="BH46" s="528"/>
      <c r="BI46" s="528"/>
      <c r="BJ46" s="528"/>
      <c r="BK46" s="528"/>
      <c r="BL46" s="528"/>
      <c r="BM46" s="528"/>
      <c r="BN46" s="528"/>
      <c r="BO46" s="528"/>
      <c r="BP46" s="528"/>
      <c r="BQ46" s="528"/>
      <c r="BR46" s="528"/>
      <c r="BS46" s="528"/>
      <c r="BT46" s="528"/>
      <c r="BU46" s="528"/>
      <c r="BV46" s="528"/>
      <c r="BW46" s="528"/>
      <c r="BX46" s="528"/>
      <c r="BY46" s="528"/>
      <c r="BZ46" s="528"/>
      <c r="CA46" s="528"/>
      <c r="CB46" s="528"/>
      <c r="CC46" s="528"/>
      <c r="CD46" s="528"/>
      <c r="CE46" s="528"/>
      <c r="CF46" s="528"/>
      <c r="CG46" s="528"/>
      <c r="CH46" s="528"/>
      <c r="CI46" s="528"/>
      <c r="CJ46" s="528"/>
      <c r="CK46" s="528"/>
      <c r="CL46" s="528"/>
      <c r="CM46" s="528"/>
      <c r="CN46" s="528"/>
      <c r="CO46" s="528"/>
      <c r="CP46" s="528"/>
      <c r="CQ46" s="528"/>
      <c r="CR46" s="528"/>
      <c r="CS46" s="528"/>
      <c r="CT46" s="528"/>
      <c r="CU46" s="528"/>
      <c r="CV46" s="528"/>
      <c r="CW46" s="528"/>
      <c r="CX46" s="528"/>
      <c r="CY46" s="528"/>
      <c r="CZ46" s="528"/>
      <c r="DA46" s="528"/>
      <c r="DB46" s="528"/>
      <c r="DC46" s="528"/>
      <c r="DD46" s="528"/>
      <c r="DE46" s="528"/>
      <c r="DF46" s="528"/>
      <c r="DG46" s="528"/>
      <c r="DH46" s="528"/>
      <c r="DI46" s="528"/>
      <c r="DJ46" s="528"/>
      <c r="DK46" s="528"/>
      <c r="DL46" s="528"/>
      <c r="DM46" s="528"/>
      <c r="DN46" s="528"/>
      <c r="DO46" s="528"/>
      <c r="DP46" s="528"/>
      <c r="DQ46" s="528"/>
      <c r="DR46" s="528"/>
      <c r="DS46" s="528"/>
      <c r="DT46" s="528"/>
      <c r="DU46" s="528"/>
      <c r="DV46" s="528"/>
      <c r="DW46" s="528"/>
      <c r="DX46" s="528"/>
      <c r="DY46" s="528"/>
      <c r="DZ46" s="528"/>
      <c r="EA46" s="528"/>
      <c r="EB46" s="528"/>
      <c r="EC46" s="528"/>
      <c r="ED46" s="528"/>
      <c r="EE46" s="528"/>
      <c r="EF46" s="528"/>
      <c r="EG46" s="528"/>
      <c r="EH46" s="528"/>
      <c r="EI46" s="528"/>
      <c r="EJ46" s="528"/>
      <c r="EK46" s="528"/>
      <c r="EL46" s="528"/>
      <c r="EM46" s="528"/>
      <c r="EN46" s="528"/>
      <c r="EO46" s="528"/>
      <c r="EP46" s="528"/>
      <c r="EQ46" s="528"/>
      <c r="ER46" s="528"/>
      <c r="ES46" s="528"/>
      <c r="ET46" s="528"/>
      <c r="EU46" s="528"/>
      <c r="EV46" s="528"/>
      <c r="EW46" s="528"/>
      <c r="EX46" s="528"/>
      <c r="EY46" s="528"/>
      <c r="EZ46" s="528"/>
      <c r="FA46" s="528"/>
      <c r="FB46" s="528"/>
      <c r="FC46" s="528"/>
      <c r="FD46" s="528"/>
      <c r="FE46" s="528"/>
      <c r="FF46" s="528"/>
      <c r="FG46" s="528"/>
      <c r="FH46" s="528"/>
      <c r="FI46" s="528"/>
      <c r="FJ46" s="528"/>
      <c r="FK46" s="528"/>
      <c r="FL46" s="528"/>
      <c r="FM46" s="528"/>
      <c r="FN46" s="528"/>
      <c r="FO46" s="528"/>
      <c r="FP46" s="528"/>
      <c r="FQ46" s="528"/>
    </row>
    <row r="47" spans="1:173" ht="12.75" customHeight="1" x14ac:dyDescent="0.25">
      <c r="A47" s="595"/>
      <c r="B47" s="611"/>
      <c r="C47" s="440" t="s">
        <v>2097</v>
      </c>
      <c r="D47" s="440" t="s">
        <v>2098</v>
      </c>
      <c r="E47" s="616"/>
      <c r="F47" s="613"/>
      <c r="G47" s="617"/>
      <c r="H47" s="613">
        <v>750</v>
      </c>
      <c r="I47" s="613"/>
      <c r="J47" s="613">
        <v>65</v>
      </c>
      <c r="K47" s="613"/>
      <c r="L47" s="613">
        <v>71</v>
      </c>
      <c r="M47" s="613"/>
      <c r="N47" s="613">
        <v>268</v>
      </c>
      <c r="O47" s="613"/>
      <c r="P47" s="613">
        <v>168</v>
      </c>
      <c r="Q47" s="613"/>
      <c r="R47" s="613">
        <v>94</v>
      </c>
      <c r="S47" s="613"/>
      <c r="T47" s="613">
        <v>84</v>
      </c>
      <c r="U47" s="528"/>
      <c r="V47" s="597"/>
      <c r="W47" s="597"/>
      <c r="X47" s="597"/>
      <c r="Y47" s="597"/>
      <c r="Z47" s="528"/>
      <c r="AA47" s="528"/>
      <c r="AB47" s="528"/>
      <c r="AC47" s="597"/>
      <c r="AD47" s="528"/>
      <c r="AE47" s="597"/>
      <c r="AF47" s="528"/>
      <c r="AG47" s="597"/>
      <c r="AH47" s="528"/>
      <c r="AI47" s="597"/>
      <c r="AJ47" s="528"/>
      <c r="AK47" s="597"/>
      <c r="AL47" s="528"/>
      <c r="AM47" s="597"/>
      <c r="AN47" s="528"/>
      <c r="AO47" s="597"/>
      <c r="AP47" s="528"/>
      <c r="AQ47" s="528"/>
      <c r="AR47" s="528"/>
      <c r="AS47" s="528"/>
      <c r="AT47" s="528"/>
      <c r="AU47" s="528"/>
      <c r="AV47" s="528"/>
      <c r="AW47" s="528"/>
      <c r="AX47" s="528"/>
      <c r="AY47" s="528"/>
      <c r="AZ47" s="528"/>
      <c r="BA47" s="528"/>
      <c r="BB47" s="528"/>
      <c r="BC47" s="528"/>
      <c r="BD47" s="528"/>
      <c r="BE47" s="528"/>
      <c r="BF47" s="528"/>
      <c r="BG47" s="528"/>
      <c r="BH47" s="528"/>
      <c r="BI47" s="528"/>
      <c r="BJ47" s="528"/>
      <c r="BK47" s="528"/>
      <c r="BL47" s="528"/>
      <c r="BM47" s="528"/>
      <c r="BN47" s="528"/>
      <c r="BO47" s="528"/>
      <c r="BP47" s="528"/>
      <c r="BQ47" s="528"/>
      <c r="BR47" s="528"/>
      <c r="BS47" s="528"/>
      <c r="BT47" s="528"/>
      <c r="BU47" s="528"/>
      <c r="BV47" s="528"/>
      <c r="BW47" s="528"/>
      <c r="BX47" s="528"/>
      <c r="BY47" s="528"/>
      <c r="BZ47" s="528"/>
      <c r="CA47" s="528"/>
      <c r="CB47" s="528"/>
      <c r="CC47" s="528"/>
      <c r="CD47" s="528"/>
      <c r="CE47" s="528"/>
      <c r="CF47" s="528"/>
      <c r="CG47" s="528"/>
      <c r="CH47" s="528"/>
      <c r="CI47" s="528"/>
      <c r="CJ47" s="528"/>
      <c r="CK47" s="528"/>
      <c r="CL47" s="528"/>
      <c r="CM47" s="528"/>
      <c r="CN47" s="528"/>
      <c r="CO47" s="528"/>
      <c r="CP47" s="528"/>
      <c r="CQ47" s="528"/>
      <c r="CR47" s="528"/>
      <c r="CS47" s="528"/>
      <c r="CT47" s="528"/>
      <c r="CU47" s="528"/>
      <c r="CV47" s="528"/>
      <c r="CW47" s="528"/>
      <c r="CX47" s="528"/>
      <c r="CY47" s="528"/>
      <c r="CZ47" s="528"/>
      <c r="DA47" s="528"/>
      <c r="DB47" s="528"/>
      <c r="DC47" s="528"/>
      <c r="DD47" s="528"/>
      <c r="DE47" s="528"/>
      <c r="DF47" s="528"/>
      <c r="DG47" s="528"/>
      <c r="DH47" s="528"/>
      <c r="DI47" s="528"/>
      <c r="DJ47" s="528"/>
      <c r="DK47" s="528"/>
      <c r="DL47" s="528"/>
      <c r="DM47" s="528"/>
      <c r="DN47" s="528"/>
      <c r="DO47" s="528"/>
      <c r="DP47" s="528"/>
      <c r="DQ47" s="528"/>
      <c r="DR47" s="528"/>
      <c r="DS47" s="528"/>
      <c r="DT47" s="528"/>
      <c r="DU47" s="528"/>
      <c r="DV47" s="528"/>
      <c r="DW47" s="528"/>
      <c r="DX47" s="528"/>
      <c r="DY47" s="528"/>
      <c r="DZ47" s="528"/>
      <c r="EA47" s="528"/>
      <c r="EB47" s="528"/>
      <c r="EC47" s="528"/>
      <c r="ED47" s="528"/>
      <c r="EE47" s="528"/>
      <c r="EF47" s="528"/>
      <c r="EG47" s="528"/>
      <c r="EH47" s="528"/>
      <c r="EI47" s="528"/>
      <c r="EJ47" s="528"/>
      <c r="EK47" s="528"/>
      <c r="EL47" s="528"/>
      <c r="EM47" s="528"/>
      <c r="EN47" s="528"/>
      <c r="EO47" s="528"/>
      <c r="EP47" s="528"/>
      <c r="EQ47" s="528"/>
      <c r="ER47" s="528"/>
      <c r="ES47" s="528"/>
      <c r="ET47" s="528"/>
      <c r="EU47" s="528"/>
      <c r="EV47" s="528"/>
      <c r="EW47" s="528"/>
      <c r="EX47" s="528"/>
      <c r="EY47" s="528"/>
      <c r="EZ47" s="528"/>
      <c r="FA47" s="528"/>
      <c r="FB47" s="528"/>
      <c r="FC47" s="528"/>
      <c r="FD47" s="528"/>
      <c r="FE47" s="528"/>
      <c r="FF47" s="528"/>
      <c r="FG47" s="528"/>
      <c r="FH47" s="528"/>
      <c r="FI47" s="528"/>
      <c r="FJ47" s="528"/>
      <c r="FK47" s="528"/>
      <c r="FL47" s="528"/>
      <c r="FM47" s="528"/>
      <c r="FN47" s="528"/>
      <c r="FO47" s="528"/>
      <c r="FP47" s="528"/>
      <c r="FQ47" s="528"/>
    </row>
    <row r="48" spans="1:173" ht="12.75" customHeight="1" x14ac:dyDescent="0.25">
      <c r="A48" s="595"/>
      <c r="B48" s="611"/>
      <c r="C48" s="440" t="s">
        <v>2099</v>
      </c>
      <c r="D48" s="440" t="s">
        <v>2100</v>
      </c>
      <c r="E48" s="616"/>
      <c r="F48" s="613"/>
      <c r="G48" s="617"/>
      <c r="H48" s="613">
        <v>1135</v>
      </c>
      <c r="I48" s="613"/>
      <c r="J48" s="613">
        <v>81</v>
      </c>
      <c r="K48" s="613"/>
      <c r="L48" s="613">
        <v>113</v>
      </c>
      <c r="M48" s="613"/>
      <c r="N48" s="613">
        <v>385</v>
      </c>
      <c r="O48" s="613"/>
      <c r="P48" s="613">
        <v>271</v>
      </c>
      <c r="Q48" s="613"/>
      <c r="R48" s="613">
        <v>183</v>
      </c>
      <c r="S48" s="613"/>
      <c r="T48" s="613">
        <v>102</v>
      </c>
      <c r="U48" s="528"/>
      <c r="V48" s="597"/>
      <c r="W48" s="597"/>
      <c r="X48" s="597"/>
      <c r="Y48" s="597"/>
      <c r="Z48" s="528"/>
      <c r="AA48" s="528"/>
      <c r="AB48" s="528"/>
      <c r="AC48" s="597"/>
      <c r="AD48" s="528"/>
      <c r="AE48" s="597"/>
      <c r="AF48" s="528"/>
      <c r="AG48" s="597"/>
      <c r="AH48" s="528"/>
      <c r="AI48" s="597"/>
      <c r="AJ48" s="528"/>
      <c r="AK48" s="597"/>
      <c r="AL48" s="528"/>
      <c r="AM48" s="597"/>
      <c r="AN48" s="528"/>
      <c r="AO48" s="597"/>
      <c r="AP48" s="528"/>
      <c r="AQ48" s="528"/>
      <c r="AR48" s="528"/>
      <c r="AS48" s="528"/>
      <c r="AT48" s="528"/>
      <c r="AU48" s="528"/>
      <c r="AV48" s="528"/>
      <c r="AW48" s="528"/>
      <c r="AX48" s="528"/>
      <c r="AY48" s="528"/>
      <c r="AZ48" s="528"/>
      <c r="BA48" s="528"/>
      <c r="BB48" s="528"/>
      <c r="BC48" s="528"/>
      <c r="BD48" s="528"/>
      <c r="BE48" s="528"/>
      <c r="BF48" s="528"/>
      <c r="BG48" s="528"/>
      <c r="BH48" s="528"/>
      <c r="BI48" s="528"/>
      <c r="BJ48" s="528"/>
      <c r="BK48" s="528"/>
      <c r="BL48" s="528"/>
      <c r="BM48" s="528"/>
      <c r="BN48" s="528"/>
      <c r="BO48" s="528"/>
      <c r="BP48" s="528"/>
      <c r="BQ48" s="528"/>
      <c r="BR48" s="528"/>
      <c r="BS48" s="528"/>
      <c r="BT48" s="528"/>
      <c r="BU48" s="528"/>
      <c r="BV48" s="528"/>
      <c r="BW48" s="528"/>
      <c r="BX48" s="528"/>
      <c r="BY48" s="528"/>
      <c r="BZ48" s="528"/>
      <c r="CA48" s="528"/>
      <c r="CB48" s="528"/>
      <c r="CC48" s="528"/>
      <c r="CD48" s="528"/>
      <c r="CE48" s="528"/>
      <c r="CF48" s="528"/>
      <c r="CG48" s="528"/>
      <c r="CH48" s="528"/>
      <c r="CI48" s="528"/>
      <c r="CJ48" s="528"/>
      <c r="CK48" s="528"/>
      <c r="CL48" s="528"/>
      <c r="CM48" s="528"/>
      <c r="CN48" s="528"/>
      <c r="CO48" s="528"/>
      <c r="CP48" s="528"/>
      <c r="CQ48" s="528"/>
      <c r="CR48" s="528"/>
      <c r="CS48" s="528"/>
      <c r="CT48" s="528"/>
      <c r="CU48" s="528"/>
      <c r="CV48" s="528"/>
      <c r="CW48" s="528"/>
      <c r="CX48" s="528"/>
      <c r="CY48" s="528"/>
      <c r="CZ48" s="528"/>
      <c r="DA48" s="528"/>
      <c r="DB48" s="528"/>
      <c r="DC48" s="528"/>
      <c r="DD48" s="528"/>
      <c r="DE48" s="528"/>
      <c r="DF48" s="528"/>
      <c r="DG48" s="528"/>
      <c r="DH48" s="528"/>
      <c r="DI48" s="528"/>
      <c r="DJ48" s="528"/>
      <c r="DK48" s="528"/>
      <c r="DL48" s="528"/>
      <c r="DM48" s="528"/>
      <c r="DN48" s="528"/>
      <c r="DO48" s="528"/>
      <c r="DP48" s="528"/>
      <c r="DQ48" s="528"/>
      <c r="DR48" s="528"/>
      <c r="DS48" s="528"/>
      <c r="DT48" s="528"/>
      <c r="DU48" s="528"/>
      <c r="DV48" s="528"/>
      <c r="DW48" s="528"/>
      <c r="DX48" s="528"/>
      <c r="DY48" s="528"/>
      <c r="DZ48" s="528"/>
      <c r="EA48" s="528"/>
      <c r="EB48" s="528"/>
      <c r="EC48" s="528"/>
      <c r="ED48" s="528"/>
      <c r="EE48" s="528"/>
      <c r="EF48" s="528"/>
      <c r="EG48" s="528"/>
      <c r="EH48" s="528"/>
      <c r="EI48" s="528"/>
      <c r="EJ48" s="528"/>
      <c r="EK48" s="528"/>
      <c r="EL48" s="528"/>
      <c r="EM48" s="528"/>
      <c r="EN48" s="528"/>
      <c r="EO48" s="528"/>
      <c r="EP48" s="528"/>
      <c r="EQ48" s="528"/>
      <c r="ER48" s="528"/>
      <c r="ES48" s="528"/>
      <c r="ET48" s="528"/>
      <c r="EU48" s="528"/>
      <c r="EV48" s="528"/>
      <c r="EW48" s="528"/>
      <c r="EX48" s="528"/>
      <c r="EY48" s="528"/>
      <c r="EZ48" s="528"/>
      <c r="FA48" s="528"/>
      <c r="FB48" s="528"/>
      <c r="FC48" s="528"/>
      <c r="FD48" s="528"/>
      <c r="FE48" s="528"/>
      <c r="FF48" s="528"/>
      <c r="FG48" s="528"/>
      <c r="FH48" s="528"/>
      <c r="FI48" s="528"/>
      <c r="FJ48" s="528"/>
      <c r="FK48" s="528"/>
      <c r="FL48" s="528"/>
      <c r="FM48" s="528"/>
      <c r="FN48" s="528"/>
      <c r="FO48" s="528"/>
      <c r="FP48" s="528"/>
      <c r="FQ48" s="528"/>
    </row>
    <row r="49" spans="1:173" ht="12.75" customHeight="1" x14ac:dyDescent="0.25">
      <c r="A49" s="595"/>
      <c r="B49" s="611"/>
      <c r="C49" s="440" t="s">
        <v>2101</v>
      </c>
      <c r="D49" s="440" t="s">
        <v>2102</v>
      </c>
      <c r="E49" s="616"/>
      <c r="F49" s="613"/>
      <c r="G49" s="617"/>
      <c r="H49" s="613">
        <v>884</v>
      </c>
      <c r="I49" s="613"/>
      <c r="J49" s="613">
        <v>69</v>
      </c>
      <c r="K49" s="613"/>
      <c r="L49" s="613">
        <v>110</v>
      </c>
      <c r="M49" s="613"/>
      <c r="N49" s="613">
        <v>298</v>
      </c>
      <c r="O49" s="613"/>
      <c r="P49" s="613">
        <v>194</v>
      </c>
      <c r="Q49" s="613"/>
      <c r="R49" s="613">
        <v>120</v>
      </c>
      <c r="S49" s="613"/>
      <c r="T49" s="613">
        <v>93</v>
      </c>
      <c r="U49" s="528"/>
      <c r="V49" s="597"/>
      <c r="W49" s="597"/>
      <c r="X49" s="597"/>
      <c r="Y49" s="597"/>
      <c r="Z49" s="528"/>
      <c r="AA49" s="528"/>
      <c r="AB49" s="528"/>
      <c r="AC49" s="597"/>
      <c r="AD49" s="528"/>
      <c r="AE49" s="597"/>
      <c r="AF49" s="528"/>
      <c r="AG49" s="597"/>
      <c r="AH49" s="528"/>
      <c r="AI49" s="597"/>
      <c r="AJ49" s="528"/>
      <c r="AK49" s="597"/>
      <c r="AL49" s="528"/>
      <c r="AM49" s="597"/>
      <c r="AN49" s="528"/>
      <c r="AO49" s="597"/>
      <c r="AP49" s="528"/>
      <c r="AQ49" s="528"/>
      <c r="AR49" s="528"/>
      <c r="AS49" s="528"/>
      <c r="AT49" s="528"/>
      <c r="AU49" s="528"/>
      <c r="AV49" s="528"/>
      <c r="AW49" s="528"/>
      <c r="AX49" s="528"/>
      <c r="AY49" s="528"/>
      <c r="AZ49" s="528"/>
      <c r="BA49" s="528"/>
      <c r="BB49" s="528"/>
      <c r="BC49" s="528"/>
      <c r="BD49" s="528"/>
      <c r="BE49" s="528"/>
      <c r="BF49" s="528"/>
      <c r="BG49" s="528"/>
      <c r="BH49" s="528"/>
      <c r="BI49" s="528"/>
      <c r="BJ49" s="528"/>
      <c r="BK49" s="528"/>
      <c r="BL49" s="528"/>
      <c r="BM49" s="528"/>
      <c r="BN49" s="528"/>
      <c r="BO49" s="528"/>
      <c r="BP49" s="528"/>
      <c r="BQ49" s="528"/>
      <c r="BR49" s="528"/>
      <c r="BS49" s="528"/>
      <c r="BT49" s="528"/>
      <c r="BU49" s="528"/>
      <c r="BV49" s="528"/>
      <c r="BW49" s="528"/>
      <c r="BX49" s="528"/>
      <c r="BY49" s="528"/>
      <c r="BZ49" s="528"/>
      <c r="CA49" s="528"/>
      <c r="CB49" s="528"/>
      <c r="CC49" s="528"/>
      <c r="CD49" s="528"/>
      <c r="CE49" s="528"/>
      <c r="CF49" s="528"/>
      <c r="CG49" s="528"/>
      <c r="CH49" s="528"/>
      <c r="CI49" s="528"/>
      <c r="CJ49" s="528"/>
      <c r="CK49" s="528"/>
      <c r="CL49" s="528"/>
      <c r="CM49" s="528"/>
      <c r="CN49" s="528"/>
      <c r="CO49" s="528"/>
      <c r="CP49" s="528"/>
      <c r="CQ49" s="528"/>
      <c r="CR49" s="528"/>
      <c r="CS49" s="528"/>
      <c r="CT49" s="528"/>
      <c r="CU49" s="528"/>
      <c r="CV49" s="528"/>
      <c r="CW49" s="528"/>
      <c r="CX49" s="528"/>
      <c r="CY49" s="528"/>
      <c r="CZ49" s="528"/>
      <c r="DA49" s="528"/>
      <c r="DB49" s="528"/>
      <c r="DC49" s="528"/>
      <c r="DD49" s="528"/>
      <c r="DE49" s="528"/>
      <c r="DF49" s="528"/>
      <c r="DG49" s="528"/>
      <c r="DH49" s="528"/>
      <c r="DI49" s="528"/>
      <c r="DJ49" s="528"/>
      <c r="DK49" s="528"/>
      <c r="DL49" s="528"/>
      <c r="DM49" s="528"/>
      <c r="DN49" s="528"/>
      <c r="DO49" s="528"/>
      <c r="DP49" s="528"/>
      <c r="DQ49" s="528"/>
      <c r="DR49" s="528"/>
      <c r="DS49" s="528"/>
      <c r="DT49" s="528"/>
      <c r="DU49" s="528"/>
      <c r="DV49" s="528"/>
      <c r="DW49" s="528"/>
      <c r="DX49" s="528"/>
      <c r="DY49" s="528"/>
      <c r="DZ49" s="528"/>
      <c r="EA49" s="528"/>
      <c r="EB49" s="528"/>
      <c r="EC49" s="528"/>
      <c r="ED49" s="528"/>
      <c r="EE49" s="528"/>
      <c r="EF49" s="528"/>
      <c r="EG49" s="528"/>
      <c r="EH49" s="528"/>
      <c r="EI49" s="528"/>
      <c r="EJ49" s="528"/>
      <c r="EK49" s="528"/>
      <c r="EL49" s="528"/>
      <c r="EM49" s="528"/>
      <c r="EN49" s="528"/>
      <c r="EO49" s="528"/>
      <c r="EP49" s="528"/>
      <c r="EQ49" s="528"/>
      <c r="ER49" s="528"/>
      <c r="ES49" s="528"/>
      <c r="ET49" s="528"/>
      <c r="EU49" s="528"/>
      <c r="EV49" s="528"/>
      <c r="EW49" s="528"/>
      <c r="EX49" s="528"/>
      <c r="EY49" s="528"/>
      <c r="EZ49" s="528"/>
      <c r="FA49" s="528"/>
      <c r="FB49" s="528"/>
      <c r="FC49" s="528"/>
      <c r="FD49" s="528"/>
      <c r="FE49" s="528"/>
      <c r="FF49" s="528"/>
      <c r="FG49" s="528"/>
      <c r="FH49" s="528"/>
      <c r="FI49" s="528"/>
      <c r="FJ49" s="528"/>
      <c r="FK49" s="528"/>
      <c r="FL49" s="528"/>
      <c r="FM49" s="528"/>
      <c r="FN49" s="528"/>
      <c r="FO49" s="528"/>
      <c r="FP49" s="528"/>
      <c r="FQ49" s="528"/>
    </row>
    <row r="50" spans="1:173" ht="12.75" customHeight="1" x14ac:dyDescent="0.25">
      <c r="A50" s="595"/>
      <c r="B50" s="611"/>
      <c r="C50" s="440" t="s">
        <v>2103</v>
      </c>
      <c r="D50" s="440" t="s">
        <v>2325</v>
      </c>
      <c r="E50" s="616"/>
      <c r="F50" s="613"/>
      <c r="G50" s="617"/>
      <c r="H50" s="613">
        <v>560</v>
      </c>
      <c r="I50" s="613"/>
      <c r="J50" s="613">
        <v>53</v>
      </c>
      <c r="K50" s="613"/>
      <c r="L50" s="613">
        <v>66</v>
      </c>
      <c r="M50" s="613"/>
      <c r="N50" s="613">
        <v>167</v>
      </c>
      <c r="O50" s="613"/>
      <c r="P50" s="613">
        <v>116</v>
      </c>
      <c r="Q50" s="613"/>
      <c r="R50" s="613">
        <v>87</v>
      </c>
      <c r="S50" s="613"/>
      <c r="T50" s="613">
        <v>71</v>
      </c>
      <c r="U50" s="528"/>
      <c r="V50" s="597"/>
      <c r="W50" s="597"/>
      <c r="X50" s="597"/>
      <c r="Y50" s="597"/>
      <c r="Z50" s="528"/>
      <c r="AA50" s="528"/>
      <c r="AB50" s="528"/>
      <c r="AC50" s="597"/>
      <c r="AD50" s="528"/>
      <c r="AE50" s="597"/>
      <c r="AF50" s="528"/>
      <c r="AG50" s="597"/>
      <c r="AH50" s="528"/>
      <c r="AI50" s="597"/>
      <c r="AJ50" s="528"/>
      <c r="AK50" s="597"/>
      <c r="AL50" s="528"/>
      <c r="AM50" s="597"/>
      <c r="AN50" s="528"/>
      <c r="AO50" s="597"/>
      <c r="AP50" s="528"/>
      <c r="AQ50" s="528"/>
      <c r="AR50" s="528"/>
      <c r="AS50" s="528"/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8"/>
      <c r="BF50" s="528"/>
      <c r="BG50" s="528"/>
      <c r="BH50" s="528"/>
      <c r="BI50" s="528"/>
      <c r="BJ50" s="528"/>
      <c r="BK50" s="528"/>
      <c r="BL50" s="528"/>
      <c r="BM50" s="528"/>
      <c r="BN50" s="528"/>
      <c r="BO50" s="528"/>
      <c r="BP50" s="528"/>
      <c r="BQ50" s="528"/>
      <c r="BR50" s="528"/>
      <c r="BS50" s="528"/>
      <c r="BT50" s="528"/>
      <c r="BU50" s="528"/>
      <c r="BV50" s="528"/>
      <c r="BW50" s="528"/>
      <c r="BX50" s="528"/>
      <c r="BY50" s="528"/>
      <c r="BZ50" s="528"/>
      <c r="CA50" s="528"/>
      <c r="CB50" s="528"/>
      <c r="CC50" s="528"/>
      <c r="CD50" s="528"/>
      <c r="CE50" s="528"/>
      <c r="CF50" s="528"/>
      <c r="CG50" s="528"/>
      <c r="CH50" s="528"/>
      <c r="CI50" s="528"/>
      <c r="CJ50" s="528"/>
      <c r="CK50" s="528"/>
      <c r="CL50" s="528"/>
      <c r="CM50" s="528"/>
      <c r="CN50" s="528"/>
      <c r="CO50" s="528"/>
      <c r="CP50" s="528"/>
      <c r="CQ50" s="528"/>
      <c r="CR50" s="528"/>
      <c r="CS50" s="528"/>
      <c r="CT50" s="528"/>
      <c r="CU50" s="528"/>
      <c r="CV50" s="528"/>
      <c r="CW50" s="528"/>
      <c r="CX50" s="528"/>
      <c r="CY50" s="528"/>
      <c r="CZ50" s="528"/>
      <c r="DA50" s="528"/>
      <c r="DB50" s="528"/>
      <c r="DC50" s="528"/>
      <c r="DD50" s="528"/>
      <c r="DE50" s="528"/>
      <c r="DF50" s="528"/>
      <c r="DG50" s="528"/>
      <c r="DH50" s="528"/>
      <c r="DI50" s="528"/>
      <c r="DJ50" s="528"/>
      <c r="DK50" s="528"/>
      <c r="DL50" s="528"/>
      <c r="DM50" s="528"/>
      <c r="DN50" s="528"/>
      <c r="DO50" s="528"/>
      <c r="DP50" s="528"/>
      <c r="DQ50" s="528"/>
      <c r="DR50" s="528"/>
      <c r="DS50" s="528"/>
      <c r="DT50" s="528"/>
      <c r="DU50" s="528"/>
      <c r="DV50" s="528"/>
      <c r="DW50" s="528"/>
      <c r="DX50" s="528"/>
      <c r="DY50" s="528"/>
      <c r="DZ50" s="528"/>
      <c r="EA50" s="528"/>
      <c r="EB50" s="528"/>
      <c r="EC50" s="528"/>
      <c r="ED50" s="528"/>
      <c r="EE50" s="528"/>
      <c r="EF50" s="528"/>
      <c r="EG50" s="528"/>
      <c r="EH50" s="528"/>
      <c r="EI50" s="528"/>
      <c r="EJ50" s="528"/>
      <c r="EK50" s="528"/>
      <c r="EL50" s="528"/>
      <c r="EM50" s="528"/>
      <c r="EN50" s="528"/>
      <c r="EO50" s="528"/>
      <c r="EP50" s="528"/>
      <c r="EQ50" s="528"/>
      <c r="ER50" s="528"/>
      <c r="ES50" s="528"/>
      <c r="ET50" s="528"/>
      <c r="EU50" s="528"/>
      <c r="EV50" s="528"/>
      <c r="EW50" s="528"/>
      <c r="EX50" s="528"/>
      <c r="EY50" s="528"/>
      <c r="EZ50" s="528"/>
      <c r="FA50" s="528"/>
      <c r="FB50" s="528"/>
      <c r="FC50" s="528"/>
      <c r="FD50" s="528"/>
      <c r="FE50" s="528"/>
      <c r="FF50" s="528"/>
      <c r="FG50" s="528"/>
      <c r="FH50" s="528"/>
      <c r="FI50" s="528"/>
      <c r="FJ50" s="528"/>
      <c r="FK50" s="528"/>
      <c r="FL50" s="528"/>
      <c r="FM50" s="528"/>
      <c r="FN50" s="528"/>
      <c r="FO50" s="528"/>
      <c r="FP50" s="528"/>
      <c r="FQ50" s="528"/>
    </row>
    <row r="51" spans="1:173" ht="12.75" customHeight="1" x14ac:dyDescent="0.25">
      <c r="A51" s="595"/>
      <c r="B51" s="611"/>
      <c r="C51" s="440" t="s">
        <v>2104</v>
      </c>
      <c r="D51" s="440" t="s">
        <v>2105</v>
      </c>
      <c r="E51" s="616"/>
      <c r="F51" s="613"/>
      <c r="G51" s="617"/>
      <c r="H51" s="613">
        <v>868</v>
      </c>
      <c r="I51" s="613"/>
      <c r="J51" s="613">
        <v>65</v>
      </c>
      <c r="K51" s="613"/>
      <c r="L51" s="613">
        <v>92</v>
      </c>
      <c r="M51" s="613"/>
      <c r="N51" s="613">
        <v>252</v>
      </c>
      <c r="O51" s="613"/>
      <c r="P51" s="613">
        <v>201</v>
      </c>
      <c r="Q51" s="613"/>
      <c r="R51" s="613">
        <v>136</v>
      </c>
      <c r="S51" s="613"/>
      <c r="T51" s="613">
        <v>122</v>
      </c>
      <c r="U51" s="528"/>
      <c r="V51" s="597"/>
      <c r="W51" s="597"/>
      <c r="X51" s="597"/>
      <c r="Y51" s="597"/>
      <c r="Z51" s="528"/>
      <c r="AA51" s="528"/>
      <c r="AB51" s="528"/>
      <c r="AC51" s="597"/>
      <c r="AD51" s="528"/>
      <c r="AE51" s="597"/>
      <c r="AF51" s="528"/>
      <c r="AG51" s="597"/>
      <c r="AH51" s="528"/>
      <c r="AI51" s="597"/>
      <c r="AJ51" s="528"/>
      <c r="AK51" s="597"/>
      <c r="AL51" s="528"/>
      <c r="AM51" s="597"/>
      <c r="AN51" s="528"/>
      <c r="AO51" s="597"/>
      <c r="AP51" s="528"/>
      <c r="AQ51" s="528"/>
      <c r="AR51" s="528"/>
      <c r="AS51" s="528"/>
      <c r="AT51" s="528"/>
      <c r="AU51" s="528"/>
      <c r="AV51" s="528"/>
      <c r="AW51" s="528"/>
      <c r="AX51" s="528"/>
      <c r="AY51" s="528"/>
      <c r="AZ51" s="528"/>
      <c r="BA51" s="528"/>
      <c r="BB51" s="528"/>
      <c r="BC51" s="528"/>
      <c r="BD51" s="528"/>
      <c r="BE51" s="528"/>
      <c r="BF51" s="528"/>
      <c r="BG51" s="528"/>
      <c r="BH51" s="528"/>
      <c r="BI51" s="528"/>
      <c r="BJ51" s="528"/>
      <c r="BK51" s="528"/>
      <c r="BL51" s="528"/>
      <c r="BM51" s="528"/>
      <c r="BN51" s="528"/>
      <c r="BO51" s="528"/>
      <c r="BP51" s="528"/>
      <c r="BQ51" s="528"/>
      <c r="BR51" s="528"/>
      <c r="BS51" s="528"/>
      <c r="BT51" s="528"/>
      <c r="BU51" s="528"/>
      <c r="BV51" s="528"/>
      <c r="BW51" s="528"/>
      <c r="BX51" s="528"/>
      <c r="BY51" s="528"/>
      <c r="BZ51" s="528"/>
      <c r="CA51" s="528"/>
      <c r="CB51" s="528"/>
      <c r="CC51" s="528"/>
      <c r="CD51" s="528"/>
      <c r="CE51" s="528"/>
      <c r="CF51" s="528"/>
      <c r="CG51" s="528"/>
      <c r="CH51" s="528"/>
      <c r="CI51" s="528"/>
      <c r="CJ51" s="528"/>
      <c r="CK51" s="528"/>
      <c r="CL51" s="528"/>
      <c r="CM51" s="528"/>
      <c r="CN51" s="528"/>
      <c r="CO51" s="528"/>
      <c r="CP51" s="528"/>
      <c r="CQ51" s="528"/>
      <c r="CR51" s="528"/>
      <c r="CS51" s="528"/>
      <c r="CT51" s="528"/>
      <c r="CU51" s="528"/>
      <c r="CV51" s="528"/>
      <c r="CW51" s="528"/>
      <c r="CX51" s="528"/>
      <c r="CY51" s="528"/>
      <c r="CZ51" s="528"/>
      <c r="DA51" s="528"/>
      <c r="DB51" s="528"/>
      <c r="DC51" s="528"/>
      <c r="DD51" s="528"/>
      <c r="DE51" s="528"/>
      <c r="DF51" s="528"/>
      <c r="DG51" s="528"/>
      <c r="DH51" s="528"/>
      <c r="DI51" s="528"/>
      <c r="DJ51" s="528"/>
      <c r="DK51" s="528"/>
      <c r="DL51" s="528"/>
      <c r="DM51" s="528"/>
      <c r="DN51" s="528"/>
      <c r="DO51" s="528"/>
      <c r="DP51" s="528"/>
      <c r="DQ51" s="528"/>
      <c r="DR51" s="528"/>
      <c r="DS51" s="528"/>
      <c r="DT51" s="528"/>
      <c r="DU51" s="528"/>
      <c r="DV51" s="528"/>
      <c r="DW51" s="528"/>
      <c r="DX51" s="528"/>
      <c r="DY51" s="528"/>
      <c r="DZ51" s="528"/>
      <c r="EA51" s="528"/>
      <c r="EB51" s="528"/>
      <c r="EC51" s="528"/>
      <c r="ED51" s="528"/>
      <c r="EE51" s="528"/>
      <c r="EF51" s="528"/>
      <c r="EG51" s="528"/>
      <c r="EH51" s="528"/>
      <c r="EI51" s="528"/>
      <c r="EJ51" s="528"/>
      <c r="EK51" s="528"/>
      <c r="EL51" s="528"/>
      <c r="EM51" s="528"/>
      <c r="EN51" s="528"/>
      <c r="EO51" s="528"/>
      <c r="EP51" s="528"/>
      <c r="EQ51" s="528"/>
      <c r="ER51" s="528"/>
      <c r="ES51" s="528"/>
      <c r="ET51" s="528"/>
      <c r="EU51" s="528"/>
      <c r="EV51" s="528"/>
      <c r="EW51" s="528"/>
      <c r="EX51" s="528"/>
      <c r="EY51" s="528"/>
      <c r="EZ51" s="528"/>
      <c r="FA51" s="528"/>
      <c r="FB51" s="528"/>
      <c r="FC51" s="528"/>
      <c r="FD51" s="528"/>
      <c r="FE51" s="528"/>
      <c r="FF51" s="528"/>
      <c r="FG51" s="528"/>
      <c r="FH51" s="528"/>
      <c r="FI51" s="528"/>
      <c r="FJ51" s="528"/>
      <c r="FK51" s="528"/>
      <c r="FL51" s="528"/>
      <c r="FM51" s="528"/>
      <c r="FN51" s="528"/>
      <c r="FO51" s="528"/>
      <c r="FP51" s="528"/>
      <c r="FQ51" s="528"/>
    </row>
    <row r="52" spans="1:173" ht="12.75" customHeight="1" x14ac:dyDescent="0.25">
      <c r="A52" s="595"/>
      <c r="B52" s="611"/>
      <c r="C52" s="440" t="s">
        <v>2106</v>
      </c>
      <c r="D52" s="440" t="s">
        <v>2107</v>
      </c>
      <c r="E52" s="616"/>
      <c r="F52" s="613"/>
      <c r="G52" s="617"/>
      <c r="H52" s="613">
        <v>819</v>
      </c>
      <c r="I52" s="613"/>
      <c r="J52" s="613">
        <v>58</v>
      </c>
      <c r="K52" s="613"/>
      <c r="L52" s="613">
        <v>81</v>
      </c>
      <c r="M52" s="613"/>
      <c r="N52" s="613">
        <v>258</v>
      </c>
      <c r="O52" s="613"/>
      <c r="P52" s="613">
        <v>199</v>
      </c>
      <c r="Q52" s="613"/>
      <c r="R52" s="613">
        <v>129</v>
      </c>
      <c r="S52" s="613"/>
      <c r="T52" s="613">
        <v>94</v>
      </c>
      <c r="U52" s="528"/>
      <c r="V52" s="597"/>
      <c r="W52" s="597"/>
      <c r="X52" s="597"/>
      <c r="Y52" s="597"/>
      <c r="Z52" s="528"/>
      <c r="AA52" s="528"/>
      <c r="AB52" s="528"/>
      <c r="AC52" s="597"/>
      <c r="AD52" s="528"/>
      <c r="AE52" s="597"/>
      <c r="AF52" s="528"/>
      <c r="AG52" s="597"/>
      <c r="AH52" s="528"/>
      <c r="AI52" s="597"/>
      <c r="AJ52" s="528"/>
      <c r="AK52" s="597"/>
      <c r="AL52" s="528"/>
      <c r="AM52" s="597"/>
      <c r="AN52" s="528"/>
      <c r="AO52" s="597"/>
      <c r="AP52" s="528"/>
      <c r="AQ52" s="528"/>
      <c r="AR52" s="528"/>
      <c r="AS52" s="528"/>
      <c r="AT52" s="528"/>
      <c r="AU52" s="528"/>
      <c r="AV52" s="528"/>
      <c r="AW52" s="528"/>
      <c r="AX52" s="528"/>
      <c r="AY52" s="528"/>
      <c r="AZ52" s="528"/>
      <c r="BA52" s="528"/>
      <c r="BB52" s="528"/>
      <c r="BC52" s="528"/>
      <c r="BD52" s="528"/>
      <c r="BE52" s="528"/>
      <c r="BF52" s="528"/>
      <c r="BG52" s="528"/>
      <c r="BH52" s="528"/>
      <c r="BI52" s="528"/>
      <c r="BJ52" s="528"/>
      <c r="BK52" s="528"/>
      <c r="BL52" s="528"/>
      <c r="BM52" s="528"/>
      <c r="BN52" s="528"/>
      <c r="BO52" s="528"/>
      <c r="BP52" s="528"/>
      <c r="BQ52" s="528"/>
      <c r="BR52" s="528"/>
      <c r="BS52" s="528"/>
      <c r="BT52" s="528"/>
      <c r="BU52" s="528"/>
      <c r="BV52" s="528"/>
      <c r="BW52" s="528"/>
      <c r="BX52" s="528"/>
      <c r="BY52" s="528"/>
      <c r="BZ52" s="528"/>
      <c r="CA52" s="528"/>
      <c r="CB52" s="528"/>
      <c r="CC52" s="528"/>
      <c r="CD52" s="528"/>
      <c r="CE52" s="528"/>
      <c r="CF52" s="528"/>
      <c r="CG52" s="528"/>
      <c r="CH52" s="528"/>
      <c r="CI52" s="528"/>
      <c r="CJ52" s="528"/>
      <c r="CK52" s="528"/>
      <c r="CL52" s="528"/>
      <c r="CM52" s="528"/>
      <c r="CN52" s="528"/>
      <c r="CO52" s="528"/>
      <c r="CP52" s="528"/>
      <c r="CQ52" s="528"/>
      <c r="CR52" s="528"/>
      <c r="CS52" s="528"/>
      <c r="CT52" s="528"/>
      <c r="CU52" s="528"/>
      <c r="CV52" s="528"/>
      <c r="CW52" s="528"/>
      <c r="CX52" s="528"/>
      <c r="CY52" s="528"/>
      <c r="CZ52" s="528"/>
      <c r="DA52" s="528"/>
      <c r="DB52" s="528"/>
      <c r="DC52" s="528"/>
      <c r="DD52" s="528"/>
      <c r="DE52" s="528"/>
      <c r="DF52" s="528"/>
      <c r="DG52" s="528"/>
      <c r="DH52" s="528"/>
      <c r="DI52" s="528"/>
      <c r="DJ52" s="528"/>
      <c r="DK52" s="528"/>
      <c r="DL52" s="528"/>
      <c r="DM52" s="528"/>
      <c r="DN52" s="528"/>
      <c r="DO52" s="528"/>
      <c r="DP52" s="528"/>
      <c r="DQ52" s="528"/>
      <c r="DR52" s="528"/>
      <c r="DS52" s="528"/>
      <c r="DT52" s="528"/>
      <c r="DU52" s="528"/>
      <c r="DV52" s="528"/>
      <c r="DW52" s="528"/>
      <c r="DX52" s="528"/>
      <c r="DY52" s="528"/>
      <c r="DZ52" s="528"/>
      <c r="EA52" s="528"/>
      <c r="EB52" s="528"/>
      <c r="EC52" s="528"/>
      <c r="ED52" s="528"/>
      <c r="EE52" s="528"/>
      <c r="EF52" s="528"/>
      <c r="EG52" s="528"/>
      <c r="EH52" s="528"/>
      <c r="EI52" s="528"/>
      <c r="EJ52" s="528"/>
      <c r="EK52" s="528"/>
      <c r="EL52" s="528"/>
      <c r="EM52" s="528"/>
      <c r="EN52" s="528"/>
      <c r="EO52" s="528"/>
      <c r="EP52" s="528"/>
      <c r="EQ52" s="528"/>
      <c r="ER52" s="528"/>
      <c r="ES52" s="528"/>
      <c r="ET52" s="528"/>
      <c r="EU52" s="528"/>
      <c r="EV52" s="528"/>
      <c r="EW52" s="528"/>
      <c r="EX52" s="528"/>
      <c r="EY52" s="528"/>
      <c r="EZ52" s="528"/>
      <c r="FA52" s="528"/>
      <c r="FB52" s="528"/>
      <c r="FC52" s="528"/>
      <c r="FD52" s="528"/>
      <c r="FE52" s="528"/>
      <c r="FF52" s="528"/>
      <c r="FG52" s="528"/>
      <c r="FH52" s="528"/>
      <c r="FI52" s="528"/>
      <c r="FJ52" s="528"/>
      <c r="FK52" s="528"/>
      <c r="FL52" s="528"/>
      <c r="FM52" s="528"/>
      <c r="FN52" s="528"/>
      <c r="FO52" s="528"/>
      <c r="FP52" s="528"/>
      <c r="FQ52" s="528"/>
    </row>
    <row r="53" spans="1:173" ht="12.75" customHeight="1" x14ac:dyDescent="0.25">
      <c r="A53" s="595"/>
      <c r="B53" s="611"/>
      <c r="C53" s="440" t="s">
        <v>2108</v>
      </c>
      <c r="D53" s="440" t="s">
        <v>2109</v>
      </c>
      <c r="E53" s="616"/>
      <c r="F53" s="613"/>
      <c r="G53" s="617"/>
      <c r="H53" s="613">
        <v>774</v>
      </c>
      <c r="I53" s="613"/>
      <c r="J53" s="613">
        <v>44</v>
      </c>
      <c r="K53" s="613"/>
      <c r="L53" s="613">
        <v>98</v>
      </c>
      <c r="M53" s="613"/>
      <c r="N53" s="613">
        <v>210</v>
      </c>
      <c r="O53" s="613"/>
      <c r="P53" s="613">
        <v>169</v>
      </c>
      <c r="Q53" s="613"/>
      <c r="R53" s="613">
        <v>137</v>
      </c>
      <c r="S53" s="613"/>
      <c r="T53" s="613">
        <v>116</v>
      </c>
      <c r="U53" s="528"/>
      <c r="V53" s="597"/>
      <c r="W53" s="597"/>
      <c r="X53" s="597"/>
      <c r="Y53" s="597"/>
      <c r="Z53" s="528"/>
      <c r="AA53" s="528"/>
      <c r="AB53" s="528"/>
      <c r="AC53" s="597"/>
      <c r="AD53" s="528"/>
      <c r="AE53" s="597"/>
      <c r="AF53" s="528"/>
      <c r="AG53" s="597"/>
      <c r="AH53" s="528"/>
      <c r="AI53" s="597"/>
      <c r="AJ53" s="528"/>
      <c r="AK53" s="597"/>
      <c r="AL53" s="528"/>
      <c r="AM53" s="597"/>
      <c r="AN53" s="528"/>
      <c r="AO53" s="597"/>
      <c r="AP53" s="528"/>
      <c r="AQ53" s="528"/>
      <c r="AR53" s="528"/>
      <c r="AS53" s="528"/>
      <c r="AT53" s="528"/>
      <c r="AU53" s="528"/>
      <c r="AV53" s="528"/>
      <c r="AW53" s="528"/>
      <c r="AX53" s="528"/>
      <c r="AY53" s="528"/>
      <c r="AZ53" s="528"/>
      <c r="BA53" s="528"/>
      <c r="BB53" s="528"/>
      <c r="BC53" s="528"/>
      <c r="BD53" s="528"/>
      <c r="BE53" s="528"/>
      <c r="BF53" s="528"/>
      <c r="BG53" s="528"/>
      <c r="BH53" s="528"/>
      <c r="BI53" s="528"/>
      <c r="BJ53" s="528"/>
      <c r="BK53" s="528"/>
      <c r="BL53" s="528"/>
      <c r="BM53" s="528"/>
      <c r="BN53" s="528"/>
      <c r="BO53" s="528"/>
      <c r="BP53" s="528"/>
      <c r="BQ53" s="528"/>
      <c r="BR53" s="528"/>
      <c r="BS53" s="528"/>
      <c r="BT53" s="528"/>
      <c r="BU53" s="528"/>
      <c r="BV53" s="528"/>
      <c r="BW53" s="528"/>
      <c r="BX53" s="528"/>
      <c r="BY53" s="528"/>
      <c r="BZ53" s="528"/>
      <c r="CA53" s="528"/>
      <c r="CB53" s="528"/>
      <c r="CC53" s="528"/>
      <c r="CD53" s="528"/>
      <c r="CE53" s="528"/>
      <c r="CF53" s="528"/>
      <c r="CG53" s="528"/>
      <c r="CH53" s="528"/>
      <c r="CI53" s="528"/>
      <c r="CJ53" s="528"/>
      <c r="CK53" s="528"/>
      <c r="CL53" s="528"/>
      <c r="CM53" s="528"/>
      <c r="CN53" s="528"/>
      <c r="CO53" s="528"/>
      <c r="CP53" s="528"/>
      <c r="CQ53" s="528"/>
      <c r="CR53" s="528"/>
      <c r="CS53" s="528"/>
      <c r="CT53" s="528"/>
      <c r="CU53" s="528"/>
      <c r="CV53" s="528"/>
      <c r="CW53" s="528"/>
      <c r="CX53" s="528"/>
      <c r="CY53" s="528"/>
      <c r="CZ53" s="528"/>
      <c r="DA53" s="528"/>
      <c r="DB53" s="528"/>
      <c r="DC53" s="528"/>
      <c r="DD53" s="528"/>
      <c r="DE53" s="528"/>
      <c r="DF53" s="528"/>
      <c r="DG53" s="528"/>
      <c r="DH53" s="528"/>
      <c r="DI53" s="528"/>
      <c r="DJ53" s="528"/>
      <c r="DK53" s="528"/>
      <c r="DL53" s="528"/>
      <c r="DM53" s="528"/>
      <c r="DN53" s="528"/>
      <c r="DO53" s="528"/>
      <c r="DP53" s="528"/>
      <c r="DQ53" s="528"/>
      <c r="DR53" s="528"/>
      <c r="DS53" s="528"/>
      <c r="DT53" s="528"/>
      <c r="DU53" s="528"/>
      <c r="DV53" s="528"/>
      <c r="DW53" s="528"/>
      <c r="DX53" s="528"/>
      <c r="DY53" s="528"/>
      <c r="DZ53" s="528"/>
      <c r="EA53" s="528"/>
      <c r="EB53" s="528"/>
      <c r="EC53" s="528"/>
      <c r="ED53" s="528"/>
      <c r="EE53" s="528"/>
      <c r="EF53" s="528"/>
      <c r="EG53" s="528"/>
      <c r="EH53" s="528"/>
      <c r="EI53" s="528"/>
      <c r="EJ53" s="528"/>
      <c r="EK53" s="528"/>
      <c r="EL53" s="528"/>
      <c r="EM53" s="528"/>
      <c r="EN53" s="528"/>
      <c r="EO53" s="528"/>
      <c r="EP53" s="528"/>
      <c r="EQ53" s="528"/>
      <c r="ER53" s="528"/>
      <c r="ES53" s="528"/>
      <c r="ET53" s="528"/>
      <c r="EU53" s="528"/>
      <c r="EV53" s="528"/>
      <c r="EW53" s="528"/>
      <c r="EX53" s="528"/>
      <c r="EY53" s="528"/>
      <c r="EZ53" s="528"/>
      <c r="FA53" s="528"/>
      <c r="FB53" s="528"/>
      <c r="FC53" s="528"/>
      <c r="FD53" s="528"/>
      <c r="FE53" s="528"/>
      <c r="FF53" s="528"/>
      <c r="FG53" s="528"/>
      <c r="FH53" s="528"/>
      <c r="FI53" s="528"/>
      <c r="FJ53" s="528"/>
      <c r="FK53" s="528"/>
      <c r="FL53" s="528"/>
      <c r="FM53" s="528"/>
      <c r="FN53" s="528"/>
      <c r="FO53" s="528"/>
      <c r="FP53" s="528"/>
      <c r="FQ53" s="528"/>
    </row>
    <row r="54" spans="1:173" ht="12.75" customHeight="1" x14ac:dyDescent="0.25">
      <c r="A54" s="595"/>
      <c r="B54" s="611"/>
      <c r="C54" s="440" t="s">
        <v>2110</v>
      </c>
      <c r="D54" s="440" t="s">
        <v>2326</v>
      </c>
      <c r="E54" s="616"/>
      <c r="F54" s="613"/>
      <c r="G54" s="617"/>
      <c r="H54" s="613">
        <v>628</v>
      </c>
      <c r="I54" s="613"/>
      <c r="J54" s="613">
        <v>44</v>
      </c>
      <c r="K54" s="613"/>
      <c r="L54" s="613">
        <v>74</v>
      </c>
      <c r="M54" s="613"/>
      <c r="N54" s="613">
        <v>170</v>
      </c>
      <c r="O54" s="613"/>
      <c r="P54" s="613">
        <v>141</v>
      </c>
      <c r="Q54" s="613"/>
      <c r="R54" s="613">
        <v>90</v>
      </c>
      <c r="S54" s="613"/>
      <c r="T54" s="613">
        <v>109</v>
      </c>
      <c r="U54" s="528"/>
      <c r="V54" s="597"/>
      <c r="W54" s="597"/>
      <c r="X54" s="597"/>
      <c r="Y54" s="597"/>
      <c r="Z54" s="528"/>
      <c r="AA54" s="528"/>
      <c r="AB54" s="528"/>
      <c r="AC54" s="597"/>
      <c r="AD54" s="528"/>
      <c r="AE54" s="597"/>
      <c r="AF54" s="528"/>
      <c r="AG54" s="597"/>
      <c r="AH54" s="528"/>
      <c r="AI54" s="597"/>
      <c r="AJ54" s="528"/>
      <c r="AK54" s="597"/>
      <c r="AL54" s="528"/>
      <c r="AM54" s="597"/>
      <c r="AN54" s="528"/>
      <c r="AO54" s="597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8"/>
      <c r="BF54" s="528"/>
      <c r="BG54" s="528"/>
      <c r="BH54" s="528"/>
      <c r="BI54" s="528"/>
      <c r="BJ54" s="528"/>
      <c r="BK54" s="528"/>
      <c r="BL54" s="528"/>
      <c r="BM54" s="528"/>
      <c r="BN54" s="528"/>
      <c r="BO54" s="528"/>
      <c r="BP54" s="528"/>
      <c r="BQ54" s="528"/>
      <c r="BR54" s="528"/>
      <c r="BS54" s="528"/>
      <c r="BT54" s="528"/>
      <c r="BU54" s="528"/>
      <c r="BV54" s="528"/>
      <c r="BW54" s="528"/>
      <c r="BX54" s="528"/>
      <c r="BY54" s="528"/>
      <c r="BZ54" s="528"/>
      <c r="CA54" s="528"/>
      <c r="CB54" s="528"/>
      <c r="CC54" s="528"/>
      <c r="CD54" s="528"/>
      <c r="CE54" s="528"/>
      <c r="CF54" s="528"/>
      <c r="CG54" s="528"/>
      <c r="CH54" s="528"/>
      <c r="CI54" s="528"/>
      <c r="CJ54" s="528"/>
      <c r="CK54" s="528"/>
      <c r="CL54" s="528"/>
      <c r="CM54" s="528"/>
      <c r="CN54" s="528"/>
      <c r="CO54" s="528"/>
      <c r="CP54" s="528"/>
      <c r="CQ54" s="528"/>
      <c r="CR54" s="528"/>
      <c r="CS54" s="528"/>
      <c r="CT54" s="528"/>
      <c r="CU54" s="528"/>
      <c r="CV54" s="528"/>
      <c r="CW54" s="528"/>
      <c r="CX54" s="528"/>
      <c r="CY54" s="528"/>
      <c r="CZ54" s="528"/>
      <c r="DA54" s="528"/>
      <c r="DB54" s="528"/>
      <c r="DC54" s="528"/>
      <c r="DD54" s="528"/>
      <c r="DE54" s="528"/>
      <c r="DF54" s="528"/>
      <c r="DG54" s="528"/>
      <c r="DH54" s="528"/>
      <c r="DI54" s="528"/>
      <c r="DJ54" s="528"/>
      <c r="DK54" s="528"/>
      <c r="DL54" s="528"/>
      <c r="DM54" s="528"/>
      <c r="DN54" s="528"/>
      <c r="DO54" s="528"/>
      <c r="DP54" s="528"/>
      <c r="DQ54" s="528"/>
      <c r="DR54" s="528"/>
      <c r="DS54" s="528"/>
      <c r="DT54" s="528"/>
      <c r="DU54" s="528"/>
      <c r="DV54" s="528"/>
      <c r="DW54" s="528"/>
      <c r="DX54" s="528"/>
      <c r="DY54" s="528"/>
      <c r="DZ54" s="528"/>
      <c r="EA54" s="528"/>
      <c r="EB54" s="528"/>
      <c r="EC54" s="528"/>
      <c r="ED54" s="528"/>
      <c r="EE54" s="528"/>
      <c r="EF54" s="528"/>
      <c r="EG54" s="528"/>
      <c r="EH54" s="528"/>
      <c r="EI54" s="528"/>
      <c r="EJ54" s="528"/>
      <c r="EK54" s="528"/>
      <c r="EL54" s="528"/>
      <c r="EM54" s="528"/>
      <c r="EN54" s="528"/>
      <c r="EO54" s="528"/>
      <c r="EP54" s="528"/>
      <c r="EQ54" s="528"/>
      <c r="ER54" s="528"/>
      <c r="ES54" s="528"/>
      <c r="ET54" s="528"/>
      <c r="EU54" s="528"/>
      <c r="EV54" s="528"/>
      <c r="EW54" s="528"/>
      <c r="EX54" s="528"/>
      <c r="EY54" s="528"/>
      <c r="EZ54" s="528"/>
      <c r="FA54" s="528"/>
      <c r="FB54" s="528"/>
      <c r="FC54" s="528"/>
      <c r="FD54" s="528"/>
      <c r="FE54" s="528"/>
      <c r="FF54" s="528"/>
      <c r="FG54" s="528"/>
      <c r="FH54" s="528"/>
      <c r="FI54" s="528"/>
      <c r="FJ54" s="528"/>
      <c r="FK54" s="528"/>
      <c r="FL54" s="528"/>
      <c r="FM54" s="528"/>
      <c r="FN54" s="528"/>
      <c r="FO54" s="528"/>
      <c r="FP54" s="528"/>
      <c r="FQ54" s="528"/>
    </row>
    <row r="55" spans="1:173" ht="12.75" customHeight="1" x14ac:dyDescent="0.25">
      <c r="A55" s="595"/>
      <c r="B55" s="611"/>
      <c r="C55" s="440" t="s">
        <v>2111</v>
      </c>
      <c r="D55" s="440" t="s">
        <v>2112</v>
      </c>
      <c r="E55" s="616"/>
      <c r="F55" s="613"/>
      <c r="G55" s="617"/>
      <c r="H55" s="613">
        <v>894</v>
      </c>
      <c r="I55" s="613"/>
      <c r="J55" s="613">
        <v>75</v>
      </c>
      <c r="K55" s="613"/>
      <c r="L55" s="613">
        <v>107</v>
      </c>
      <c r="M55" s="613"/>
      <c r="N55" s="613">
        <v>267</v>
      </c>
      <c r="O55" s="613"/>
      <c r="P55" s="613">
        <v>203</v>
      </c>
      <c r="Q55" s="613"/>
      <c r="R55" s="613">
        <v>141</v>
      </c>
      <c r="S55" s="613"/>
      <c r="T55" s="613">
        <v>101</v>
      </c>
      <c r="U55" s="528"/>
      <c r="V55" s="597"/>
      <c r="W55" s="597"/>
      <c r="X55" s="597"/>
      <c r="Y55" s="597"/>
      <c r="Z55" s="528"/>
      <c r="AA55" s="528"/>
      <c r="AB55" s="528"/>
      <c r="AC55" s="597"/>
      <c r="AD55" s="528"/>
      <c r="AE55" s="597"/>
      <c r="AF55" s="528"/>
      <c r="AG55" s="597"/>
      <c r="AH55" s="528"/>
      <c r="AI55" s="597"/>
      <c r="AJ55" s="528"/>
      <c r="AK55" s="597"/>
      <c r="AL55" s="528"/>
      <c r="AM55" s="597"/>
      <c r="AN55" s="528"/>
      <c r="AO55" s="597"/>
      <c r="AP55" s="528"/>
      <c r="AQ55" s="528"/>
      <c r="AR55" s="528"/>
      <c r="AS55" s="528"/>
      <c r="AT55" s="528"/>
      <c r="AU55" s="528"/>
      <c r="AV55" s="528"/>
      <c r="AW55" s="528"/>
      <c r="AX55" s="528"/>
      <c r="AY55" s="528"/>
      <c r="AZ55" s="528"/>
      <c r="BA55" s="528"/>
      <c r="BB55" s="528"/>
      <c r="BC55" s="528"/>
      <c r="BD55" s="528"/>
      <c r="BE55" s="528"/>
      <c r="BF55" s="528"/>
      <c r="BG55" s="528"/>
      <c r="BH55" s="528"/>
      <c r="BI55" s="528"/>
      <c r="BJ55" s="528"/>
      <c r="BK55" s="528"/>
      <c r="BL55" s="528"/>
      <c r="BM55" s="528"/>
      <c r="BN55" s="528"/>
      <c r="BO55" s="528"/>
      <c r="BP55" s="528"/>
      <c r="BQ55" s="528"/>
      <c r="BR55" s="528"/>
      <c r="BS55" s="528"/>
      <c r="BT55" s="528"/>
      <c r="BU55" s="528"/>
      <c r="BV55" s="528"/>
      <c r="BW55" s="528"/>
      <c r="BX55" s="528"/>
      <c r="BY55" s="528"/>
      <c r="BZ55" s="528"/>
      <c r="CA55" s="528"/>
      <c r="CB55" s="528"/>
      <c r="CC55" s="528"/>
      <c r="CD55" s="528"/>
      <c r="CE55" s="528"/>
      <c r="CF55" s="528"/>
      <c r="CG55" s="528"/>
      <c r="CH55" s="528"/>
      <c r="CI55" s="528"/>
      <c r="CJ55" s="528"/>
      <c r="CK55" s="528"/>
      <c r="CL55" s="528"/>
      <c r="CM55" s="528"/>
      <c r="CN55" s="528"/>
      <c r="CO55" s="528"/>
      <c r="CP55" s="528"/>
      <c r="CQ55" s="528"/>
      <c r="CR55" s="528"/>
      <c r="CS55" s="528"/>
      <c r="CT55" s="528"/>
      <c r="CU55" s="528"/>
      <c r="CV55" s="528"/>
      <c r="CW55" s="528"/>
      <c r="CX55" s="528"/>
      <c r="CY55" s="528"/>
      <c r="CZ55" s="528"/>
      <c r="DA55" s="528"/>
      <c r="DB55" s="528"/>
      <c r="DC55" s="528"/>
      <c r="DD55" s="528"/>
      <c r="DE55" s="528"/>
      <c r="DF55" s="528"/>
      <c r="DG55" s="528"/>
      <c r="DH55" s="528"/>
      <c r="DI55" s="528"/>
      <c r="DJ55" s="528"/>
      <c r="DK55" s="528"/>
      <c r="DL55" s="528"/>
      <c r="DM55" s="528"/>
      <c r="DN55" s="528"/>
      <c r="DO55" s="528"/>
      <c r="DP55" s="528"/>
      <c r="DQ55" s="528"/>
      <c r="DR55" s="528"/>
      <c r="DS55" s="528"/>
      <c r="DT55" s="528"/>
      <c r="DU55" s="528"/>
      <c r="DV55" s="528"/>
      <c r="DW55" s="528"/>
      <c r="DX55" s="528"/>
      <c r="DY55" s="528"/>
      <c r="DZ55" s="528"/>
      <c r="EA55" s="528"/>
      <c r="EB55" s="528"/>
      <c r="EC55" s="528"/>
      <c r="ED55" s="528"/>
      <c r="EE55" s="528"/>
      <c r="EF55" s="528"/>
      <c r="EG55" s="528"/>
      <c r="EH55" s="528"/>
      <c r="EI55" s="528"/>
      <c r="EJ55" s="528"/>
      <c r="EK55" s="528"/>
      <c r="EL55" s="528"/>
      <c r="EM55" s="528"/>
      <c r="EN55" s="528"/>
      <c r="EO55" s="528"/>
      <c r="EP55" s="528"/>
      <c r="EQ55" s="528"/>
      <c r="ER55" s="528"/>
      <c r="ES55" s="528"/>
      <c r="ET55" s="528"/>
      <c r="EU55" s="528"/>
      <c r="EV55" s="528"/>
      <c r="EW55" s="528"/>
      <c r="EX55" s="528"/>
      <c r="EY55" s="528"/>
      <c r="EZ55" s="528"/>
      <c r="FA55" s="528"/>
      <c r="FB55" s="528"/>
      <c r="FC55" s="528"/>
      <c r="FD55" s="528"/>
      <c r="FE55" s="528"/>
      <c r="FF55" s="528"/>
      <c r="FG55" s="528"/>
      <c r="FH55" s="528"/>
      <c r="FI55" s="528"/>
      <c r="FJ55" s="528"/>
      <c r="FK55" s="528"/>
      <c r="FL55" s="528"/>
      <c r="FM55" s="528"/>
      <c r="FN55" s="528"/>
      <c r="FO55" s="528"/>
      <c r="FP55" s="528"/>
      <c r="FQ55" s="528"/>
    </row>
    <row r="56" spans="1:173" ht="12.75" customHeight="1" x14ac:dyDescent="0.25">
      <c r="A56" s="595"/>
      <c r="B56" s="611"/>
      <c r="C56" s="440" t="s">
        <v>2113</v>
      </c>
      <c r="D56" s="440" t="s">
        <v>2114</v>
      </c>
      <c r="E56" s="616"/>
      <c r="F56" s="613"/>
      <c r="G56" s="617"/>
      <c r="H56" s="613">
        <v>1112</v>
      </c>
      <c r="I56" s="613"/>
      <c r="J56" s="613">
        <v>96</v>
      </c>
      <c r="K56" s="613"/>
      <c r="L56" s="613">
        <v>122</v>
      </c>
      <c r="M56" s="613"/>
      <c r="N56" s="613">
        <v>362</v>
      </c>
      <c r="O56" s="613"/>
      <c r="P56" s="613">
        <v>271</v>
      </c>
      <c r="Q56" s="613"/>
      <c r="R56" s="613">
        <v>138</v>
      </c>
      <c r="S56" s="613"/>
      <c r="T56" s="613">
        <v>123</v>
      </c>
      <c r="U56" s="528"/>
      <c r="V56" s="597"/>
      <c r="W56" s="597"/>
      <c r="X56" s="597"/>
      <c r="Y56" s="597"/>
      <c r="Z56" s="528"/>
      <c r="AA56" s="528"/>
      <c r="AB56" s="528"/>
      <c r="AC56" s="597"/>
      <c r="AD56" s="528"/>
      <c r="AE56" s="597"/>
      <c r="AF56" s="528"/>
      <c r="AG56" s="597"/>
      <c r="AH56" s="528"/>
      <c r="AI56" s="597"/>
      <c r="AJ56" s="528"/>
      <c r="AK56" s="597"/>
      <c r="AL56" s="528"/>
      <c r="AM56" s="597"/>
      <c r="AN56" s="528"/>
      <c r="AO56" s="597"/>
      <c r="AP56" s="528"/>
      <c r="AQ56" s="528"/>
      <c r="AR56" s="528"/>
      <c r="AS56" s="528"/>
      <c r="AT56" s="528"/>
      <c r="AU56" s="528"/>
      <c r="AV56" s="528"/>
      <c r="AW56" s="528"/>
      <c r="AX56" s="528"/>
      <c r="AY56" s="528"/>
      <c r="AZ56" s="528"/>
      <c r="BA56" s="528"/>
      <c r="BB56" s="528"/>
      <c r="BC56" s="528"/>
      <c r="BD56" s="528"/>
      <c r="BE56" s="528"/>
      <c r="BF56" s="528"/>
      <c r="BG56" s="528"/>
      <c r="BH56" s="528"/>
      <c r="BI56" s="528"/>
      <c r="BJ56" s="528"/>
      <c r="BK56" s="528"/>
      <c r="BL56" s="528"/>
      <c r="BM56" s="528"/>
      <c r="BN56" s="528"/>
      <c r="BO56" s="528"/>
      <c r="BP56" s="528"/>
      <c r="BQ56" s="528"/>
      <c r="BR56" s="528"/>
      <c r="BS56" s="528"/>
      <c r="BT56" s="528"/>
      <c r="BU56" s="528"/>
      <c r="BV56" s="528"/>
      <c r="BW56" s="528"/>
      <c r="BX56" s="528"/>
      <c r="BY56" s="528"/>
      <c r="BZ56" s="528"/>
      <c r="CA56" s="528"/>
      <c r="CB56" s="528"/>
      <c r="CC56" s="528"/>
      <c r="CD56" s="528"/>
      <c r="CE56" s="528"/>
      <c r="CF56" s="528"/>
      <c r="CG56" s="528"/>
      <c r="CH56" s="528"/>
      <c r="CI56" s="528"/>
      <c r="CJ56" s="528"/>
      <c r="CK56" s="528"/>
      <c r="CL56" s="528"/>
      <c r="CM56" s="528"/>
      <c r="CN56" s="528"/>
      <c r="CO56" s="528"/>
      <c r="CP56" s="528"/>
      <c r="CQ56" s="528"/>
      <c r="CR56" s="528"/>
      <c r="CS56" s="528"/>
      <c r="CT56" s="528"/>
      <c r="CU56" s="528"/>
      <c r="CV56" s="528"/>
      <c r="CW56" s="528"/>
      <c r="CX56" s="528"/>
      <c r="CY56" s="528"/>
      <c r="CZ56" s="528"/>
      <c r="DA56" s="528"/>
      <c r="DB56" s="528"/>
      <c r="DC56" s="528"/>
      <c r="DD56" s="528"/>
      <c r="DE56" s="528"/>
      <c r="DF56" s="528"/>
      <c r="DG56" s="528"/>
      <c r="DH56" s="528"/>
      <c r="DI56" s="528"/>
      <c r="DJ56" s="528"/>
      <c r="DK56" s="528"/>
      <c r="DL56" s="528"/>
      <c r="DM56" s="528"/>
      <c r="DN56" s="528"/>
      <c r="DO56" s="528"/>
      <c r="DP56" s="528"/>
      <c r="DQ56" s="528"/>
      <c r="DR56" s="528"/>
      <c r="DS56" s="528"/>
      <c r="DT56" s="528"/>
      <c r="DU56" s="528"/>
      <c r="DV56" s="528"/>
      <c r="DW56" s="528"/>
      <c r="DX56" s="528"/>
      <c r="DY56" s="528"/>
      <c r="DZ56" s="528"/>
      <c r="EA56" s="528"/>
      <c r="EB56" s="528"/>
      <c r="EC56" s="528"/>
      <c r="ED56" s="528"/>
      <c r="EE56" s="528"/>
      <c r="EF56" s="528"/>
      <c r="EG56" s="528"/>
      <c r="EH56" s="528"/>
      <c r="EI56" s="528"/>
      <c r="EJ56" s="528"/>
      <c r="EK56" s="528"/>
      <c r="EL56" s="528"/>
      <c r="EM56" s="528"/>
      <c r="EN56" s="528"/>
      <c r="EO56" s="528"/>
      <c r="EP56" s="528"/>
      <c r="EQ56" s="528"/>
      <c r="ER56" s="528"/>
      <c r="ES56" s="528"/>
      <c r="ET56" s="528"/>
      <c r="EU56" s="528"/>
      <c r="EV56" s="528"/>
      <c r="EW56" s="528"/>
      <c r="EX56" s="528"/>
      <c r="EY56" s="528"/>
      <c r="EZ56" s="528"/>
      <c r="FA56" s="528"/>
      <c r="FB56" s="528"/>
      <c r="FC56" s="528"/>
      <c r="FD56" s="528"/>
      <c r="FE56" s="528"/>
      <c r="FF56" s="528"/>
      <c r="FG56" s="528"/>
      <c r="FH56" s="528"/>
      <c r="FI56" s="528"/>
      <c r="FJ56" s="528"/>
      <c r="FK56" s="528"/>
      <c r="FL56" s="528"/>
      <c r="FM56" s="528"/>
      <c r="FN56" s="528"/>
      <c r="FO56" s="528"/>
      <c r="FP56" s="528"/>
      <c r="FQ56" s="528"/>
    </row>
    <row r="57" spans="1:173" ht="12.75" customHeight="1" x14ac:dyDescent="0.25">
      <c r="A57" s="595"/>
      <c r="B57" s="611"/>
      <c r="C57" s="440" t="s">
        <v>2291</v>
      </c>
      <c r="D57" s="440" t="s">
        <v>2327</v>
      </c>
      <c r="E57" s="616"/>
      <c r="F57" s="613"/>
      <c r="G57" s="617"/>
      <c r="H57" s="613">
        <v>1069</v>
      </c>
      <c r="I57" s="613"/>
      <c r="J57" s="613">
        <v>99</v>
      </c>
      <c r="K57" s="613"/>
      <c r="L57" s="613">
        <v>135</v>
      </c>
      <c r="M57" s="613"/>
      <c r="N57" s="613">
        <v>330</v>
      </c>
      <c r="O57" s="613"/>
      <c r="P57" s="613">
        <v>213</v>
      </c>
      <c r="Q57" s="613"/>
      <c r="R57" s="613">
        <v>159</v>
      </c>
      <c r="S57" s="613"/>
      <c r="T57" s="613">
        <v>133</v>
      </c>
      <c r="U57" s="528"/>
      <c r="V57" s="597"/>
      <c r="W57" s="597"/>
      <c r="X57" s="597"/>
      <c r="Y57" s="597"/>
      <c r="Z57" s="528"/>
      <c r="AA57" s="528"/>
      <c r="AB57" s="528"/>
      <c r="AC57" s="597"/>
      <c r="AD57" s="528"/>
      <c r="AE57" s="597"/>
      <c r="AF57" s="528"/>
      <c r="AG57" s="597"/>
      <c r="AH57" s="528"/>
      <c r="AI57" s="597"/>
      <c r="AJ57" s="528"/>
      <c r="AK57" s="597"/>
      <c r="AL57" s="528"/>
      <c r="AM57" s="597"/>
      <c r="AN57" s="528"/>
      <c r="AO57" s="597"/>
      <c r="AP57" s="528"/>
      <c r="AQ57" s="528"/>
      <c r="AR57" s="528"/>
      <c r="AS57" s="528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  <c r="BF57" s="528"/>
      <c r="BG57" s="528"/>
      <c r="BH57" s="528"/>
      <c r="BI57" s="528"/>
      <c r="BJ57" s="528"/>
      <c r="BK57" s="528"/>
      <c r="BL57" s="528"/>
      <c r="BM57" s="528"/>
      <c r="BN57" s="528"/>
      <c r="BO57" s="528"/>
      <c r="BP57" s="528"/>
      <c r="BQ57" s="528"/>
      <c r="BR57" s="528"/>
      <c r="BS57" s="528"/>
      <c r="BT57" s="528"/>
      <c r="BU57" s="528"/>
      <c r="BV57" s="528"/>
      <c r="BW57" s="528"/>
      <c r="BX57" s="528"/>
      <c r="BY57" s="528"/>
      <c r="BZ57" s="528"/>
      <c r="CA57" s="528"/>
      <c r="CB57" s="528"/>
      <c r="CC57" s="528"/>
      <c r="CD57" s="528"/>
      <c r="CE57" s="528"/>
      <c r="CF57" s="528"/>
      <c r="CG57" s="528"/>
      <c r="CH57" s="528"/>
      <c r="CI57" s="528"/>
      <c r="CJ57" s="528"/>
      <c r="CK57" s="528"/>
      <c r="CL57" s="528"/>
      <c r="CM57" s="528"/>
      <c r="CN57" s="528"/>
      <c r="CO57" s="528"/>
      <c r="CP57" s="528"/>
      <c r="CQ57" s="528"/>
      <c r="CR57" s="528"/>
      <c r="CS57" s="528"/>
      <c r="CT57" s="528"/>
      <c r="CU57" s="528"/>
      <c r="CV57" s="528"/>
      <c r="CW57" s="528"/>
      <c r="CX57" s="528"/>
      <c r="CY57" s="528"/>
      <c r="CZ57" s="528"/>
      <c r="DA57" s="528"/>
      <c r="DB57" s="528"/>
      <c r="DC57" s="528"/>
      <c r="DD57" s="528"/>
      <c r="DE57" s="528"/>
      <c r="DF57" s="528"/>
      <c r="DG57" s="528"/>
      <c r="DH57" s="528"/>
      <c r="DI57" s="528"/>
      <c r="DJ57" s="528"/>
      <c r="DK57" s="528"/>
      <c r="DL57" s="528"/>
      <c r="DM57" s="528"/>
      <c r="DN57" s="528"/>
      <c r="DO57" s="528"/>
      <c r="DP57" s="528"/>
      <c r="DQ57" s="528"/>
      <c r="DR57" s="528"/>
      <c r="DS57" s="528"/>
      <c r="DT57" s="528"/>
      <c r="DU57" s="528"/>
      <c r="DV57" s="528"/>
      <c r="DW57" s="528"/>
      <c r="DX57" s="528"/>
      <c r="DY57" s="528"/>
      <c r="DZ57" s="528"/>
      <c r="EA57" s="528"/>
      <c r="EB57" s="528"/>
      <c r="EC57" s="528"/>
      <c r="ED57" s="528"/>
      <c r="EE57" s="528"/>
      <c r="EF57" s="528"/>
      <c r="EG57" s="528"/>
      <c r="EH57" s="528"/>
      <c r="EI57" s="528"/>
      <c r="EJ57" s="528"/>
      <c r="EK57" s="528"/>
      <c r="EL57" s="528"/>
      <c r="EM57" s="528"/>
      <c r="EN57" s="528"/>
      <c r="EO57" s="528"/>
      <c r="EP57" s="528"/>
      <c r="EQ57" s="528"/>
      <c r="ER57" s="528"/>
      <c r="ES57" s="528"/>
      <c r="ET57" s="528"/>
      <c r="EU57" s="528"/>
      <c r="EV57" s="528"/>
      <c r="EW57" s="528"/>
      <c r="EX57" s="528"/>
      <c r="EY57" s="528"/>
      <c r="EZ57" s="528"/>
      <c r="FA57" s="528"/>
      <c r="FB57" s="528"/>
      <c r="FC57" s="528"/>
      <c r="FD57" s="528"/>
      <c r="FE57" s="528"/>
      <c r="FF57" s="528"/>
      <c r="FG57" s="528"/>
      <c r="FH57" s="528"/>
      <c r="FI57" s="528"/>
      <c r="FJ57" s="528"/>
      <c r="FK57" s="528"/>
      <c r="FL57" s="528"/>
      <c r="FM57" s="528"/>
      <c r="FN57" s="528"/>
      <c r="FO57" s="528"/>
      <c r="FP57" s="528"/>
      <c r="FQ57" s="528"/>
    </row>
    <row r="58" spans="1:173" ht="12.75" customHeight="1" x14ac:dyDescent="0.25">
      <c r="A58" s="595"/>
      <c r="B58" s="611"/>
      <c r="C58" s="440" t="s">
        <v>2301</v>
      </c>
      <c r="D58" s="440" t="s">
        <v>625</v>
      </c>
      <c r="E58" s="616"/>
      <c r="F58" s="613"/>
      <c r="G58" s="617"/>
      <c r="H58" s="613">
        <v>3341</v>
      </c>
      <c r="I58" s="613"/>
      <c r="J58" s="613">
        <v>261</v>
      </c>
      <c r="K58" s="613"/>
      <c r="L58" s="613">
        <v>403</v>
      </c>
      <c r="M58" s="613"/>
      <c r="N58" s="613">
        <v>1098</v>
      </c>
      <c r="O58" s="613"/>
      <c r="P58" s="613">
        <v>670</v>
      </c>
      <c r="Q58" s="613"/>
      <c r="R58" s="613">
        <v>498</v>
      </c>
      <c r="S58" s="613"/>
      <c r="T58" s="613">
        <v>411</v>
      </c>
      <c r="U58" s="528"/>
      <c r="V58" s="597"/>
      <c r="W58" s="597"/>
      <c r="X58" s="597"/>
      <c r="Y58" s="597"/>
      <c r="Z58" s="528"/>
      <c r="AA58" s="528"/>
      <c r="AB58" s="528"/>
      <c r="AC58" s="597"/>
      <c r="AD58" s="528"/>
      <c r="AE58" s="597"/>
      <c r="AF58" s="528"/>
      <c r="AG58" s="597"/>
      <c r="AH58" s="528"/>
      <c r="AI58" s="597"/>
      <c r="AJ58" s="528"/>
      <c r="AK58" s="597"/>
      <c r="AL58" s="528"/>
      <c r="AM58" s="597"/>
      <c r="AN58" s="528"/>
      <c r="AO58" s="597"/>
      <c r="AP58" s="528"/>
      <c r="AQ58" s="528"/>
      <c r="AR58" s="528"/>
      <c r="AS58" s="528"/>
      <c r="AT58" s="528"/>
      <c r="AU58" s="528"/>
      <c r="AV58" s="528"/>
      <c r="AW58" s="528"/>
      <c r="AX58" s="528"/>
      <c r="AY58" s="528"/>
      <c r="AZ58" s="528"/>
      <c r="BA58" s="528"/>
      <c r="BB58" s="528"/>
      <c r="BC58" s="528"/>
      <c r="BD58" s="528"/>
      <c r="BE58" s="528"/>
      <c r="BF58" s="528"/>
      <c r="BG58" s="528"/>
      <c r="BH58" s="528"/>
      <c r="BI58" s="528"/>
      <c r="BJ58" s="528"/>
      <c r="BK58" s="528"/>
      <c r="BL58" s="528"/>
      <c r="BM58" s="528"/>
      <c r="BN58" s="528"/>
      <c r="BO58" s="528"/>
      <c r="BP58" s="528"/>
      <c r="BQ58" s="528"/>
      <c r="BR58" s="528"/>
      <c r="BS58" s="528"/>
      <c r="BT58" s="528"/>
      <c r="BU58" s="528"/>
      <c r="BV58" s="528"/>
      <c r="BW58" s="528"/>
      <c r="BX58" s="528"/>
      <c r="BY58" s="528"/>
      <c r="BZ58" s="528"/>
      <c r="CA58" s="528"/>
      <c r="CB58" s="528"/>
      <c r="CC58" s="528"/>
      <c r="CD58" s="528"/>
      <c r="CE58" s="528"/>
      <c r="CF58" s="528"/>
      <c r="CG58" s="528"/>
      <c r="CH58" s="528"/>
      <c r="CI58" s="528"/>
      <c r="CJ58" s="528"/>
      <c r="CK58" s="528"/>
      <c r="CL58" s="528"/>
      <c r="CM58" s="528"/>
      <c r="CN58" s="528"/>
      <c r="CO58" s="528"/>
      <c r="CP58" s="528"/>
      <c r="CQ58" s="528"/>
      <c r="CR58" s="528"/>
      <c r="CS58" s="528"/>
      <c r="CT58" s="528"/>
      <c r="CU58" s="528"/>
      <c r="CV58" s="528"/>
      <c r="CW58" s="528"/>
      <c r="CX58" s="528"/>
      <c r="CY58" s="528"/>
      <c r="CZ58" s="528"/>
      <c r="DA58" s="528"/>
      <c r="DB58" s="528"/>
      <c r="DC58" s="528"/>
      <c r="DD58" s="528"/>
      <c r="DE58" s="528"/>
      <c r="DF58" s="528"/>
      <c r="DG58" s="528"/>
      <c r="DH58" s="528"/>
      <c r="DI58" s="528"/>
      <c r="DJ58" s="528"/>
      <c r="DK58" s="528"/>
      <c r="DL58" s="528"/>
      <c r="DM58" s="528"/>
      <c r="DN58" s="528"/>
      <c r="DO58" s="528"/>
      <c r="DP58" s="528"/>
      <c r="DQ58" s="528"/>
      <c r="DR58" s="528"/>
      <c r="DS58" s="528"/>
      <c r="DT58" s="528"/>
      <c r="DU58" s="528"/>
      <c r="DV58" s="528"/>
      <c r="DW58" s="528"/>
      <c r="DX58" s="528"/>
      <c r="DY58" s="528"/>
      <c r="DZ58" s="528"/>
      <c r="EA58" s="528"/>
      <c r="EB58" s="528"/>
      <c r="EC58" s="528"/>
      <c r="ED58" s="528"/>
      <c r="EE58" s="528"/>
      <c r="EF58" s="528"/>
      <c r="EG58" s="528"/>
      <c r="EH58" s="528"/>
      <c r="EI58" s="528"/>
      <c r="EJ58" s="528"/>
      <c r="EK58" s="528"/>
      <c r="EL58" s="528"/>
      <c r="EM58" s="528"/>
      <c r="EN58" s="528"/>
      <c r="EO58" s="528"/>
      <c r="EP58" s="528"/>
      <c r="EQ58" s="528"/>
      <c r="ER58" s="528"/>
      <c r="ES58" s="528"/>
      <c r="ET58" s="528"/>
      <c r="EU58" s="528"/>
      <c r="EV58" s="528"/>
      <c r="EW58" s="528"/>
      <c r="EX58" s="528"/>
      <c r="EY58" s="528"/>
      <c r="EZ58" s="528"/>
      <c r="FA58" s="528"/>
      <c r="FB58" s="528"/>
      <c r="FC58" s="528"/>
      <c r="FD58" s="528"/>
      <c r="FE58" s="528"/>
      <c r="FF58" s="528"/>
      <c r="FG58" s="528"/>
      <c r="FH58" s="528"/>
      <c r="FI58" s="528"/>
      <c r="FJ58" s="528"/>
      <c r="FK58" s="528"/>
      <c r="FL58" s="528"/>
      <c r="FM58" s="528"/>
      <c r="FN58" s="528"/>
      <c r="FO58" s="528"/>
      <c r="FP58" s="528"/>
      <c r="FQ58" s="528"/>
    </row>
    <row r="59" spans="1:173" ht="7.5" customHeight="1" x14ac:dyDescent="0.25">
      <c r="A59" s="595"/>
      <c r="B59" s="611"/>
      <c r="C59" s="440"/>
      <c r="D59" s="440"/>
      <c r="E59" s="616"/>
      <c r="F59" s="613"/>
      <c r="G59" s="617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528"/>
      <c r="V59" s="597"/>
      <c r="W59" s="597"/>
      <c r="X59" s="597"/>
      <c r="Y59" s="597"/>
      <c r="Z59" s="528"/>
      <c r="AA59" s="528"/>
      <c r="AB59" s="528"/>
      <c r="AC59" s="528"/>
      <c r="AD59" s="528"/>
      <c r="AE59" s="528"/>
      <c r="AF59" s="528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8"/>
      <c r="AU59" s="528"/>
      <c r="AV59" s="528"/>
      <c r="AW59" s="528"/>
      <c r="AX59" s="528"/>
      <c r="AY59" s="528"/>
      <c r="AZ59" s="528"/>
      <c r="BA59" s="528"/>
      <c r="BB59" s="528"/>
      <c r="BC59" s="528"/>
      <c r="BD59" s="528"/>
      <c r="BE59" s="528"/>
      <c r="BF59" s="528"/>
      <c r="BG59" s="528"/>
      <c r="BH59" s="528"/>
      <c r="BI59" s="528"/>
      <c r="BJ59" s="528"/>
      <c r="BK59" s="528"/>
      <c r="BL59" s="528"/>
      <c r="BM59" s="528"/>
      <c r="BN59" s="528"/>
      <c r="BO59" s="528"/>
      <c r="BP59" s="528"/>
      <c r="BQ59" s="528"/>
      <c r="BR59" s="528"/>
      <c r="BS59" s="528"/>
      <c r="BT59" s="528"/>
      <c r="BU59" s="528"/>
      <c r="BV59" s="528"/>
      <c r="BW59" s="528"/>
      <c r="BX59" s="528"/>
      <c r="BY59" s="528"/>
      <c r="BZ59" s="528"/>
      <c r="CA59" s="528"/>
      <c r="CB59" s="528"/>
      <c r="CC59" s="528"/>
      <c r="CD59" s="528"/>
      <c r="CE59" s="528"/>
      <c r="CF59" s="528"/>
      <c r="CG59" s="528"/>
      <c r="CH59" s="528"/>
      <c r="CI59" s="528"/>
      <c r="CJ59" s="528"/>
      <c r="CK59" s="528"/>
      <c r="CL59" s="528"/>
      <c r="CM59" s="528"/>
      <c r="CN59" s="528"/>
      <c r="CO59" s="528"/>
      <c r="CP59" s="528"/>
      <c r="CQ59" s="528"/>
      <c r="CR59" s="528"/>
      <c r="CS59" s="528"/>
      <c r="CT59" s="528"/>
      <c r="CU59" s="528"/>
      <c r="CV59" s="528"/>
      <c r="CW59" s="528"/>
      <c r="CX59" s="528"/>
      <c r="CY59" s="528"/>
      <c r="CZ59" s="528"/>
      <c r="DA59" s="528"/>
      <c r="DB59" s="528"/>
      <c r="DC59" s="528"/>
      <c r="DD59" s="528"/>
      <c r="DE59" s="528"/>
      <c r="DF59" s="528"/>
      <c r="DG59" s="528"/>
      <c r="DH59" s="528"/>
      <c r="DI59" s="528"/>
      <c r="DJ59" s="528"/>
      <c r="DK59" s="528"/>
      <c r="DL59" s="528"/>
      <c r="DM59" s="528"/>
      <c r="DN59" s="528"/>
      <c r="DO59" s="528"/>
      <c r="DP59" s="528"/>
      <c r="DQ59" s="528"/>
      <c r="DR59" s="528"/>
      <c r="DS59" s="528"/>
      <c r="DT59" s="528"/>
      <c r="DU59" s="528"/>
      <c r="DV59" s="528"/>
      <c r="DW59" s="528"/>
      <c r="DX59" s="528"/>
      <c r="DY59" s="528"/>
      <c r="DZ59" s="528"/>
      <c r="EA59" s="528"/>
      <c r="EB59" s="528"/>
      <c r="EC59" s="528"/>
      <c r="ED59" s="528"/>
      <c r="EE59" s="528"/>
      <c r="EF59" s="528"/>
      <c r="EG59" s="528"/>
      <c r="EH59" s="528"/>
      <c r="EI59" s="528"/>
      <c r="EJ59" s="528"/>
      <c r="EK59" s="528"/>
      <c r="EL59" s="528"/>
      <c r="EM59" s="528"/>
      <c r="EN59" s="528"/>
      <c r="EO59" s="528"/>
      <c r="EP59" s="528"/>
      <c r="EQ59" s="528"/>
      <c r="ER59" s="528"/>
      <c r="ES59" s="528"/>
      <c r="ET59" s="528"/>
      <c r="EU59" s="528"/>
      <c r="EV59" s="528"/>
      <c r="EW59" s="528"/>
      <c r="EX59" s="528"/>
      <c r="EY59" s="528"/>
      <c r="EZ59" s="528"/>
      <c r="FA59" s="528"/>
      <c r="FB59" s="528"/>
      <c r="FC59" s="528"/>
      <c r="FD59" s="528"/>
      <c r="FE59" s="528"/>
      <c r="FF59" s="528"/>
      <c r="FG59" s="528"/>
      <c r="FH59" s="528"/>
      <c r="FI59" s="528"/>
      <c r="FJ59" s="528"/>
      <c r="FK59" s="528"/>
      <c r="FL59" s="528"/>
      <c r="FM59" s="528"/>
      <c r="FN59" s="528"/>
      <c r="FO59" s="528"/>
      <c r="FP59" s="528"/>
      <c r="FQ59" s="528"/>
    </row>
    <row r="60" spans="1:173" ht="15" customHeight="1" x14ac:dyDescent="0.25">
      <c r="A60" s="595"/>
      <c r="B60" s="611" t="s">
        <v>2115</v>
      </c>
      <c r="C60" s="440"/>
      <c r="D60" s="440"/>
      <c r="E60" s="616"/>
      <c r="F60" s="613"/>
      <c r="G60" s="618"/>
      <c r="H60" s="615">
        <v>6846</v>
      </c>
      <c r="I60" s="613"/>
      <c r="J60" s="615">
        <v>660</v>
      </c>
      <c r="K60" s="615"/>
      <c r="L60" s="615">
        <v>758</v>
      </c>
      <c r="M60" s="615"/>
      <c r="N60" s="615">
        <v>2135</v>
      </c>
      <c r="O60" s="615"/>
      <c r="P60" s="615">
        <v>1441</v>
      </c>
      <c r="Q60" s="615"/>
      <c r="R60" s="615">
        <v>1010</v>
      </c>
      <c r="S60" s="615"/>
      <c r="T60" s="615">
        <v>842</v>
      </c>
      <c r="U60" s="528"/>
      <c r="V60" s="597"/>
      <c r="W60" s="597"/>
      <c r="X60" s="597"/>
      <c r="Y60" s="597"/>
      <c r="Z60" s="528"/>
      <c r="AA60" s="528"/>
      <c r="AB60" s="528"/>
      <c r="AC60" s="528"/>
      <c r="AD60" s="528"/>
      <c r="AE60" s="528"/>
      <c r="AF60" s="528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8"/>
      <c r="AU60" s="528"/>
      <c r="AV60" s="528"/>
      <c r="AW60" s="528"/>
      <c r="AX60" s="528"/>
      <c r="AY60" s="528"/>
      <c r="AZ60" s="528"/>
      <c r="BA60" s="528"/>
      <c r="BB60" s="528"/>
      <c r="BC60" s="528"/>
      <c r="BD60" s="528"/>
      <c r="BE60" s="528"/>
      <c r="BF60" s="528"/>
      <c r="BG60" s="528"/>
      <c r="BH60" s="528"/>
      <c r="BI60" s="528"/>
      <c r="BJ60" s="528"/>
      <c r="BK60" s="528"/>
      <c r="BL60" s="528"/>
      <c r="BM60" s="528"/>
      <c r="BN60" s="528"/>
      <c r="BO60" s="528"/>
      <c r="BP60" s="528"/>
      <c r="BQ60" s="528"/>
      <c r="BR60" s="528"/>
      <c r="BS60" s="528"/>
      <c r="BT60" s="528"/>
      <c r="BU60" s="528"/>
      <c r="BV60" s="528"/>
      <c r="BW60" s="528"/>
      <c r="BX60" s="528"/>
      <c r="BY60" s="528"/>
      <c r="BZ60" s="528"/>
      <c r="CA60" s="528"/>
      <c r="CB60" s="528"/>
      <c r="CC60" s="528"/>
      <c r="CD60" s="528"/>
      <c r="CE60" s="528"/>
      <c r="CF60" s="528"/>
      <c r="CG60" s="528"/>
      <c r="CH60" s="528"/>
      <c r="CI60" s="528"/>
      <c r="CJ60" s="528"/>
      <c r="CK60" s="528"/>
      <c r="CL60" s="528"/>
      <c r="CM60" s="528"/>
      <c r="CN60" s="528"/>
      <c r="CO60" s="528"/>
      <c r="CP60" s="528"/>
      <c r="CQ60" s="528"/>
      <c r="CR60" s="528"/>
      <c r="CS60" s="528"/>
      <c r="CT60" s="528"/>
      <c r="CU60" s="528"/>
      <c r="CV60" s="528"/>
      <c r="CW60" s="528"/>
      <c r="CX60" s="528"/>
      <c r="CY60" s="528"/>
      <c r="CZ60" s="528"/>
      <c r="DA60" s="528"/>
      <c r="DB60" s="528"/>
      <c r="DC60" s="528"/>
      <c r="DD60" s="528"/>
      <c r="DE60" s="528"/>
      <c r="DF60" s="528"/>
      <c r="DG60" s="528"/>
      <c r="DH60" s="528"/>
      <c r="DI60" s="528"/>
      <c r="DJ60" s="528"/>
      <c r="DK60" s="528"/>
      <c r="DL60" s="528"/>
      <c r="DM60" s="528"/>
      <c r="DN60" s="528"/>
      <c r="DO60" s="528"/>
      <c r="DP60" s="528"/>
      <c r="DQ60" s="528"/>
      <c r="DR60" s="528"/>
      <c r="DS60" s="528"/>
      <c r="DT60" s="528"/>
      <c r="DU60" s="528"/>
      <c r="DV60" s="528"/>
      <c r="DW60" s="528"/>
      <c r="DX60" s="528"/>
      <c r="DY60" s="528"/>
      <c r="DZ60" s="528"/>
      <c r="EA60" s="528"/>
      <c r="EB60" s="528"/>
      <c r="EC60" s="528"/>
      <c r="ED60" s="528"/>
      <c r="EE60" s="528"/>
      <c r="EF60" s="528"/>
      <c r="EG60" s="528"/>
      <c r="EH60" s="528"/>
      <c r="EI60" s="528"/>
      <c r="EJ60" s="528"/>
      <c r="EK60" s="528"/>
      <c r="EL60" s="528"/>
      <c r="EM60" s="528"/>
      <c r="EN60" s="528"/>
      <c r="EO60" s="528"/>
      <c r="EP60" s="528"/>
      <c r="EQ60" s="528"/>
      <c r="ER60" s="528"/>
      <c r="ES60" s="528"/>
      <c r="ET60" s="528"/>
      <c r="EU60" s="528"/>
      <c r="EV60" s="528"/>
      <c r="EW60" s="528"/>
      <c r="EX60" s="528"/>
      <c r="EY60" s="528"/>
      <c r="EZ60" s="528"/>
      <c r="FA60" s="528"/>
      <c r="FB60" s="528"/>
      <c r="FC60" s="528"/>
      <c r="FD60" s="528"/>
      <c r="FE60" s="528"/>
      <c r="FF60" s="528"/>
      <c r="FG60" s="528"/>
      <c r="FH60" s="528"/>
      <c r="FI60" s="528"/>
      <c r="FJ60" s="528"/>
      <c r="FK60" s="528"/>
      <c r="FL60" s="528"/>
      <c r="FM60" s="528"/>
      <c r="FN60" s="528"/>
      <c r="FO60" s="528"/>
      <c r="FP60" s="528"/>
      <c r="FQ60" s="528"/>
    </row>
    <row r="61" spans="1:173" ht="7.5" customHeight="1" x14ac:dyDescent="0.25">
      <c r="A61" s="595"/>
      <c r="B61" s="611"/>
      <c r="C61" s="440"/>
      <c r="D61" s="440"/>
      <c r="E61" s="616"/>
      <c r="F61" s="613"/>
      <c r="G61" s="617"/>
      <c r="H61" s="613"/>
      <c r="I61" s="613"/>
      <c r="J61" s="613"/>
      <c r="K61" s="613"/>
      <c r="L61" s="613"/>
      <c r="M61" s="613"/>
      <c r="N61" s="613"/>
      <c r="O61" s="613"/>
      <c r="P61" s="613"/>
      <c r="Q61" s="613"/>
      <c r="R61" s="613"/>
      <c r="S61" s="613"/>
      <c r="T61" s="613"/>
      <c r="U61" s="528"/>
      <c r="V61" s="597"/>
      <c r="W61" s="597"/>
      <c r="X61" s="597"/>
      <c r="Y61" s="597"/>
      <c r="Z61" s="528"/>
      <c r="AA61" s="528"/>
      <c r="AB61" s="528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8"/>
      <c r="BO61" s="528"/>
      <c r="BP61" s="528"/>
      <c r="BQ61" s="528"/>
      <c r="BR61" s="528"/>
      <c r="BS61" s="528"/>
      <c r="BT61" s="528"/>
      <c r="BU61" s="528"/>
      <c r="BV61" s="528"/>
      <c r="BW61" s="528"/>
      <c r="BX61" s="528"/>
      <c r="BY61" s="528"/>
      <c r="BZ61" s="528"/>
      <c r="CA61" s="528"/>
      <c r="CB61" s="528"/>
      <c r="CC61" s="528"/>
      <c r="CD61" s="528"/>
      <c r="CE61" s="528"/>
      <c r="CF61" s="528"/>
      <c r="CG61" s="528"/>
      <c r="CH61" s="528"/>
      <c r="CI61" s="528"/>
      <c r="CJ61" s="528"/>
      <c r="CK61" s="528"/>
      <c r="CL61" s="528"/>
      <c r="CM61" s="528"/>
      <c r="CN61" s="528"/>
      <c r="CO61" s="528"/>
      <c r="CP61" s="528"/>
      <c r="CQ61" s="528"/>
      <c r="CR61" s="528"/>
      <c r="CS61" s="528"/>
      <c r="CT61" s="528"/>
      <c r="CU61" s="528"/>
      <c r="CV61" s="528"/>
      <c r="CW61" s="528"/>
      <c r="CX61" s="528"/>
      <c r="CY61" s="528"/>
      <c r="CZ61" s="528"/>
      <c r="DA61" s="528"/>
      <c r="DB61" s="528"/>
      <c r="DC61" s="528"/>
      <c r="DD61" s="528"/>
      <c r="DE61" s="528"/>
      <c r="DF61" s="528"/>
      <c r="DG61" s="528"/>
      <c r="DH61" s="528"/>
      <c r="DI61" s="528"/>
      <c r="DJ61" s="528"/>
      <c r="DK61" s="528"/>
      <c r="DL61" s="528"/>
      <c r="DM61" s="528"/>
      <c r="DN61" s="528"/>
      <c r="DO61" s="528"/>
      <c r="DP61" s="528"/>
      <c r="DQ61" s="528"/>
      <c r="DR61" s="528"/>
      <c r="DS61" s="528"/>
      <c r="DT61" s="528"/>
      <c r="DU61" s="528"/>
      <c r="DV61" s="528"/>
      <c r="DW61" s="528"/>
      <c r="DX61" s="528"/>
      <c r="DY61" s="528"/>
      <c r="DZ61" s="528"/>
      <c r="EA61" s="528"/>
      <c r="EB61" s="528"/>
      <c r="EC61" s="528"/>
      <c r="ED61" s="528"/>
      <c r="EE61" s="528"/>
      <c r="EF61" s="528"/>
      <c r="EG61" s="528"/>
      <c r="EH61" s="528"/>
      <c r="EI61" s="528"/>
      <c r="EJ61" s="528"/>
      <c r="EK61" s="528"/>
      <c r="EL61" s="528"/>
      <c r="EM61" s="528"/>
      <c r="EN61" s="528"/>
      <c r="EO61" s="528"/>
      <c r="EP61" s="528"/>
      <c r="EQ61" s="528"/>
      <c r="ER61" s="528"/>
      <c r="ES61" s="528"/>
      <c r="ET61" s="528"/>
      <c r="EU61" s="528"/>
      <c r="EV61" s="528"/>
      <c r="EW61" s="528"/>
      <c r="EX61" s="528"/>
      <c r="EY61" s="528"/>
      <c r="EZ61" s="528"/>
      <c r="FA61" s="528"/>
      <c r="FB61" s="528"/>
      <c r="FC61" s="528"/>
      <c r="FD61" s="528"/>
      <c r="FE61" s="528"/>
      <c r="FF61" s="528"/>
      <c r="FG61" s="528"/>
      <c r="FH61" s="528"/>
      <c r="FI61" s="528"/>
      <c r="FJ61" s="528"/>
      <c r="FK61" s="528"/>
      <c r="FL61" s="528"/>
      <c r="FM61" s="528"/>
      <c r="FN61" s="528"/>
      <c r="FO61" s="528"/>
      <c r="FP61" s="528"/>
      <c r="FQ61" s="528"/>
    </row>
    <row r="62" spans="1:173" ht="16.5" customHeight="1" x14ac:dyDescent="0.25">
      <c r="A62" s="595"/>
      <c r="B62" s="611"/>
      <c r="C62" s="440" t="s">
        <v>2116</v>
      </c>
      <c r="D62" s="440" t="s">
        <v>2328</v>
      </c>
      <c r="E62" s="616"/>
      <c r="F62" s="613"/>
      <c r="G62" s="617"/>
      <c r="H62" s="613">
        <v>1164</v>
      </c>
      <c r="I62" s="613"/>
      <c r="J62" s="613">
        <v>119</v>
      </c>
      <c r="K62" s="613"/>
      <c r="L62" s="613">
        <v>144</v>
      </c>
      <c r="M62" s="613"/>
      <c r="N62" s="613">
        <v>354</v>
      </c>
      <c r="O62" s="613"/>
      <c r="P62" s="613">
        <v>223</v>
      </c>
      <c r="Q62" s="613"/>
      <c r="R62" s="613">
        <v>177</v>
      </c>
      <c r="S62" s="613"/>
      <c r="T62" s="613">
        <v>147</v>
      </c>
      <c r="U62" s="528"/>
      <c r="V62" s="597"/>
      <c r="W62" s="597"/>
      <c r="X62" s="597"/>
      <c r="Y62" s="597"/>
      <c r="Z62" s="528"/>
      <c r="AA62" s="528"/>
      <c r="AB62" s="528"/>
      <c r="AC62" s="597"/>
      <c r="AD62" s="528"/>
      <c r="AE62" s="597"/>
      <c r="AF62" s="528"/>
      <c r="AG62" s="597"/>
      <c r="AH62" s="528"/>
      <c r="AI62" s="597"/>
      <c r="AJ62" s="528"/>
      <c r="AK62" s="597"/>
      <c r="AL62" s="528"/>
      <c r="AM62" s="597"/>
      <c r="AN62" s="528"/>
      <c r="AO62" s="597"/>
      <c r="AP62" s="528"/>
      <c r="AQ62" s="528"/>
      <c r="AR62" s="528"/>
      <c r="AS62" s="528"/>
      <c r="AT62" s="528"/>
      <c r="AU62" s="528"/>
      <c r="AV62" s="528"/>
      <c r="AW62" s="528"/>
      <c r="AX62" s="528"/>
      <c r="AY62" s="528"/>
      <c r="AZ62" s="528"/>
      <c r="BA62" s="528"/>
      <c r="BB62" s="528"/>
      <c r="BC62" s="528"/>
      <c r="BD62" s="528"/>
      <c r="BE62" s="528"/>
      <c r="BF62" s="528"/>
      <c r="BG62" s="528"/>
      <c r="BH62" s="528"/>
      <c r="BI62" s="528"/>
      <c r="BJ62" s="528"/>
      <c r="BK62" s="528"/>
      <c r="BL62" s="528"/>
      <c r="BM62" s="528"/>
      <c r="BN62" s="528"/>
      <c r="BO62" s="528"/>
      <c r="BP62" s="528"/>
      <c r="BQ62" s="528"/>
      <c r="BR62" s="528"/>
      <c r="BS62" s="528"/>
      <c r="BT62" s="528"/>
      <c r="BU62" s="528"/>
      <c r="BV62" s="528"/>
      <c r="BW62" s="528"/>
      <c r="BX62" s="528"/>
      <c r="BY62" s="528"/>
      <c r="BZ62" s="528"/>
      <c r="CA62" s="528"/>
      <c r="CB62" s="528"/>
      <c r="CC62" s="528"/>
      <c r="CD62" s="528"/>
      <c r="CE62" s="528"/>
      <c r="CF62" s="528"/>
      <c r="CG62" s="528"/>
      <c r="CH62" s="528"/>
      <c r="CI62" s="528"/>
      <c r="CJ62" s="528"/>
      <c r="CK62" s="528"/>
      <c r="CL62" s="528"/>
      <c r="CM62" s="528"/>
      <c r="CN62" s="528"/>
      <c r="CO62" s="528"/>
      <c r="CP62" s="528"/>
      <c r="CQ62" s="528"/>
      <c r="CR62" s="528"/>
      <c r="CS62" s="528"/>
      <c r="CT62" s="528"/>
      <c r="CU62" s="528"/>
      <c r="CV62" s="528"/>
      <c r="CW62" s="528"/>
      <c r="CX62" s="528"/>
      <c r="CY62" s="528"/>
      <c r="CZ62" s="528"/>
      <c r="DA62" s="528"/>
      <c r="DB62" s="528"/>
      <c r="DC62" s="528"/>
      <c r="DD62" s="528"/>
      <c r="DE62" s="528"/>
      <c r="DF62" s="528"/>
      <c r="DG62" s="528"/>
      <c r="DH62" s="528"/>
      <c r="DI62" s="528"/>
      <c r="DJ62" s="528"/>
      <c r="DK62" s="528"/>
      <c r="DL62" s="528"/>
      <c r="DM62" s="528"/>
      <c r="DN62" s="528"/>
      <c r="DO62" s="528"/>
      <c r="DP62" s="528"/>
      <c r="DQ62" s="528"/>
      <c r="DR62" s="528"/>
      <c r="DS62" s="528"/>
      <c r="DT62" s="528"/>
      <c r="DU62" s="528"/>
      <c r="DV62" s="528"/>
      <c r="DW62" s="528"/>
      <c r="DX62" s="528"/>
      <c r="DY62" s="528"/>
      <c r="DZ62" s="528"/>
      <c r="EA62" s="528"/>
      <c r="EB62" s="528"/>
      <c r="EC62" s="528"/>
      <c r="ED62" s="528"/>
      <c r="EE62" s="528"/>
      <c r="EF62" s="528"/>
      <c r="EG62" s="528"/>
      <c r="EH62" s="528"/>
      <c r="EI62" s="528"/>
      <c r="EJ62" s="528"/>
      <c r="EK62" s="528"/>
      <c r="EL62" s="528"/>
      <c r="EM62" s="528"/>
      <c r="EN62" s="528"/>
      <c r="EO62" s="528"/>
      <c r="EP62" s="528"/>
      <c r="EQ62" s="528"/>
      <c r="ER62" s="528"/>
      <c r="ES62" s="528"/>
      <c r="ET62" s="528"/>
      <c r="EU62" s="528"/>
      <c r="EV62" s="528"/>
      <c r="EW62" s="528"/>
      <c r="EX62" s="528"/>
      <c r="EY62" s="528"/>
      <c r="EZ62" s="528"/>
      <c r="FA62" s="528"/>
      <c r="FB62" s="528"/>
      <c r="FC62" s="528"/>
      <c r="FD62" s="528"/>
      <c r="FE62" s="528"/>
      <c r="FF62" s="528"/>
      <c r="FG62" s="528"/>
      <c r="FH62" s="528"/>
      <c r="FI62" s="528"/>
      <c r="FJ62" s="528"/>
      <c r="FK62" s="528"/>
      <c r="FL62" s="528"/>
      <c r="FM62" s="528"/>
      <c r="FN62" s="528"/>
      <c r="FO62" s="528"/>
      <c r="FP62" s="528"/>
      <c r="FQ62" s="528"/>
    </row>
    <row r="63" spans="1:173" ht="12" customHeight="1" x14ac:dyDescent="0.25">
      <c r="A63" s="595"/>
      <c r="B63" s="611"/>
      <c r="C63" s="440" t="s">
        <v>2117</v>
      </c>
      <c r="D63" s="440" t="s">
        <v>2329</v>
      </c>
      <c r="E63" s="616"/>
      <c r="F63" s="613"/>
      <c r="G63" s="617"/>
      <c r="H63" s="613">
        <v>291</v>
      </c>
      <c r="I63" s="613"/>
      <c r="J63" s="613">
        <v>32</v>
      </c>
      <c r="K63" s="613"/>
      <c r="L63" s="613">
        <v>30</v>
      </c>
      <c r="M63" s="613"/>
      <c r="N63" s="613">
        <v>89</v>
      </c>
      <c r="O63" s="613"/>
      <c r="P63" s="613">
        <v>55</v>
      </c>
      <c r="Q63" s="613"/>
      <c r="R63" s="613">
        <v>42</v>
      </c>
      <c r="S63" s="613"/>
      <c r="T63" s="613">
        <v>43</v>
      </c>
      <c r="U63" s="528"/>
      <c r="V63" s="597"/>
      <c r="W63" s="597"/>
      <c r="X63" s="597"/>
      <c r="Y63" s="597"/>
      <c r="Z63" s="528"/>
      <c r="AA63" s="528"/>
      <c r="AB63" s="528"/>
      <c r="AC63" s="597"/>
      <c r="AD63" s="528"/>
      <c r="AE63" s="597"/>
      <c r="AF63" s="528"/>
      <c r="AG63" s="597"/>
      <c r="AH63" s="528"/>
      <c r="AI63" s="597"/>
      <c r="AJ63" s="528"/>
      <c r="AK63" s="597"/>
      <c r="AL63" s="528"/>
      <c r="AM63" s="597"/>
      <c r="AN63" s="528"/>
      <c r="AO63" s="597"/>
      <c r="AP63" s="528"/>
      <c r="AQ63" s="528"/>
      <c r="AR63" s="528"/>
      <c r="AS63" s="528"/>
      <c r="AT63" s="528"/>
      <c r="AU63" s="528"/>
      <c r="AV63" s="528"/>
      <c r="AW63" s="528"/>
      <c r="AX63" s="528"/>
      <c r="AY63" s="528"/>
      <c r="AZ63" s="528"/>
      <c r="BA63" s="528"/>
      <c r="BB63" s="528"/>
      <c r="BC63" s="528"/>
      <c r="BD63" s="528"/>
      <c r="BE63" s="528"/>
      <c r="BF63" s="528"/>
      <c r="BG63" s="528"/>
      <c r="BH63" s="528"/>
      <c r="BI63" s="528"/>
      <c r="BJ63" s="528"/>
      <c r="BK63" s="528"/>
      <c r="BL63" s="528"/>
      <c r="BM63" s="528"/>
      <c r="BN63" s="528"/>
      <c r="BO63" s="528"/>
      <c r="BP63" s="528"/>
      <c r="BQ63" s="528"/>
      <c r="BR63" s="528"/>
      <c r="BS63" s="528"/>
      <c r="BT63" s="528"/>
      <c r="BU63" s="528"/>
      <c r="BV63" s="528"/>
      <c r="BW63" s="528"/>
      <c r="BX63" s="528"/>
      <c r="BY63" s="528"/>
      <c r="BZ63" s="528"/>
      <c r="CA63" s="528"/>
      <c r="CB63" s="528"/>
      <c r="CC63" s="528"/>
      <c r="CD63" s="528"/>
      <c r="CE63" s="528"/>
      <c r="CF63" s="528"/>
      <c r="CG63" s="528"/>
      <c r="CH63" s="528"/>
      <c r="CI63" s="528"/>
      <c r="CJ63" s="528"/>
      <c r="CK63" s="528"/>
      <c r="CL63" s="528"/>
      <c r="CM63" s="528"/>
      <c r="CN63" s="528"/>
      <c r="CO63" s="528"/>
      <c r="CP63" s="528"/>
      <c r="CQ63" s="528"/>
      <c r="CR63" s="528"/>
      <c r="CS63" s="528"/>
      <c r="CT63" s="528"/>
      <c r="CU63" s="528"/>
      <c r="CV63" s="528"/>
      <c r="CW63" s="528"/>
      <c r="CX63" s="528"/>
      <c r="CY63" s="528"/>
      <c r="CZ63" s="528"/>
      <c r="DA63" s="528"/>
      <c r="DB63" s="528"/>
      <c r="DC63" s="528"/>
      <c r="DD63" s="528"/>
      <c r="DE63" s="528"/>
      <c r="DF63" s="528"/>
      <c r="DG63" s="528"/>
      <c r="DH63" s="528"/>
      <c r="DI63" s="528"/>
      <c r="DJ63" s="528"/>
      <c r="DK63" s="528"/>
      <c r="DL63" s="528"/>
      <c r="DM63" s="528"/>
      <c r="DN63" s="528"/>
      <c r="DO63" s="528"/>
      <c r="DP63" s="528"/>
      <c r="DQ63" s="528"/>
      <c r="DR63" s="528"/>
      <c r="DS63" s="528"/>
      <c r="DT63" s="528"/>
      <c r="DU63" s="528"/>
      <c r="DV63" s="528"/>
      <c r="DW63" s="528"/>
      <c r="DX63" s="528"/>
      <c r="DY63" s="528"/>
      <c r="DZ63" s="528"/>
      <c r="EA63" s="528"/>
      <c r="EB63" s="528"/>
      <c r="EC63" s="528"/>
      <c r="ED63" s="528"/>
      <c r="EE63" s="528"/>
      <c r="EF63" s="528"/>
      <c r="EG63" s="528"/>
      <c r="EH63" s="528"/>
      <c r="EI63" s="528"/>
      <c r="EJ63" s="528"/>
      <c r="EK63" s="528"/>
      <c r="EL63" s="528"/>
      <c r="EM63" s="528"/>
      <c r="EN63" s="528"/>
      <c r="EO63" s="528"/>
      <c r="EP63" s="528"/>
      <c r="EQ63" s="528"/>
      <c r="ER63" s="528"/>
      <c r="ES63" s="528"/>
      <c r="ET63" s="528"/>
      <c r="EU63" s="528"/>
      <c r="EV63" s="528"/>
      <c r="EW63" s="528"/>
      <c r="EX63" s="528"/>
      <c r="EY63" s="528"/>
      <c r="EZ63" s="528"/>
      <c r="FA63" s="528"/>
      <c r="FB63" s="528"/>
      <c r="FC63" s="528"/>
      <c r="FD63" s="528"/>
      <c r="FE63" s="528"/>
      <c r="FF63" s="528"/>
      <c r="FG63" s="528"/>
      <c r="FH63" s="528"/>
      <c r="FI63" s="528"/>
      <c r="FJ63" s="528"/>
      <c r="FK63" s="528"/>
      <c r="FL63" s="528"/>
      <c r="FM63" s="528"/>
      <c r="FN63" s="528"/>
      <c r="FO63" s="528"/>
      <c r="FP63" s="528"/>
      <c r="FQ63" s="528"/>
    </row>
    <row r="64" spans="1:173" ht="12" customHeight="1" x14ac:dyDescent="0.25">
      <c r="A64" s="595"/>
      <c r="B64" s="611"/>
      <c r="C64" s="440" t="s">
        <v>2118</v>
      </c>
      <c r="D64" s="440" t="s">
        <v>2119</v>
      </c>
      <c r="E64" s="616"/>
      <c r="F64" s="613"/>
      <c r="G64" s="617"/>
      <c r="H64" s="613">
        <v>505</v>
      </c>
      <c r="I64" s="613"/>
      <c r="J64" s="613">
        <v>48</v>
      </c>
      <c r="K64" s="613"/>
      <c r="L64" s="613">
        <v>49</v>
      </c>
      <c r="M64" s="613"/>
      <c r="N64" s="613">
        <v>156</v>
      </c>
      <c r="O64" s="613"/>
      <c r="P64" s="613">
        <v>102</v>
      </c>
      <c r="Q64" s="613"/>
      <c r="R64" s="613">
        <v>77</v>
      </c>
      <c r="S64" s="613"/>
      <c r="T64" s="613">
        <v>73</v>
      </c>
      <c r="U64" s="528"/>
      <c r="V64" s="597"/>
      <c r="W64" s="597"/>
      <c r="X64" s="597"/>
      <c r="Y64" s="597"/>
      <c r="Z64" s="528"/>
      <c r="AA64" s="528"/>
      <c r="AB64" s="528"/>
      <c r="AC64" s="597"/>
      <c r="AD64" s="528"/>
      <c r="AE64" s="597"/>
      <c r="AF64" s="528"/>
      <c r="AG64" s="597"/>
      <c r="AH64" s="528"/>
      <c r="AI64" s="597"/>
      <c r="AJ64" s="528"/>
      <c r="AK64" s="597"/>
      <c r="AL64" s="528"/>
      <c r="AM64" s="597"/>
      <c r="AN64" s="528"/>
      <c r="AO64" s="597"/>
      <c r="AP64" s="528"/>
      <c r="AQ64" s="528"/>
      <c r="AR64" s="528"/>
      <c r="AS64" s="528"/>
      <c r="AT64" s="528"/>
      <c r="AU64" s="528"/>
      <c r="AV64" s="528"/>
      <c r="AW64" s="528"/>
      <c r="AX64" s="528"/>
      <c r="AY64" s="528"/>
      <c r="AZ64" s="528"/>
      <c r="BA64" s="528"/>
      <c r="BB64" s="528"/>
      <c r="BC64" s="528"/>
      <c r="BD64" s="528"/>
      <c r="BE64" s="528"/>
      <c r="BF64" s="528"/>
      <c r="BG64" s="528"/>
      <c r="BH64" s="528"/>
      <c r="BI64" s="528"/>
      <c r="BJ64" s="528"/>
      <c r="BK64" s="528"/>
      <c r="BL64" s="528"/>
      <c r="BM64" s="528"/>
      <c r="BN64" s="528"/>
      <c r="BO64" s="528"/>
      <c r="BP64" s="528"/>
      <c r="BQ64" s="528"/>
      <c r="BR64" s="528"/>
      <c r="BS64" s="528"/>
      <c r="BT64" s="528"/>
      <c r="BU64" s="528"/>
      <c r="BV64" s="528"/>
      <c r="BW64" s="528"/>
      <c r="BX64" s="528"/>
      <c r="BY64" s="528"/>
      <c r="BZ64" s="528"/>
      <c r="CA64" s="528"/>
      <c r="CB64" s="528"/>
      <c r="CC64" s="528"/>
      <c r="CD64" s="528"/>
      <c r="CE64" s="528"/>
      <c r="CF64" s="528"/>
      <c r="CG64" s="528"/>
      <c r="CH64" s="528"/>
      <c r="CI64" s="528"/>
      <c r="CJ64" s="528"/>
      <c r="CK64" s="528"/>
      <c r="CL64" s="528"/>
      <c r="CM64" s="528"/>
      <c r="CN64" s="528"/>
      <c r="CO64" s="528"/>
      <c r="CP64" s="528"/>
      <c r="CQ64" s="528"/>
      <c r="CR64" s="528"/>
      <c r="CS64" s="528"/>
      <c r="CT64" s="528"/>
      <c r="CU64" s="528"/>
      <c r="CV64" s="528"/>
      <c r="CW64" s="528"/>
      <c r="CX64" s="528"/>
      <c r="CY64" s="528"/>
      <c r="CZ64" s="528"/>
      <c r="DA64" s="528"/>
      <c r="DB64" s="528"/>
      <c r="DC64" s="528"/>
      <c r="DD64" s="528"/>
      <c r="DE64" s="528"/>
      <c r="DF64" s="528"/>
      <c r="DG64" s="528"/>
      <c r="DH64" s="528"/>
      <c r="DI64" s="528"/>
      <c r="DJ64" s="528"/>
      <c r="DK64" s="528"/>
      <c r="DL64" s="528"/>
      <c r="DM64" s="528"/>
      <c r="DN64" s="528"/>
      <c r="DO64" s="528"/>
      <c r="DP64" s="528"/>
      <c r="DQ64" s="528"/>
      <c r="DR64" s="528"/>
      <c r="DS64" s="528"/>
      <c r="DT64" s="528"/>
      <c r="DU64" s="528"/>
      <c r="DV64" s="528"/>
      <c r="DW64" s="528"/>
      <c r="DX64" s="528"/>
      <c r="DY64" s="528"/>
      <c r="DZ64" s="528"/>
      <c r="EA64" s="528"/>
      <c r="EB64" s="528"/>
      <c r="EC64" s="528"/>
      <c r="ED64" s="528"/>
      <c r="EE64" s="528"/>
      <c r="EF64" s="528"/>
      <c r="EG64" s="528"/>
      <c r="EH64" s="528"/>
      <c r="EI64" s="528"/>
      <c r="EJ64" s="528"/>
      <c r="EK64" s="528"/>
      <c r="EL64" s="528"/>
      <c r="EM64" s="528"/>
      <c r="EN64" s="528"/>
      <c r="EO64" s="528"/>
      <c r="EP64" s="528"/>
      <c r="EQ64" s="528"/>
      <c r="ER64" s="528"/>
      <c r="ES64" s="528"/>
      <c r="ET64" s="528"/>
      <c r="EU64" s="528"/>
      <c r="EV64" s="528"/>
      <c r="EW64" s="528"/>
      <c r="EX64" s="528"/>
      <c r="EY64" s="528"/>
      <c r="EZ64" s="528"/>
      <c r="FA64" s="528"/>
      <c r="FB64" s="528"/>
      <c r="FC64" s="528"/>
      <c r="FD64" s="528"/>
      <c r="FE64" s="528"/>
      <c r="FF64" s="528"/>
      <c r="FG64" s="528"/>
      <c r="FH64" s="528"/>
      <c r="FI64" s="528"/>
      <c r="FJ64" s="528"/>
      <c r="FK64" s="528"/>
      <c r="FL64" s="528"/>
      <c r="FM64" s="528"/>
      <c r="FN64" s="528"/>
      <c r="FO64" s="528"/>
      <c r="FP64" s="528"/>
      <c r="FQ64" s="528"/>
    </row>
    <row r="65" spans="1:173" ht="12" customHeight="1" x14ac:dyDescent="0.25">
      <c r="A65" s="595"/>
      <c r="B65" s="611"/>
      <c r="C65" s="440" t="s">
        <v>2120</v>
      </c>
      <c r="D65" s="440" t="s">
        <v>2330</v>
      </c>
      <c r="E65" s="616"/>
      <c r="F65" s="613"/>
      <c r="G65" s="617"/>
      <c r="H65" s="613">
        <v>259</v>
      </c>
      <c r="I65" s="613"/>
      <c r="J65" s="613">
        <v>31</v>
      </c>
      <c r="K65" s="613"/>
      <c r="L65" s="613">
        <v>21</v>
      </c>
      <c r="M65" s="613"/>
      <c r="N65" s="613">
        <v>80</v>
      </c>
      <c r="O65" s="613"/>
      <c r="P65" s="613">
        <v>62</v>
      </c>
      <c r="Q65" s="613"/>
      <c r="R65" s="613">
        <v>41</v>
      </c>
      <c r="S65" s="613"/>
      <c r="T65" s="613">
        <v>24</v>
      </c>
      <c r="U65" s="528"/>
      <c r="V65" s="597"/>
      <c r="W65" s="597"/>
      <c r="X65" s="597"/>
      <c r="Y65" s="597"/>
      <c r="Z65" s="528"/>
      <c r="AA65" s="528"/>
      <c r="AB65" s="528"/>
      <c r="AC65" s="597"/>
      <c r="AD65" s="528"/>
      <c r="AE65" s="597"/>
      <c r="AF65" s="528"/>
      <c r="AG65" s="597"/>
      <c r="AH65" s="528"/>
      <c r="AI65" s="597"/>
      <c r="AJ65" s="528"/>
      <c r="AK65" s="597"/>
      <c r="AL65" s="528"/>
      <c r="AM65" s="597"/>
      <c r="AN65" s="528"/>
      <c r="AO65" s="597"/>
      <c r="AP65" s="528"/>
      <c r="AQ65" s="528"/>
      <c r="AR65" s="528"/>
      <c r="AS65" s="528"/>
      <c r="AT65" s="528"/>
      <c r="AU65" s="528"/>
      <c r="AV65" s="528"/>
      <c r="AW65" s="528"/>
      <c r="AX65" s="528"/>
      <c r="AY65" s="528"/>
      <c r="AZ65" s="528"/>
      <c r="BA65" s="528"/>
      <c r="BB65" s="528"/>
      <c r="BC65" s="528"/>
      <c r="BD65" s="528"/>
      <c r="BE65" s="528"/>
      <c r="BF65" s="528"/>
      <c r="BG65" s="528"/>
      <c r="BH65" s="528"/>
      <c r="BI65" s="528"/>
      <c r="BJ65" s="528"/>
      <c r="BK65" s="528"/>
      <c r="BL65" s="528"/>
      <c r="BM65" s="528"/>
      <c r="BN65" s="528"/>
      <c r="BO65" s="528"/>
      <c r="BP65" s="528"/>
      <c r="BQ65" s="528"/>
      <c r="BR65" s="528"/>
      <c r="BS65" s="528"/>
      <c r="BT65" s="528"/>
      <c r="BU65" s="528"/>
      <c r="BV65" s="528"/>
      <c r="BW65" s="528"/>
      <c r="BX65" s="528"/>
      <c r="BY65" s="528"/>
      <c r="BZ65" s="528"/>
      <c r="CA65" s="528"/>
      <c r="CB65" s="528"/>
      <c r="CC65" s="528"/>
      <c r="CD65" s="528"/>
      <c r="CE65" s="528"/>
      <c r="CF65" s="528"/>
      <c r="CG65" s="528"/>
      <c r="CH65" s="528"/>
      <c r="CI65" s="528"/>
      <c r="CJ65" s="528"/>
      <c r="CK65" s="528"/>
      <c r="CL65" s="528"/>
      <c r="CM65" s="528"/>
      <c r="CN65" s="528"/>
      <c r="CO65" s="528"/>
      <c r="CP65" s="528"/>
      <c r="CQ65" s="528"/>
      <c r="CR65" s="528"/>
      <c r="CS65" s="528"/>
      <c r="CT65" s="528"/>
      <c r="CU65" s="528"/>
      <c r="CV65" s="528"/>
      <c r="CW65" s="528"/>
      <c r="CX65" s="528"/>
      <c r="CY65" s="528"/>
      <c r="CZ65" s="528"/>
      <c r="DA65" s="528"/>
      <c r="DB65" s="528"/>
      <c r="DC65" s="528"/>
      <c r="DD65" s="528"/>
      <c r="DE65" s="528"/>
      <c r="DF65" s="528"/>
      <c r="DG65" s="528"/>
      <c r="DH65" s="528"/>
      <c r="DI65" s="528"/>
      <c r="DJ65" s="528"/>
      <c r="DK65" s="528"/>
      <c r="DL65" s="528"/>
      <c r="DM65" s="528"/>
      <c r="DN65" s="528"/>
      <c r="DO65" s="528"/>
      <c r="DP65" s="528"/>
      <c r="DQ65" s="528"/>
      <c r="DR65" s="528"/>
      <c r="DS65" s="528"/>
      <c r="DT65" s="528"/>
      <c r="DU65" s="528"/>
      <c r="DV65" s="528"/>
      <c r="DW65" s="528"/>
      <c r="DX65" s="528"/>
      <c r="DY65" s="528"/>
      <c r="DZ65" s="528"/>
      <c r="EA65" s="528"/>
      <c r="EB65" s="528"/>
      <c r="EC65" s="528"/>
      <c r="ED65" s="528"/>
      <c r="EE65" s="528"/>
      <c r="EF65" s="528"/>
      <c r="EG65" s="528"/>
      <c r="EH65" s="528"/>
      <c r="EI65" s="528"/>
      <c r="EJ65" s="528"/>
      <c r="EK65" s="528"/>
      <c r="EL65" s="528"/>
      <c r="EM65" s="528"/>
      <c r="EN65" s="528"/>
      <c r="EO65" s="528"/>
      <c r="EP65" s="528"/>
      <c r="EQ65" s="528"/>
      <c r="ER65" s="528"/>
      <c r="ES65" s="528"/>
      <c r="ET65" s="528"/>
      <c r="EU65" s="528"/>
      <c r="EV65" s="528"/>
      <c r="EW65" s="528"/>
      <c r="EX65" s="528"/>
      <c r="EY65" s="528"/>
      <c r="EZ65" s="528"/>
      <c r="FA65" s="528"/>
      <c r="FB65" s="528"/>
      <c r="FC65" s="528"/>
      <c r="FD65" s="528"/>
      <c r="FE65" s="528"/>
      <c r="FF65" s="528"/>
      <c r="FG65" s="528"/>
      <c r="FH65" s="528"/>
      <c r="FI65" s="528"/>
      <c r="FJ65" s="528"/>
      <c r="FK65" s="528"/>
      <c r="FL65" s="528"/>
      <c r="FM65" s="528"/>
      <c r="FN65" s="528"/>
      <c r="FO65" s="528"/>
      <c r="FP65" s="528"/>
      <c r="FQ65" s="528"/>
    </row>
    <row r="66" spans="1:173" ht="12" customHeight="1" x14ac:dyDescent="0.25">
      <c r="A66" s="595"/>
      <c r="B66" s="611"/>
      <c r="C66" s="440" t="s">
        <v>2121</v>
      </c>
      <c r="D66" s="440" t="s">
        <v>2331</v>
      </c>
      <c r="E66" s="616"/>
      <c r="F66" s="613"/>
      <c r="G66" s="617"/>
      <c r="H66" s="613">
        <v>502</v>
      </c>
      <c r="I66" s="613"/>
      <c r="J66" s="613">
        <v>48</v>
      </c>
      <c r="K66" s="613"/>
      <c r="L66" s="613">
        <v>51</v>
      </c>
      <c r="M66" s="613"/>
      <c r="N66" s="613">
        <v>162</v>
      </c>
      <c r="O66" s="613"/>
      <c r="P66" s="613">
        <v>113</v>
      </c>
      <c r="Q66" s="613"/>
      <c r="R66" s="613">
        <v>80</v>
      </c>
      <c r="S66" s="613"/>
      <c r="T66" s="613">
        <v>48</v>
      </c>
      <c r="U66" s="528"/>
      <c r="V66" s="597"/>
      <c r="W66" s="597"/>
      <c r="X66" s="597"/>
      <c r="Y66" s="597"/>
      <c r="Z66" s="528"/>
      <c r="AA66" s="528"/>
      <c r="AB66" s="528"/>
      <c r="AC66" s="597"/>
      <c r="AD66" s="528"/>
      <c r="AE66" s="597"/>
      <c r="AF66" s="528"/>
      <c r="AG66" s="597"/>
      <c r="AH66" s="528"/>
      <c r="AI66" s="597"/>
      <c r="AJ66" s="528"/>
      <c r="AK66" s="597"/>
      <c r="AL66" s="528"/>
      <c r="AM66" s="597"/>
      <c r="AN66" s="528"/>
      <c r="AO66" s="597"/>
      <c r="AP66" s="528"/>
      <c r="AQ66" s="528"/>
      <c r="AR66" s="528"/>
      <c r="AS66" s="528"/>
      <c r="AT66" s="528"/>
      <c r="AU66" s="528"/>
      <c r="AV66" s="528"/>
      <c r="AW66" s="528"/>
      <c r="AX66" s="528"/>
      <c r="AY66" s="528"/>
      <c r="AZ66" s="528"/>
      <c r="BA66" s="528"/>
      <c r="BB66" s="528"/>
      <c r="BC66" s="528"/>
      <c r="BD66" s="528"/>
      <c r="BE66" s="528"/>
      <c r="BF66" s="528"/>
      <c r="BG66" s="528"/>
      <c r="BH66" s="528"/>
      <c r="BI66" s="528"/>
      <c r="BJ66" s="528"/>
      <c r="BK66" s="528"/>
      <c r="BL66" s="528"/>
      <c r="BM66" s="528"/>
      <c r="BN66" s="528"/>
      <c r="BO66" s="528"/>
      <c r="BP66" s="528"/>
      <c r="BQ66" s="528"/>
      <c r="BR66" s="528"/>
      <c r="BS66" s="528"/>
      <c r="BT66" s="528"/>
      <c r="BU66" s="528"/>
      <c r="BV66" s="528"/>
      <c r="BW66" s="528"/>
      <c r="BX66" s="528"/>
      <c r="BY66" s="528"/>
      <c r="BZ66" s="528"/>
      <c r="CA66" s="528"/>
      <c r="CB66" s="528"/>
      <c r="CC66" s="528"/>
      <c r="CD66" s="528"/>
      <c r="CE66" s="528"/>
      <c r="CF66" s="528"/>
      <c r="CG66" s="528"/>
      <c r="CH66" s="528"/>
      <c r="CI66" s="528"/>
      <c r="CJ66" s="528"/>
      <c r="CK66" s="528"/>
      <c r="CL66" s="528"/>
      <c r="CM66" s="528"/>
      <c r="CN66" s="528"/>
      <c r="CO66" s="528"/>
      <c r="CP66" s="528"/>
      <c r="CQ66" s="528"/>
      <c r="CR66" s="528"/>
      <c r="CS66" s="528"/>
      <c r="CT66" s="528"/>
      <c r="CU66" s="528"/>
      <c r="CV66" s="528"/>
      <c r="CW66" s="528"/>
      <c r="CX66" s="528"/>
      <c r="CY66" s="528"/>
      <c r="CZ66" s="528"/>
      <c r="DA66" s="528"/>
      <c r="DB66" s="528"/>
      <c r="DC66" s="528"/>
      <c r="DD66" s="528"/>
      <c r="DE66" s="528"/>
      <c r="DF66" s="528"/>
      <c r="DG66" s="528"/>
      <c r="DH66" s="528"/>
      <c r="DI66" s="528"/>
      <c r="DJ66" s="528"/>
      <c r="DK66" s="528"/>
      <c r="DL66" s="528"/>
      <c r="DM66" s="528"/>
      <c r="DN66" s="528"/>
      <c r="DO66" s="528"/>
      <c r="DP66" s="528"/>
      <c r="DQ66" s="528"/>
      <c r="DR66" s="528"/>
      <c r="DS66" s="528"/>
      <c r="DT66" s="528"/>
      <c r="DU66" s="528"/>
      <c r="DV66" s="528"/>
      <c r="DW66" s="528"/>
      <c r="DX66" s="528"/>
      <c r="DY66" s="528"/>
      <c r="DZ66" s="528"/>
      <c r="EA66" s="528"/>
      <c r="EB66" s="528"/>
      <c r="EC66" s="528"/>
      <c r="ED66" s="528"/>
      <c r="EE66" s="528"/>
      <c r="EF66" s="528"/>
      <c r="EG66" s="528"/>
      <c r="EH66" s="528"/>
      <c r="EI66" s="528"/>
      <c r="EJ66" s="528"/>
      <c r="EK66" s="528"/>
      <c r="EL66" s="528"/>
      <c r="EM66" s="528"/>
      <c r="EN66" s="528"/>
      <c r="EO66" s="528"/>
      <c r="EP66" s="528"/>
      <c r="EQ66" s="528"/>
      <c r="ER66" s="528"/>
      <c r="ES66" s="528"/>
      <c r="ET66" s="528"/>
      <c r="EU66" s="528"/>
      <c r="EV66" s="528"/>
      <c r="EW66" s="528"/>
      <c r="EX66" s="528"/>
      <c r="EY66" s="528"/>
      <c r="EZ66" s="528"/>
      <c r="FA66" s="528"/>
      <c r="FB66" s="528"/>
      <c r="FC66" s="528"/>
      <c r="FD66" s="528"/>
      <c r="FE66" s="528"/>
      <c r="FF66" s="528"/>
      <c r="FG66" s="528"/>
      <c r="FH66" s="528"/>
      <c r="FI66" s="528"/>
      <c r="FJ66" s="528"/>
      <c r="FK66" s="528"/>
      <c r="FL66" s="528"/>
      <c r="FM66" s="528"/>
      <c r="FN66" s="528"/>
      <c r="FO66" s="528"/>
      <c r="FP66" s="528"/>
      <c r="FQ66" s="528"/>
    </row>
    <row r="67" spans="1:173" ht="12" customHeight="1" x14ac:dyDescent="0.25">
      <c r="A67" s="595"/>
      <c r="B67" s="611"/>
      <c r="C67" s="440" t="s">
        <v>2122</v>
      </c>
      <c r="D67" s="440" t="s">
        <v>2332</v>
      </c>
      <c r="E67" s="616"/>
      <c r="F67" s="613"/>
      <c r="G67" s="617"/>
      <c r="H67" s="613">
        <v>957</v>
      </c>
      <c r="I67" s="613"/>
      <c r="J67" s="613">
        <v>68</v>
      </c>
      <c r="K67" s="613"/>
      <c r="L67" s="613">
        <v>99</v>
      </c>
      <c r="M67" s="613"/>
      <c r="N67" s="613">
        <v>340</v>
      </c>
      <c r="O67" s="613"/>
      <c r="P67" s="613">
        <v>219</v>
      </c>
      <c r="Q67" s="613"/>
      <c r="R67" s="613">
        <v>123</v>
      </c>
      <c r="S67" s="613"/>
      <c r="T67" s="613">
        <v>108</v>
      </c>
      <c r="U67" s="528"/>
      <c r="V67" s="597"/>
      <c r="W67" s="597"/>
      <c r="X67" s="597"/>
      <c r="Y67" s="597"/>
      <c r="Z67" s="528"/>
      <c r="AA67" s="528"/>
      <c r="AB67" s="528"/>
      <c r="AC67" s="597"/>
      <c r="AD67" s="528"/>
      <c r="AE67" s="597"/>
      <c r="AF67" s="528"/>
      <c r="AG67" s="597"/>
      <c r="AH67" s="528"/>
      <c r="AI67" s="597"/>
      <c r="AJ67" s="528"/>
      <c r="AK67" s="597"/>
      <c r="AL67" s="528"/>
      <c r="AM67" s="597"/>
      <c r="AN67" s="528"/>
      <c r="AO67" s="597"/>
      <c r="AP67" s="528"/>
      <c r="AQ67" s="528"/>
      <c r="AR67" s="528"/>
      <c r="AS67" s="528"/>
      <c r="AT67" s="528"/>
      <c r="AU67" s="528"/>
      <c r="AV67" s="528"/>
      <c r="AW67" s="528"/>
      <c r="AX67" s="528"/>
      <c r="AY67" s="528"/>
      <c r="AZ67" s="528"/>
      <c r="BA67" s="528"/>
      <c r="BB67" s="528"/>
      <c r="BC67" s="528"/>
      <c r="BD67" s="528"/>
      <c r="BE67" s="528"/>
      <c r="BF67" s="528"/>
      <c r="BG67" s="528"/>
      <c r="BH67" s="528"/>
      <c r="BI67" s="528"/>
      <c r="BJ67" s="528"/>
      <c r="BK67" s="528"/>
      <c r="BL67" s="528"/>
      <c r="BM67" s="528"/>
      <c r="BN67" s="528"/>
      <c r="BO67" s="528"/>
      <c r="BP67" s="528"/>
      <c r="BQ67" s="528"/>
      <c r="BR67" s="528"/>
      <c r="BS67" s="528"/>
      <c r="BT67" s="528"/>
      <c r="BU67" s="528"/>
      <c r="BV67" s="528"/>
      <c r="BW67" s="528"/>
      <c r="BX67" s="528"/>
      <c r="BY67" s="528"/>
      <c r="BZ67" s="528"/>
      <c r="CA67" s="528"/>
      <c r="CB67" s="528"/>
      <c r="CC67" s="528"/>
      <c r="CD67" s="528"/>
      <c r="CE67" s="528"/>
      <c r="CF67" s="528"/>
      <c r="CG67" s="528"/>
      <c r="CH67" s="528"/>
      <c r="CI67" s="528"/>
      <c r="CJ67" s="528"/>
      <c r="CK67" s="528"/>
      <c r="CL67" s="528"/>
      <c r="CM67" s="528"/>
      <c r="CN67" s="528"/>
      <c r="CO67" s="528"/>
      <c r="CP67" s="528"/>
      <c r="CQ67" s="528"/>
      <c r="CR67" s="528"/>
      <c r="CS67" s="528"/>
      <c r="CT67" s="528"/>
      <c r="CU67" s="528"/>
      <c r="CV67" s="528"/>
      <c r="CW67" s="528"/>
      <c r="CX67" s="528"/>
      <c r="CY67" s="528"/>
      <c r="CZ67" s="528"/>
      <c r="DA67" s="528"/>
      <c r="DB67" s="528"/>
      <c r="DC67" s="528"/>
      <c r="DD67" s="528"/>
      <c r="DE67" s="528"/>
      <c r="DF67" s="528"/>
      <c r="DG67" s="528"/>
      <c r="DH67" s="528"/>
      <c r="DI67" s="528"/>
      <c r="DJ67" s="528"/>
      <c r="DK67" s="528"/>
      <c r="DL67" s="528"/>
      <c r="DM67" s="528"/>
      <c r="DN67" s="528"/>
      <c r="DO67" s="528"/>
      <c r="DP67" s="528"/>
      <c r="DQ67" s="528"/>
      <c r="DR67" s="528"/>
      <c r="DS67" s="528"/>
      <c r="DT67" s="528"/>
      <c r="DU67" s="528"/>
      <c r="DV67" s="528"/>
      <c r="DW67" s="528"/>
      <c r="DX67" s="528"/>
      <c r="DY67" s="528"/>
      <c r="DZ67" s="528"/>
      <c r="EA67" s="528"/>
      <c r="EB67" s="528"/>
      <c r="EC67" s="528"/>
      <c r="ED67" s="528"/>
      <c r="EE67" s="528"/>
      <c r="EF67" s="528"/>
      <c r="EG67" s="528"/>
      <c r="EH67" s="528"/>
      <c r="EI67" s="528"/>
      <c r="EJ67" s="528"/>
      <c r="EK67" s="528"/>
      <c r="EL67" s="528"/>
      <c r="EM67" s="528"/>
      <c r="EN67" s="528"/>
      <c r="EO67" s="528"/>
      <c r="EP67" s="528"/>
      <c r="EQ67" s="528"/>
      <c r="ER67" s="528"/>
      <c r="ES67" s="528"/>
      <c r="ET67" s="528"/>
      <c r="EU67" s="528"/>
      <c r="EV67" s="528"/>
      <c r="EW67" s="528"/>
      <c r="EX67" s="528"/>
      <c r="EY67" s="528"/>
      <c r="EZ67" s="528"/>
      <c r="FA67" s="528"/>
      <c r="FB67" s="528"/>
      <c r="FC67" s="528"/>
      <c r="FD67" s="528"/>
      <c r="FE67" s="528"/>
      <c r="FF67" s="528"/>
      <c r="FG67" s="528"/>
      <c r="FH67" s="528"/>
      <c r="FI67" s="528"/>
      <c r="FJ67" s="528"/>
      <c r="FK67" s="528"/>
      <c r="FL67" s="528"/>
      <c r="FM67" s="528"/>
      <c r="FN67" s="528"/>
      <c r="FO67" s="528"/>
      <c r="FP67" s="528"/>
      <c r="FQ67" s="528"/>
    </row>
    <row r="68" spans="1:173" s="557" customFormat="1" ht="12" customHeight="1" x14ac:dyDescent="0.25">
      <c r="A68" s="595"/>
      <c r="B68" s="611"/>
      <c r="C68" s="440" t="s">
        <v>2123</v>
      </c>
      <c r="D68" s="440" t="s">
        <v>2124</v>
      </c>
      <c r="E68" s="612"/>
      <c r="F68" s="613"/>
      <c r="G68" s="617"/>
      <c r="H68" s="613">
        <v>557</v>
      </c>
      <c r="I68" s="613"/>
      <c r="J68" s="613">
        <v>52</v>
      </c>
      <c r="K68" s="613"/>
      <c r="L68" s="613">
        <v>60</v>
      </c>
      <c r="M68" s="613"/>
      <c r="N68" s="613">
        <v>165</v>
      </c>
      <c r="O68" s="613"/>
      <c r="P68" s="613">
        <v>112</v>
      </c>
      <c r="Q68" s="613"/>
      <c r="R68" s="613">
        <v>89</v>
      </c>
      <c r="S68" s="613"/>
      <c r="T68" s="613">
        <v>79</v>
      </c>
      <c r="U68" s="528"/>
      <c r="V68" s="597"/>
      <c r="W68" s="597"/>
      <c r="X68" s="597"/>
      <c r="Y68" s="597"/>
      <c r="Z68" s="528"/>
      <c r="AA68" s="528"/>
      <c r="AB68" s="528"/>
      <c r="AC68" s="597"/>
      <c r="AD68" s="528"/>
      <c r="AE68" s="597"/>
      <c r="AF68" s="528"/>
      <c r="AG68" s="597"/>
      <c r="AH68" s="528"/>
      <c r="AI68" s="597"/>
      <c r="AJ68" s="528"/>
      <c r="AK68" s="597"/>
      <c r="AL68" s="528"/>
      <c r="AM68" s="597"/>
      <c r="AN68" s="528"/>
      <c r="AO68" s="597"/>
      <c r="AP68" s="528"/>
      <c r="AQ68" s="528"/>
      <c r="AR68" s="528"/>
      <c r="AS68" s="528"/>
      <c r="AT68" s="528"/>
      <c r="AU68" s="528"/>
      <c r="AV68" s="528"/>
      <c r="AW68" s="528"/>
      <c r="AX68" s="528"/>
      <c r="AY68" s="528"/>
      <c r="AZ68" s="528"/>
      <c r="BA68" s="528"/>
      <c r="BB68" s="528"/>
      <c r="BC68" s="528"/>
      <c r="BD68" s="528"/>
      <c r="BE68" s="528"/>
      <c r="BF68" s="528"/>
      <c r="BG68" s="528"/>
      <c r="BH68" s="528"/>
      <c r="BI68" s="528"/>
      <c r="BJ68" s="528"/>
      <c r="BK68" s="528"/>
      <c r="BL68" s="528"/>
      <c r="BM68" s="528"/>
      <c r="BN68" s="528"/>
      <c r="BO68" s="528"/>
      <c r="BP68" s="528"/>
      <c r="BQ68" s="528"/>
      <c r="BR68" s="528"/>
      <c r="BS68" s="528"/>
      <c r="BT68" s="528"/>
      <c r="BU68" s="528"/>
      <c r="BV68" s="528"/>
      <c r="BW68" s="528"/>
      <c r="BX68" s="528"/>
      <c r="BY68" s="528"/>
      <c r="BZ68" s="528"/>
      <c r="CA68" s="528"/>
      <c r="CB68" s="528"/>
      <c r="CC68" s="528"/>
      <c r="CD68" s="528"/>
      <c r="CE68" s="528"/>
      <c r="CF68" s="528"/>
      <c r="CG68" s="528"/>
      <c r="CH68" s="528"/>
      <c r="CI68" s="528"/>
      <c r="CJ68" s="528"/>
      <c r="CK68" s="528"/>
      <c r="CL68" s="528"/>
      <c r="CM68" s="528"/>
      <c r="CN68" s="528"/>
      <c r="CO68" s="528"/>
      <c r="CP68" s="528"/>
      <c r="CQ68" s="528"/>
      <c r="CR68" s="528"/>
      <c r="CS68" s="528"/>
      <c r="CT68" s="528"/>
      <c r="CU68" s="528"/>
      <c r="CV68" s="528"/>
      <c r="CW68" s="528"/>
      <c r="CX68" s="528"/>
      <c r="CY68" s="528"/>
      <c r="CZ68" s="528"/>
      <c r="DA68" s="528"/>
      <c r="DB68" s="528"/>
      <c r="DC68" s="528"/>
      <c r="DD68" s="528"/>
      <c r="DE68" s="528"/>
      <c r="DF68" s="528"/>
      <c r="DG68" s="528"/>
      <c r="DH68" s="528"/>
      <c r="DI68" s="528"/>
      <c r="DJ68" s="528"/>
      <c r="DK68" s="528"/>
      <c r="DL68" s="528"/>
      <c r="DM68" s="528"/>
      <c r="DN68" s="528"/>
      <c r="DO68" s="528"/>
      <c r="DP68" s="528"/>
      <c r="DQ68" s="528"/>
      <c r="DR68" s="528"/>
      <c r="DS68" s="528"/>
      <c r="DT68" s="528"/>
      <c r="DU68" s="528"/>
      <c r="DV68" s="528"/>
      <c r="DW68" s="528"/>
      <c r="DX68" s="528"/>
      <c r="DY68" s="528"/>
      <c r="DZ68" s="528"/>
      <c r="EA68" s="528"/>
      <c r="EB68" s="528"/>
      <c r="EC68" s="528"/>
      <c r="ED68" s="528"/>
      <c r="EE68" s="528"/>
      <c r="EF68" s="528"/>
      <c r="EG68" s="528"/>
      <c r="EH68" s="528"/>
      <c r="EI68" s="528"/>
      <c r="EJ68" s="528"/>
      <c r="EK68" s="528"/>
      <c r="EL68" s="528"/>
      <c r="EM68" s="528"/>
      <c r="EN68" s="528"/>
      <c r="EO68" s="528"/>
      <c r="EP68" s="528"/>
      <c r="EQ68" s="528"/>
      <c r="ER68" s="528"/>
      <c r="ES68" s="528"/>
      <c r="ET68" s="528"/>
      <c r="EU68" s="528"/>
      <c r="EV68" s="528"/>
      <c r="EW68" s="528"/>
      <c r="EX68" s="528"/>
      <c r="EY68" s="528"/>
      <c r="EZ68" s="528"/>
      <c r="FA68" s="528"/>
      <c r="FB68" s="528"/>
      <c r="FC68" s="528"/>
      <c r="FD68" s="528"/>
      <c r="FE68" s="528"/>
      <c r="FF68" s="528"/>
      <c r="FG68" s="528"/>
      <c r="FH68" s="528"/>
      <c r="FI68" s="528"/>
      <c r="FJ68" s="528"/>
      <c r="FK68" s="528"/>
      <c r="FL68" s="528"/>
      <c r="FM68" s="528"/>
      <c r="FN68" s="528"/>
      <c r="FO68" s="528"/>
      <c r="FP68" s="528"/>
      <c r="FQ68" s="528"/>
    </row>
    <row r="69" spans="1:173" ht="16.5" customHeight="1" x14ac:dyDescent="0.25">
      <c r="A69" s="595"/>
      <c r="B69" s="611"/>
      <c r="C69" s="440" t="s">
        <v>2125</v>
      </c>
      <c r="D69" s="440" t="s">
        <v>2333</v>
      </c>
      <c r="E69" s="616"/>
      <c r="F69" s="613"/>
      <c r="G69" s="617"/>
      <c r="H69" s="613">
        <v>626</v>
      </c>
      <c r="I69" s="613"/>
      <c r="J69" s="613">
        <v>54</v>
      </c>
      <c r="K69" s="613"/>
      <c r="L69" s="613">
        <v>84</v>
      </c>
      <c r="M69" s="613"/>
      <c r="N69" s="613">
        <v>170</v>
      </c>
      <c r="O69" s="613"/>
      <c r="P69" s="613">
        <v>138</v>
      </c>
      <c r="Q69" s="613"/>
      <c r="R69" s="613">
        <v>87</v>
      </c>
      <c r="S69" s="613"/>
      <c r="T69" s="613">
        <v>93</v>
      </c>
      <c r="U69" s="528"/>
      <c r="V69" s="597"/>
      <c r="W69" s="597"/>
      <c r="X69" s="597"/>
      <c r="Y69" s="597"/>
      <c r="Z69" s="528"/>
      <c r="AA69" s="528"/>
      <c r="AB69" s="528"/>
      <c r="AC69" s="597"/>
      <c r="AD69" s="528"/>
      <c r="AE69" s="597"/>
      <c r="AF69" s="528"/>
      <c r="AG69" s="597"/>
      <c r="AH69" s="528"/>
      <c r="AI69" s="597"/>
      <c r="AJ69" s="528"/>
      <c r="AK69" s="597"/>
      <c r="AL69" s="528"/>
      <c r="AM69" s="597"/>
      <c r="AN69" s="528"/>
      <c r="AO69" s="597"/>
      <c r="AP69" s="528"/>
      <c r="AQ69" s="528"/>
      <c r="AR69" s="528"/>
      <c r="AS69" s="528"/>
      <c r="AT69" s="528"/>
      <c r="AU69" s="528"/>
      <c r="AV69" s="528"/>
      <c r="AW69" s="528"/>
      <c r="AX69" s="528"/>
      <c r="AY69" s="528"/>
      <c r="AZ69" s="528"/>
      <c r="BA69" s="528"/>
      <c r="BB69" s="528"/>
      <c r="BC69" s="528"/>
      <c r="BD69" s="528"/>
      <c r="BE69" s="528"/>
      <c r="BF69" s="528"/>
      <c r="BG69" s="528"/>
      <c r="BH69" s="528"/>
      <c r="BI69" s="528"/>
      <c r="BJ69" s="528"/>
      <c r="BK69" s="528"/>
      <c r="BL69" s="528"/>
      <c r="BM69" s="528"/>
      <c r="BN69" s="528"/>
      <c r="BO69" s="528"/>
      <c r="BP69" s="528"/>
      <c r="BQ69" s="528"/>
      <c r="BR69" s="528"/>
      <c r="BS69" s="528"/>
      <c r="BT69" s="528"/>
      <c r="BU69" s="528"/>
      <c r="BV69" s="528"/>
      <c r="BW69" s="528"/>
      <c r="BX69" s="528"/>
      <c r="BY69" s="528"/>
      <c r="BZ69" s="528"/>
      <c r="CA69" s="528"/>
      <c r="CB69" s="528"/>
      <c r="CC69" s="528"/>
      <c r="CD69" s="528"/>
      <c r="CE69" s="528"/>
      <c r="CF69" s="528"/>
      <c r="CG69" s="528"/>
      <c r="CH69" s="528"/>
      <c r="CI69" s="528"/>
      <c r="CJ69" s="528"/>
      <c r="CK69" s="528"/>
      <c r="CL69" s="528"/>
      <c r="CM69" s="528"/>
      <c r="CN69" s="528"/>
      <c r="CO69" s="528"/>
      <c r="CP69" s="528"/>
      <c r="CQ69" s="528"/>
      <c r="CR69" s="528"/>
      <c r="CS69" s="528"/>
      <c r="CT69" s="528"/>
      <c r="CU69" s="528"/>
      <c r="CV69" s="528"/>
      <c r="CW69" s="528"/>
      <c r="CX69" s="528"/>
      <c r="CY69" s="528"/>
      <c r="CZ69" s="528"/>
      <c r="DA69" s="528"/>
      <c r="DB69" s="528"/>
      <c r="DC69" s="528"/>
      <c r="DD69" s="528"/>
      <c r="DE69" s="528"/>
      <c r="DF69" s="528"/>
      <c r="DG69" s="528"/>
      <c r="DH69" s="528"/>
      <c r="DI69" s="528"/>
      <c r="DJ69" s="528"/>
      <c r="DK69" s="528"/>
      <c r="DL69" s="528"/>
      <c r="DM69" s="528"/>
      <c r="DN69" s="528"/>
      <c r="DO69" s="528"/>
      <c r="DP69" s="528"/>
      <c r="DQ69" s="528"/>
      <c r="DR69" s="528"/>
      <c r="DS69" s="528"/>
      <c r="DT69" s="528"/>
      <c r="DU69" s="528"/>
      <c r="DV69" s="528"/>
      <c r="DW69" s="528"/>
      <c r="DX69" s="528"/>
      <c r="DY69" s="528"/>
      <c r="DZ69" s="528"/>
      <c r="EA69" s="528"/>
      <c r="EB69" s="528"/>
      <c r="EC69" s="528"/>
      <c r="ED69" s="528"/>
      <c r="EE69" s="528"/>
      <c r="EF69" s="528"/>
      <c r="EG69" s="528"/>
      <c r="EH69" s="528"/>
      <c r="EI69" s="528"/>
      <c r="EJ69" s="528"/>
      <c r="EK69" s="528"/>
      <c r="EL69" s="528"/>
      <c r="EM69" s="528"/>
      <c r="EN69" s="528"/>
      <c r="EO69" s="528"/>
      <c r="EP69" s="528"/>
      <c r="EQ69" s="528"/>
      <c r="ER69" s="528"/>
      <c r="ES69" s="528"/>
      <c r="ET69" s="528"/>
      <c r="EU69" s="528"/>
      <c r="EV69" s="528"/>
      <c r="EW69" s="528"/>
      <c r="EX69" s="528"/>
      <c r="EY69" s="528"/>
      <c r="EZ69" s="528"/>
      <c r="FA69" s="528"/>
      <c r="FB69" s="528"/>
      <c r="FC69" s="528"/>
      <c r="FD69" s="528"/>
      <c r="FE69" s="528"/>
      <c r="FF69" s="528"/>
      <c r="FG69" s="528"/>
      <c r="FH69" s="528"/>
      <c r="FI69" s="528"/>
      <c r="FJ69" s="528"/>
      <c r="FK69" s="528"/>
      <c r="FL69" s="528"/>
      <c r="FM69" s="528"/>
      <c r="FN69" s="528"/>
      <c r="FO69" s="528"/>
      <c r="FP69" s="528"/>
      <c r="FQ69" s="528"/>
    </row>
    <row r="70" spans="1:173" ht="12" customHeight="1" x14ac:dyDescent="0.25">
      <c r="A70" s="595"/>
      <c r="B70" s="611"/>
      <c r="C70" s="440" t="s">
        <v>2126</v>
      </c>
      <c r="D70" s="440" t="s">
        <v>2334</v>
      </c>
      <c r="E70" s="616"/>
      <c r="F70" s="613"/>
      <c r="G70" s="617"/>
      <c r="H70" s="613">
        <v>332</v>
      </c>
      <c r="I70" s="613"/>
      <c r="J70" s="613">
        <v>33</v>
      </c>
      <c r="K70" s="613"/>
      <c r="L70" s="613">
        <v>37</v>
      </c>
      <c r="M70" s="613"/>
      <c r="N70" s="613">
        <v>107</v>
      </c>
      <c r="O70" s="613"/>
      <c r="P70" s="613">
        <v>70</v>
      </c>
      <c r="Q70" s="613"/>
      <c r="R70" s="613">
        <v>45</v>
      </c>
      <c r="S70" s="613"/>
      <c r="T70" s="613">
        <v>40</v>
      </c>
      <c r="U70" s="528"/>
      <c r="V70" s="597"/>
      <c r="W70" s="597"/>
      <c r="X70" s="597"/>
      <c r="Y70" s="597"/>
      <c r="Z70" s="528"/>
      <c r="AA70" s="528"/>
      <c r="AB70" s="528"/>
      <c r="AC70" s="597"/>
      <c r="AD70" s="528"/>
      <c r="AE70" s="597"/>
      <c r="AF70" s="528"/>
      <c r="AG70" s="597"/>
      <c r="AH70" s="528"/>
      <c r="AI70" s="597"/>
      <c r="AJ70" s="528"/>
      <c r="AK70" s="597"/>
      <c r="AL70" s="528"/>
      <c r="AM70" s="597"/>
      <c r="AN70" s="528"/>
      <c r="AO70" s="597"/>
      <c r="AP70" s="528"/>
      <c r="AQ70" s="528"/>
      <c r="AR70" s="528"/>
      <c r="AS70" s="528"/>
      <c r="AT70" s="528"/>
      <c r="AU70" s="528"/>
      <c r="AV70" s="528"/>
      <c r="AW70" s="528"/>
      <c r="AX70" s="528"/>
      <c r="AY70" s="528"/>
      <c r="AZ70" s="528"/>
      <c r="BA70" s="528"/>
      <c r="BB70" s="528"/>
      <c r="BC70" s="528"/>
      <c r="BD70" s="528"/>
      <c r="BE70" s="528"/>
      <c r="BF70" s="528"/>
      <c r="BG70" s="528"/>
      <c r="BH70" s="528"/>
      <c r="BI70" s="528"/>
      <c r="BJ70" s="528"/>
      <c r="BK70" s="528"/>
      <c r="BL70" s="528"/>
      <c r="BM70" s="528"/>
      <c r="BN70" s="528"/>
      <c r="BO70" s="528"/>
      <c r="BP70" s="528"/>
      <c r="BQ70" s="528"/>
      <c r="BR70" s="528"/>
      <c r="BS70" s="528"/>
      <c r="BT70" s="528"/>
      <c r="BU70" s="528"/>
      <c r="BV70" s="528"/>
      <c r="BW70" s="528"/>
      <c r="BX70" s="528"/>
      <c r="BY70" s="528"/>
      <c r="BZ70" s="528"/>
      <c r="CA70" s="528"/>
      <c r="CB70" s="528"/>
      <c r="CC70" s="528"/>
      <c r="CD70" s="528"/>
      <c r="CE70" s="528"/>
      <c r="CF70" s="528"/>
      <c r="CG70" s="528"/>
      <c r="CH70" s="528"/>
      <c r="CI70" s="528"/>
      <c r="CJ70" s="528"/>
      <c r="CK70" s="528"/>
      <c r="CL70" s="528"/>
      <c r="CM70" s="528"/>
      <c r="CN70" s="528"/>
      <c r="CO70" s="528"/>
      <c r="CP70" s="528"/>
      <c r="CQ70" s="528"/>
      <c r="CR70" s="528"/>
      <c r="CS70" s="528"/>
      <c r="CT70" s="528"/>
      <c r="CU70" s="528"/>
      <c r="CV70" s="528"/>
      <c r="CW70" s="528"/>
      <c r="CX70" s="528"/>
      <c r="CY70" s="528"/>
      <c r="CZ70" s="528"/>
      <c r="DA70" s="528"/>
      <c r="DB70" s="528"/>
      <c r="DC70" s="528"/>
      <c r="DD70" s="528"/>
      <c r="DE70" s="528"/>
      <c r="DF70" s="528"/>
      <c r="DG70" s="528"/>
      <c r="DH70" s="528"/>
      <c r="DI70" s="528"/>
      <c r="DJ70" s="528"/>
      <c r="DK70" s="528"/>
      <c r="DL70" s="528"/>
      <c r="DM70" s="528"/>
      <c r="DN70" s="528"/>
      <c r="DO70" s="528"/>
      <c r="DP70" s="528"/>
      <c r="DQ70" s="528"/>
      <c r="DR70" s="528"/>
      <c r="DS70" s="528"/>
      <c r="DT70" s="528"/>
      <c r="DU70" s="528"/>
      <c r="DV70" s="528"/>
      <c r="DW70" s="528"/>
      <c r="DX70" s="528"/>
      <c r="DY70" s="528"/>
      <c r="DZ70" s="528"/>
      <c r="EA70" s="528"/>
      <c r="EB70" s="528"/>
      <c r="EC70" s="528"/>
      <c r="ED70" s="528"/>
      <c r="EE70" s="528"/>
      <c r="EF70" s="528"/>
      <c r="EG70" s="528"/>
      <c r="EH70" s="528"/>
      <c r="EI70" s="528"/>
      <c r="EJ70" s="528"/>
      <c r="EK70" s="528"/>
      <c r="EL70" s="528"/>
      <c r="EM70" s="528"/>
      <c r="EN70" s="528"/>
      <c r="EO70" s="528"/>
      <c r="EP70" s="528"/>
      <c r="EQ70" s="528"/>
      <c r="ER70" s="528"/>
      <c r="ES70" s="528"/>
      <c r="ET70" s="528"/>
      <c r="EU70" s="528"/>
      <c r="EV70" s="528"/>
      <c r="EW70" s="528"/>
      <c r="EX70" s="528"/>
      <c r="EY70" s="528"/>
      <c r="EZ70" s="528"/>
      <c r="FA70" s="528"/>
      <c r="FB70" s="528"/>
      <c r="FC70" s="528"/>
      <c r="FD70" s="528"/>
      <c r="FE70" s="528"/>
      <c r="FF70" s="528"/>
      <c r="FG70" s="528"/>
      <c r="FH70" s="528"/>
      <c r="FI70" s="528"/>
      <c r="FJ70" s="528"/>
      <c r="FK70" s="528"/>
      <c r="FL70" s="528"/>
      <c r="FM70" s="528"/>
      <c r="FN70" s="528"/>
      <c r="FO70" s="528"/>
      <c r="FP70" s="528"/>
      <c r="FQ70" s="528"/>
    </row>
    <row r="71" spans="1:173" ht="12" customHeight="1" x14ac:dyDescent="0.25">
      <c r="A71" s="595"/>
      <c r="B71" s="611"/>
      <c r="C71" s="440" t="s">
        <v>2127</v>
      </c>
      <c r="D71" s="440" t="s">
        <v>2128</v>
      </c>
      <c r="E71" s="616"/>
      <c r="F71" s="613"/>
      <c r="G71" s="617"/>
      <c r="H71" s="613">
        <v>340</v>
      </c>
      <c r="I71" s="613"/>
      <c r="J71" s="613">
        <v>28</v>
      </c>
      <c r="K71" s="613"/>
      <c r="L71" s="613">
        <v>42</v>
      </c>
      <c r="M71" s="613"/>
      <c r="N71" s="613">
        <v>103</v>
      </c>
      <c r="O71" s="613"/>
      <c r="P71" s="613">
        <v>70</v>
      </c>
      <c r="Q71" s="613"/>
      <c r="R71" s="613">
        <v>56</v>
      </c>
      <c r="S71" s="613"/>
      <c r="T71" s="613">
        <v>41</v>
      </c>
      <c r="U71" s="528"/>
      <c r="V71" s="597"/>
      <c r="W71" s="597"/>
      <c r="X71" s="597"/>
      <c r="Y71" s="597"/>
      <c r="Z71" s="528"/>
      <c r="AA71" s="528"/>
      <c r="AB71" s="528"/>
      <c r="AC71" s="597"/>
      <c r="AD71" s="528"/>
      <c r="AE71" s="597"/>
      <c r="AF71" s="528"/>
      <c r="AG71" s="597"/>
      <c r="AH71" s="528"/>
      <c r="AI71" s="597"/>
      <c r="AJ71" s="528"/>
      <c r="AK71" s="597"/>
      <c r="AL71" s="528"/>
      <c r="AM71" s="597"/>
      <c r="AN71" s="528"/>
      <c r="AO71" s="597"/>
      <c r="AP71" s="528"/>
      <c r="AQ71" s="528"/>
      <c r="AR71" s="528"/>
      <c r="AS71" s="528"/>
      <c r="AT71" s="528"/>
      <c r="AU71" s="528"/>
      <c r="AV71" s="528"/>
      <c r="AW71" s="528"/>
      <c r="AX71" s="528"/>
      <c r="AY71" s="528"/>
      <c r="AZ71" s="528"/>
      <c r="BA71" s="528"/>
      <c r="BB71" s="528"/>
      <c r="BC71" s="528"/>
      <c r="BD71" s="528"/>
      <c r="BE71" s="528"/>
      <c r="BF71" s="528"/>
      <c r="BG71" s="528"/>
      <c r="BH71" s="528"/>
      <c r="BI71" s="528"/>
      <c r="BJ71" s="528"/>
      <c r="BK71" s="528"/>
      <c r="BL71" s="528"/>
      <c r="BM71" s="528"/>
      <c r="BN71" s="528"/>
      <c r="BO71" s="528"/>
      <c r="BP71" s="528"/>
      <c r="BQ71" s="528"/>
      <c r="BR71" s="528"/>
      <c r="BS71" s="528"/>
      <c r="BT71" s="528"/>
      <c r="BU71" s="528"/>
      <c r="BV71" s="528"/>
      <c r="BW71" s="528"/>
      <c r="BX71" s="528"/>
      <c r="BY71" s="528"/>
      <c r="BZ71" s="528"/>
      <c r="CA71" s="528"/>
      <c r="CB71" s="528"/>
      <c r="CC71" s="528"/>
      <c r="CD71" s="528"/>
      <c r="CE71" s="528"/>
      <c r="CF71" s="528"/>
      <c r="CG71" s="528"/>
      <c r="CH71" s="528"/>
      <c r="CI71" s="528"/>
      <c r="CJ71" s="528"/>
      <c r="CK71" s="528"/>
      <c r="CL71" s="528"/>
      <c r="CM71" s="528"/>
      <c r="CN71" s="528"/>
      <c r="CO71" s="528"/>
      <c r="CP71" s="528"/>
      <c r="CQ71" s="528"/>
      <c r="CR71" s="528"/>
      <c r="CS71" s="528"/>
      <c r="CT71" s="528"/>
      <c r="CU71" s="528"/>
      <c r="CV71" s="528"/>
      <c r="CW71" s="528"/>
      <c r="CX71" s="528"/>
      <c r="CY71" s="528"/>
      <c r="CZ71" s="528"/>
      <c r="DA71" s="528"/>
      <c r="DB71" s="528"/>
      <c r="DC71" s="528"/>
      <c r="DD71" s="528"/>
      <c r="DE71" s="528"/>
      <c r="DF71" s="528"/>
      <c r="DG71" s="528"/>
      <c r="DH71" s="528"/>
      <c r="DI71" s="528"/>
      <c r="DJ71" s="528"/>
      <c r="DK71" s="528"/>
      <c r="DL71" s="528"/>
      <c r="DM71" s="528"/>
      <c r="DN71" s="528"/>
      <c r="DO71" s="528"/>
      <c r="DP71" s="528"/>
      <c r="DQ71" s="528"/>
      <c r="DR71" s="528"/>
      <c r="DS71" s="528"/>
      <c r="DT71" s="528"/>
      <c r="DU71" s="528"/>
      <c r="DV71" s="528"/>
      <c r="DW71" s="528"/>
      <c r="DX71" s="528"/>
      <c r="DY71" s="528"/>
      <c r="DZ71" s="528"/>
      <c r="EA71" s="528"/>
      <c r="EB71" s="528"/>
      <c r="EC71" s="528"/>
      <c r="ED71" s="528"/>
      <c r="EE71" s="528"/>
      <c r="EF71" s="528"/>
      <c r="EG71" s="528"/>
      <c r="EH71" s="528"/>
      <c r="EI71" s="528"/>
      <c r="EJ71" s="528"/>
      <c r="EK71" s="528"/>
      <c r="EL71" s="528"/>
      <c r="EM71" s="528"/>
      <c r="EN71" s="528"/>
      <c r="EO71" s="528"/>
      <c r="EP71" s="528"/>
      <c r="EQ71" s="528"/>
      <c r="ER71" s="528"/>
      <c r="ES71" s="528"/>
      <c r="ET71" s="528"/>
      <c r="EU71" s="528"/>
      <c r="EV71" s="528"/>
      <c r="EW71" s="528"/>
      <c r="EX71" s="528"/>
      <c r="EY71" s="528"/>
      <c r="EZ71" s="528"/>
      <c r="FA71" s="528"/>
      <c r="FB71" s="528"/>
      <c r="FC71" s="528"/>
      <c r="FD71" s="528"/>
      <c r="FE71" s="528"/>
      <c r="FF71" s="528"/>
      <c r="FG71" s="528"/>
      <c r="FH71" s="528"/>
      <c r="FI71" s="528"/>
      <c r="FJ71" s="528"/>
      <c r="FK71" s="528"/>
      <c r="FL71" s="528"/>
      <c r="FM71" s="528"/>
      <c r="FN71" s="528"/>
      <c r="FO71" s="528"/>
      <c r="FP71" s="528"/>
      <c r="FQ71" s="528"/>
    </row>
    <row r="72" spans="1:173" ht="12" customHeight="1" x14ac:dyDescent="0.25">
      <c r="A72" s="595"/>
      <c r="B72" s="611"/>
      <c r="C72" s="440" t="s">
        <v>2129</v>
      </c>
      <c r="D72" s="440" t="s">
        <v>2335</v>
      </c>
      <c r="E72" s="616"/>
      <c r="F72" s="613"/>
      <c r="G72" s="617"/>
      <c r="H72" s="613">
        <v>530</v>
      </c>
      <c r="I72" s="613"/>
      <c r="J72" s="613">
        <v>51</v>
      </c>
      <c r="K72" s="613"/>
      <c r="L72" s="613">
        <v>52</v>
      </c>
      <c r="M72" s="613"/>
      <c r="N72" s="613">
        <v>166</v>
      </c>
      <c r="O72" s="613"/>
      <c r="P72" s="613">
        <v>115</v>
      </c>
      <c r="Q72" s="613"/>
      <c r="R72" s="613">
        <v>80</v>
      </c>
      <c r="S72" s="613"/>
      <c r="T72" s="613">
        <v>66</v>
      </c>
      <c r="U72" s="528"/>
      <c r="V72" s="597"/>
      <c r="W72" s="597"/>
      <c r="X72" s="597"/>
      <c r="Y72" s="597"/>
      <c r="Z72" s="528"/>
      <c r="AA72" s="528"/>
      <c r="AB72" s="528"/>
      <c r="AC72" s="597"/>
      <c r="AD72" s="528"/>
      <c r="AE72" s="597"/>
      <c r="AF72" s="528"/>
      <c r="AG72" s="597"/>
      <c r="AH72" s="528"/>
      <c r="AI72" s="597"/>
      <c r="AJ72" s="528"/>
      <c r="AK72" s="597"/>
      <c r="AL72" s="528"/>
      <c r="AM72" s="597"/>
      <c r="AN72" s="528"/>
      <c r="AO72" s="597"/>
      <c r="AP72" s="528"/>
      <c r="AQ72" s="528"/>
      <c r="AR72" s="528"/>
      <c r="AS72" s="528"/>
      <c r="AT72" s="528"/>
      <c r="AU72" s="528"/>
      <c r="AV72" s="528"/>
      <c r="AW72" s="528"/>
      <c r="AX72" s="528"/>
      <c r="AY72" s="528"/>
      <c r="AZ72" s="528"/>
      <c r="BA72" s="528"/>
      <c r="BB72" s="528"/>
      <c r="BC72" s="528"/>
      <c r="BD72" s="528"/>
      <c r="BE72" s="528"/>
      <c r="BF72" s="528"/>
      <c r="BG72" s="528"/>
      <c r="BH72" s="528"/>
      <c r="BI72" s="528"/>
      <c r="BJ72" s="528"/>
      <c r="BK72" s="528"/>
      <c r="BL72" s="528"/>
      <c r="BM72" s="528"/>
      <c r="BN72" s="528"/>
      <c r="BO72" s="528"/>
      <c r="BP72" s="528"/>
      <c r="BQ72" s="528"/>
      <c r="BR72" s="528"/>
      <c r="BS72" s="528"/>
      <c r="BT72" s="528"/>
      <c r="BU72" s="528"/>
      <c r="BV72" s="528"/>
      <c r="BW72" s="528"/>
      <c r="BX72" s="528"/>
      <c r="BY72" s="528"/>
      <c r="BZ72" s="528"/>
      <c r="CA72" s="528"/>
      <c r="CB72" s="528"/>
      <c r="CC72" s="528"/>
      <c r="CD72" s="528"/>
      <c r="CE72" s="528"/>
      <c r="CF72" s="528"/>
      <c r="CG72" s="528"/>
      <c r="CH72" s="528"/>
      <c r="CI72" s="528"/>
      <c r="CJ72" s="528"/>
      <c r="CK72" s="528"/>
      <c r="CL72" s="528"/>
      <c r="CM72" s="528"/>
      <c r="CN72" s="528"/>
      <c r="CO72" s="528"/>
      <c r="CP72" s="528"/>
      <c r="CQ72" s="528"/>
      <c r="CR72" s="528"/>
      <c r="CS72" s="528"/>
      <c r="CT72" s="528"/>
      <c r="CU72" s="528"/>
      <c r="CV72" s="528"/>
      <c r="CW72" s="528"/>
      <c r="CX72" s="528"/>
      <c r="CY72" s="528"/>
      <c r="CZ72" s="528"/>
      <c r="DA72" s="528"/>
      <c r="DB72" s="528"/>
      <c r="DC72" s="528"/>
      <c r="DD72" s="528"/>
      <c r="DE72" s="528"/>
      <c r="DF72" s="528"/>
      <c r="DG72" s="528"/>
      <c r="DH72" s="528"/>
      <c r="DI72" s="528"/>
      <c r="DJ72" s="528"/>
      <c r="DK72" s="528"/>
      <c r="DL72" s="528"/>
      <c r="DM72" s="528"/>
      <c r="DN72" s="528"/>
      <c r="DO72" s="528"/>
      <c r="DP72" s="528"/>
      <c r="DQ72" s="528"/>
      <c r="DR72" s="528"/>
      <c r="DS72" s="528"/>
      <c r="DT72" s="528"/>
      <c r="DU72" s="528"/>
      <c r="DV72" s="528"/>
      <c r="DW72" s="528"/>
      <c r="DX72" s="528"/>
      <c r="DY72" s="528"/>
      <c r="DZ72" s="528"/>
      <c r="EA72" s="528"/>
      <c r="EB72" s="528"/>
      <c r="EC72" s="528"/>
      <c r="ED72" s="528"/>
      <c r="EE72" s="528"/>
      <c r="EF72" s="528"/>
      <c r="EG72" s="528"/>
      <c r="EH72" s="528"/>
      <c r="EI72" s="528"/>
      <c r="EJ72" s="528"/>
      <c r="EK72" s="528"/>
      <c r="EL72" s="528"/>
      <c r="EM72" s="528"/>
      <c r="EN72" s="528"/>
      <c r="EO72" s="528"/>
      <c r="EP72" s="528"/>
      <c r="EQ72" s="528"/>
      <c r="ER72" s="528"/>
      <c r="ES72" s="528"/>
      <c r="ET72" s="528"/>
      <c r="EU72" s="528"/>
      <c r="EV72" s="528"/>
      <c r="EW72" s="528"/>
      <c r="EX72" s="528"/>
      <c r="EY72" s="528"/>
      <c r="EZ72" s="528"/>
      <c r="FA72" s="528"/>
      <c r="FB72" s="528"/>
      <c r="FC72" s="528"/>
      <c r="FD72" s="528"/>
      <c r="FE72" s="528"/>
      <c r="FF72" s="528"/>
      <c r="FG72" s="528"/>
      <c r="FH72" s="528"/>
      <c r="FI72" s="528"/>
      <c r="FJ72" s="528"/>
      <c r="FK72" s="528"/>
      <c r="FL72" s="528"/>
      <c r="FM72" s="528"/>
      <c r="FN72" s="528"/>
      <c r="FO72" s="528"/>
      <c r="FP72" s="528"/>
      <c r="FQ72" s="528"/>
    </row>
    <row r="73" spans="1:173" ht="12" customHeight="1" x14ac:dyDescent="0.25">
      <c r="A73" s="595"/>
      <c r="B73" s="611"/>
      <c r="C73" s="440" t="s">
        <v>2130</v>
      </c>
      <c r="D73" s="440" t="s">
        <v>2131</v>
      </c>
      <c r="E73" s="616"/>
      <c r="F73" s="613"/>
      <c r="G73" s="617"/>
      <c r="H73" s="613">
        <v>783</v>
      </c>
      <c r="I73" s="613"/>
      <c r="J73" s="613">
        <v>96</v>
      </c>
      <c r="K73" s="613"/>
      <c r="L73" s="613">
        <v>89</v>
      </c>
      <c r="M73" s="613"/>
      <c r="N73" s="613">
        <v>243</v>
      </c>
      <c r="O73" s="613"/>
      <c r="P73" s="613">
        <v>162</v>
      </c>
      <c r="Q73" s="613"/>
      <c r="R73" s="613">
        <v>113</v>
      </c>
      <c r="S73" s="613"/>
      <c r="T73" s="613">
        <v>80</v>
      </c>
      <c r="U73" s="528"/>
      <c r="V73" s="597"/>
      <c r="W73" s="597"/>
      <c r="X73" s="597"/>
      <c r="Y73" s="597"/>
      <c r="Z73" s="528"/>
      <c r="AA73" s="528"/>
      <c r="AB73" s="528"/>
      <c r="AC73" s="597"/>
      <c r="AD73" s="528"/>
      <c r="AE73" s="597"/>
      <c r="AF73" s="528"/>
      <c r="AG73" s="597"/>
      <c r="AH73" s="528"/>
      <c r="AI73" s="597"/>
      <c r="AJ73" s="528"/>
      <c r="AK73" s="597"/>
      <c r="AL73" s="528"/>
      <c r="AM73" s="597"/>
      <c r="AN73" s="528"/>
      <c r="AO73" s="597"/>
      <c r="AP73" s="528"/>
      <c r="AQ73" s="528"/>
      <c r="AR73" s="528"/>
      <c r="AS73" s="528"/>
      <c r="AT73" s="528"/>
      <c r="AU73" s="528"/>
      <c r="AV73" s="528"/>
      <c r="AW73" s="528"/>
      <c r="AX73" s="528"/>
      <c r="AY73" s="528"/>
      <c r="AZ73" s="528"/>
      <c r="BA73" s="528"/>
      <c r="BB73" s="528"/>
      <c r="BC73" s="528"/>
      <c r="BD73" s="528"/>
      <c r="BE73" s="528"/>
      <c r="BF73" s="528"/>
      <c r="BG73" s="528"/>
      <c r="BH73" s="528"/>
      <c r="BI73" s="528"/>
      <c r="BJ73" s="528"/>
      <c r="BK73" s="528"/>
      <c r="BL73" s="528"/>
      <c r="BM73" s="528"/>
      <c r="BN73" s="528"/>
      <c r="BO73" s="528"/>
      <c r="BP73" s="528"/>
      <c r="BQ73" s="528"/>
      <c r="BR73" s="528"/>
      <c r="BS73" s="528"/>
      <c r="BT73" s="528"/>
      <c r="BU73" s="528"/>
      <c r="BV73" s="528"/>
      <c r="BW73" s="528"/>
      <c r="BX73" s="528"/>
      <c r="BY73" s="528"/>
      <c r="BZ73" s="528"/>
      <c r="CA73" s="528"/>
      <c r="CB73" s="528"/>
      <c r="CC73" s="528"/>
      <c r="CD73" s="528"/>
      <c r="CE73" s="528"/>
      <c r="CF73" s="528"/>
      <c r="CG73" s="528"/>
      <c r="CH73" s="528"/>
      <c r="CI73" s="528"/>
      <c r="CJ73" s="528"/>
      <c r="CK73" s="528"/>
      <c r="CL73" s="528"/>
      <c r="CM73" s="528"/>
      <c r="CN73" s="528"/>
      <c r="CO73" s="528"/>
      <c r="CP73" s="528"/>
      <c r="CQ73" s="528"/>
      <c r="CR73" s="528"/>
      <c r="CS73" s="528"/>
      <c r="CT73" s="528"/>
      <c r="CU73" s="528"/>
      <c r="CV73" s="528"/>
      <c r="CW73" s="528"/>
      <c r="CX73" s="528"/>
      <c r="CY73" s="528"/>
      <c r="CZ73" s="528"/>
      <c r="DA73" s="528"/>
      <c r="DB73" s="528"/>
      <c r="DC73" s="528"/>
      <c r="DD73" s="528"/>
      <c r="DE73" s="528"/>
      <c r="DF73" s="528"/>
      <c r="DG73" s="528"/>
      <c r="DH73" s="528"/>
      <c r="DI73" s="528"/>
      <c r="DJ73" s="528"/>
      <c r="DK73" s="528"/>
      <c r="DL73" s="528"/>
      <c r="DM73" s="528"/>
      <c r="DN73" s="528"/>
      <c r="DO73" s="528"/>
      <c r="DP73" s="528"/>
      <c r="DQ73" s="528"/>
      <c r="DR73" s="528"/>
      <c r="DS73" s="528"/>
      <c r="DT73" s="528"/>
      <c r="DU73" s="528"/>
      <c r="DV73" s="528"/>
      <c r="DW73" s="528"/>
      <c r="DX73" s="528"/>
      <c r="DY73" s="528"/>
      <c r="DZ73" s="528"/>
      <c r="EA73" s="528"/>
      <c r="EB73" s="528"/>
      <c r="EC73" s="528"/>
      <c r="ED73" s="528"/>
      <c r="EE73" s="528"/>
      <c r="EF73" s="528"/>
      <c r="EG73" s="528"/>
      <c r="EH73" s="528"/>
      <c r="EI73" s="528"/>
      <c r="EJ73" s="528"/>
      <c r="EK73" s="528"/>
      <c r="EL73" s="528"/>
      <c r="EM73" s="528"/>
      <c r="EN73" s="528"/>
      <c r="EO73" s="528"/>
      <c r="EP73" s="528"/>
      <c r="EQ73" s="528"/>
      <c r="ER73" s="528"/>
      <c r="ES73" s="528"/>
      <c r="ET73" s="528"/>
      <c r="EU73" s="528"/>
      <c r="EV73" s="528"/>
      <c r="EW73" s="528"/>
      <c r="EX73" s="528"/>
      <c r="EY73" s="528"/>
      <c r="EZ73" s="528"/>
      <c r="FA73" s="528"/>
      <c r="FB73" s="528"/>
      <c r="FC73" s="528"/>
      <c r="FD73" s="528"/>
      <c r="FE73" s="528"/>
      <c r="FF73" s="528"/>
      <c r="FG73" s="528"/>
      <c r="FH73" s="528"/>
      <c r="FI73" s="528"/>
      <c r="FJ73" s="528"/>
      <c r="FK73" s="528"/>
      <c r="FL73" s="528"/>
      <c r="FM73" s="528"/>
      <c r="FN73" s="528"/>
      <c r="FO73" s="528"/>
      <c r="FP73" s="528"/>
      <c r="FQ73" s="528"/>
    </row>
    <row r="74" spans="1:173" ht="8.25" customHeight="1" x14ac:dyDescent="0.25">
      <c r="A74" s="595"/>
      <c r="B74" s="611"/>
      <c r="C74" s="440"/>
      <c r="D74" s="440"/>
      <c r="E74" s="616"/>
      <c r="F74" s="613"/>
      <c r="G74" s="617"/>
      <c r="H74" s="613"/>
      <c r="I74" s="613"/>
      <c r="J74" s="613"/>
      <c r="K74" s="613"/>
      <c r="L74" s="613"/>
      <c r="M74" s="613"/>
      <c r="N74" s="613"/>
      <c r="O74" s="613"/>
      <c r="P74" s="613"/>
      <c r="Q74" s="613"/>
      <c r="R74" s="613"/>
      <c r="S74" s="613"/>
      <c r="T74" s="613"/>
      <c r="U74" s="528"/>
      <c r="V74" s="597"/>
      <c r="W74" s="597"/>
      <c r="X74" s="597"/>
      <c r="Y74" s="597"/>
      <c r="Z74" s="528"/>
      <c r="AA74" s="528"/>
      <c r="AB74" s="528"/>
      <c r="AC74" s="528"/>
      <c r="AD74" s="528"/>
      <c r="AE74" s="528"/>
      <c r="AF74" s="528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8"/>
      <c r="AU74" s="528"/>
      <c r="AV74" s="528"/>
      <c r="AW74" s="528"/>
      <c r="AX74" s="528"/>
      <c r="AY74" s="528"/>
      <c r="AZ74" s="528"/>
      <c r="BA74" s="528"/>
      <c r="BB74" s="528"/>
      <c r="BC74" s="528"/>
      <c r="BD74" s="528"/>
      <c r="BE74" s="528"/>
      <c r="BF74" s="528"/>
      <c r="BG74" s="528"/>
      <c r="BH74" s="528"/>
      <c r="BI74" s="528"/>
      <c r="BJ74" s="528"/>
      <c r="BK74" s="528"/>
      <c r="BL74" s="528"/>
      <c r="BM74" s="528"/>
      <c r="BN74" s="528"/>
      <c r="BO74" s="528"/>
      <c r="BP74" s="528"/>
      <c r="BQ74" s="528"/>
      <c r="BR74" s="528"/>
      <c r="BS74" s="528"/>
      <c r="BT74" s="528"/>
      <c r="BU74" s="528"/>
      <c r="BV74" s="528"/>
      <c r="BW74" s="528"/>
      <c r="BX74" s="528"/>
      <c r="BY74" s="528"/>
      <c r="BZ74" s="528"/>
      <c r="CA74" s="528"/>
      <c r="CB74" s="528"/>
      <c r="CC74" s="528"/>
      <c r="CD74" s="528"/>
      <c r="CE74" s="528"/>
      <c r="CF74" s="528"/>
      <c r="CG74" s="528"/>
      <c r="CH74" s="528"/>
      <c r="CI74" s="528"/>
      <c r="CJ74" s="528"/>
      <c r="CK74" s="528"/>
      <c r="CL74" s="528"/>
      <c r="CM74" s="528"/>
      <c r="CN74" s="528"/>
      <c r="CO74" s="528"/>
      <c r="CP74" s="528"/>
      <c r="CQ74" s="528"/>
      <c r="CR74" s="528"/>
      <c r="CS74" s="528"/>
      <c r="CT74" s="528"/>
      <c r="CU74" s="528"/>
      <c r="CV74" s="528"/>
      <c r="CW74" s="528"/>
      <c r="CX74" s="528"/>
      <c r="CY74" s="528"/>
      <c r="CZ74" s="528"/>
      <c r="DA74" s="528"/>
      <c r="DB74" s="528"/>
      <c r="DC74" s="528"/>
      <c r="DD74" s="528"/>
      <c r="DE74" s="528"/>
      <c r="DF74" s="528"/>
      <c r="DG74" s="528"/>
      <c r="DH74" s="528"/>
      <c r="DI74" s="528"/>
      <c r="DJ74" s="528"/>
      <c r="DK74" s="528"/>
      <c r="DL74" s="528"/>
      <c r="DM74" s="528"/>
      <c r="DN74" s="528"/>
      <c r="DO74" s="528"/>
      <c r="DP74" s="528"/>
      <c r="DQ74" s="528"/>
      <c r="DR74" s="528"/>
      <c r="DS74" s="528"/>
      <c r="DT74" s="528"/>
      <c r="DU74" s="528"/>
      <c r="DV74" s="528"/>
      <c r="DW74" s="528"/>
      <c r="DX74" s="528"/>
      <c r="DY74" s="528"/>
      <c r="DZ74" s="528"/>
      <c r="EA74" s="528"/>
      <c r="EB74" s="528"/>
      <c r="EC74" s="528"/>
      <c r="ED74" s="528"/>
      <c r="EE74" s="528"/>
      <c r="EF74" s="528"/>
      <c r="EG74" s="528"/>
      <c r="EH74" s="528"/>
      <c r="EI74" s="528"/>
      <c r="EJ74" s="528"/>
      <c r="EK74" s="528"/>
      <c r="EL74" s="528"/>
      <c r="EM74" s="528"/>
      <c r="EN74" s="528"/>
      <c r="EO74" s="528"/>
      <c r="EP74" s="528"/>
      <c r="EQ74" s="528"/>
      <c r="ER74" s="528"/>
      <c r="ES74" s="528"/>
      <c r="ET74" s="528"/>
      <c r="EU74" s="528"/>
      <c r="EV74" s="528"/>
      <c r="EW74" s="528"/>
      <c r="EX74" s="528"/>
      <c r="EY74" s="528"/>
      <c r="EZ74" s="528"/>
      <c r="FA74" s="528"/>
      <c r="FB74" s="528"/>
      <c r="FC74" s="528"/>
      <c r="FD74" s="528"/>
      <c r="FE74" s="528"/>
      <c r="FF74" s="528"/>
      <c r="FG74" s="528"/>
      <c r="FH74" s="528"/>
      <c r="FI74" s="528"/>
      <c r="FJ74" s="528"/>
      <c r="FK74" s="528"/>
      <c r="FL74" s="528"/>
      <c r="FM74" s="528"/>
      <c r="FN74" s="528"/>
      <c r="FO74" s="528"/>
      <c r="FP74" s="528"/>
      <c r="FQ74" s="528"/>
    </row>
    <row r="75" spans="1:173" ht="12" customHeight="1" x14ac:dyDescent="0.25">
      <c r="A75" s="595"/>
      <c r="B75" s="611" t="s">
        <v>2132</v>
      </c>
      <c r="C75" s="440"/>
      <c r="D75" s="440"/>
      <c r="E75" s="616"/>
      <c r="F75" s="613"/>
      <c r="G75" s="618"/>
      <c r="H75" s="615">
        <v>19661</v>
      </c>
      <c r="I75" s="613"/>
      <c r="J75" s="615">
        <v>1515</v>
      </c>
      <c r="K75" s="615"/>
      <c r="L75" s="615">
        <v>2060</v>
      </c>
      <c r="M75" s="615"/>
      <c r="N75" s="615">
        <v>6018</v>
      </c>
      <c r="O75" s="615"/>
      <c r="P75" s="615">
        <v>4408</v>
      </c>
      <c r="Q75" s="615"/>
      <c r="R75" s="615">
        <v>3109</v>
      </c>
      <c r="S75" s="615"/>
      <c r="T75" s="615">
        <v>2551</v>
      </c>
      <c r="U75" s="528"/>
      <c r="V75" s="597"/>
      <c r="W75" s="597"/>
      <c r="X75" s="597"/>
      <c r="Y75" s="597"/>
      <c r="Z75" s="528"/>
      <c r="AA75" s="528"/>
      <c r="AB75" s="528"/>
      <c r="AC75" s="528"/>
      <c r="AD75" s="528"/>
      <c r="AE75" s="528"/>
      <c r="AF75" s="528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8"/>
      <c r="AU75" s="528"/>
      <c r="AV75" s="528"/>
      <c r="AW75" s="528"/>
      <c r="AX75" s="528"/>
      <c r="AY75" s="528"/>
      <c r="AZ75" s="528"/>
      <c r="BA75" s="528"/>
      <c r="BB75" s="528"/>
      <c r="BC75" s="528"/>
      <c r="BD75" s="528"/>
      <c r="BE75" s="528"/>
      <c r="BF75" s="528"/>
      <c r="BG75" s="528"/>
      <c r="BH75" s="528"/>
      <c r="BI75" s="528"/>
      <c r="BJ75" s="528"/>
      <c r="BK75" s="528"/>
      <c r="BL75" s="528"/>
      <c r="BM75" s="528"/>
      <c r="BN75" s="528"/>
      <c r="BO75" s="528"/>
      <c r="BP75" s="528"/>
      <c r="BQ75" s="528"/>
      <c r="BR75" s="528"/>
      <c r="BS75" s="528"/>
      <c r="BT75" s="528"/>
      <c r="BU75" s="528"/>
      <c r="BV75" s="528"/>
      <c r="BW75" s="528"/>
      <c r="BX75" s="528"/>
      <c r="BY75" s="528"/>
      <c r="BZ75" s="528"/>
      <c r="CA75" s="528"/>
      <c r="CB75" s="528"/>
      <c r="CC75" s="528"/>
      <c r="CD75" s="528"/>
      <c r="CE75" s="528"/>
      <c r="CF75" s="528"/>
      <c r="CG75" s="528"/>
      <c r="CH75" s="528"/>
      <c r="CI75" s="528"/>
      <c r="CJ75" s="528"/>
      <c r="CK75" s="528"/>
      <c r="CL75" s="528"/>
      <c r="CM75" s="528"/>
      <c r="CN75" s="528"/>
      <c r="CO75" s="528"/>
      <c r="CP75" s="528"/>
      <c r="CQ75" s="528"/>
      <c r="CR75" s="528"/>
      <c r="CS75" s="528"/>
      <c r="CT75" s="528"/>
      <c r="CU75" s="528"/>
      <c r="CV75" s="528"/>
      <c r="CW75" s="528"/>
      <c r="CX75" s="528"/>
      <c r="CY75" s="528"/>
      <c r="CZ75" s="528"/>
      <c r="DA75" s="528"/>
      <c r="DB75" s="528"/>
      <c r="DC75" s="528"/>
      <c r="DD75" s="528"/>
      <c r="DE75" s="528"/>
      <c r="DF75" s="528"/>
      <c r="DG75" s="528"/>
      <c r="DH75" s="528"/>
      <c r="DI75" s="528"/>
      <c r="DJ75" s="528"/>
      <c r="DK75" s="528"/>
      <c r="DL75" s="528"/>
      <c r="DM75" s="528"/>
      <c r="DN75" s="528"/>
      <c r="DO75" s="528"/>
      <c r="DP75" s="528"/>
      <c r="DQ75" s="528"/>
      <c r="DR75" s="528"/>
      <c r="DS75" s="528"/>
      <c r="DT75" s="528"/>
      <c r="DU75" s="528"/>
      <c r="DV75" s="528"/>
      <c r="DW75" s="528"/>
      <c r="DX75" s="528"/>
      <c r="DY75" s="528"/>
      <c r="DZ75" s="528"/>
      <c r="EA75" s="528"/>
      <c r="EB75" s="528"/>
      <c r="EC75" s="528"/>
      <c r="ED75" s="528"/>
      <c r="EE75" s="528"/>
      <c r="EF75" s="528"/>
      <c r="EG75" s="528"/>
      <c r="EH75" s="528"/>
      <c r="EI75" s="528"/>
      <c r="EJ75" s="528"/>
      <c r="EK75" s="528"/>
      <c r="EL75" s="528"/>
      <c r="EM75" s="528"/>
      <c r="EN75" s="528"/>
      <c r="EO75" s="528"/>
      <c r="EP75" s="528"/>
      <c r="EQ75" s="528"/>
      <c r="ER75" s="528"/>
      <c r="ES75" s="528"/>
      <c r="ET75" s="528"/>
      <c r="EU75" s="528"/>
      <c r="EV75" s="528"/>
      <c r="EW75" s="528"/>
      <c r="EX75" s="528"/>
      <c r="EY75" s="528"/>
      <c r="EZ75" s="528"/>
      <c r="FA75" s="528"/>
      <c r="FB75" s="528"/>
      <c r="FC75" s="528"/>
      <c r="FD75" s="528"/>
      <c r="FE75" s="528"/>
      <c r="FF75" s="528"/>
      <c r="FG75" s="528"/>
      <c r="FH75" s="528"/>
      <c r="FI75" s="528"/>
      <c r="FJ75" s="528"/>
      <c r="FK75" s="528"/>
      <c r="FL75" s="528"/>
      <c r="FM75" s="528"/>
      <c r="FN75" s="528"/>
      <c r="FO75" s="528"/>
      <c r="FP75" s="528"/>
      <c r="FQ75" s="528"/>
    </row>
    <row r="76" spans="1:173" ht="8.25" customHeight="1" x14ac:dyDescent="0.25">
      <c r="A76" s="595"/>
      <c r="B76" s="611"/>
      <c r="C76" s="440"/>
      <c r="D76" s="440"/>
      <c r="E76" s="616"/>
      <c r="F76" s="613"/>
      <c r="G76" s="617"/>
      <c r="H76" s="613"/>
      <c r="I76" s="613"/>
      <c r="J76" s="613"/>
      <c r="K76" s="613"/>
      <c r="L76" s="613"/>
      <c r="M76" s="613"/>
      <c r="N76" s="613"/>
      <c r="O76" s="613"/>
      <c r="P76" s="613"/>
      <c r="Q76" s="613"/>
      <c r="R76" s="613"/>
      <c r="S76" s="613"/>
      <c r="T76" s="613"/>
      <c r="U76" s="528"/>
      <c r="V76" s="597"/>
      <c r="W76" s="597"/>
      <c r="X76" s="597"/>
      <c r="Y76" s="597"/>
      <c r="Z76" s="528"/>
      <c r="AA76" s="528"/>
      <c r="AB76" s="528"/>
      <c r="AC76" s="528"/>
      <c r="AD76" s="528"/>
      <c r="AE76" s="528"/>
      <c r="AF76" s="528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8"/>
      <c r="AU76" s="528"/>
      <c r="AV76" s="528"/>
      <c r="AW76" s="528"/>
      <c r="AX76" s="528"/>
      <c r="AY76" s="528"/>
      <c r="AZ76" s="528"/>
      <c r="BA76" s="528"/>
      <c r="BB76" s="528"/>
      <c r="BC76" s="528"/>
      <c r="BD76" s="528"/>
      <c r="BE76" s="528"/>
      <c r="BF76" s="528"/>
      <c r="BG76" s="528"/>
      <c r="BH76" s="528"/>
      <c r="BI76" s="528"/>
      <c r="BJ76" s="528"/>
      <c r="BK76" s="528"/>
      <c r="BL76" s="528"/>
      <c r="BM76" s="528"/>
      <c r="BN76" s="528"/>
      <c r="BO76" s="528"/>
      <c r="BP76" s="528"/>
      <c r="BQ76" s="528"/>
      <c r="BR76" s="528"/>
      <c r="BS76" s="528"/>
      <c r="BT76" s="528"/>
      <c r="BU76" s="528"/>
      <c r="BV76" s="528"/>
      <c r="BW76" s="528"/>
      <c r="BX76" s="528"/>
      <c r="BY76" s="528"/>
      <c r="BZ76" s="528"/>
      <c r="CA76" s="528"/>
      <c r="CB76" s="528"/>
      <c r="CC76" s="528"/>
      <c r="CD76" s="528"/>
      <c r="CE76" s="528"/>
      <c r="CF76" s="528"/>
      <c r="CG76" s="528"/>
      <c r="CH76" s="528"/>
      <c r="CI76" s="528"/>
      <c r="CJ76" s="528"/>
      <c r="CK76" s="528"/>
      <c r="CL76" s="528"/>
      <c r="CM76" s="528"/>
      <c r="CN76" s="528"/>
      <c r="CO76" s="528"/>
      <c r="CP76" s="528"/>
      <c r="CQ76" s="528"/>
      <c r="CR76" s="528"/>
      <c r="CS76" s="528"/>
      <c r="CT76" s="528"/>
      <c r="CU76" s="528"/>
      <c r="CV76" s="528"/>
      <c r="CW76" s="528"/>
      <c r="CX76" s="528"/>
      <c r="CY76" s="528"/>
      <c r="CZ76" s="528"/>
      <c r="DA76" s="528"/>
      <c r="DB76" s="528"/>
      <c r="DC76" s="528"/>
      <c r="DD76" s="528"/>
      <c r="DE76" s="528"/>
      <c r="DF76" s="528"/>
      <c r="DG76" s="528"/>
      <c r="DH76" s="528"/>
      <c r="DI76" s="528"/>
      <c r="DJ76" s="528"/>
      <c r="DK76" s="528"/>
      <c r="DL76" s="528"/>
      <c r="DM76" s="528"/>
      <c r="DN76" s="528"/>
      <c r="DO76" s="528"/>
      <c r="DP76" s="528"/>
      <c r="DQ76" s="528"/>
      <c r="DR76" s="528"/>
      <c r="DS76" s="528"/>
      <c r="DT76" s="528"/>
      <c r="DU76" s="528"/>
      <c r="DV76" s="528"/>
      <c r="DW76" s="528"/>
      <c r="DX76" s="528"/>
      <c r="DY76" s="528"/>
      <c r="DZ76" s="528"/>
      <c r="EA76" s="528"/>
      <c r="EB76" s="528"/>
      <c r="EC76" s="528"/>
      <c r="ED76" s="528"/>
      <c r="EE76" s="528"/>
      <c r="EF76" s="528"/>
      <c r="EG76" s="528"/>
      <c r="EH76" s="528"/>
      <c r="EI76" s="528"/>
      <c r="EJ76" s="528"/>
      <c r="EK76" s="528"/>
      <c r="EL76" s="528"/>
      <c r="EM76" s="528"/>
      <c r="EN76" s="528"/>
      <c r="EO76" s="528"/>
      <c r="EP76" s="528"/>
      <c r="EQ76" s="528"/>
      <c r="ER76" s="528"/>
      <c r="ES76" s="528"/>
      <c r="ET76" s="528"/>
      <c r="EU76" s="528"/>
      <c r="EV76" s="528"/>
      <c r="EW76" s="528"/>
      <c r="EX76" s="528"/>
      <c r="EY76" s="528"/>
      <c r="EZ76" s="528"/>
      <c r="FA76" s="528"/>
      <c r="FB76" s="528"/>
      <c r="FC76" s="528"/>
      <c r="FD76" s="528"/>
      <c r="FE76" s="528"/>
      <c r="FF76" s="528"/>
      <c r="FG76" s="528"/>
      <c r="FH76" s="528"/>
      <c r="FI76" s="528"/>
      <c r="FJ76" s="528"/>
      <c r="FK76" s="528"/>
      <c r="FL76" s="528"/>
      <c r="FM76" s="528"/>
      <c r="FN76" s="528"/>
      <c r="FO76" s="528"/>
      <c r="FP76" s="528"/>
      <c r="FQ76" s="528"/>
    </row>
    <row r="77" spans="1:173" ht="12.75" customHeight="1" x14ac:dyDescent="0.25">
      <c r="A77" s="595"/>
      <c r="B77" s="611"/>
      <c r="C77" s="440" t="s">
        <v>2133</v>
      </c>
      <c r="D77" s="440" t="s">
        <v>2134</v>
      </c>
      <c r="E77" s="616"/>
      <c r="F77" s="613"/>
      <c r="G77" s="617"/>
      <c r="H77" s="613">
        <v>5347</v>
      </c>
      <c r="I77" s="613"/>
      <c r="J77" s="613">
        <v>292</v>
      </c>
      <c r="K77" s="613"/>
      <c r="L77" s="613">
        <v>498</v>
      </c>
      <c r="M77" s="613"/>
      <c r="N77" s="613">
        <v>1695</v>
      </c>
      <c r="O77" s="613"/>
      <c r="P77" s="613">
        <v>1306</v>
      </c>
      <c r="Q77" s="613"/>
      <c r="R77" s="613">
        <v>864</v>
      </c>
      <c r="S77" s="613"/>
      <c r="T77" s="613">
        <v>692</v>
      </c>
      <c r="U77" s="528"/>
      <c r="V77" s="597"/>
      <c r="W77" s="597"/>
      <c r="X77" s="597"/>
      <c r="Y77" s="597"/>
      <c r="Z77" s="528"/>
      <c r="AA77" s="528"/>
      <c r="AB77" s="528"/>
      <c r="AC77" s="597"/>
      <c r="AD77" s="528"/>
      <c r="AE77" s="597"/>
      <c r="AF77" s="528"/>
      <c r="AG77" s="597"/>
      <c r="AH77" s="528"/>
      <c r="AI77" s="597"/>
      <c r="AJ77" s="528"/>
      <c r="AK77" s="597"/>
      <c r="AL77" s="528"/>
      <c r="AM77" s="597"/>
      <c r="AN77" s="528"/>
      <c r="AO77" s="597"/>
      <c r="AP77" s="528"/>
      <c r="AQ77" s="528"/>
      <c r="AR77" s="528"/>
      <c r="AS77" s="528"/>
      <c r="AT77" s="528"/>
      <c r="AU77" s="528"/>
      <c r="AV77" s="528"/>
      <c r="AW77" s="528"/>
      <c r="AX77" s="528"/>
      <c r="AY77" s="528"/>
      <c r="AZ77" s="528"/>
      <c r="BA77" s="528"/>
      <c r="BB77" s="528"/>
      <c r="BC77" s="528"/>
      <c r="BD77" s="528"/>
      <c r="BE77" s="528"/>
      <c r="BF77" s="528"/>
      <c r="BG77" s="528"/>
      <c r="BH77" s="528"/>
      <c r="BI77" s="528"/>
      <c r="BJ77" s="528"/>
      <c r="BK77" s="528"/>
      <c r="BL77" s="528"/>
      <c r="BM77" s="528"/>
      <c r="BN77" s="528"/>
      <c r="BO77" s="528"/>
      <c r="BP77" s="528"/>
      <c r="BQ77" s="528"/>
      <c r="BR77" s="528"/>
      <c r="BS77" s="528"/>
      <c r="BT77" s="528"/>
      <c r="BU77" s="528"/>
      <c r="BV77" s="528"/>
      <c r="BW77" s="528"/>
      <c r="BX77" s="528"/>
      <c r="BY77" s="528"/>
      <c r="BZ77" s="528"/>
      <c r="CA77" s="528"/>
      <c r="CB77" s="528"/>
      <c r="CC77" s="528"/>
      <c r="CD77" s="528"/>
      <c r="CE77" s="528"/>
      <c r="CF77" s="528"/>
      <c r="CG77" s="528"/>
      <c r="CH77" s="528"/>
      <c r="CI77" s="528"/>
      <c r="CJ77" s="528"/>
      <c r="CK77" s="528"/>
      <c r="CL77" s="528"/>
      <c r="CM77" s="528"/>
      <c r="CN77" s="528"/>
      <c r="CO77" s="528"/>
      <c r="CP77" s="528"/>
      <c r="CQ77" s="528"/>
      <c r="CR77" s="528"/>
      <c r="CS77" s="528"/>
      <c r="CT77" s="528"/>
      <c r="CU77" s="528"/>
      <c r="CV77" s="528"/>
      <c r="CW77" s="528"/>
      <c r="CX77" s="528"/>
      <c r="CY77" s="528"/>
      <c r="CZ77" s="528"/>
      <c r="DA77" s="528"/>
      <c r="DB77" s="528"/>
      <c r="DC77" s="528"/>
      <c r="DD77" s="528"/>
      <c r="DE77" s="528"/>
      <c r="DF77" s="528"/>
      <c r="DG77" s="528"/>
      <c r="DH77" s="528"/>
      <c r="DI77" s="528"/>
      <c r="DJ77" s="528"/>
      <c r="DK77" s="528"/>
      <c r="DL77" s="528"/>
      <c r="DM77" s="528"/>
      <c r="DN77" s="528"/>
      <c r="DO77" s="528"/>
      <c r="DP77" s="528"/>
      <c r="DQ77" s="528"/>
      <c r="DR77" s="528"/>
      <c r="DS77" s="528"/>
      <c r="DT77" s="528"/>
      <c r="DU77" s="528"/>
      <c r="DV77" s="528"/>
      <c r="DW77" s="528"/>
      <c r="DX77" s="528"/>
      <c r="DY77" s="528"/>
      <c r="DZ77" s="528"/>
      <c r="EA77" s="528"/>
      <c r="EB77" s="528"/>
      <c r="EC77" s="528"/>
      <c r="ED77" s="528"/>
      <c r="EE77" s="528"/>
      <c r="EF77" s="528"/>
      <c r="EG77" s="528"/>
      <c r="EH77" s="528"/>
      <c r="EI77" s="528"/>
      <c r="EJ77" s="528"/>
      <c r="EK77" s="528"/>
      <c r="EL77" s="528"/>
      <c r="EM77" s="528"/>
      <c r="EN77" s="528"/>
      <c r="EO77" s="528"/>
      <c r="EP77" s="528"/>
      <c r="EQ77" s="528"/>
      <c r="ER77" s="528"/>
      <c r="ES77" s="528"/>
      <c r="ET77" s="528"/>
      <c r="EU77" s="528"/>
      <c r="EV77" s="528"/>
      <c r="EW77" s="528"/>
      <c r="EX77" s="528"/>
      <c r="EY77" s="528"/>
      <c r="EZ77" s="528"/>
      <c r="FA77" s="528"/>
      <c r="FB77" s="528"/>
      <c r="FC77" s="528"/>
      <c r="FD77" s="528"/>
      <c r="FE77" s="528"/>
      <c r="FF77" s="528"/>
      <c r="FG77" s="528"/>
      <c r="FH77" s="528"/>
      <c r="FI77" s="528"/>
      <c r="FJ77" s="528"/>
      <c r="FK77" s="528"/>
      <c r="FL77" s="528"/>
      <c r="FM77" s="528"/>
      <c r="FN77" s="528"/>
      <c r="FO77" s="528"/>
      <c r="FP77" s="528"/>
      <c r="FQ77" s="528"/>
    </row>
    <row r="78" spans="1:173" ht="12.75" customHeight="1" x14ac:dyDescent="0.25">
      <c r="A78" s="595"/>
      <c r="B78" s="611"/>
      <c r="C78" s="440" t="s">
        <v>2135</v>
      </c>
      <c r="D78" s="440" t="s">
        <v>2136</v>
      </c>
      <c r="E78" s="616"/>
      <c r="F78" s="613"/>
      <c r="G78" s="617"/>
      <c r="H78" s="613">
        <v>1713</v>
      </c>
      <c r="I78" s="613"/>
      <c r="J78" s="613">
        <v>109</v>
      </c>
      <c r="K78" s="613"/>
      <c r="L78" s="613">
        <v>168</v>
      </c>
      <c r="M78" s="613"/>
      <c r="N78" s="613">
        <v>573</v>
      </c>
      <c r="O78" s="613"/>
      <c r="P78" s="613">
        <v>381</v>
      </c>
      <c r="Q78" s="613"/>
      <c r="R78" s="613">
        <v>271</v>
      </c>
      <c r="S78" s="613"/>
      <c r="T78" s="613">
        <v>211</v>
      </c>
      <c r="U78" s="528"/>
      <c r="V78" s="597"/>
      <c r="W78" s="597"/>
      <c r="X78" s="597"/>
      <c r="Y78" s="597"/>
      <c r="Z78" s="528"/>
      <c r="AA78" s="528"/>
      <c r="AB78" s="528"/>
      <c r="AC78" s="597"/>
      <c r="AD78" s="528"/>
      <c r="AE78" s="597"/>
      <c r="AF78" s="528"/>
      <c r="AG78" s="597"/>
      <c r="AH78" s="528"/>
      <c r="AI78" s="597"/>
      <c r="AJ78" s="528"/>
      <c r="AK78" s="597"/>
      <c r="AL78" s="528"/>
      <c r="AM78" s="597"/>
      <c r="AN78" s="528"/>
      <c r="AO78" s="597"/>
      <c r="AP78" s="528"/>
      <c r="AQ78" s="528"/>
      <c r="AR78" s="528"/>
      <c r="AS78" s="528"/>
      <c r="AT78" s="528"/>
      <c r="AU78" s="528"/>
      <c r="AV78" s="528"/>
      <c r="AW78" s="528"/>
      <c r="AX78" s="528"/>
      <c r="AY78" s="528"/>
      <c r="AZ78" s="528"/>
      <c r="BA78" s="528"/>
      <c r="BB78" s="528"/>
      <c r="BC78" s="528"/>
      <c r="BD78" s="528"/>
      <c r="BE78" s="528"/>
      <c r="BF78" s="528"/>
      <c r="BG78" s="528"/>
      <c r="BH78" s="528"/>
      <c r="BI78" s="528"/>
      <c r="BJ78" s="528"/>
      <c r="BK78" s="528"/>
      <c r="BL78" s="528"/>
      <c r="BM78" s="528"/>
      <c r="BN78" s="528"/>
      <c r="BO78" s="528"/>
      <c r="BP78" s="528"/>
      <c r="BQ78" s="528"/>
      <c r="BR78" s="528"/>
      <c r="BS78" s="528"/>
      <c r="BT78" s="528"/>
      <c r="BU78" s="528"/>
      <c r="BV78" s="528"/>
      <c r="BW78" s="528"/>
      <c r="BX78" s="528"/>
      <c r="BY78" s="528"/>
      <c r="BZ78" s="528"/>
      <c r="CA78" s="528"/>
      <c r="CB78" s="528"/>
      <c r="CC78" s="528"/>
      <c r="CD78" s="528"/>
      <c r="CE78" s="528"/>
      <c r="CF78" s="528"/>
      <c r="CG78" s="528"/>
      <c r="CH78" s="528"/>
      <c r="CI78" s="528"/>
      <c r="CJ78" s="528"/>
      <c r="CK78" s="528"/>
      <c r="CL78" s="528"/>
      <c r="CM78" s="528"/>
      <c r="CN78" s="528"/>
      <c r="CO78" s="528"/>
      <c r="CP78" s="528"/>
      <c r="CQ78" s="528"/>
      <c r="CR78" s="528"/>
      <c r="CS78" s="528"/>
      <c r="CT78" s="528"/>
      <c r="CU78" s="528"/>
      <c r="CV78" s="528"/>
      <c r="CW78" s="528"/>
      <c r="CX78" s="528"/>
      <c r="CY78" s="528"/>
      <c r="CZ78" s="528"/>
      <c r="DA78" s="528"/>
      <c r="DB78" s="528"/>
      <c r="DC78" s="528"/>
      <c r="DD78" s="528"/>
      <c r="DE78" s="528"/>
      <c r="DF78" s="528"/>
      <c r="DG78" s="528"/>
      <c r="DH78" s="528"/>
      <c r="DI78" s="528"/>
      <c r="DJ78" s="528"/>
      <c r="DK78" s="528"/>
      <c r="DL78" s="528"/>
      <c r="DM78" s="528"/>
      <c r="DN78" s="528"/>
      <c r="DO78" s="528"/>
      <c r="DP78" s="528"/>
      <c r="DQ78" s="528"/>
      <c r="DR78" s="528"/>
      <c r="DS78" s="528"/>
      <c r="DT78" s="528"/>
      <c r="DU78" s="528"/>
      <c r="DV78" s="528"/>
      <c r="DW78" s="528"/>
      <c r="DX78" s="528"/>
      <c r="DY78" s="528"/>
      <c r="DZ78" s="528"/>
      <c r="EA78" s="528"/>
      <c r="EB78" s="528"/>
      <c r="EC78" s="528"/>
      <c r="ED78" s="528"/>
      <c r="EE78" s="528"/>
      <c r="EF78" s="528"/>
      <c r="EG78" s="528"/>
      <c r="EH78" s="528"/>
      <c r="EI78" s="528"/>
      <c r="EJ78" s="528"/>
      <c r="EK78" s="528"/>
      <c r="EL78" s="528"/>
      <c r="EM78" s="528"/>
      <c r="EN78" s="528"/>
      <c r="EO78" s="528"/>
      <c r="EP78" s="528"/>
      <c r="EQ78" s="528"/>
      <c r="ER78" s="528"/>
      <c r="ES78" s="528"/>
      <c r="ET78" s="528"/>
      <c r="EU78" s="528"/>
      <c r="EV78" s="528"/>
      <c r="EW78" s="528"/>
      <c r="EX78" s="528"/>
      <c r="EY78" s="528"/>
      <c r="EZ78" s="528"/>
      <c r="FA78" s="528"/>
      <c r="FB78" s="528"/>
      <c r="FC78" s="528"/>
      <c r="FD78" s="528"/>
      <c r="FE78" s="528"/>
      <c r="FF78" s="528"/>
      <c r="FG78" s="528"/>
      <c r="FH78" s="528"/>
      <c r="FI78" s="528"/>
      <c r="FJ78" s="528"/>
      <c r="FK78" s="528"/>
      <c r="FL78" s="528"/>
      <c r="FM78" s="528"/>
      <c r="FN78" s="528"/>
      <c r="FO78" s="528"/>
      <c r="FP78" s="528"/>
      <c r="FQ78" s="528"/>
    </row>
    <row r="79" spans="1:173" ht="12.75" customHeight="1" x14ac:dyDescent="0.25">
      <c r="A79" s="595"/>
      <c r="B79" s="611"/>
      <c r="C79" s="440" t="s">
        <v>2137</v>
      </c>
      <c r="D79" s="440" t="s">
        <v>2138</v>
      </c>
      <c r="E79" s="616"/>
      <c r="F79" s="613"/>
      <c r="G79" s="617"/>
      <c r="H79" s="613">
        <v>949</v>
      </c>
      <c r="I79" s="613"/>
      <c r="J79" s="613">
        <v>104</v>
      </c>
      <c r="K79" s="613"/>
      <c r="L79" s="613">
        <v>92</v>
      </c>
      <c r="M79" s="613"/>
      <c r="N79" s="613">
        <v>262</v>
      </c>
      <c r="O79" s="613"/>
      <c r="P79" s="613">
        <v>198</v>
      </c>
      <c r="Q79" s="613"/>
      <c r="R79" s="613">
        <v>163</v>
      </c>
      <c r="S79" s="613"/>
      <c r="T79" s="613">
        <v>130</v>
      </c>
      <c r="U79" s="528"/>
      <c r="V79" s="597"/>
      <c r="W79" s="597"/>
      <c r="X79" s="597"/>
      <c r="Y79" s="597"/>
      <c r="Z79" s="528"/>
      <c r="AA79" s="528"/>
      <c r="AB79" s="528"/>
      <c r="AC79" s="597"/>
      <c r="AD79" s="528"/>
      <c r="AE79" s="597"/>
      <c r="AF79" s="528"/>
      <c r="AG79" s="597"/>
      <c r="AH79" s="528"/>
      <c r="AI79" s="597"/>
      <c r="AJ79" s="528"/>
      <c r="AK79" s="597"/>
      <c r="AL79" s="528"/>
      <c r="AM79" s="597"/>
      <c r="AN79" s="528"/>
      <c r="AO79" s="597"/>
      <c r="AP79" s="528"/>
      <c r="AQ79" s="528"/>
      <c r="AR79" s="528"/>
      <c r="AS79" s="528"/>
      <c r="AT79" s="528"/>
      <c r="AU79" s="528"/>
      <c r="AV79" s="528"/>
      <c r="AW79" s="528"/>
      <c r="AX79" s="528"/>
      <c r="AY79" s="528"/>
      <c r="AZ79" s="528"/>
      <c r="BA79" s="528"/>
      <c r="BB79" s="528"/>
      <c r="BC79" s="528"/>
      <c r="BD79" s="528"/>
      <c r="BE79" s="528"/>
      <c r="BF79" s="528"/>
      <c r="BG79" s="528"/>
      <c r="BH79" s="528"/>
      <c r="BI79" s="528"/>
      <c r="BJ79" s="528"/>
      <c r="BK79" s="528"/>
      <c r="BL79" s="528"/>
      <c r="BM79" s="528"/>
      <c r="BN79" s="528"/>
      <c r="BO79" s="528"/>
      <c r="BP79" s="528"/>
      <c r="BQ79" s="528"/>
      <c r="BR79" s="528"/>
      <c r="BS79" s="528"/>
      <c r="BT79" s="528"/>
      <c r="BU79" s="528"/>
      <c r="BV79" s="528"/>
      <c r="BW79" s="528"/>
      <c r="BX79" s="528"/>
      <c r="BY79" s="528"/>
      <c r="BZ79" s="528"/>
      <c r="CA79" s="528"/>
      <c r="CB79" s="528"/>
      <c r="CC79" s="528"/>
      <c r="CD79" s="528"/>
      <c r="CE79" s="528"/>
      <c r="CF79" s="528"/>
      <c r="CG79" s="528"/>
      <c r="CH79" s="528"/>
      <c r="CI79" s="528"/>
      <c r="CJ79" s="528"/>
      <c r="CK79" s="528"/>
      <c r="CL79" s="528"/>
      <c r="CM79" s="528"/>
      <c r="CN79" s="528"/>
      <c r="CO79" s="528"/>
      <c r="CP79" s="528"/>
      <c r="CQ79" s="528"/>
      <c r="CR79" s="528"/>
      <c r="CS79" s="528"/>
      <c r="CT79" s="528"/>
      <c r="CU79" s="528"/>
      <c r="CV79" s="528"/>
      <c r="CW79" s="528"/>
      <c r="CX79" s="528"/>
      <c r="CY79" s="528"/>
      <c r="CZ79" s="528"/>
      <c r="DA79" s="528"/>
      <c r="DB79" s="528"/>
      <c r="DC79" s="528"/>
      <c r="DD79" s="528"/>
      <c r="DE79" s="528"/>
      <c r="DF79" s="528"/>
      <c r="DG79" s="528"/>
      <c r="DH79" s="528"/>
      <c r="DI79" s="528"/>
      <c r="DJ79" s="528"/>
      <c r="DK79" s="528"/>
      <c r="DL79" s="528"/>
      <c r="DM79" s="528"/>
      <c r="DN79" s="528"/>
      <c r="DO79" s="528"/>
      <c r="DP79" s="528"/>
      <c r="DQ79" s="528"/>
      <c r="DR79" s="528"/>
      <c r="DS79" s="528"/>
      <c r="DT79" s="528"/>
      <c r="DU79" s="528"/>
      <c r="DV79" s="528"/>
      <c r="DW79" s="528"/>
      <c r="DX79" s="528"/>
      <c r="DY79" s="528"/>
      <c r="DZ79" s="528"/>
      <c r="EA79" s="528"/>
      <c r="EB79" s="528"/>
      <c r="EC79" s="528"/>
      <c r="ED79" s="528"/>
      <c r="EE79" s="528"/>
      <c r="EF79" s="528"/>
      <c r="EG79" s="528"/>
      <c r="EH79" s="528"/>
      <c r="EI79" s="528"/>
      <c r="EJ79" s="528"/>
      <c r="EK79" s="528"/>
      <c r="EL79" s="528"/>
      <c r="EM79" s="528"/>
      <c r="EN79" s="528"/>
      <c r="EO79" s="528"/>
      <c r="EP79" s="528"/>
      <c r="EQ79" s="528"/>
      <c r="ER79" s="528"/>
      <c r="ES79" s="528"/>
      <c r="ET79" s="528"/>
      <c r="EU79" s="528"/>
      <c r="EV79" s="528"/>
      <c r="EW79" s="528"/>
      <c r="EX79" s="528"/>
      <c r="EY79" s="528"/>
      <c r="EZ79" s="528"/>
      <c r="FA79" s="528"/>
      <c r="FB79" s="528"/>
      <c r="FC79" s="528"/>
      <c r="FD79" s="528"/>
      <c r="FE79" s="528"/>
      <c r="FF79" s="528"/>
      <c r="FG79" s="528"/>
      <c r="FH79" s="528"/>
      <c r="FI79" s="528"/>
      <c r="FJ79" s="528"/>
      <c r="FK79" s="528"/>
      <c r="FL79" s="528"/>
      <c r="FM79" s="528"/>
      <c r="FN79" s="528"/>
      <c r="FO79" s="528"/>
      <c r="FP79" s="528"/>
      <c r="FQ79" s="528"/>
    </row>
    <row r="80" spans="1:173" ht="12.75" customHeight="1" x14ac:dyDescent="0.25">
      <c r="A80" s="610"/>
      <c r="B80" s="611"/>
      <c r="C80" s="440" t="s">
        <v>2139</v>
      </c>
      <c r="D80" s="440" t="s">
        <v>2336</v>
      </c>
      <c r="E80" s="616"/>
      <c r="F80" s="613"/>
      <c r="G80" s="617"/>
      <c r="H80" s="613">
        <v>409</v>
      </c>
      <c r="I80" s="613"/>
      <c r="J80" s="613">
        <v>38</v>
      </c>
      <c r="K80" s="613"/>
      <c r="L80" s="613">
        <v>38</v>
      </c>
      <c r="M80" s="613"/>
      <c r="N80" s="613">
        <v>114</v>
      </c>
      <c r="O80" s="613"/>
      <c r="P80" s="613">
        <v>80</v>
      </c>
      <c r="Q80" s="613"/>
      <c r="R80" s="613">
        <v>76</v>
      </c>
      <c r="S80" s="613"/>
      <c r="T80" s="613">
        <v>63</v>
      </c>
      <c r="U80" s="528"/>
      <c r="V80" s="597"/>
      <c r="W80" s="597"/>
      <c r="X80" s="597"/>
      <c r="Y80" s="597"/>
      <c r="Z80" s="528"/>
      <c r="AA80" s="528"/>
      <c r="AB80" s="528"/>
      <c r="AC80" s="597"/>
      <c r="AD80" s="528"/>
      <c r="AE80" s="597"/>
      <c r="AF80" s="528"/>
      <c r="AG80" s="597"/>
      <c r="AH80" s="528"/>
      <c r="AI80" s="597"/>
      <c r="AJ80" s="528"/>
      <c r="AK80" s="597"/>
      <c r="AL80" s="528"/>
      <c r="AM80" s="597"/>
      <c r="AN80" s="528"/>
      <c r="AO80" s="597"/>
      <c r="AP80" s="528"/>
      <c r="AQ80" s="528"/>
      <c r="AR80" s="528"/>
      <c r="AS80" s="528"/>
      <c r="AT80" s="528"/>
      <c r="AU80" s="528"/>
      <c r="AV80" s="528"/>
      <c r="AW80" s="528"/>
      <c r="AX80" s="528"/>
      <c r="AY80" s="528"/>
      <c r="AZ80" s="528"/>
      <c r="BA80" s="528"/>
      <c r="BB80" s="528"/>
      <c r="BC80" s="528"/>
      <c r="BD80" s="528"/>
      <c r="BE80" s="528"/>
      <c r="BF80" s="528"/>
      <c r="BG80" s="528"/>
      <c r="BH80" s="528"/>
      <c r="BI80" s="528"/>
      <c r="BJ80" s="528"/>
      <c r="BK80" s="528"/>
      <c r="BL80" s="528"/>
      <c r="BM80" s="528"/>
      <c r="BN80" s="528"/>
      <c r="BO80" s="528"/>
      <c r="BP80" s="528"/>
      <c r="BQ80" s="528"/>
      <c r="BR80" s="528"/>
      <c r="BS80" s="528"/>
      <c r="BT80" s="528"/>
      <c r="BU80" s="528"/>
      <c r="BV80" s="528"/>
      <c r="BW80" s="528"/>
      <c r="BX80" s="528"/>
      <c r="BY80" s="528"/>
      <c r="BZ80" s="528"/>
      <c r="CA80" s="528"/>
      <c r="CB80" s="528"/>
      <c r="CC80" s="528"/>
      <c r="CD80" s="528"/>
      <c r="CE80" s="528"/>
      <c r="CF80" s="528"/>
      <c r="CG80" s="528"/>
      <c r="CH80" s="528"/>
      <c r="CI80" s="528"/>
      <c r="CJ80" s="528"/>
      <c r="CK80" s="528"/>
      <c r="CL80" s="528"/>
      <c r="CM80" s="528"/>
      <c r="CN80" s="528"/>
      <c r="CO80" s="528"/>
      <c r="CP80" s="528"/>
      <c r="CQ80" s="528"/>
      <c r="CR80" s="528"/>
      <c r="CS80" s="528"/>
      <c r="CT80" s="528"/>
      <c r="CU80" s="528"/>
      <c r="CV80" s="528"/>
      <c r="CW80" s="528"/>
      <c r="CX80" s="528"/>
      <c r="CY80" s="528"/>
      <c r="CZ80" s="528"/>
      <c r="DA80" s="528"/>
      <c r="DB80" s="528"/>
      <c r="DC80" s="528"/>
      <c r="DD80" s="528"/>
      <c r="DE80" s="528"/>
      <c r="DF80" s="528"/>
      <c r="DG80" s="528"/>
      <c r="DH80" s="528"/>
      <c r="DI80" s="528"/>
      <c r="DJ80" s="528"/>
      <c r="DK80" s="528"/>
      <c r="DL80" s="528"/>
      <c r="DM80" s="528"/>
      <c r="DN80" s="528"/>
      <c r="DO80" s="528"/>
      <c r="DP80" s="528"/>
      <c r="DQ80" s="528"/>
      <c r="DR80" s="528"/>
      <c r="DS80" s="528"/>
      <c r="DT80" s="528"/>
      <c r="DU80" s="528"/>
      <c r="DV80" s="528"/>
      <c r="DW80" s="528"/>
      <c r="DX80" s="528"/>
      <c r="DY80" s="528"/>
      <c r="DZ80" s="528"/>
      <c r="EA80" s="528"/>
      <c r="EB80" s="528"/>
      <c r="EC80" s="528"/>
      <c r="ED80" s="528"/>
      <c r="EE80" s="528"/>
      <c r="EF80" s="528"/>
      <c r="EG80" s="528"/>
      <c r="EH80" s="528"/>
      <c r="EI80" s="528"/>
      <c r="EJ80" s="528"/>
      <c r="EK80" s="528"/>
      <c r="EL80" s="528"/>
      <c r="EM80" s="528"/>
      <c r="EN80" s="528"/>
      <c r="EO80" s="528"/>
      <c r="EP80" s="528"/>
      <c r="EQ80" s="528"/>
      <c r="ER80" s="528"/>
      <c r="ES80" s="528"/>
      <c r="ET80" s="528"/>
      <c r="EU80" s="528"/>
      <c r="EV80" s="528"/>
      <c r="EW80" s="528"/>
      <c r="EX80" s="528"/>
      <c r="EY80" s="528"/>
      <c r="EZ80" s="528"/>
      <c r="FA80" s="528"/>
      <c r="FB80" s="528"/>
      <c r="FC80" s="528"/>
      <c r="FD80" s="528"/>
      <c r="FE80" s="528"/>
      <c r="FF80" s="528"/>
      <c r="FG80" s="528"/>
      <c r="FH80" s="528"/>
      <c r="FI80" s="528"/>
      <c r="FJ80" s="528"/>
      <c r="FK80" s="528"/>
      <c r="FL80" s="528"/>
      <c r="FM80" s="528"/>
      <c r="FN80" s="528"/>
      <c r="FO80" s="528"/>
      <c r="FP80" s="528"/>
      <c r="FQ80" s="528"/>
    </row>
    <row r="81" spans="1:173" ht="12.75" customHeight="1" x14ac:dyDescent="0.25">
      <c r="A81" s="595"/>
      <c r="B81" s="611"/>
      <c r="C81" s="440" t="s">
        <v>2140</v>
      </c>
      <c r="D81" s="440" t="s">
        <v>2141</v>
      </c>
      <c r="E81" s="616"/>
      <c r="F81" s="613"/>
      <c r="G81" s="617"/>
      <c r="H81" s="613">
        <v>1074</v>
      </c>
      <c r="I81" s="613"/>
      <c r="J81" s="613">
        <v>72</v>
      </c>
      <c r="K81" s="613"/>
      <c r="L81" s="613">
        <v>89</v>
      </c>
      <c r="M81" s="613"/>
      <c r="N81" s="613">
        <v>349</v>
      </c>
      <c r="O81" s="613"/>
      <c r="P81" s="613">
        <v>242</v>
      </c>
      <c r="Q81" s="613"/>
      <c r="R81" s="613">
        <v>181</v>
      </c>
      <c r="S81" s="613"/>
      <c r="T81" s="613">
        <v>141</v>
      </c>
      <c r="U81" s="528"/>
      <c r="V81" s="597"/>
      <c r="W81" s="597"/>
      <c r="X81" s="597"/>
      <c r="Y81" s="597"/>
      <c r="Z81" s="528"/>
      <c r="AA81" s="528"/>
      <c r="AB81" s="528"/>
      <c r="AC81" s="597"/>
      <c r="AD81" s="528"/>
      <c r="AE81" s="597"/>
      <c r="AF81" s="528"/>
      <c r="AG81" s="597"/>
      <c r="AH81" s="528"/>
      <c r="AI81" s="597"/>
      <c r="AJ81" s="528"/>
      <c r="AK81" s="597"/>
      <c r="AL81" s="528"/>
      <c r="AM81" s="597"/>
      <c r="AN81" s="528"/>
      <c r="AO81" s="597"/>
      <c r="AP81" s="528"/>
      <c r="AQ81" s="528"/>
      <c r="AR81" s="528"/>
      <c r="AS81" s="528"/>
      <c r="AT81" s="528"/>
      <c r="AU81" s="528"/>
      <c r="AV81" s="528"/>
      <c r="AW81" s="528"/>
      <c r="AX81" s="528"/>
      <c r="AY81" s="528"/>
      <c r="AZ81" s="528"/>
      <c r="BA81" s="528"/>
      <c r="BB81" s="528"/>
      <c r="BC81" s="528"/>
      <c r="BD81" s="528"/>
      <c r="BE81" s="528"/>
      <c r="BF81" s="528"/>
      <c r="BG81" s="528"/>
      <c r="BH81" s="528"/>
      <c r="BI81" s="528"/>
      <c r="BJ81" s="528"/>
      <c r="BK81" s="528"/>
      <c r="BL81" s="528"/>
      <c r="BM81" s="528"/>
      <c r="BN81" s="528"/>
      <c r="BO81" s="528"/>
      <c r="BP81" s="528"/>
      <c r="BQ81" s="528"/>
      <c r="BR81" s="528"/>
      <c r="BS81" s="528"/>
      <c r="BT81" s="528"/>
      <c r="BU81" s="528"/>
      <c r="BV81" s="528"/>
      <c r="BW81" s="528"/>
      <c r="BX81" s="528"/>
      <c r="BY81" s="528"/>
      <c r="BZ81" s="528"/>
      <c r="CA81" s="528"/>
      <c r="CB81" s="528"/>
      <c r="CC81" s="528"/>
      <c r="CD81" s="528"/>
      <c r="CE81" s="528"/>
      <c r="CF81" s="528"/>
      <c r="CG81" s="528"/>
      <c r="CH81" s="528"/>
      <c r="CI81" s="528"/>
      <c r="CJ81" s="528"/>
      <c r="CK81" s="528"/>
      <c r="CL81" s="528"/>
      <c r="CM81" s="528"/>
      <c r="CN81" s="528"/>
      <c r="CO81" s="528"/>
      <c r="CP81" s="528"/>
      <c r="CQ81" s="528"/>
      <c r="CR81" s="528"/>
      <c r="CS81" s="528"/>
      <c r="CT81" s="528"/>
      <c r="CU81" s="528"/>
      <c r="CV81" s="528"/>
      <c r="CW81" s="528"/>
      <c r="CX81" s="528"/>
      <c r="CY81" s="528"/>
      <c r="CZ81" s="528"/>
      <c r="DA81" s="528"/>
      <c r="DB81" s="528"/>
      <c r="DC81" s="528"/>
      <c r="DD81" s="528"/>
      <c r="DE81" s="528"/>
      <c r="DF81" s="528"/>
      <c r="DG81" s="528"/>
      <c r="DH81" s="528"/>
      <c r="DI81" s="528"/>
      <c r="DJ81" s="528"/>
      <c r="DK81" s="528"/>
      <c r="DL81" s="528"/>
      <c r="DM81" s="528"/>
      <c r="DN81" s="528"/>
      <c r="DO81" s="528"/>
      <c r="DP81" s="528"/>
      <c r="DQ81" s="528"/>
      <c r="DR81" s="528"/>
      <c r="DS81" s="528"/>
      <c r="DT81" s="528"/>
      <c r="DU81" s="528"/>
      <c r="DV81" s="528"/>
      <c r="DW81" s="528"/>
      <c r="DX81" s="528"/>
      <c r="DY81" s="528"/>
      <c r="DZ81" s="528"/>
      <c r="EA81" s="528"/>
      <c r="EB81" s="528"/>
      <c r="EC81" s="528"/>
      <c r="ED81" s="528"/>
      <c r="EE81" s="528"/>
      <c r="EF81" s="528"/>
      <c r="EG81" s="528"/>
      <c r="EH81" s="528"/>
      <c r="EI81" s="528"/>
      <c r="EJ81" s="528"/>
      <c r="EK81" s="528"/>
      <c r="EL81" s="528"/>
      <c r="EM81" s="528"/>
      <c r="EN81" s="528"/>
      <c r="EO81" s="528"/>
      <c r="EP81" s="528"/>
      <c r="EQ81" s="528"/>
      <c r="ER81" s="528"/>
      <c r="ES81" s="528"/>
      <c r="ET81" s="528"/>
      <c r="EU81" s="528"/>
      <c r="EV81" s="528"/>
      <c r="EW81" s="528"/>
      <c r="EX81" s="528"/>
      <c r="EY81" s="528"/>
      <c r="EZ81" s="528"/>
      <c r="FA81" s="528"/>
      <c r="FB81" s="528"/>
      <c r="FC81" s="528"/>
      <c r="FD81" s="528"/>
      <c r="FE81" s="528"/>
      <c r="FF81" s="528"/>
      <c r="FG81" s="528"/>
      <c r="FH81" s="528"/>
      <c r="FI81" s="528"/>
      <c r="FJ81" s="528"/>
      <c r="FK81" s="528"/>
      <c r="FL81" s="528"/>
      <c r="FM81" s="528"/>
      <c r="FN81" s="528"/>
      <c r="FO81" s="528"/>
      <c r="FP81" s="528"/>
      <c r="FQ81" s="528"/>
    </row>
    <row r="82" spans="1:173" ht="12.75" customHeight="1" x14ac:dyDescent="0.25">
      <c r="A82" s="595"/>
      <c r="B82" s="611"/>
      <c r="C82" s="440" t="s">
        <v>2142</v>
      </c>
      <c r="D82" s="440" t="s">
        <v>2337</v>
      </c>
      <c r="E82" s="616"/>
      <c r="F82" s="613"/>
      <c r="G82" s="617"/>
      <c r="H82" s="613">
        <v>648</v>
      </c>
      <c r="I82" s="613"/>
      <c r="J82" s="613">
        <v>70</v>
      </c>
      <c r="K82" s="613"/>
      <c r="L82" s="613">
        <v>91</v>
      </c>
      <c r="M82" s="613"/>
      <c r="N82" s="613">
        <v>185</v>
      </c>
      <c r="O82" s="613"/>
      <c r="P82" s="613">
        <v>118</v>
      </c>
      <c r="Q82" s="613"/>
      <c r="R82" s="613">
        <v>85</v>
      </c>
      <c r="S82" s="613"/>
      <c r="T82" s="613">
        <v>99</v>
      </c>
      <c r="U82" s="528"/>
      <c r="V82" s="597"/>
      <c r="W82" s="597"/>
      <c r="X82" s="597"/>
      <c r="Y82" s="597"/>
      <c r="Z82" s="528"/>
      <c r="AA82" s="528"/>
      <c r="AB82" s="528"/>
      <c r="AC82" s="597"/>
      <c r="AD82" s="528"/>
      <c r="AE82" s="597"/>
      <c r="AF82" s="528"/>
      <c r="AG82" s="597"/>
      <c r="AH82" s="528"/>
      <c r="AI82" s="597"/>
      <c r="AJ82" s="528"/>
      <c r="AK82" s="597"/>
      <c r="AL82" s="528"/>
      <c r="AM82" s="597"/>
      <c r="AN82" s="528"/>
      <c r="AO82" s="597"/>
      <c r="AP82" s="528"/>
      <c r="AQ82" s="528"/>
      <c r="AR82" s="528"/>
      <c r="AS82" s="528"/>
      <c r="AT82" s="528"/>
      <c r="AU82" s="528"/>
      <c r="AV82" s="528"/>
      <c r="AW82" s="528"/>
      <c r="AX82" s="528"/>
      <c r="AY82" s="528"/>
      <c r="AZ82" s="528"/>
      <c r="BA82" s="528"/>
      <c r="BB82" s="528"/>
      <c r="BC82" s="528"/>
      <c r="BD82" s="528"/>
      <c r="BE82" s="528"/>
      <c r="BF82" s="528"/>
      <c r="BG82" s="528"/>
      <c r="BH82" s="528"/>
      <c r="BI82" s="528"/>
      <c r="BJ82" s="528"/>
      <c r="BK82" s="528"/>
      <c r="BL82" s="528"/>
      <c r="BM82" s="528"/>
      <c r="BN82" s="528"/>
      <c r="BO82" s="528"/>
      <c r="BP82" s="528"/>
      <c r="BQ82" s="528"/>
      <c r="BR82" s="528"/>
      <c r="BS82" s="528"/>
      <c r="BT82" s="528"/>
      <c r="BU82" s="528"/>
      <c r="BV82" s="528"/>
      <c r="BW82" s="528"/>
      <c r="BX82" s="528"/>
      <c r="BY82" s="528"/>
      <c r="BZ82" s="528"/>
      <c r="CA82" s="528"/>
      <c r="CB82" s="528"/>
      <c r="CC82" s="528"/>
      <c r="CD82" s="528"/>
      <c r="CE82" s="528"/>
      <c r="CF82" s="528"/>
      <c r="CG82" s="528"/>
      <c r="CH82" s="528"/>
      <c r="CI82" s="528"/>
      <c r="CJ82" s="528"/>
      <c r="CK82" s="528"/>
      <c r="CL82" s="528"/>
      <c r="CM82" s="528"/>
      <c r="CN82" s="528"/>
      <c r="CO82" s="528"/>
      <c r="CP82" s="528"/>
      <c r="CQ82" s="528"/>
      <c r="CR82" s="528"/>
      <c r="CS82" s="528"/>
      <c r="CT82" s="528"/>
      <c r="CU82" s="528"/>
      <c r="CV82" s="528"/>
      <c r="CW82" s="528"/>
      <c r="CX82" s="528"/>
      <c r="CY82" s="528"/>
      <c r="CZ82" s="528"/>
      <c r="DA82" s="528"/>
      <c r="DB82" s="528"/>
      <c r="DC82" s="528"/>
      <c r="DD82" s="528"/>
      <c r="DE82" s="528"/>
      <c r="DF82" s="528"/>
      <c r="DG82" s="528"/>
      <c r="DH82" s="528"/>
      <c r="DI82" s="528"/>
      <c r="DJ82" s="528"/>
      <c r="DK82" s="528"/>
      <c r="DL82" s="528"/>
      <c r="DM82" s="528"/>
      <c r="DN82" s="528"/>
      <c r="DO82" s="528"/>
      <c r="DP82" s="528"/>
      <c r="DQ82" s="528"/>
      <c r="DR82" s="528"/>
      <c r="DS82" s="528"/>
      <c r="DT82" s="528"/>
      <c r="DU82" s="528"/>
      <c r="DV82" s="528"/>
      <c r="DW82" s="528"/>
      <c r="DX82" s="528"/>
      <c r="DY82" s="528"/>
      <c r="DZ82" s="528"/>
      <c r="EA82" s="528"/>
      <c r="EB82" s="528"/>
      <c r="EC82" s="528"/>
      <c r="ED82" s="528"/>
      <c r="EE82" s="528"/>
      <c r="EF82" s="528"/>
      <c r="EG82" s="528"/>
      <c r="EH82" s="528"/>
      <c r="EI82" s="528"/>
      <c r="EJ82" s="528"/>
      <c r="EK82" s="528"/>
      <c r="EL82" s="528"/>
      <c r="EM82" s="528"/>
      <c r="EN82" s="528"/>
      <c r="EO82" s="528"/>
      <c r="EP82" s="528"/>
      <c r="EQ82" s="528"/>
      <c r="ER82" s="528"/>
      <c r="ES82" s="528"/>
      <c r="ET82" s="528"/>
      <c r="EU82" s="528"/>
      <c r="EV82" s="528"/>
      <c r="EW82" s="528"/>
      <c r="EX82" s="528"/>
      <c r="EY82" s="528"/>
      <c r="EZ82" s="528"/>
      <c r="FA82" s="528"/>
      <c r="FB82" s="528"/>
      <c r="FC82" s="528"/>
      <c r="FD82" s="528"/>
      <c r="FE82" s="528"/>
      <c r="FF82" s="528"/>
      <c r="FG82" s="528"/>
      <c r="FH82" s="528"/>
      <c r="FI82" s="528"/>
      <c r="FJ82" s="528"/>
      <c r="FK82" s="528"/>
      <c r="FL82" s="528"/>
      <c r="FM82" s="528"/>
      <c r="FN82" s="528"/>
      <c r="FO82" s="528"/>
      <c r="FP82" s="528"/>
      <c r="FQ82" s="528"/>
    </row>
    <row r="83" spans="1:173" ht="12.75" customHeight="1" x14ac:dyDescent="0.25">
      <c r="A83" s="595"/>
      <c r="B83" s="611"/>
      <c r="C83" s="440" t="s">
        <v>2143</v>
      </c>
      <c r="D83" s="440" t="s">
        <v>2144</v>
      </c>
      <c r="E83" s="616"/>
      <c r="F83" s="613"/>
      <c r="G83" s="617"/>
      <c r="H83" s="613">
        <v>675</v>
      </c>
      <c r="I83" s="613"/>
      <c r="J83" s="613">
        <v>56</v>
      </c>
      <c r="K83" s="613"/>
      <c r="L83" s="613">
        <v>81</v>
      </c>
      <c r="M83" s="613"/>
      <c r="N83" s="613">
        <v>217</v>
      </c>
      <c r="O83" s="613"/>
      <c r="P83" s="613">
        <v>141</v>
      </c>
      <c r="Q83" s="613"/>
      <c r="R83" s="613">
        <v>92</v>
      </c>
      <c r="S83" s="613"/>
      <c r="T83" s="613">
        <v>88</v>
      </c>
      <c r="U83" s="528"/>
      <c r="V83" s="597"/>
      <c r="W83" s="597"/>
      <c r="X83" s="597"/>
      <c r="Y83" s="597"/>
      <c r="Z83" s="528"/>
      <c r="AA83" s="528"/>
      <c r="AB83" s="528"/>
      <c r="AC83" s="597"/>
      <c r="AD83" s="528"/>
      <c r="AE83" s="597"/>
      <c r="AF83" s="528"/>
      <c r="AG83" s="597"/>
      <c r="AH83" s="528"/>
      <c r="AI83" s="597"/>
      <c r="AJ83" s="528"/>
      <c r="AK83" s="597"/>
      <c r="AL83" s="528"/>
      <c r="AM83" s="597"/>
      <c r="AN83" s="528"/>
      <c r="AO83" s="597"/>
      <c r="AP83" s="528"/>
      <c r="AQ83" s="528"/>
      <c r="AR83" s="528"/>
      <c r="AS83" s="528"/>
      <c r="AT83" s="528"/>
      <c r="AU83" s="528"/>
      <c r="AV83" s="528"/>
      <c r="AW83" s="528"/>
      <c r="AX83" s="528"/>
      <c r="AY83" s="528"/>
      <c r="AZ83" s="528"/>
      <c r="BA83" s="528"/>
      <c r="BB83" s="528"/>
      <c r="BC83" s="528"/>
      <c r="BD83" s="528"/>
      <c r="BE83" s="528"/>
      <c r="BF83" s="528"/>
      <c r="BG83" s="528"/>
      <c r="BH83" s="528"/>
      <c r="BI83" s="528"/>
      <c r="BJ83" s="528"/>
      <c r="BK83" s="528"/>
      <c r="BL83" s="528"/>
      <c r="BM83" s="528"/>
      <c r="BN83" s="528"/>
      <c r="BO83" s="528"/>
      <c r="BP83" s="528"/>
      <c r="BQ83" s="528"/>
      <c r="BR83" s="528"/>
      <c r="BS83" s="528"/>
      <c r="BT83" s="528"/>
      <c r="BU83" s="528"/>
      <c r="BV83" s="528"/>
      <c r="BW83" s="528"/>
      <c r="BX83" s="528"/>
      <c r="BY83" s="528"/>
      <c r="BZ83" s="528"/>
      <c r="CA83" s="528"/>
      <c r="CB83" s="528"/>
      <c r="CC83" s="528"/>
      <c r="CD83" s="528"/>
      <c r="CE83" s="528"/>
      <c r="CF83" s="528"/>
      <c r="CG83" s="528"/>
      <c r="CH83" s="528"/>
      <c r="CI83" s="528"/>
      <c r="CJ83" s="528"/>
      <c r="CK83" s="528"/>
      <c r="CL83" s="528"/>
      <c r="CM83" s="528"/>
      <c r="CN83" s="528"/>
      <c r="CO83" s="528"/>
      <c r="CP83" s="528"/>
      <c r="CQ83" s="528"/>
      <c r="CR83" s="528"/>
      <c r="CS83" s="528"/>
      <c r="CT83" s="528"/>
      <c r="CU83" s="528"/>
      <c r="CV83" s="528"/>
      <c r="CW83" s="528"/>
      <c r="CX83" s="528"/>
      <c r="CY83" s="528"/>
      <c r="CZ83" s="528"/>
      <c r="DA83" s="528"/>
      <c r="DB83" s="528"/>
      <c r="DC83" s="528"/>
      <c r="DD83" s="528"/>
      <c r="DE83" s="528"/>
      <c r="DF83" s="528"/>
      <c r="DG83" s="528"/>
      <c r="DH83" s="528"/>
      <c r="DI83" s="528"/>
      <c r="DJ83" s="528"/>
      <c r="DK83" s="528"/>
      <c r="DL83" s="528"/>
      <c r="DM83" s="528"/>
      <c r="DN83" s="528"/>
      <c r="DO83" s="528"/>
      <c r="DP83" s="528"/>
      <c r="DQ83" s="528"/>
      <c r="DR83" s="528"/>
      <c r="DS83" s="528"/>
      <c r="DT83" s="528"/>
      <c r="DU83" s="528"/>
      <c r="DV83" s="528"/>
      <c r="DW83" s="528"/>
      <c r="DX83" s="528"/>
      <c r="DY83" s="528"/>
      <c r="DZ83" s="528"/>
      <c r="EA83" s="528"/>
      <c r="EB83" s="528"/>
      <c r="EC83" s="528"/>
      <c r="ED83" s="528"/>
      <c r="EE83" s="528"/>
      <c r="EF83" s="528"/>
      <c r="EG83" s="528"/>
      <c r="EH83" s="528"/>
      <c r="EI83" s="528"/>
      <c r="EJ83" s="528"/>
      <c r="EK83" s="528"/>
      <c r="EL83" s="528"/>
      <c r="EM83" s="528"/>
      <c r="EN83" s="528"/>
      <c r="EO83" s="528"/>
      <c r="EP83" s="528"/>
      <c r="EQ83" s="528"/>
      <c r="ER83" s="528"/>
      <c r="ES83" s="528"/>
      <c r="ET83" s="528"/>
      <c r="EU83" s="528"/>
      <c r="EV83" s="528"/>
      <c r="EW83" s="528"/>
      <c r="EX83" s="528"/>
      <c r="EY83" s="528"/>
      <c r="EZ83" s="528"/>
      <c r="FA83" s="528"/>
      <c r="FB83" s="528"/>
      <c r="FC83" s="528"/>
      <c r="FD83" s="528"/>
      <c r="FE83" s="528"/>
      <c r="FF83" s="528"/>
      <c r="FG83" s="528"/>
      <c r="FH83" s="528"/>
      <c r="FI83" s="528"/>
      <c r="FJ83" s="528"/>
      <c r="FK83" s="528"/>
      <c r="FL83" s="528"/>
      <c r="FM83" s="528"/>
      <c r="FN83" s="528"/>
      <c r="FO83" s="528"/>
      <c r="FP83" s="528"/>
      <c r="FQ83" s="528"/>
    </row>
    <row r="84" spans="1:173" ht="12.75" customHeight="1" x14ac:dyDescent="0.25">
      <c r="A84" s="595"/>
      <c r="B84" s="611"/>
      <c r="C84" s="440" t="s">
        <v>2145</v>
      </c>
      <c r="D84" s="440" t="s">
        <v>2338</v>
      </c>
      <c r="E84" s="616"/>
      <c r="F84" s="613"/>
      <c r="G84" s="617"/>
      <c r="H84" s="613">
        <v>951</v>
      </c>
      <c r="I84" s="613"/>
      <c r="J84" s="613">
        <v>94</v>
      </c>
      <c r="K84" s="613"/>
      <c r="L84" s="613">
        <v>103</v>
      </c>
      <c r="M84" s="613"/>
      <c r="N84" s="613">
        <v>314</v>
      </c>
      <c r="O84" s="613"/>
      <c r="P84" s="613">
        <v>201</v>
      </c>
      <c r="Q84" s="613"/>
      <c r="R84" s="613">
        <v>131</v>
      </c>
      <c r="S84" s="613"/>
      <c r="T84" s="613">
        <v>108</v>
      </c>
      <c r="U84" s="528"/>
      <c r="V84" s="597"/>
      <c r="W84" s="597"/>
      <c r="X84" s="597"/>
      <c r="Y84" s="597"/>
      <c r="Z84" s="528"/>
      <c r="AA84" s="528"/>
      <c r="AB84" s="528"/>
      <c r="AC84" s="597"/>
      <c r="AD84" s="528"/>
      <c r="AE84" s="597"/>
      <c r="AF84" s="528"/>
      <c r="AG84" s="597"/>
      <c r="AH84" s="528"/>
      <c r="AI84" s="597"/>
      <c r="AJ84" s="528"/>
      <c r="AK84" s="597"/>
      <c r="AL84" s="528"/>
      <c r="AM84" s="597"/>
      <c r="AN84" s="528"/>
      <c r="AO84" s="597"/>
      <c r="AP84" s="528"/>
      <c r="AQ84" s="528"/>
      <c r="AR84" s="528"/>
      <c r="AS84" s="528"/>
      <c r="AT84" s="528"/>
      <c r="AU84" s="528"/>
      <c r="AV84" s="528"/>
      <c r="AW84" s="528"/>
      <c r="AX84" s="528"/>
      <c r="AY84" s="528"/>
      <c r="AZ84" s="528"/>
      <c r="BA84" s="528"/>
      <c r="BB84" s="528"/>
      <c r="BC84" s="528"/>
      <c r="BD84" s="528"/>
      <c r="BE84" s="528"/>
      <c r="BF84" s="528"/>
      <c r="BG84" s="528"/>
      <c r="BH84" s="528"/>
      <c r="BI84" s="528"/>
      <c r="BJ84" s="528"/>
      <c r="BK84" s="528"/>
      <c r="BL84" s="528"/>
      <c r="BM84" s="528"/>
      <c r="BN84" s="528"/>
      <c r="BO84" s="528"/>
      <c r="BP84" s="528"/>
      <c r="BQ84" s="528"/>
      <c r="BR84" s="528"/>
      <c r="BS84" s="528"/>
      <c r="BT84" s="528"/>
      <c r="BU84" s="528"/>
      <c r="BV84" s="528"/>
      <c r="BW84" s="528"/>
      <c r="BX84" s="528"/>
      <c r="BY84" s="528"/>
      <c r="BZ84" s="528"/>
      <c r="CA84" s="528"/>
      <c r="CB84" s="528"/>
      <c r="CC84" s="528"/>
      <c r="CD84" s="528"/>
      <c r="CE84" s="528"/>
      <c r="CF84" s="528"/>
      <c r="CG84" s="528"/>
      <c r="CH84" s="528"/>
      <c r="CI84" s="528"/>
      <c r="CJ84" s="528"/>
      <c r="CK84" s="528"/>
      <c r="CL84" s="528"/>
      <c r="CM84" s="528"/>
      <c r="CN84" s="528"/>
      <c r="CO84" s="528"/>
      <c r="CP84" s="528"/>
      <c r="CQ84" s="528"/>
      <c r="CR84" s="528"/>
      <c r="CS84" s="528"/>
      <c r="CT84" s="528"/>
      <c r="CU84" s="528"/>
      <c r="CV84" s="528"/>
      <c r="CW84" s="528"/>
      <c r="CX84" s="528"/>
      <c r="CY84" s="528"/>
      <c r="CZ84" s="528"/>
      <c r="DA84" s="528"/>
      <c r="DB84" s="528"/>
      <c r="DC84" s="528"/>
      <c r="DD84" s="528"/>
      <c r="DE84" s="528"/>
      <c r="DF84" s="528"/>
      <c r="DG84" s="528"/>
      <c r="DH84" s="528"/>
      <c r="DI84" s="528"/>
      <c r="DJ84" s="528"/>
      <c r="DK84" s="528"/>
      <c r="DL84" s="528"/>
      <c r="DM84" s="528"/>
      <c r="DN84" s="528"/>
      <c r="DO84" s="528"/>
      <c r="DP84" s="528"/>
      <c r="DQ84" s="528"/>
      <c r="DR84" s="528"/>
      <c r="DS84" s="528"/>
      <c r="DT84" s="528"/>
      <c r="DU84" s="528"/>
      <c r="DV84" s="528"/>
      <c r="DW84" s="528"/>
      <c r="DX84" s="528"/>
      <c r="DY84" s="528"/>
      <c r="DZ84" s="528"/>
      <c r="EA84" s="528"/>
      <c r="EB84" s="528"/>
      <c r="EC84" s="528"/>
      <c r="ED84" s="528"/>
      <c r="EE84" s="528"/>
      <c r="EF84" s="528"/>
      <c r="EG84" s="528"/>
      <c r="EH84" s="528"/>
      <c r="EI84" s="528"/>
      <c r="EJ84" s="528"/>
      <c r="EK84" s="528"/>
      <c r="EL84" s="528"/>
      <c r="EM84" s="528"/>
      <c r="EN84" s="528"/>
      <c r="EO84" s="528"/>
      <c r="EP84" s="528"/>
      <c r="EQ84" s="528"/>
      <c r="ER84" s="528"/>
      <c r="ES84" s="528"/>
      <c r="ET84" s="528"/>
      <c r="EU84" s="528"/>
      <c r="EV84" s="528"/>
      <c r="EW84" s="528"/>
      <c r="EX84" s="528"/>
      <c r="EY84" s="528"/>
      <c r="EZ84" s="528"/>
      <c r="FA84" s="528"/>
      <c r="FB84" s="528"/>
      <c r="FC84" s="528"/>
      <c r="FD84" s="528"/>
      <c r="FE84" s="528"/>
      <c r="FF84" s="528"/>
      <c r="FG84" s="528"/>
      <c r="FH84" s="528"/>
      <c r="FI84" s="528"/>
      <c r="FJ84" s="528"/>
      <c r="FK84" s="528"/>
      <c r="FL84" s="528"/>
      <c r="FM84" s="528"/>
      <c r="FN84" s="528"/>
      <c r="FO84" s="528"/>
      <c r="FP84" s="528"/>
      <c r="FQ84" s="528"/>
    </row>
    <row r="85" spans="1:173" ht="12.75" customHeight="1" x14ac:dyDescent="0.25">
      <c r="A85" s="595"/>
      <c r="B85" s="611"/>
      <c r="C85" s="440" t="s">
        <v>2146</v>
      </c>
      <c r="D85" s="440" t="s">
        <v>2339</v>
      </c>
      <c r="E85" s="616"/>
      <c r="F85" s="613"/>
      <c r="G85" s="617"/>
      <c r="H85" s="613">
        <v>507</v>
      </c>
      <c r="I85" s="613"/>
      <c r="J85" s="613">
        <v>43</v>
      </c>
      <c r="K85" s="613"/>
      <c r="L85" s="613">
        <v>52</v>
      </c>
      <c r="M85" s="613"/>
      <c r="N85" s="613">
        <v>140</v>
      </c>
      <c r="O85" s="613"/>
      <c r="P85" s="613">
        <v>143</v>
      </c>
      <c r="Q85" s="613"/>
      <c r="R85" s="613">
        <v>79</v>
      </c>
      <c r="S85" s="613"/>
      <c r="T85" s="613">
        <v>50</v>
      </c>
      <c r="U85" s="528"/>
      <c r="V85" s="597"/>
      <c r="W85" s="597"/>
      <c r="X85" s="597"/>
      <c r="Y85" s="597"/>
      <c r="Z85" s="528"/>
      <c r="AA85" s="528"/>
      <c r="AB85" s="528"/>
      <c r="AC85" s="597"/>
      <c r="AD85" s="528"/>
      <c r="AE85" s="597"/>
      <c r="AF85" s="528"/>
      <c r="AG85" s="597"/>
      <c r="AH85" s="528"/>
      <c r="AI85" s="597"/>
      <c r="AJ85" s="528"/>
      <c r="AK85" s="597"/>
      <c r="AL85" s="528"/>
      <c r="AM85" s="597"/>
      <c r="AN85" s="528"/>
      <c r="AO85" s="597"/>
      <c r="AP85" s="528"/>
      <c r="AQ85" s="528"/>
      <c r="AR85" s="528"/>
      <c r="AS85" s="528"/>
      <c r="AT85" s="528"/>
      <c r="AU85" s="528"/>
      <c r="AV85" s="528"/>
      <c r="AW85" s="528"/>
      <c r="AX85" s="528"/>
      <c r="AY85" s="528"/>
      <c r="AZ85" s="528"/>
      <c r="BA85" s="528"/>
      <c r="BB85" s="528"/>
      <c r="BC85" s="528"/>
      <c r="BD85" s="528"/>
      <c r="BE85" s="528"/>
      <c r="BF85" s="528"/>
      <c r="BG85" s="528"/>
      <c r="BH85" s="528"/>
      <c r="BI85" s="528"/>
      <c r="BJ85" s="528"/>
      <c r="BK85" s="528"/>
      <c r="BL85" s="528"/>
      <c r="BM85" s="528"/>
      <c r="BN85" s="528"/>
      <c r="BO85" s="528"/>
      <c r="BP85" s="528"/>
      <c r="BQ85" s="528"/>
      <c r="BR85" s="528"/>
      <c r="BS85" s="528"/>
      <c r="BT85" s="528"/>
      <c r="BU85" s="528"/>
      <c r="BV85" s="528"/>
      <c r="BW85" s="528"/>
      <c r="BX85" s="528"/>
      <c r="BY85" s="528"/>
      <c r="BZ85" s="528"/>
      <c r="CA85" s="528"/>
      <c r="CB85" s="528"/>
      <c r="CC85" s="528"/>
      <c r="CD85" s="528"/>
      <c r="CE85" s="528"/>
      <c r="CF85" s="528"/>
      <c r="CG85" s="528"/>
      <c r="CH85" s="528"/>
      <c r="CI85" s="528"/>
      <c r="CJ85" s="528"/>
      <c r="CK85" s="528"/>
      <c r="CL85" s="528"/>
      <c r="CM85" s="528"/>
      <c r="CN85" s="528"/>
      <c r="CO85" s="528"/>
      <c r="CP85" s="528"/>
      <c r="CQ85" s="528"/>
      <c r="CR85" s="528"/>
      <c r="CS85" s="528"/>
      <c r="CT85" s="528"/>
      <c r="CU85" s="528"/>
      <c r="CV85" s="528"/>
      <c r="CW85" s="528"/>
      <c r="CX85" s="528"/>
      <c r="CY85" s="528"/>
      <c r="CZ85" s="528"/>
      <c r="DA85" s="528"/>
      <c r="DB85" s="528"/>
      <c r="DC85" s="528"/>
      <c r="DD85" s="528"/>
      <c r="DE85" s="528"/>
      <c r="DF85" s="528"/>
      <c r="DG85" s="528"/>
      <c r="DH85" s="528"/>
      <c r="DI85" s="528"/>
      <c r="DJ85" s="528"/>
      <c r="DK85" s="528"/>
      <c r="DL85" s="528"/>
      <c r="DM85" s="528"/>
      <c r="DN85" s="528"/>
      <c r="DO85" s="528"/>
      <c r="DP85" s="528"/>
      <c r="DQ85" s="528"/>
      <c r="DR85" s="528"/>
      <c r="DS85" s="528"/>
      <c r="DT85" s="528"/>
      <c r="DU85" s="528"/>
      <c r="DV85" s="528"/>
      <c r="DW85" s="528"/>
      <c r="DX85" s="528"/>
      <c r="DY85" s="528"/>
      <c r="DZ85" s="528"/>
      <c r="EA85" s="528"/>
      <c r="EB85" s="528"/>
      <c r="EC85" s="528"/>
      <c r="ED85" s="528"/>
      <c r="EE85" s="528"/>
      <c r="EF85" s="528"/>
      <c r="EG85" s="528"/>
      <c r="EH85" s="528"/>
      <c r="EI85" s="528"/>
      <c r="EJ85" s="528"/>
      <c r="EK85" s="528"/>
      <c r="EL85" s="528"/>
      <c r="EM85" s="528"/>
      <c r="EN85" s="528"/>
      <c r="EO85" s="528"/>
      <c r="EP85" s="528"/>
      <c r="EQ85" s="528"/>
      <c r="ER85" s="528"/>
      <c r="ES85" s="528"/>
      <c r="ET85" s="528"/>
      <c r="EU85" s="528"/>
      <c r="EV85" s="528"/>
      <c r="EW85" s="528"/>
      <c r="EX85" s="528"/>
      <c r="EY85" s="528"/>
      <c r="EZ85" s="528"/>
      <c r="FA85" s="528"/>
      <c r="FB85" s="528"/>
      <c r="FC85" s="528"/>
      <c r="FD85" s="528"/>
      <c r="FE85" s="528"/>
      <c r="FF85" s="528"/>
      <c r="FG85" s="528"/>
      <c r="FH85" s="528"/>
      <c r="FI85" s="528"/>
      <c r="FJ85" s="528"/>
      <c r="FK85" s="528"/>
      <c r="FL85" s="528"/>
      <c r="FM85" s="528"/>
      <c r="FN85" s="528"/>
      <c r="FO85" s="528"/>
      <c r="FP85" s="528"/>
      <c r="FQ85" s="528"/>
    </row>
    <row r="86" spans="1:173" ht="12.75" customHeight="1" x14ac:dyDescent="0.25">
      <c r="A86" s="595"/>
      <c r="B86" s="611"/>
      <c r="C86" s="440" t="s">
        <v>2147</v>
      </c>
      <c r="D86" s="440" t="s">
        <v>2148</v>
      </c>
      <c r="E86" s="616"/>
      <c r="F86" s="613"/>
      <c r="G86" s="617"/>
      <c r="H86" s="613">
        <v>1037</v>
      </c>
      <c r="I86" s="613"/>
      <c r="J86" s="613">
        <v>88</v>
      </c>
      <c r="K86" s="613"/>
      <c r="L86" s="613">
        <v>115</v>
      </c>
      <c r="M86" s="613"/>
      <c r="N86" s="613">
        <v>319</v>
      </c>
      <c r="O86" s="613"/>
      <c r="P86" s="613">
        <v>240</v>
      </c>
      <c r="Q86" s="613"/>
      <c r="R86" s="613">
        <v>153</v>
      </c>
      <c r="S86" s="613"/>
      <c r="T86" s="613">
        <v>122</v>
      </c>
      <c r="U86" s="528"/>
      <c r="V86" s="597"/>
      <c r="W86" s="597"/>
      <c r="X86" s="597"/>
      <c r="Y86" s="597"/>
      <c r="Z86" s="528"/>
      <c r="AA86" s="528"/>
      <c r="AB86" s="528"/>
      <c r="AC86" s="597"/>
      <c r="AD86" s="528"/>
      <c r="AE86" s="597"/>
      <c r="AF86" s="528"/>
      <c r="AG86" s="597"/>
      <c r="AH86" s="528"/>
      <c r="AI86" s="597"/>
      <c r="AJ86" s="528"/>
      <c r="AK86" s="597"/>
      <c r="AL86" s="528"/>
      <c r="AM86" s="597"/>
      <c r="AN86" s="528"/>
      <c r="AO86" s="597"/>
      <c r="AP86" s="528"/>
      <c r="AQ86" s="528"/>
      <c r="AR86" s="528"/>
      <c r="AS86" s="528"/>
      <c r="AT86" s="528"/>
      <c r="AU86" s="528"/>
      <c r="AV86" s="528"/>
      <c r="AW86" s="528"/>
      <c r="AX86" s="528"/>
      <c r="AY86" s="528"/>
      <c r="AZ86" s="528"/>
      <c r="BA86" s="528"/>
      <c r="BB86" s="528"/>
      <c r="BC86" s="528"/>
      <c r="BD86" s="528"/>
      <c r="BE86" s="528"/>
      <c r="BF86" s="528"/>
      <c r="BG86" s="528"/>
      <c r="BH86" s="528"/>
      <c r="BI86" s="528"/>
      <c r="BJ86" s="528"/>
      <c r="BK86" s="528"/>
      <c r="BL86" s="528"/>
      <c r="BM86" s="528"/>
      <c r="BN86" s="528"/>
      <c r="BO86" s="528"/>
      <c r="BP86" s="528"/>
      <c r="BQ86" s="528"/>
      <c r="BR86" s="528"/>
      <c r="BS86" s="528"/>
      <c r="BT86" s="528"/>
      <c r="BU86" s="528"/>
      <c r="BV86" s="528"/>
      <c r="BW86" s="528"/>
      <c r="BX86" s="528"/>
      <c r="BY86" s="528"/>
      <c r="BZ86" s="528"/>
      <c r="CA86" s="528"/>
      <c r="CB86" s="528"/>
      <c r="CC86" s="528"/>
      <c r="CD86" s="528"/>
      <c r="CE86" s="528"/>
      <c r="CF86" s="528"/>
      <c r="CG86" s="528"/>
      <c r="CH86" s="528"/>
      <c r="CI86" s="528"/>
      <c r="CJ86" s="528"/>
      <c r="CK86" s="528"/>
      <c r="CL86" s="528"/>
      <c r="CM86" s="528"/>
      <c r="CN86" s="528"/>
      <c r="CO86" s="528"/>
      <c r="CP86" s="528"/>
      <c r="CQ86" s="528"/>
      <c r="CR86" s="528"/>
      <c r="CS86" s="528"/>
      <c r="CT86" s="528"/>
      <c r="CU86" s="528"/>
      <c r="CV86" s="528"/>
      <c r="CW86" s="528"/>
      <c r="CX86" s="528"/>
      <c r="CY86" s="528"/>
      <c r="CZ86" s="528"/>
      <c r="DA86" s="528"/>
      <c r="DB86" s="528"/>
      <c r="DC86" s="528"/>
      <c r="DD86" s="528"/>
      <c r="DE86" s="528"/>
      <c r="DF86" s="528"/>
      <c r="DG86" s="528"/>
      <c r="DH86" s="528"/>
      <c r="DI86" s="528"/>
      <c r="DJ86" s="528"/>
      <c r="DK86" s="528"/>
      <c r="DL86" s="528"/>
      <c r="DM86" s="528"/>
      <c r="DN86" s="528"/>
      <c r="DO86" s="528"/>
      <c r="DP86" s="528"/>
      <c r="DQ86" s="528"/>
      <c r="DR86" s="528"/>
      <c r="DS86" s="528"/>
      <c r="DT86" s="528"/>
      <c r="DU86" s="528"/>
      <c r="DV86" s="528"/>
      <c r="DW86" s="528"/>
      <c r="DX86" s="528"/>
      <c r="DY86" s="528"/>
      <c r="DZ86" s="528"/>
      <c r="EA86" s="528"/>
      <c r="EB86" s="528"/>
      <c r="EC86" s="528"/>
      <c r="ED86" s="528"/>
      <c r="EE86" s="528"/>
      <c r="EF86" s="528"/>
      <c r="EG86" s="528"/>
      <c r="EH86" s="528"/>
      <c r="EI86" s="528"/>
      <c r="EJ86" s="528"/>
      <c r="EK86" s="528"/>
      <c r="EL86" s="528"/>
      <c r="EM86" s="528"/>
      <c r="EN86" s="528"/>
      <c r="EO86" s="528"/>
      <c r="EP86" s="528"/>
      <c r="EQ86" s="528"/>
      <c r="ER86" s="528"/>
      <c r="ES86" s="528"/>
      <c r="ET86" s="528"/>
      <c r="EU86" s="528"/>
      <c r="EV86" s="528"/>
      <c r="EW86" s="528"/>
      <c r="EX86" s="528"/>
      <c r="EY86" s="528"/>
      <c r="EZ86" s="528"/>
      <c r="FA86" s="528"/>
      <c r="FB86" s="528"/>
      <c r="FC86" s="528"/>
      <c r="FD86" s="528"/>
      <c r="FE86" s="528"/>
      <c r="FF86" s="528"/>
      <c r="FG86" s="528"/>
      <c r="FH86" s="528"/>
      <c r="FI86" s="528"/>
      <c r="FJ86" s="528"/>
      <c r="FK86" s="528"/>
      <c r="FL86" s="528"/>
      <c r="FM86" s="528"/>
      <c r="FN86" s="528"/>
      <c r="FO86" s="528"/>
      <c r="FP86" s="528"/>
      <c r="FQ86" s="528"/>
    </row>
    <row r="87" spans="1:173" ht="12.75" customHeight="1" x14ac:dyDescent="0.25">
      <c r="A87" s="595"/>
      <c r="B87" s="611"/>
      <c r="C87" s="440" t="s">
        <v>2149</v>
      </c>
      <c r="D87" s="440" t="s">
        <v>2150</v>
      </c>
      <c r="E87" s="616"/>
      <c r="F87" s="613"/>
      <c r="G87" s="617"/>
      <c r="H87" s="613">
        <v>1121</v>
      </c>
      <c r="I87" s="613"/>
      <c r="J87" s="613">
        <v>76</v>
      </c>
      <c r="K87" s="613"/>
      <c r="L87" s="613">
        <v>110</v>
      </c>
      <c r="M87" s="613"/>
      <c r="N87" s="613">
        <v>330</v>
      </c>
      <c r="O87" s="613"/>
      <c r="P87" s="613">
        <v>288</v>
      </c>
      <c r="Q87" s="613"/>
      <c r="R87" s="613">
        <v>194</v>
      </c>
      <c r="S87" s="613"/>
      <c r="T87" s="613">
        <v>123</v>
      </c>
      <c r="U87" s="528"/>
      <c r="V87" s="597"/>
      <c r="W87" s="597"/>
      <c r="X87" s="597"/>
      <c r="Y87" s="597"/>
      <c r="Z87" s="528"/>
      <c r="AA87" s="528"/>
      <c r="AB87" s="528"/>
      <c r="AC87" s="597"/>
      <c r="AD87" s="528"/>
      <c r="AE87" s="597"/>
      <c r="AF87" s="528"/>
      <c r="AG87" s="597"/>
      <c r="AH87" s="528"/>
      <c r="AI87" s="597"/>
      <c r="AJ87" s="528"/>
      <c r="AK87" s="597"/>
      <c r="AL87" s="528"/>
      <c r="AM87" s="597"/>
      <c r="AN87" s="528"/>
      <c r="AO87" s="597"/>
      <c r="AP87" s="528"/>
      <c r="AQ87" s="528"/>
      <c r="AR87" s="528"/>
      <c r="AS87" s="528"/>
      <c r="AT87" s="528"/>
      <c r="AU87" s="528"/>
      <c r="AV87" s="528"/>
      <c r="AW87" s="528"/>
      <c r="AX87" s="528"/>
      <c r="AY87" s="528"/>
      <c r="AZ87" s="528"/>
      <c r="BA87" s="528"/>
      <c r="BB87" s="528"/>
      <c r="BC87" s="528"/>
      <c r="BD87" s="528"/>
      <c r="BE87" s="528"/>
      <c r="BF87" s="528"/>
      <c r="BG87" s="528"/>
      <c r="BH87" s="528"/>
      <c r="BI87" s="528"/>
      <c r="BJ87" s="528"/>
      <c r="BK87" s="528"/>
      <c r="BL87" s="528"/>
      <c r="BM87" s="528"/>
      <c r="BN87" s="528"/>
      <c r="BO87" s="528"/>
      <c r="BP87" s="528"/>
      <c r="BQ87" s="528"/>
      <c r="BR87" s="528"/>
      <c r="BS87" s="528"/>
      <c r="BT87" s="528"/>
      <c r="BU87" s="528"/>
      <c r="BV87" s="528"/>
      <c r="BW87" s="528"/>
      <c r="BX87" s="528"/>
      <c r="BY87" s="528"/>
      <c r="BZ87" s="528"/>
      <c r="CA87" s="528"/>
      <c r="CB87" s="528"/>
      <c r="CC87" s="528"/>
      <c r="CD87" s="528"/>
      <c r="CE87" s="528"/>
      <c r="CF87" s="528"/>
      <c r="CG87" s="528"/>
      <c r="CH87" s="528"/>
      <c r="CI87" s="528"/>
      <c r="CJ87" s="528"/>
      <c r="CK87" s="528"/>
      <c r="CL87" s="528"/>
      <c r="CM87" s="528"/>
      <c r="CN87" s="528"/>
      <c r="CO87" s="528"/>
      <c r="CP87" s="528"/>
      <c r="CQ87" s="528"/>
      <c r="CR87" s="528"/>
      <c r="CS87" s="528"/>
      <c r="CT87" s="528"/>
      <c r="CU87" s="528"/>
      <c r="CV87" s="528"/>
      <c r="CW87" s="528"/>
      <c r="CX87" s="528"/>
      <c r="CY87" s="528"/>
      <c r="CZ87" s="528"/>
      <c r="DA87" s="528"/>
      <c r="DB87" s="528"/>
      <c r="DC87" s="528"/>
      <c r="DD87" s="528"/>
      <c r="DE87" s="528"/>
      <c r="DF87" s="528"/>
      <c r="DG87" s="528"/>
      <c r="DH87" s="528"/>
      <c r="DI87" s="528"/>
      <c r="DJ87" s="528"/>
      <c r="DK87" s="528"/>
      <c r="DL87" s="528"/>
      <c r="DM87" s="528"/>
      <c r="DN87" s="528"/>
      <c r="DO87" s="528"/>
      <c r="DP87" s="528"/>
      <c r="DQ87" s="528"/>
      <c r="DR87" s="528"/>
      <c r="DS87" s="528"/>
      <c r="DT87" s="528"/>
      <c r="DU87" s="528"/>
      <c r="DV87" s="528"/>
      <c r="DW87" s="528"/>
      <c r="DX87" s="528"/>
      <c r="DY87" s="528"/>
      <c r="DZ87" s="528"/>
      <c r="EA87" s="528"/>
      <c r="EB87" s="528"/>
      <c r="EC87" s="528"/>
      <c r="ED87" s="528"/>
      <c r="EE87" s="528"/>
      <c r="EF87" s="528"/>
      <c r="EG87" s="528"/>
      <c r="EH87" s="528"/>
      <c r="EI87" s="528"/>
      <c r="EJ87" s="528"/>
      <c r="EK87" s="528"/>
      <c r="EL87" s="528"/>
      <c r="EM87" s="528"/>
      <c r="EN87" s="528"/>
      <c r="EO87" s="528"/>
      <c r="EP87" s="528"/>
      <c r="EQ87" s="528"/>
      <c r="ER87" s="528"/>
      <c r="ES87" s="528"/>
      <c r="ET87" s="528"/>
      <c r="EU87" s="528"/>
      <c r="EV87" s="528"/>
      <c r="EW87" s="528"/>
      <c r="EX87" s="528"/>
      <c r="EY87" s="528"/>
      <c r="EZ87" s="528"/>
      <c r="FA87" s="528"/>
      <c r="FB87" s="528"/>
      <c r="FC87" s="528"/>
      <c r="FD87" s="528"/>
      <c r="FE87" s="528"/>
      <c r="FF87" s="528"/>
      <c r="FG87" s="528"/>
      <c r="FH87" s="528"/>
      <c r="FI87" s="528"/>
      <c r="FJ87" s="528"/>
      <c r="FK87" s="528"/>
      <c r="FL87" s="528"/>
      <c r="FM87" s="528"/>
      <c r="FN87" s="528"/>
      <c r="FO87" s="528"/>
      <c r="FP87" s="528"/>
      <c r="FQ87" s="528"/>
    </row>
    <row r="88" spans="1:173" ht="12.75" customHeight="1" x14ac:dyDescent="0.25">
      <c r="A88" s="595"/>
      <c r="B88" s="611"/>
      <c r="C88" s="440" t="s">
        <v>2310</v>
      </c>
      <c r="D88" s="440" t="s">
        <v>2340</v>
      </c>
      <c r="E88" s="616"/>
      <c r="F88" s="613"/>
      <c r="G88" s="617"/>
      <c r="H88" s="613">
        <v>2392</v>
      </c>
      <c r="I88" s="613"/>
      <c r="J88" s="626" t="s">
        <v>2406</v>
      </c>
      <c r="K88" s="626"/>
      <c r="L88" s="626" t="s">
        <v>2406</v>
      </c>
      <c r="M88" s="613"/>
      <c r="N88" s="613">
        <v>687</v>
      </c>
      <c r="O88" s="613"/>
      <c r="P88" s="613">
        <v>492</v>
      </c>
      <c r="Q88" s="613"/>
      <c r="R88" s="613">
        <v>353</v>
      </c>
      <c r="S88" s="613"/>
      <c r="T88" s="613">
        <v>311</v>
      </c>
      <c r="U88" s="528"/>
      <c r="V88" s="597"/>
      <c r="W88" s="597"/>
      <c r="X88" s="597"/>
      <c r="Y88" s="597"/>
      <c r="Z88" s="528"/>
      <c r="AA88" s="528"/>
      <c r="AB88" s="528"/>
      <c r="AC88" s="597"/>
      <c r="AD88" s="528"/>
      <c r="AE88" s="597"/>
      <c r="AF88" s="528"/>
      <c r="AG88" s="597"/>
      <c r="AH88" s="528"/>
      <c r="AI88" s="597"/>
      <c r="AJ88" s="528"/>
      <c r="AK88" s="597"/>
      <c r="AL88" s="528"/>
      <c r="AM88" s="597"/>
      <c r="AN88" s="528"/>
      <c r="AO88" s="597"/>
      <c r="AP88" s="528"/>
      <c r="AQ88" s="528"/>
      <c r="AR88" s="528"/>
      <c r="AS88" s="528"/>
      <c r="AT88" s="528"/>
      <c r="AU88" s="528"/>
      <c r="AV88" s="528"/>
      <c r="AW88" s="528"/>
      <c r="AX88" s="528"/>
      <c r="AY88" s="528"/>
      <c r="AZ88" s="528"/>
      <c r="BA88" s="528"/>
      <c r="BB88" s="528"/>
      <c r="BC88" s="528"/>
      <c r="BD88" s="528"/>
      <c r="BE88" s="528"/>
      <c r="BF88" s="528"/>
      <c r="BG88" s="528"/>
      <c r="BH88" s="528"/>
      <c r="BI88" s="528"/>
      <c r="BJ88" s="528"/>
      <c r="BK88" s="528"/>
      <c r="BL88" s="528"/>
      <c r="BM88" s="528"/>
      <c r="BN88" s="528"/>
      <c r="BO88" s="528"/>
      <c r="BP88" s="528"/>
      <c r="BQ88" s="528"/>
      <c r="BR88" s="528"/>
      <c r="BS88" s="528"/>
      <c r="BT88" s="528"/>
      <c r="BU88" s="528"/>
      <c r="BV88" s="528"/>
      <c r="BW88" s="528"/>
      <c r="BX88" s="528"/>
      <c r="BY88" s="528"/>
      <c r="BZ88" s="528"/>
      <c r="CA88" s="528"/>
      <c r="CB88" s="528"/>
      <c r="CC88" s="528"/>
      <c r="CD88" s="528"/>
      <c r="CE88" s="528"/>
      <c r="CF88" s="528"/>
      <c r="CG88" s="528"/>
      <c r="CH88" s="528"/>
      <c r="CI88" s="528"/>
      <c r="CJ88" s="528"/>
      <c r="CK88" s="528"/>
      <c r="CL88" s="528"/>
      <c r="CM88" s="528"/>
      <c r="CN88" s="528"/>
      <c r="CO88" s="528"/>
      <c r="CP88" s="528"/>
      <c r="CQ88" s="528"/>
      <c r="CR88" s="528"/>
      <c r="CS88" s="528"/>
      <c r="CT88" s="528"/>
      <c r="CU88" s="528"/>
      <c r="CV88" s="528"/>
      <c r="CW88" s="528"/>
      <c r="CX88" s="528"/>
      <c r="CY88" s="528"/>
      <c r="CZ88" s="528"/>
      <c r="DA88" s="528"/>
      <c r="DB88" s="528"/>
      <c r="DC88" s="528"/>
      <c r="DD88" s="528"/>
      <c r="DE88" s="528"/>
      <c r="DF88" s="528"/>
      <c r="DG88" s="528"/>
      <c r="DH88" s="528"/>
      <c r="DI88" s="528"/>
      <c r="DJ88" s="528"/>
      <c r="DK88" s="528"/>
      <c r="DL88" s="528"/>
      <c r="DM88" s="528"/>
      <c r="DN88" s="528"/>
      <c r="DO88" s="528"/>
      <c r="DP88" s="528"/>
      <c r="DQ88" s="528"/>
      <c r="DR88" s="528"/>
      <c r="DS88" s="528"/>
      <c r="DT88" s="528"/>
      <c r="DU88" s="528"/>
      <c r="DV88" s="528"/>
      <c r="DW88" s="528"/>
      <c r="DX88" s="528"/>
      <c r="DY88" s="528"/>
      <c r="DZ88" s="528"/>
      <c r="EA88" s="528"/>
      <c r="EB88" s="528"/>
      <c r="EC88" s="528"/>
      <c r="ED88" s="528"/>
      <c r="EE88" s="528"/>
      <c r="EF88" s="528"/>
      <c r="EG88" s="528"/>
      <c r="EH88" s="528"/>
      <c r="EI88" s="528"/>
      <c r="EJ88" s="528"/>
      <c r="EK88" s="528"/>
      <c r="EL88" s="528"/>
      <c r="EM88" s="528"/>
      <c r="EN88" s="528"/>
      <c r="EO88" s="528"/>
      <c r="EP88" s="528"/>
      <c r="EQ88" s="528"/>
      <c r="ER88" s="528"/>
      <c r="ES88" s="528"/>
      <c r="ET88" s="528"/>
      <c r="EU88" s="528"/>
      <c r="EV88" s="528"/>
      <c r="EW88" s="528"/>
      <c r="EX88" s="528"/>
      <c r="EY88" s="528"/>
      <c r="EZ88" s="528"/>
      <c r="FA88" s="528"/>
      <c r="FB88" s="528"/>
      <c r="FC88" s="528"/>
      <c r="FD88" s="528"/>
      <c r="FE88" s="528"/>
      <c r="FF88" s="528"/>
      <c r="FG88" s="528"/>
      <c r="FH88" s="528"/>
      <c r="FI88" s="528"/>
      <c r="FJ88" s="528"/>
      <c r="FK88" s="528"/>
      <c r="FL88" s="528"/>
      <c r="FM88" s="528"/>
      <c r="FN88" s="528"/>
      <c r="FO88" s="528"/>
      <c r="FP88" s="528"/>
      <c r="FQ88" s="528"/>
    </row>
    <row r="89" spans="1:173" ht="12.75" customHeight="1" x14ac:dyDescent="0.25">
      <c r="A89" s="595"/>
      <c r="B89" s="611"/>
      <c r="C89" s="440" t="s">
        <v>2313</v>
      </c>
      <c r="D89" s="440" t="s">
        <v>2341</v>
      </c>
      <c r="E89" s="616"/>
      <c r="F89" s="613"/>
      <c r="G89" s="617"/>
      <c r="H89" s="613">
        <v>1564</v>
      </c>
      <c r="I89" s="613"/>
      <c r="J89" s="613">
        <v>118</v>
      </c>
      <c r="K89" s="613"/>
      <c r="L89" s="613">
        <v>155</v>
      </c>
      <c r="M89" s="613"/>
      <c r="N89" s="613">
        <v>448</v>
      </c>
      <c r="O89" s="613"/>
      <c r="P89" s="613">
        <v>327</v>
      </c>
      <c r="Q89" s="613"/>
      <c r="R89" s="613">
        <v>285</v>
      </c>
      <c r="S89" s="613"/>
      <c r="T89" s="613">
        <v>231</v>
      </c>
      <c r="U89" s="528"/>
      <c r="V89" s="597"/>
      <c r="W89" s="597"/>
      <c r="X89" s="597"/>
      <c r="Y89" s="597"/>
      <c r="Z89" s="528"/>
      <c r="AA89" s="528"/>
      <c r="AB89" s="528"/>
      <c r="AC89" s="597"/>
      <c r="AD89" s="528"/>
      <c r="AE89" s="597"/>
      <c r="AF89" s="528"/>
      <c r="AG89" s="597"/>
      <c r="AH89" s="528"/>
      <c r="AI89" s="597"/>
      <c r="AJ89" s="528"/>
      <c r="AK89" s="597"/>
      <c r="AL89" s="528"/>
      <c r="AM89" s="597"/>
      <c r="AN89" s="528"/>
      <c r="AO89" s="597"/>
      <c r="AP89" s="528"/>
      <c r="AQ89" s="528"/>
      <c r="AR89" s="528"/>
      <c r="AS89" s="528"/>
      <c r="AT89" s="528"/>
      <c r="AU89" s="528"/>
      <c r="AV89" s="528"/>
      <c r="AW89" s="528"/>
      <c r="AX89" s="528"/>
      <c r="AY89" s="528"/>
      <c r="AZ89" s="528"/>
      <c r="BA89" s="528"/>
      <c r="BB89" s="528"/>
      <c r="BC89" s="528"/>
      <c r="BD89" s="528"/>
      <c r="BE89" s="528"/>
      <c r="BF89" s="528"/>
      <c r="BG89" s="528"/>
      <c r="BH89" s="528"/>
      <c r="BI89" s="528"/>
      <c r="BJ89" s="528"/>
      <c r="BK89" s="528"/>
      <c r="BL89" s="528"/>
      <c r="BM89" s="528"/>
      <c r="BN89" s="528"/>
      <c r="BO89" s="528"/>
      <c r="BP89" s="528"/>
      <c r="BQ89" s="528"/>
      <c r="BR89" s="528"/>
      <c r="BS89" s="528"/>
      <c r="BT89" s="528"/>
      <c r="BU89" s="528"/>
      <c r="BV89" s="528"/>
      <c r="BW89" s="528"/>
      <c r="BX89" s="528"/>
      <c r="BY89" s="528"/>
      <c r="BZ89" s="528"/>
      <c r="CA89" s="528"/>
      <c r="CB89" s="528"/>
      <c r="CC89" s="528"/>
      <c r="CD89" s="528"/>
      <c r="CE89" s="528"/>
      <c r="CF89" s="528"/>
      <c r="CG89" s="528"/>
      <c r="CH89" s="528"/>
      <c r="CI89" s="528"/>
      <c r="CJ89" s="528"/>
      <c r="CK89" s="528"/>
      <c r="CL89" s="528"/>
      <c r="CM89" s="528"/>
      <c r="CN89" s="528"/>
      <c r="CO89" s="528"/>
      <c r="CP89" s="528"/>
      <c r="CQ89" s="528"/>
      <c r="CR89" s="528"/>
      <c r="CS89" s="528"/>
      <c r="CT89" s="528"/>
      <c r="CU89" s="528"/>
      <c r="CV89" s="528"/>
      <c r="CW89" s="528"/>
      <c r="CX89" s="528"/>
      <c r="CY89" s="528"/>
      <c r="CZ89" s="528"/>
      <c r="DA89" s="528"/>
      <c r="DB89" s="528"/>
      <c r="DC89" s="528"/>
      <c r="DD89" s="528"/>
      <c r="DE89" s="528"/>
      <c r="DF89" s="528"/>
      <c r="DG89" s="528"/>
      <c r="DH89" s="528"/>
      <c r="DI89" s="528"/>
      <c r="DJ89" s="528"/>
      <c r="DK89" s="528"/>
      <c r="DL89" s="528"/>
      <c r="DM89" s="528"/>
      <c r="DN89" s="528"/>
      <c r="DO89" s="528"/>
      <c r="DP89" s="528"/>
      <c r="DQ89" s="528"/>
      <c r="DR89" s="528"/>
      <c r="DS89" s="528"/>
      <c r="DT89" s="528"/>
      <c r="DU89" s="528"/>
      <c r="DV89" s="528"/>
      <c r="DW89" s="528"/>
      <c r="DX89" s="528"/>
      <c r="DY89" s="528"/>
      <c r="DZ89" s="528"/>
      <c r="EA89" s="528"/>
      <c r="EB89" s="528"/>
      <c r="EC89" s="528"/>
      <c r="ED89" s="528"/>
      <c r="EE89" s="528"/>
      <c r="EF89" s="528"/>
      <c r="EG89" s="528"/>
      <c r="EH89" s="528"/>
      <c r="EI89" s="528"/>
      <c r="EJ89" s="528"/>
      <c r="EK89" s="528"/>
      <c r="EL89" s="528"/>
      <c r="EM89" s="528"/>
      <c r="EN89" s="528"/>
      <c r="EO89" s="528"/>
      <c r="EP89" s="528"/>
      <c r="EQ89" s="528"/>
      <c r="ER89" s="528"/>
      <c r="ES89" s="528"/>
      <c r="ET89" s="528"/>
      <c r="EU89" s="528"/>
      <c r="EV89" s="528"/>
      <c r="EW89" s="528"/>
      <c r="EX89" s="528"/>
      <c r="EY89" s="528"/>
      <c r="EZ89" s="528"/>
      <c r="FA89" s="528"/>
      <c r="FB89" s="528"/>
      <c r="FC89" s="528"/>
      <c r="FD89" s="528"/>
      <c r="FE89" s="528"/>
      <c r="FF89" s="528"/>
      <c r="FG89" s="528"/>
      <c r="FH89" s="528"/>
      <c r="FI89" s="528"/>
      <c r="FJ89" s="528"/>
      <c r="FK89" s="528"/>
      <c r="FL89" s="528"/>
      <c r="FM89" s="528"/>
      <c r="FN89" s="528"/>
      <c r="FO89" s="528"/>
      <c r="FP89" s="528"/>
      <c r="FQ89" s="528"/>
    </row>
    <row r="90" spans="1:173" ht="12.75" customHeight="1" x14ac:dyDescent="0.25">
      <c r="A90" s="595"/>
      <c r="B90" s="611"/>
      <c r="C90" s="440" t="s">
        <v>2315</v>
      </c>
      <c r="D90" s="440" t="s">
        <v>2342</v>
      </c>
      <c r="E90" s="616"/>
      <c r="F90" s="613"/>
      <c r="G90" s="617"/>
      <c r="H90" s="613">
        <v>1274</v>
      </c>
      <c r="I90" s="613"/>
      <c r="J90" s="626" t="s">
        <v>2406</v>
      </c>
      <c r="K90" s="626"/>
      <c r="L90" s="626" t="s">
        <v>2406</v>
      </c>
      <c r="M90" s="613"/>
      <c r="N90" s="613">
        <v>385</v>
      </c>
      <c r="O90" s="613"/>
      <c r="P90" s="613">
        <v>251</v>
      </c>
      <c r="Q90" s="613"/>
      <c r="R90" s="613">
        <v>182</v>
      </c>
      <c r="S90" s="613"/>
      <c r="T90" s="613">
        <v>182</v>
      </c>
      <c r="U90" s="528"/>
      <c r="V90" s="597"/>
      <c r="W90" s="597"/>
      <c r="X90" s="597"/>
      <c r="Y90" s="597"/>
      <c r="Z90" s="528"/>
      <c r="AA90" s="528"/>
      <c r="AB90" s="528"/>
      <c r="AC90" s="597"/>
      <c r="AD90" s="528"/>
      <c r="AE90" s="597"/>
      <c r="AF90" s="528"/>
      <c r="AG90" s="597"/>
      <c r="AH90" s="528"/>
      <c r="AI90" s="597"/>
      <c r="AJ90" s="528"/>
      <c r="AK90" s="597"/>
      <c r="AL90" s="528"/>
      <c r="AM90" s="597"/>
      <c r="AN90" s="528"/>
      <c r="AO90" s="597"/>
      <c r="AP90" s="528"/>
      <c r="AQ90" s="528"/>
      <c r="AR90" s="528"/>
      <c r="AS90" s="528"/>
      <c r="AT90" s="528"/>
      <c r="AU90" s="528"/>
      <c r="AV90" s="528"/>
      <c r="AW90" s="528"/>
      <c r="AX90" s="528"/>
      <c r="AY90" s="528"/>
      <c r="AZ90" s="528"/>
      <c r="BA90" s="528"/>
      <c r="BB90" s="528"/>
      <c r="BC90" s="528"/>
      <c r="BD90" s="528"/>
      <c r="BE90" s="528"/>
      <c r="BF90" s="528"/>
      <c r="BG90" s="528"/>
      <c r="BH90" s="528"/>
      <c r="BI90" s="528"/>
      <c r="BJ90" s="528"/>
      <c r="BK90" s="528"/>
      <c r="BL90" s="528"/>
      <c r="BM90" s="528"/>
      <c r="BN90" s="528"/>
      <c r="BO90" s="528"/>
      <c r="BP90" s="528"/>
      <c r="BQ90" s="528"/>
      <c r="BR90" s="528"/>
      <c r="BS90" s="528"/>
      <c r="BT90" s="528"/>
      <c r="BU90" s="528"/>
      <c r="BV90" s="528"/>
      <c r="BW90" s="528"/>
      <c r="BX90" s="528"/>
      <c r="BY90" s="528"/>
      <c r="BZ90" s="528"/>
      <c r="CA90" s="528"/>
      <c r="CB90" s="528"/>
      <c r="CC90" s="528"/>
      <c r="CD90" s="528"/>
      <c r="CE90" s="528"/>
      <c r="CF90" s="528"/>
      <c r="CG90" s="528"/>
      <c r="CH90" s="528"/>
      <c r="CI90" s="528"/>
      <c r="CJ90" s="528"/>
      <c r="CK90" s="528"/>
      <c r="CL90" s="528"/>
      <c r="CM90" s="528"/>
      <c r="CN90" s="528"/>
      <c r="CO90" s="528"/>
      <c r="CP90" s="528"/>
      <c r="CQ90" s="528"/>
      <c r="CR90" s="528"/>
      <c r="CS90" s="528"/>
      <c r="CT90" s="528"/>
      <c r="CU90" s="528"/>
      <c r="CV90" s="528"/>
      <c r="CW90" s="528"/>
      <c r="CX90" s="528"/>
      <c r="CY90" s="528"/>
      <c r="CZ90" s="528"/>
      <c r="DA90" s="528"/>
      <c r="DB90" s="528"/>
      <c r="DC90" s="528"/>
      <c r="DD90" s="528"/>
      <c r="DE90" s="528"/>
      <c r="DF90" s="528"/>
      <c r="DG90" s="528"/>
      <c r="DH90" s="528"/>
      <c r="DI90" s="528"/>
      <c r="DJ90" s="528"/>
      <c r="DK90" s="528"/>
      <c r="DL90" s="528"/>
      <c r="DM90" s="528"/>
      <c r="DN90" s="528"/>
      <c r="DO90" s="528"/>
      <c r="DP90" s="528"/>
      <c r="DQ90" s="528"/>
      <c r="DR90" s="528"/>
      <c r="DS90" s="528"/>
      <c r="DT90" s="528"/>
      <c r="DU90" s="528"/>
      <c r="DV90" s="528"/>
      <c r="DW90" s="528"/>
      <c r="DX90" s="528"/>
      <c r="DY90" s="528"/>
      <c r="DZ90" s="528"/>
      <c r="EA90" s="528"/>
      <c r="EB90" s="528"/>
      <c r="EC90" s="528"/>
      <c r="ED90" s="528"/>
      <c r="EE90" s="528"/>
      <c r="EF90" s="528"/>
      <c r="EG90" s="528"/>
      <c r="EH90" s="528"/>
      <c r="EI90" s="528"/>
      <c r="EJ90" s="528"/>
      <c r="EK90" s="528"/>
      <c r="EL90" s="528"/>
      <c r="EM90" s="528"/>
      <c r="EN90" s="528"/>
      <c r="EO90" s="528"/>
      <c r="EP90" s="528"/>
      <c r="EQ90" s="528"/>
      <c r="ER90" s="528"/>
      <c r="ES90" s="528"/>
      <c r="ET90" s="528"/>
      <c r="EU90" s="528"/>
      <c r="EV90" s="528"/>
      <c r="EW90" s="528"/>
      <c r="EX90" s="528"/>
      <c r="EY90" s="528"/>
      <c r="EZ90" s="528"/>
      <c r="FA90" s="528"/>
      <c r="FB90" s="528"/>
      <c r="FC90" s="528"/>
      <c r="FD90" s="528"/>
      <c r="FE90" s="528"/>
      <c r="FF90" s="528"/>
      <c r="FG90" s="528"/>
      <c r="FH90" s="528"/>
      <c r="FI90" s="528"/>
      <c r="FJ90" s="528"/>
      <c r="FK90" s="528"/>
      <c r="FL90" s="528"/>
      <c r="FM90" s="528"/>
      <c r="FN90" s="528"/>
      <c r="FO90" s="528"/>
      <c r="FP90" s="528"/>
      <c r="FQ90" s="528"/>
    </row>
    <row r="91" spans="1:173" ht="8.25" customHeight="1" x14ac:dyDescent="0.25">
      <c r="A91" s="595"/>
      <c r="B91" s="611"/>
      <c r="C91" s="440"/>
      <c r="D91" s="440"/>
      <c r="E91" s="616"/>
      <c r="F91" s="613"/>
      <c r="G91" s="617"/>
      <c r="H91" s="613"/>
      <c r="I91" s="613"/>
      <c r="J91" s="613"/>
      <c r="K91" s="613"/>
      <c r="L91" s="613"/>
      <c r="M91" s="613"/>
      <c r="N91" s="613"/>
      <c r="O91" s="613"/>
      <c r="P91" s="613"/>
      <c r="Q91" s="613"/>
      <c r="R91" s="613"/>
      <c r="S91" s="613"/>
      <c r="T91" s="613"/>
      <c r="U91" s="528"/>
      <c r="V91" s="597"/>
      <c r="W91" s="597"/>
      <c r="X91" s="597"/>
      <c r="Y91" s="597"/>
      <c r="Z91" s="528"/>
      <c r="AA91" s="528"/>
      <c r="AB91" s="528"/>
      <c r="AC91" s="528"/>
      <c r="AD91" s="528"/>
      <c r="AE91" s="528"/>
      <c r="AF91" s="528"/>
      <c r="AG91" s="528"/>
      <c r="AH91" s="528"/>
      <c r="AI91" s="528"/>
      <c r="AJ91" s="528"/>
      <c r="AK91" s="528"/>
      <c r="AL91" s="528"/>
      <c r="AM91" s="528"/>
      <c r="AN91" s="528"/>
      <c r="AO91" s="528"/>
      <c r="AP91" s="528"/>
      <c r="AQ91" s="528"/>
      <c r="AR91" s="528"/>
      <c r="AS91" s="528"/>
      <c r="AT91" s="528"/>
      <c r="AU91" s="528"/>
      <c r="AV91" s="528"/>
      <c r="AW91" s="528"/>
      <c r="AX91" s="528"/>
      <c r="AY91" s="528"/>
      <c r="AZ91" s="528"/>
      <c r="BA91" s="528"/>
      <c r="BB91" s="528"/>
      <c r="BC91" s="528"/>
      <c r="BD91" s="528"/>
      <c r="BE91" s="528"/>
      <c r="BF91" s="528"/>
      <c r="BG91" s="528"/>
      <c r="BH91" s="528"/>
      <c r="BI91" s="528"/>
      <c r="BJ91" s="528"/>
      <c r="BK91" s="528"/>
      <c r="BL91" s="528"/>
      <c r="BM91" s="528"/>
      <c r="BN91" s="528"/>
      <c r="BO91" s="528"/>
      <c r="BP91" s="528"/>
      <c r="BQ91" s="528"/>
      <c r="BR91" s="528"/>
      <c r="BS91" s="528"/>
      <c r="BT91" s="528"/>
      <c r="BU91" s="528"/>
      <c r="BV91" s="528"/>
      <c r="BW91" s="528"/>
      <c r="BX91" s="528"/>
      <c r="BY91" s="528"/>
      <c r="BZ91" s="528"/>
      <c r="CA91" s="528"/>
      <c r="CB91" s="528"/>
      <c r="CC91" s="528"/>
      <c r="CD91" s="528"/>
      <c r="CE91" s="528"/>
      <c r="CF91" s="528"/>
      <c r="CG91" s="528"/>
      <c r="CH91" s="528"/>
      <c r="CI91" s="528"/>
      <c r="CJ91" s="528"/>
      <c r="CK91" s="528"/>
      <c r="CL91" s="528"/>
      <c r="CM91" s="528"/>
      <c r="CN91" s="528"/>
      <c r="CO91" s="528"/>
      <c r="CP91" s="528"/>
      <c r="CQ91" s="528"/>
      <c r="CR91" s="528"/>
      <c r="CS91" s="528"/>
      <c r="CT91" s="528"/>
      <c r="CU91" s="528"/>
      <c r="CV91" s="528"/>
      <c r="CW91" s="528"/>
      <c r="CX91" s="528"/>
      <c r="CY91" s="528"/>
      <c r="CZ91" s="528"/>
      <c r="DA91" s="528"/>
      <c r="DB91" s="528"/>
      <c r="DC91" s="528"/>
      <c r="DD91" s="528"/>
      <c r="DE91" s="528"/>
      <c r="DF91" s="528"/>
      <c r="DG91" s="528"/>
      <c r="DH91" s="528"/>
      <c r="DI91" s="528"/>
      <c r="DJ91" s="528"/>
      <c r="DK91" s="528"/>
      <c r="DL91" s="528"/>
      <c r="DM91" s="528"/>
      <c r="DN91" s="528"/>
      <c r="DO91" s="528"/>
      <c r="DP91" s="528"/>
      <c r="DQ91" s="528"/>
      <c r="DR91" s="528"/>
      <c r="DS91" s="528"/>
      <c r="DT91" s="528"/>
      <c r="DU91" s="528"/>
      <c r="DV91" s="528"/>
      <c r="DW91" s="528"/>
      <c r="DX91" s="528"/>
      <c r="DY91" s="528"/>
      <c r="DZ91" s="528"/>
      <c r="EA91" s="528"/>
      <c r="EB91" s="528"/>
      <c r="EC91" s="528"/>
      <c r="ED91" s="528"/>
      <c r="EE91" s="528"/>
      <c r="EF91" s="528"/>
      <c r="EG91" s="528"/>
      <c r="EH91" s="528"/>
      <c r="EI91" s="528"/>
      <c r="EJ91" s="528"/>
      <c r="EK91" s="528"/>
      <c r="EL91" s="528"/>
      <c r="EM91" s="528"/>
      <c r="EN91" s="528"/>
      <c r="EO91" s="528"/>
      <c r="EP91" s="528"/>
      <c r="EQ91" s="528"/>
      <c r="ER91" s="528"/>
      <c r="ES91" s="528"/>
      <c r="ET91" s="528"/>
      <c r="EU91" s="528"/>
      <c r="EV91" s="528"/>
      <c r="EW91" s="528"/>
      <c r="EX91" s="528"/>
      <c r="EY91" s="528"/>
      <c r="EZ91" s="528"/>
      <c r="FA91" s="528"/>
      <c r="FB91" s="528"/>
      <c r="FC91" s="528"/>
      <c r="FD91" s="528"/>
      <c r="FE91" s="528"/>
      <c r="FF91" s="528"/>
      <c r="FG91" s="528"/>
      <c r="FH91" s="528"/>
      <c r="FI91" s="528"/>
      <c r="FJ91" s="528"/>
      <c r="FK91" s="528"/>
      <c r="FL91" s="528"/>
      <c r="FM91" s="528"/>
      <c r="FN91" s="528"/>
      <c r="FO91" s="528"/>
      <c r="FP91" s="528"/>
      <c r="FQ91" s="528"/>
    </row>
    <row r="92" spans="1:173" ht="12" customHeight="1" x14ac:dyDescent="0.25">
      <c r="A92" s="595"/>
      <c r="B92" s="611" t="s">
        <v>2151</v>
      </c>
      <c r="C92" s="440"/>
      <c r="D92" s="440"/>
      <c r="E92" s="616"/>
      <c r="F92" s="613"/>
      <c r="G92" s="618"/>
      <c r="H92" s="615">
        <v>11778</v>
      </c>
      <c r="I92" s="613"/>
      <c r="J92" s="615">
        <v>924</v>
      </c>
      <c r="K92" s="615"/>
      <c r="L92" s="615">
        <v>1260</v>
      </c>
      <c r="M92" s="615"/>
      <c r="N92" s="615">
        <v>3604</v>
      </c>
      <c r="O92" s="615"/>
      <c r="P92" s="615">
        <v>2553</v>
      </c>
      <c r="Q92" s="615"/>
      <c r="R92" s="615">
        <v>1816</v>
      </c>
      <c r="S92" s="615"/>
      <c r="T92" s="615">
        <v>1621</v>
      </c>
      <c r="U92" s="528"/>
      <c r="V92" s="597"/>
      <c r="W92" s="597"/>
      <c r="X92" s="597"/>
      <c r="Y92" s="597"/>
      <c r="Z92" s="528"/>
      <c r="AA92" s="528"/>
      <c r="AB92" s="528"/>
      <c r="AC92" s="528"/>
      <c r="AD92" s="528"/>
      <c r="AE92" s="528"/>
      <c r="AF92" s="528"/>
      <c r="AG92" s="528"/>
      <c r="AH92" s="528"/>
      <c r="AI92" s="528"/>
      <c r="AJ92" s="528"/>
      <c r="AK92" s="528"/>
      <c r="AL92" s="528"/>
      <c r="AM92" s="528"/>
      <c r="AN92" s="528"/>
      <c r="AO92" s="528"/>
      <c r="AP92" s="528"/>
      <c r="AQ92" s="528"/>
      <c r="AR92" s="528"/>
      <c r="AS92" s="528"/>
      <c r="AT92" s="528"/>
      <c r="AU92" s="528"/>
      <c r="AV92" s="528"/>
      <c r="AW92" s="528"/>
      <c r="AX92" s="528"/>
      <c r="AY92" s="528"/>
      <c r="AZ92" s="528"/>
      <c r="BA92" s="528"/>
      <c r="BB92" s="528"/>
      <c r="BC92" s="528"/>
      <c r="BD92" s="528"/>
      <c r="BE92" s="528"/>
      <c r="BF92" s="528"/>
      <c r="BG92" s="528"/>
      <c r="BH92" s="528"/>
      <c r="BI92" s="528"/>
      <c r="BJ92" s="528"/>
      <c r="BK92" s="528"/>
      <c r="BL92" s="528"/>
      <c r="BM92" s="528"/>
      <c r="BN92" s="528"/>
      <c r="BO92" s="528"/>
      <c r="BP92" s="528"/>
      <c r="BQ92" s="528"/>
      <c r="BR92" s="528"/>
      <c r="BS92" s="528"/>
      <c r="BT92" s="528"/>
      <c r="BU92" s="528"/>
      <c r="BV92" s="528"/>
      <c r="BW92" s="528"/>
      <c r="BX92" s="528"/>
      <c r="BY92" s="528"/>
      <c r="BZ92" s="528"/>
      <c r="CA92" s="528"/>
      <c r="CB92" s="528"/>
      <c r="CC92" s="528"/>
      <c r="CD92" s="528"/>
      <c r="CE92" s="528"/>
      <c r="CF92" s="528"/>
      <c r="CG92" s="528"/>
      <c r="CH92" s="528"/>
      <c r="CI92" s="528"/>
      <c r="CJ92" s="528"/>
      <c r="CK92" s="528"/>
      <c r="CL92" s="528"/>
      <c r="CM92" s="528"/>
      <c r="CN92" s="528"/>
      <c r="CO92" s="528"/>
      <c r="CP92" s="528"/>
      <c r="CQ92" s="528"/>
      <c r="CR92" s="528"/>
      <c r="CS92" s="528"/>
      <c r="CT92" s="528"/>
      <c r="CU92" s="528"/>
      <c r="CV92" s="528"/>
      <c r="CW92" s="528"/>
      <c r="CX92" s="528"/>
      <c r="CY92" s="528"/>
      <c r="CZ92" s="528"/>
      <c r="DA92" s="528"/>
      <c r="DB92" s="528"/>
      <c r="DC92" s="528"/>
      <c r="DD92" s="528"/>
      <c r="DE92" s="528"/>
      <c r="DF92" s="528"/>
      <c r="DG92" s="528"/>
      <c r="DH92" s="528"/>
      <c r="DI92" s="528"/>
      <c r="DJ92" s="528"/>
      <c r="DK92" s="528"/>
      <c r="DL92" s="528"/>
      <c r="DM92" s="528"/>
      <c r="DN92" s="528"/>
      <c r="DO92" s="528"/>
      <c r="DP92" s="528"/>
      <c r="DQ92" s="528"/>
      <c r="DR92" s="528"/>
      <c r="DS92" s="528"/>
      <c r="DT92" s="528"/>
      <c r="DU92" s="528"/>
      <c r="DV92" s="528"/>
      <c r="DW92" s="528"/>
      <c r="DX92" s="528"/>
      <c r="DY92" s="528"/>
      <c r="DZ92" s="528"/>
      <c r="EA92" s="528"/>
      <c r="EB92" s="528"/>
      <c r="EC92" s="528"/>
      <c r="ED92" s="528"/>
      <c r="EE92" s="528"/>
      <c r="EF92" s="528"/>
      <c r="EG92" s="528"/>
      <c r="EH92" s="528"/>
      <c r="EI92" s="528"/>
      <c r="EJ92" s="528"/>
      <c r="EK92" s="528"/>
      <c r="EL92" s="528"/>
      <c r="EM92" s="528"/>
      <c r="EN92" s="528"/>
      <c r="EO92" s="528"/>
      <c r="EP92" s="528"/>
      <c r="EQ92" s="528"/>
      <c r="ER92" s="528"/>
      <c r="ES92" s="528"/>
      <c r="ET92" s="528"/>
      <c r="EU92" s="528"/>
      <c r="EV92" s="528"/>
      <c r="EW92" s="528"/>
      <c r="EX92" s="528"/>
      <c r="EY92" s="528"/>
      <c r="EZ92" s="528"/>
      <c r="FA92" s="528"/>
      <c r="FB92" s="528"/>
      <c r="FC92" s="528"/>
      <c r="FD92" s="528"/>
      <c r="FE92" s="528"/>
      <c r="FF92" s="528"/>
      <c r="FG92" s="528"/>
      <c r="FH92" s="528"/>
      <c r="FI92" s="528"/>
      <c r="FJ92" s="528"/>
      <c r="FK92" s="528"/>
      <c r="FL92" s="528"/>
      <c r="FM92" s="528"/>
      <c r="FN92" s="528"/>
      <c r="FO92" s="528"/>
      <c r="FP92" s="528"/>
      <c r="FQ92" s="528"/>
    </row>
    <row r="93" spans="1:173" ht="8.25" customHeight="1" x14ac:dyDescent="0.25">
      <c r="A93" s="595"/>
      <c r="B93" s="611"/>
      <c r="C93" s="440"/>
      <c r="D93" s="440"/>
      <c r="E93" s="616"/>
      <c r="F93" s="613"/>
      <c r="G93" s="617"/>
      <c r="H93" s="613"/>
      <c r="I93" s="613"/>
      <c r="J93" s="613"/>
      <c r="K93" s="613"/>
      <c r="L93" s="613"/>
      <c r="M93" s="613"/>
      <c r="N93" s="613"/>
      <c r="O93" s="613"/>
      <c r="P93" s="613"/>
      <c r="Q93" s="613"/>
      <c r="R93" s="613"/>
      <c r="S93" s="613"/>
      <c r="T93" s="613"/>
      <c r="U93" s="528"/>
      <c r="V93" s="597"/>
      <c r="W93" s="597"/>
      <c r="X93" s="597"/>
      <c r="Y93" s="597"/>
      <c r="Z93" s="528"/>
      <c r="AA93" s="528"/>
      <c r="AB93" s="528"/>
      <c r="AC93" s="528"/>
      <c r="AD93" s="528"/>
      <c r="AE93" s="528"/>
      <c r="AF93" s="528"/>
      <c r="AG93" s="528"/>
      <c r="AH93" s="528"/>
      <c r="AI93" s="528"/>
      <c r="AJ93" s="528"/>
      <c r="AK93" s="528"/>
      <c r="AL93" s="528"/>
      <c r="AM93" s="528"/>
      <c r="AN93" s="528"/>
      <c r="AO93" s="528"/>
      <c r="AP93" s="528"/>
      <c r="AQ93" s="528"/>
      <c r="AR93" s="528"/>
      <c r="AS93" s="528"/>
      <c r="AT93" s="528"/>
      <c r="AU93" s="528"/>
      <c r="AV93" s="528"/>
      <c r="AW93" s="528"/>
      <c r="AX93" s="528"/>
      <c r="AY93" s="528"/>
      <c r="AZ93" s="528"/>
      <c r="BA93" s="528"/>
      <c r="BB93" s="528"/>
      <c r="BC93" s="528"/>
      <c r="BD93" s="528"/>
      <c r="BE93" s="528"/>
      <c r="BF93" s="528"/>
      <c r="BG93" s="528"/>
      <c r="BH93" s="528"/>
      <c r="BI93" s="528"/>
      <c r="BJ93" s="528"/>
      <c r="BK93" s="528"/>
      <c r="BL93" s="528"/>
      <c r="BM93" s="528"/>
      <c r="BN93" s="528"/>
      <c r="BO93" s="528"/>
      <c r="BP93" s="528"/>
      <c r="BQ93" s="528"/>
      <c r="BR93" s="528"/>
      <c r="BS93" s="528"/>
      <c r="BT93" s="528"/>
      <c r="BU93" s="528"/>
      <c r="BV93" s="528"/>
      <c r="BW93" s="528"/>
      <c r="BX93" s="528"/>
      <c r="BY93" s="528"/>
      <c r="BZ93" s="528"/>
      <c r="CA93" s="528"/>
      <c r="CB93" s="528"/>
      <c r="CC93" s="528"/>
      <c r="CD93" s="528"/>
      <c r="CE93" s="528"/>
      <c r="CF93" s="528"/>
      <c r="CG93" s="528"/>
      <c r="CH93" s="528"/>
      <c r="CI93" s="528"/>
      <c r="CJ93" s="528"/>
      <c r="CK93" s="528"/>
      <c r="CL93" s="528"/>
      <c r="CM93" s="528"/>
      <c r="CN93" s="528"/>
      <c r="CO93" s="528"/>
      <c r="CP93" s="528"/>
      <c r="CQ93" s="528"/>
      <c r="CR93" s="528"/>
      <c r="CS93" s="528"/>
      <c r="CT93" s="528"/>
      <c r="CU93" s="528"/>
      <c r="CV93" s="528"/>
      <c r="CW93" s="528"/>
      <c r="CX93" s="528"/>
      <c r="CY93" s="528"/>
      <c r="CZ93" s="528"/>
      <c r="DA93" s="528"/>
      <c r="DB93" s="528"/>
      <c r="DC93" s="528"/>
      <c r="DD93" s="528"/>
      <c r="DE93" s="528"/>
      <c r="DF93" s="528"/>
      <c r="DG93" s="528"/>
      <c r="DH93" s="528"/>
      <c r="DI93" s="528"/>
      <c r="DJ93" s="528"/>
      <c r="DK93" s="528"/>
      <c r="DL93" s="528"/>
      <c r="DM93" s="528"/>
      <c r="DN93" s="528"/>
      <c r="DO93" s="528"/>
      <c r="DP93" s="528"/>
      <c r="DQ93" s="528"/>
      <c r="DR93" s="528"/>
      <c r="DS93" s="528"/>
      <c r="DT93" s="528"/>
      <c r="DU93" s="528"/>
      <c r="DV93" s="528"/>
      <c r="DW93" s="528"/>
      <c r="DX93" s="528"/>
      <c r="DY93" s="528"/>
      <c r="DZ93" s="528"/>
      <c r="EA93" s="528"/>
      <c r="EB93" s="528"/>
      <c r="EC93" s="528"/>
      <c r="ED93" s="528"/>
      <c r="EE93" s="528"/>
      <c r="EF93" s="528"/>
      <c r="EG93" s="528"/>
      <c r="EH93" s="528"/>
      <c r="EI93" s="528"/>
      <c r="EJ93" s="528"/>
      <c r="EK93" s="528"/>
      <c r="EL93" s="528"/>
      <c r="EM93" s="528"/>
      <c r="EN93" s="528"/>
      <c r="EO93" s="528"/>
      <c r="EP93" s="528"/>
      <c r="EQ93" s="528"/>
      <c r="ER93" s="528"/>
      <c r="ES93" s="528"/>
      <c r="ET93" s="528"/>
      <c r="EU93" s="528"/>
      <c r="EV93" s="528"/>
      <c r="EW93" s="528"/>
      <c r="EX93" s="528"/>
      <c r="EY93" s="528"/>
      <c r="EZ93" s="528"/>
      <c r="FA93" s="528"/>
      <c r="FB93" s="528"/>
      <c r="FC93" s="528"/>
      <c r="FD93" s="528"/>
      <c r="FE93" s="528"/>
      <c r="FF93" s="528"/>
      <c r="FG93" s="528"/>
      <c r="FH93" s="528"/>
      <c r="FI93" s="528"/>
      <c r="FJ93" s="528"/>
      <c r="FK93" s="528"/>
      <c r="FL93" s="528"/>
      <c r="FM93" s="528"/>
      <c r="FN93" s="528"/>
      <c r="FO93" s="528"/>
      <c r="FP93" s="528"/>
      <c r="FQ93" s="528"/>
    </row>
    <row r="94" spans="1:173" ht="12.75" customHeight="1" x14ac:dyDescent="0.25">
      <c r="A94" s="595"/>
      <c r="B94" s="611"/>
      <c r="C94" s="440" t="s">
        <v>2152</v>
      </c>
      <c r="D94" s="440" t="s">
        <v>2343</v>
      </c>
      <c r="E94" s="616"/>
      <c r="F94" s="613"/>
      <c r="G94" s="617"/>
      <c r="H94" s="613">
        <v>800</v>
      </c>
      <c r="I94" s="613"/>
      <c r="J94" s="613">
        <v>48</v>
      </c>
      <c r="K94" s="613"/>
      <c r="L94" s="613">
        <v>86</v>
      </c>
      <c r="M94" s="613"/>
      <c r="N94" s="613">
        <v>250</v>
      </c>
      <c r="O94" s="613"/>
      <c r="P94" s="613">
        <v>199</v>
      </c>
      <c r="Q94" s="613"/>
      <c r="R94" s="613">
        <v>106</v>
      </c>
      <c r="S94" s="613"/>
      <c r="T94" s="613">
        <v>111</v>
      </c>
      <c r="U94" s="528"/>
      <c r="V94" s="597"/>
      <c r="W94" s="597"/>
      <c r="X94" s="597"/>
      <c r="Y94" s="597"/>
      <c r="Z94" s="528"/>
      <c r="AA94" s="528"/>
      <c r="AB94" s="528"/>
      <c r="AC94" s="597"/>
      <c r="AD94" s="528"/>
      <c r="AE94" s="597"/>
      <c r="AF94" s="528"/>
      <c r="AG94" s="597"/>
      <c r="AH94" s="528"/>
      <c r="AI94" s="597"/>
      <c r="AJ94" s="528"/>
      <c r="AK94" s="597"/>
      <c r="AL94" s="528"/>
      <c r="AM94" s="597"/>
      <c r="AN94" s="528"/>
      <c r="AO94" s="597"/>
      <c r="AP94" s="528"/>
      <c r="AQ94" s="528"/>
      <c r="AR94" s="528"/>
      <c r="AS94" s="528"/>
      <c r="AT94" s="528"/>
      <c r="AU94" s="528"/>
      <c r="AV94" s="528"/>
      <c r="AW94" s="528"/>
      <c r="AX94" s="528"/>
      <c r="AY94" s="528"/>
      <c r="AZ94" s="528"/>
      <c r="BA94" s="528"/>
      <c r="BB94" s="528"/>
      <c r="BC94" s="528"/>
      <c r="BD94" s="528"/>
      <c r="BE94" s="528"/>
      <c r="BF94" s="528"/>
      <c r="BG94" s="528"/>
      <c r="BH94" s="528"/>
      <c r="BI94" s="528"/>
      <c r="BJ94" s="528"/>
      <c r="BK94" s="528"/>
      <c r="BL94" s="528"/>
      <c r="BM94" s="528"/>
      <c r="BN94" s="528"/>
      <c r="BO94" s="528"/>
      <c r="BP94" s="528"/>
      <c r="BQ94" s="528"/>
      <c r="BR94" s="528"/>
      <c r="BS94" s="528"/>
      <c r="BT94" s="528"/>
      <c r="BU94" s="528"/>
      <c r="BV94" s="528"/>
      <c r="BW94" s="528"/>
      <c r="BX94" s="528"/>
      <c r="BY94" s="528"/>
      <c r="BZ94" s="528"/>
      <c r="CA94" s="528"/>
      <c r="CB94" s="528"/>
      <c r="CC94" s="528"/>
      <c r="CD94" s="528"/>
      <c r="CE94" s="528"/>
      <c r="CF94" s="528"/>
      <c r="CG94" s="528"/>
      <c r="CH94" s="528"/>
      <c r="CI94" s="528"/>
      <c r="CJ94" s="528"/>
      <c r="CK94" s="528"/>
      <c r="CL94" s="528"/>
      <c r="CM94" s="528"/>
      <c r="CN94" s="528"/>
      <c r="CO94" s="528"/>
      <c r="CP94" s="528"/>
      <c r="CQ94" s="528"/>
      <c r="CR94" s="528"/>
      <c r="CS94" s="528"/>
      <c r="CT94" s="528"/>
      <c r="CU94" s="528"/>
      <c r="CV94" s="528"/>
      <c r="CW94" s="528"/>
      <c r="CX94" s="528"/>
      <c r="CY94" s="528"/>
      <c r="CZ94" s="528"/>
      <c r="DA94" s="528"/>
      <c r="DB94" s="528"/>
      <c r="DC94" s="528"/>
      <c r="DD94" s="528"/>
      <c r="DE94" s="528"/>
      <c r="DF94" s="528"/>
      <c r="DG94" s="528"/>
      <c r="DH94" s="528"/>
      <c r="DI94" s="528"/>
      <c r="DJ94" s="528"/>
      <c r="DK94" s="528"/>
      <c r="DL94" s="528"/>
      <c r="DM94" s="528"/>
      <c r="DN94" s="528"/>
      <c r="DO94" s="528"/>
      <c r="DP94" s="528"/>
      <c r="DQ94" s="528"/>
      <c r="DR94" s="528"/>
      <c r="DS94" s="528"/>
      <c r="DT94" s="528"/>
      <c r="DU94" s="528"/>
      <c r="DV94" s="528"/>
      <c r="DW94" s="528"/>
      <c r="DX94" s="528"/>
      <c r="DY94" s="528"/>
      <c r="DZ94" s="528"/>
      <c r="EA94" s="528"/>
      <c r="EB94" s="528"/>
      <c r="EC94" s="528"/>
      <c r="ED94" s="528"/>
      <c r="EE94" s="528"/>
      <c r="EF94" s="528"/>
      <c r="EG94" s="528"/>
      <c r="EH94" s="528"/>
      <c r="EI94" s="528"/>
      <c r="EJ94" s="528"/>
      <c r="EK94" s="528"/>
      <c r="EL94" s="528"/>
      <c r="EM94" s="528"/>
      <c r="EN94" s="528"/>
      <c r="EO94" s="528"/>
      <c r="EP94" s="528"/>
      <c r="EQ94" s="528"/>
      <c r="ER94" s="528"/>
      <c r="ES94" s="528"/>
      <c r="ET94" s="528"/>
      <c r="EU94" s="528"/>
      <c r="EV94" s="528"/>
      <c r="EW94" s="528"/>
      <c r="EX94" s="528"/>
      <c r="EY94" s="528"/>
      <c r="EZ94" s="528"/>
      <c r="FA94" s="528"/>
      <c r="FB94" s="528"/>
      <c r="FC94" s="528"/>
      <c r="FD94" s="528"/>
      <c r="FE94" s="528"/>
      <c r="FF94" s="528"/>
      <c r="FG94" s="528"/>
      <c r="FH94" s="528"/>
      <c r="FI94" s="528"/>
      <c r="FJ94" s="528"/>
      <c r="FK94" s="528"/>
      <c r="FL94" s="528"/>
      <c r="FM94" s="528"/>
      <c r="FN94" s="528"/>
      <c r="FO94" s="528"/>
      <c r="FP94" s="528"/>
      <c r="FQ94" s="528"/>
    </row>
    <row r="95" spans="1:173" s="557" customFormat="1" ht="12.75" customHeight="1" x14ac:dyDescent="0.25">
      <c r="A95" s="595"/>
      <c r="B95" s="611"/>
      <c r="C95" s="440" t="s">
        <v>2153</v>
      </c>
      <c r="D95" s="440" t="s">
        <v>2344</v>
      </c>
      <c r="E95" s="612"/>
      <c r="F95" s="613"/>
      <c r="G95" s="617"/>
      <c r="H95" s="613">
        <v>1211</v>
      </c>
      <c r="I95" s="613"/>
      <c r="J95" s="613">
        <v>71</v>
      </c>
      <c r="K95" s="613"/>
      <c r="L95" s="613">
        <v>118</v>
      </c>
      <c r="M95" s="613"/>
      <c r="N95" s="613">
        <v>350</v>
      </c>
      <c r="O95" s="613"/>
      <c r="P95" s="613">
        <v>293</v>
      </c>
      <c r="Q95" s="613"/>
      <c r="R95" s="613">
        <v>212</v>
      </c>
      <c r="S95" s="613"/>
      <c r="T95" s="613">
        <v>167</v>
      </c>
      <c r="U95" s="528"/>
      <c r="V95" s="597"/>
      <c r="W95" s="597"/>
      <c r="X95" s="597"/>
      <c r="Y95" s="597"/>
      <c r="Z95" s="528"/>
      <c r="AA95" s="528"/>
      <c r="AB95" s="528"/>
      <c r="AC95" s="597"/>
      <c r="AD95" s="528"/>
      <c r="AE95" s="597"/>
      <c r="AF95" s="528"/>
      <c r="AG95" s="597"/>
      <c r="AH95" s="528"/>
      <c r="AI95" s="597"/>
      <c r="AJ95" s="528"/>
      <c r="AK95" s="597"/>
      <c r="AL95" s="528"/>
      <c r="AM95" s="597"/>
      <c r="AN95" s="528"/>
      <c r="AO95" s="597"/>
      <c r="AP95" s="528"/>
      <c r="AQ95" s="528"/>
      <c r="AR95" s="528"/>
      <c r="AS95" s="528"/>
      <c r="AT95" s="528"/>
      <c r="AU95" s="528"/>
      <c r="AV95" s="528"/>
      <c r="AW95" s="528"/>
      <c r="AX95" s="528"/>
      <c r="AY95" s="528"/>
      <c r="AZ95" s="528"/>
      <c r="BA95" s="528"/>
      <c r="BB95" s="528"/>
      <c r="BC95" s="528"/>
      <c r="BD95" s="528"/>
      <c r="BE95" s="528"/>
      <c r="BF95" s="528"/>
      <c r="BG95" s="528"/>
      <c r="BH95" s="528"/>
      <c r="BI95" s="528"/>
      <c r="BJ95" s="528"/>
      <c r="BK95" s="528"/>
      <c r="BL95" s="528"/>
      <c r="BM95" s="528"/>
      <c r="BN95" s="528"/>
      <c r="BO95" s="528"/>
      <c r="BP95" s="528"/>
      <c r="BQ95" s="528"/>
      <c r="BR95" s="528"/>
      <c r="BS95" s="528"/>
      <c r="BT95" s="528"/>
      <c r="BU95" s="528"/>
      <c r="BV95" s="528"/>
      <c r="BW95" s="528"/>
      <c r="BX95" s="528"/>
      <c r="BY95" s="528"/>
      <c r="BZ95" s="528"/>
      <c r="CA95" s="528"/>
      <c r="CB95" s="528"/>
      <c r="CC95" s="528"/>
      <c r="CD95" s="528"/>
      <c r="CE95" s="528"/>
      <c r="CF95" s="528"/>
      <c r="CG95" s="528"/>
      <c r="CH95" s="528"/>
      <c r="CI95" s="528"/>
      <c r="CJ95" s="528"/>
      <c r="CK95" s="528"/>
      <c r="CL95" s="528"/>
      <c r="CM95" s="528"/>
      <c r="CN95" s="528"/>
      <c r="CO95" s="528"/>
      <c r="CP95" s="528"/>
      <c r="CQ95" s="528"/>
      <c r="CR95" s="528"/>
      <c r="CS95" s="528"/>
      <c r="CT95" s="528"/>
      <c r="CU95" s="528"/>
      <c r="CV95" s="528"/>
      <c r="CW95" s="528"/>
      <c r="CX95" s="528"/>
      <c r="CY95" s="528"/>
      <c r="CZ95" s="528"/>
      <c r="DA95" s="528"/>
      <c r="DB95" s="528"/>
      <c r="DC95" s="528"/>
      <c r="DD95" s="528"/>
      <c r="DE95" s="528"/>
      <c r="DF95" s="528"/>
      <c r="DG95" s="528"/>
      <c r="DH95" s="528"/>
      <c r="DI95" s="528"/>
      <c r="DJ95" s="528"/>
      <c r="DK95" s="528"/>
      <c r="DL95" s="528"/>
      <c r="DM95" s="528"/>
      <c r="DN95" s="528"/>
      <c r="DO95" s="528"/>
      <c r="DP95" s="528"/>
      <c r="DQ95" s="528"/>
      <c r="DR95" s="528"/>
      <c r="DS95" s="528"/>
      <c r="DT95" s="528"/>
      <c r="DU95" s="528"/>
      <c r="DV95" s="528"/>
      <c r="DW95" s="528"/>
      <c r="DX95" s="528"/>
      <c r="DY95" s="528"/>
      <c r="DZ95" s="528"/>
      <c r="EA95" s="528"/>
      <c r="EB95" s="528"/>
      <c r="EC95" s="528"/>
      <c r="ED95" s="528"/>
      <c r="EE95" s="528"/>
      <c r="EF95" s="528"/>
      <c r="EG95" s="528"/>
      <c r="EH95" s="528"/>
      <c r="EI95" s="528"/>
      <c r="EJ95" s="528"/>
      <c r="EK95" s="528"/>
      <c r="EL95" s="528"/>
      <c r="EM95" s="528"/>
      <c r="EN95" s="528"/>
      <c r="EO95" s="528"/>
      <c r="EP95" s="528"/>
      <c r="EQ95" s="528"/>
      <c r="ER95" s="528"/>
      <c r="ES95" s="528"/>
      <c r="ET95" s="528"/>
      <c r="EU95" s="528"/>
      <c r="EV95" s="528"/>
      <c r="EW95" s="528"/>
      <c r="EX95" s="528"/>
      <c r="EY95" s="528"/>
      <c r="EZ95" s="528"/>
      <c r="FA95" s="528"/>
      <c r="FB95" s="528"/>
      <c r="FC95" s="528"/>
      <c r="FD95" s="528"/>
      <c r="FE95" s="528"/>
      <c r="FF95" s="528"/>
      <c r="FG95" s="528"/>
      <c r="FH95" s="528"/>
      <c r="FI95" s="528"/>
      <c r="FJ95" s="528"/>
      <c r="FK95" s="528"/>
      <c r="FL95" s="528"/>
      <c r="FM95" s="528"/>
      <c r="FN95" s="528"/>
      <c r="FO95" s="528"/>
      <c r="FP95" s="528"/>
      <c r="FQ95" s="528"/>
    </row>
    <row r="96" spans="1:173" ht="12.75" customHeight="1" x14ac:dyDescent="0.25">
      <c r="A96" s="595"/>
      <c r="B96" s="611"/>
      <c r="C96" s="440" t="s">
        <v>2154</v>
      </c>
      <c r="D96" s="440" t="s">
        <v>2345</v>
      </c>
      <c r="E96" s="616"/>
      <c r="F96" s="613"/>
      <c r="G96" s="617"/>
      <c r="H96" s="613">
        <v>1275</v>
      </c>
      <c r="I96" s="613"/>
      <c r="J96" s="613">
        <v>50</v>
      </c>
      <c r="K96" s="613"/>
      <c r="L96" s="613">
        <v>146</v>
      </c>
      <c r="M96" s="613"/>
      <c r="N96" s="613">
        <v>443</v>
      </c>
      <c r="O96" s="613"/>
      <c r="P96" s="613">
        <v>303</v>
      </c>
      <c r="Q96" s="613"/>
      <c r="R96" s="613">
        <v>215</v>
      </c>
      <c r="S96" s="613"/>
      <c r="T96" s="613">
        <v>118</v>
      </c>
      <c r="U96" s="528"/>
      <c r="V96" s="597"/>
      <c r="W96" s="597"/>
      <c r="X96" s="597"/>
      <c r="Y96" s="597"/>
      <c r="Z96" s="528"/>
      <c r="AA96" s="528"/>
      <c r="AB96" s="528"/>
      <c r="AC96" s="597"/>
      <c r="AD96" s="528"/>
      <c r="AE96" s="597"/>
      <c r="AF96" s="528"/>
      <c r="AG96" s="597"/>
      <c r="AH96" s="528"/>
      <c r="AI96" s="597"/>
      <c r="AJ96" s="528"/>
      <c r="AK96" s="597"/>
      <c r="AL96" s="528"/>
      <c r="AM96" s="597"/>
      <c r="AN96" s="528"/>
      <c r="AO96" s="597"/>
      <c r="AP96" s="528"/>
      <c r="AQ96" s="528"/>
      <c r="AR96" s="528"/>
      <c r="AS96" s="528"/>
      <c r="AT96" s="528"/>
      <c r="AU96" s="528"/>
      <c r="AV96" s="528"/>
      <c r="AW96" s="528"/>
      <c r="AX96" s="528"/>
      <c r="AY96" s="528"/>
      <c r="AZ96" s="528"/>
      <c r="BA96" s="528"/>
      <c r="BB96" s="528"/>
      <c r="BC96" s="528"/>
      <c r="BD96" s="528"/>
      <c r="BE96" s="528"/>
      <c r="BF96" s="528"/>
      <c r="BG96" s="528"/>
      <c r="BH96" s="528"/>
      <c r="BI96" s="528"/>
      <c r="BJ96" s="528"/>
      <c r="BK96" s="528"/>
      <c r="BL96" s="528"/>
      <c r="BM96" s="528"/>
      <c r="BN96" s="528"/>
      <c r="BO96" s="528"/>
      <c r="BP96" s="528"/>
      <c r="BQ96" s="528"/>
      <c r="BR96" s="528"/>
      <c r="BS96" s="528"/>
      <c r="BT96" s="528"/>
      <c r="BU96" s="528"/>
      <c r="BV96" s="528"/>
      <c r="BW96" s="528"/>
      <c r="BX96" s="528"/>
      <c r="BY96" s="528"/>
      <c r="BZ96" s="528"/>
      <c r="CA96" s="528"/>
      <c r="CB96" s="528"/>
      <c r="CC96" s="528"/>
      <c r="CD96" s="528"/>
      <c r="CE96" s="528"/>
      <c r="CF96" s="528"/>
      <c r="CG96" s="528"/>
      <c r="CH96" s="528"/>
      <c r="CI96" s="528"/>
      <c r="CJ96" s="528"/>
      <c r="CK96" s="528"/>
      <c r="CL96" s="528"/>
      <c r="CM96" s="528"/>
      <c r="CN96" s="528"/>
      <c r="CO96" s="528"/>
      <c r="CP96" s="528"/>
      <c r="CQ96" s="528"/>
      <c r="CR96" s="528"/>
      <c r="CS96" s="528"/>
      <c r="CT96" s="528"/>
      <c r="CU96" s="528"/>
      <c r="CV96" s="528"/>
      <c r="CW96" s="528"/>
      <c r="CX96" s="528"/>
      <c r="CY96" s="528"/>
      <c r="CZ96" s="528"/>
      <c r="DA96" s="528"/>
      <c r="DB96" s="528"/>
      <c r="DC96" s="528"/>
      <c r="DD96" s="528"/>
      <c r="DE96" s="528"/>
      <c r="DF96" s="528"/>
      <c r="DG96" s="528"/>
      <c r="DH96" s="528"/>
      <c r="DI96" s="528"/>
      <c r="DJ96" s="528"/>
      <c r="DK96" s="528"/>
      <c r="DL96" s="528"/>
      <c r="DM96" s="528"/>
      <c r="DN96" s="528"/>
      <c r="DO96" s="528"/>
      <c r="DP96" s="528"/>
      <c r="DQ96" s="528"/>
      <c r="DR96" s="528"/>
      <c r="DS96" s="528"/>
      <c r="DT96" s="528"/>
      <c r="DU96" s="528"/>
      <c r="DV96" s="528"/>
      <c r="DW96" s="528"/>
      <c r="DX96" s="528"/>
      <c r="DY96" s="528"/>
      <c r="DZ96" s="528"/>
      <c r="EA96" s="528"/>
      <c r="EB96" s="528"/>
      <c r="EC96" s="528"/>
      <c r="ED96" s="528"/>
      <c r="EE96" s="528"/>
      <c r="EF96" s="528"/>
      <c r="EG96" s="528"/>
      <c r="EH96" s="528"/>
      <c r="EI96" s="528"/>
      <c r="EJ96" s="528"/>
      <c r="EK96" s="528"/>
      <c r="EL96" s="528"/>
      <c r="EM96" s="528"/>
      <c r="EN96" s="528"/>
      <c r="EO96" s="528"/>
      <c r="EP96" s="528"/>
      <c r="EQ96" s="528"/>
      <c r="ER96" s="528"/>
      <c r="ES96" s="528"/>
      <c r="ET96" s="528"/>
      <c r="EU96" s="528"/>
      <c r="EV96" s="528"/>
      <c r="EW96" s="528"/>
      <c r="EX96" s="528"/>
      <c r="EY96" s="528"/>
      <c r="EZ96" s="528"/>
      <c r="FA96" s="528"/>
      <c r="FB96" s="528"/>
      <c r="FC96" s="528"/>
      <c r="FD96" s="528"/>
      <c r="FE96" s="528"/>
      <c r="FF96" s="528"/>
      <c r="FG96" s="528"/>
      <c r="FH96" s="528"/>
      <c r="FI96" s="528"/>
      <c r="FJ96" s="528"/>
      <c r="FK96" s="528"/>
      <c r="FL96" s="528"/>
      <c r="FM96" s="528"/>
      <c r="FN96" s="528"/>
      <c r="FO96" s="528"/>
      <c r="FP96" s="528"/>
      <c r="FQ96" s="528"/>
    </row>
    <row r="97" spans="1:173" ht="12.75" customHeight="1" x14ac:dyDescent="0.25">
      <c r="A97" s="595"/>
      <c r="B97" s="611"/>
      <c r="C97" s="440" t="s">
        <v>2155</v>
      </c>
      <c r="D97" s="440" t="s">
        <v>2346</v>
      </c>
      <c r="E97" s="616"/>
      <c r="F97" s="613"/>
      <c r="G97" s="617"/>
      <c r="H97" s="613">
        <v>60</v>
      </c>
      <c r="I97" s="613"/>
      <c r="J97" s="626" t="s">
        <v>2406</v>
      </c>
      <c r="K97" s="626"/>
      <c r="L97" s="626" t="s">
        <v>2406</v>
      </c>
      <c r="M97" s="613"/>
      <c r="N97" s="613">
        <v>10</v>
      </c>
      <c r="O97" s="613"/>
      <c r="P97" s="613">
        <v>12</v>
      </c>
      <c r="Q97" s="613"/>
      <c r="R97" s="613">
        <v>11</v>
      </c>
      <c r="S97" s="613"/>
      <c r="T97" s="613">
        <v>13</v>
      </c>
      <c r="U97" s="528"/>
      <c r="V97" s="597"/>
      <c r="W97" s="597"/>
      <c r="X97" s="597"/>
      <c r="Y97" s="597"/>
      <c r="Z97" s="528"/>
      <c r="AA97" s="528"/>
      <c r="AB97" s="528"/>
      <c r="AC97" s="597"/>
      <c r="AD97" s="528"/>
      <c r="AE97" s="597"/>
      <c r="AF97" s="528"/>
      <c r="AG97" s="597"/>
      <c r="AH97" s="528"/>
      <c r="AI97" s="597"/>
      <c r="AJ97" s="528"/>
      <c r="AK97" s="597"/>
      <c r="AL97" s="528"/>
      <c r="AM97" s="597"/>
      <c r="AN97" s="528"/>
      <c r="AO97" s="597"/>
      <c r="AP97" s="528"/>
      <c r="AQ97" s="528"/>
      <c r="AR97" s="528"/>
      <c r="AS97" s="528"/>
      <c r="AT97" s="528"/>
      <c r="AU97" s="528"/>
      <c r="AV97" s="528"/>
      <c r="AW97" s="528"/>
      <c r="AX97" s="528"/>
      <c r="AY97" s="528"/>
      <c r="AZ97" s="528"/>
      <c r="BA97" s="528"/>
      <c r="BB97" s="528"/>
      <c r="BC97" s="528"/>
      <c r="BD97" s="528"/>
      <c r="BE97" s="528"/>
      <c r="BF97" s="528"/>
      <c r="BG97" s="528"/>
      <c r="BH97" s="528"/>
      <c r="BI97" s="528"/>
      <c r="BJ97" s="528"/>
      <c r="BK97" s="528"/>
      <c r="BL97" s="528"/>
      <c r="BM97" s="528"/>
      <c r="BN97" s="528"/>
      <c r="BO97" s="528"/>
      <c r="BP97" s="528"/>
      <c r="BQ97" s="528"/>
      <c r="BR97" s="528"/>
      <c r="BS97" s="528"/>
      <c r="BT97" s="528"/>
      <c r="BU97" s="528"/>
      <c r="BV97" s="528"/>
      <c r="BW97" s="528"/>
      <c r="BX97" s="528"/>
      <c r="BY97" s="528"/>
      <c r="BZ97" s="528"/>
      <c r="CA97" s="528"/>
      <c r="CB97" s="528"/>
      <c r="CC97" s="528"/>
      <c r="CD97" s="528"/>
      <c r="CE97" s="528"/>
      <c r="CF97" s="528"/>
      <c r="CG97" s="528"/>
      <c r="CH97" s="528"/>
      <c r="CI97" s="528"/>
      <c r="CJ97" s="528"/>
      <c r="CK97" s="528"/>
      <c r="CL97" s="528"/>
      <c r="CM97" s="528"/>
      <c r="CN97" s="528"/>
      <c r="CO97" s="528"/>
      <c r="CP97" s="528"/>
      <c r="CQ97" s="528"/>
      <c r="CR97" s="528"/>
      <c r="CS97" s="528"/>
      <c r="CT97" s="528"/>
      <c r="CU97" s="528"/>
      <c r="CV97" s="528"/>
      <c r="CW97" s="528"/>
      <c r="CX97" s="528"/>
      <c r="CY97" s="528"/>
      <c r="CZ97" s="528"/>
      <c r="DA97" s="528"/>
      <c r="DB97" s="528"/>
      <c r="DC97" s="528"/>
      <c r="DD97" s="528"/>
      <c r="DE97" s="528"/>
      <c r="DF97" s="528"/>
      <c r="DG97" s="528"/>
      <c r="DH97" s="528"/>
      <c r="DI97" s="528"/>
      <c r="DJ97" s="528"/>
      <c r="DK97" s="528"/>
      <c r="DL97" s="528"/>
      <c r="DM97" s="528"/>
      <c r="DN97" s="528"/>
      <c r="DO97" s="528"/>
      <c r="DP97" s="528"/>
      <c r="DQ97" s="528"/>
      <c r="DR97" s="528"/>
      <c r="DS97" s="528"/>
      <c r="DT97" s="528"/>
      <c r="DU97" s="528"/>
      <c r="DV97" s="528"/>
      <c r="DW97" s="528"/>
      <c r="DX97" s="528"/>
      <c r="DY97" s="528"/>
      <c r="DZ97" s="528"/>
      <c r="EA97" s="528"/>
      <c r="EB97" s="528"/>
      <c r="EC97" s="528"/>
      <c r="ED97" s="528"/>
      <c r="EE97" s="528"/>
      <c r="EF97" s="528"/>
      <c r="EG97" s="528"/>
      <c r="EH97" s="528"/>
      <c r="EI97" s="528"/>
      <c r="EJ97" s="528"/>
      <c r="EK97" s="528"/>
      <c r="EL97" s="528"/>
      <c r="EM97" s="528"/>
      <c r="EN97" s="528"/>
      <c r="EO97" s="528"/>
      <c r="EP97" s="528"/>
      <c r="EQ97" s="528"/>
      <c r="ER97" s="528"/>
      <c r="ES97" s="528"/>
      <c r="ET97" s="528"/>
      <c r="EU97" s="528"/>
      <c r="EV97" s="528"/>
      <c r="EW97" s="528"/>
      <c r="EX97" s="528"/>
      <c r="EY97" s="528"/>
      <c r="EZ97" s="528"/>
      <c r="FA97" s="528"/>
      <c r="FB97" s="528"/>
      <c r="FC97" s="528"/>
      <c r="FD97" s="528"/>
      <c r="FE97" s="528"/>
      <c r="FF97" s="528"/>
      <c r="FG97" s="528"/>
      <c r="FH97" s="528"/>
      <c r="FI97" s="528"/>
      <c r="FJ97" s="528"/>
      <c r="FK97" s="528"/>
      <c r="FL97" s="528"/>
      <c r="FM97" s="528"/>
      <c r="FN97" s="528"/>
      <c r="FO97" s="528"/>
      <c r="FP97" s="528"/>
      <c r="FQ97" s="528"/>
    </row>
    <row r="98" spans="1:173" ht="12.75" customHeight="1" x14ac:dyDescent="0.25">
      <c r="A98" s="595"/>
      <c r="B98" s="611"/>
      <c r="C98" s="440" t="s">
        <v>2292</v>
      </c>
      <c r="D98" s="440" t="s">
        <v>2347</v>
      </c>
      <c r="E98" s="616"/>
      <c r="F98" s="613"/>
      <c r="G98" s="617"/>
      <c r="H98" s="613">
        <v>1503</v>
      </c>
      <c r="I98" s="613"/>
      <c r="J98" s="626" t="s">
        <v>2406</v>
      </c>
      <c r="K98" s="626"/>
      <c r="L98" s="626" t="s">
        <v>2406</v>
      </c>
      <c r="M98" s="613"/>
      <c r="N98" s="613">
        <v>432</v>
      </c>
      <c r="O98" s="613"/>
      <c r="P98" s="613">
        <v>290</v>
      </c>
      <c r="Q98" s="613"/>
      <c r="R98" s="613">
        <v>231</v>
      </c>
      <c r="S98" s="613"/>
      <c r="T98" s="613">
        <v>231</v>
      </c>
      <c r="U98" s="528"/>
      <c r="V98" s="597"/>
      <c r="W98" s="597"/>
      <c r="X98" s="597"/>
      <c r="Y98" s="597"/>
      <c r="Z98" s="528"/>
      <c r="AA98" s="528"/>
      <c r="AB98" s="528"/>
      <c r="AC98" s="597"/>
      <c r="AD98" s="528"/>
      <c r="AE98" s="597"/>
      <c r="AF98" s="528"/>
      <c r="AG98" s="597"/>
      <c r="AH98" s="528"/>
      <c r="AI98" s="597"/>
      <c r="AJ98" s="528"/>
      <c r="AK98" s="597"/>
      <c r="AL98" s="528"/>
      <c r="AM98" s="597"/>
      <c r="AN98" s="528"/>
      <c r="AO98" s="597"/>
      <c r="AP98" s="528"/>
      <c r="AQ98" s="528"/>
      <c r="AR98" s="528"/>
      <c r="AS98" s="528"/>
      <c r="AT98" s="528"/>
      <c r="AU98" s="528"/>
      <c r="AV98" s="528"/>
      <c r="AW98" s="528"/>
      <c r="AX98" s="528"/>
      <c r="AY98" s="528"/>
      <c r="AZ98" s="528"/>
      <c r="BA98" s="528"/>
      <c r="BB98" s="528"/>
      <c r="BC98" s="528"/>
      <c r="BD98" s="528"/>
      <c r="BE98" s="528"/>
      <c r="BF98" s="528"/>
      <c r="BG98" s="528"/>
      <c r="BH98" s="528"/>
      <c r="BI98" s="528"/>
      <c r="BJ98" s="528"/>
      <c r="BK98" s="528"/>
      <c r="BL98" s="528"/>
      <c r="BM98" s="528"/>
      <c r="BN98" s="528"/>
      <c r="BO98" s="528"/>
      <c r="BP98" s="528"/>
      <c r="BQ98" s="528"/>
      <c r="BR98" s="528"/>
      <c r="BS98" s="528"/>
      <c r="BT98" s="528"/>
      <c r="BU98" s="528"/>
      <c r="BV98" s="528"/>
      <c r="BW98" s="528"/>
      <c r="BX98" s="528"/>
      <c r="BY98" s="528"/>
      <c r="BZ98" s="528"/>
      <c r="CA98" s="528"/>
      <c r="CB98" s="528"/>
      <c r="CC98" s="528"/>
      <c r="CD98" s="528"/>
      <c r="CE98" s="528"/>
      <c r="CF98" s="528"/>
      <c r="CG98" s="528"/>
      <c r="CH98" s="528"/>
      <c r="CI98" s="528"/>
      <c r="CJ98" s="528"/>
      <c r="CK98" s="528"/>
      <c r="CL98" s="528"/>
      <c r="CM98" s="528"/>
      <c r="CN98" s="528"/>
      <c r="CO98" s="528"/>
      <c r="CP98" s="528"/>
      <c r="CQ98" s="528"/>
      <c r="CR98" s="528"/>
      <c r="CS98" s="528"/>
      <c r="CT98" s="528"/>
      <c r="CU98" s="528"/>
      <c r="CV98" s="528"/>
      <c r="CW98" s="528"/>
      <c r="CX98" s="528"/>
      <c r="CY98" s="528"/>
      <c r="CZ98" s="528"/>
      <c r="DA98" s="528"/>
      <c r="DB98" s="528"/>
      <c r="DC98" s="528"/>
      <c r="DD98" s="528"/>
      <c r="DE98" s="528"/>
      <c r="DF98" s="528"/>
      <c r="DG98" s="528"/>
      <c r="DH98" s="528"/>
      <c r="DI98" s="528"/>
      <c r="DJ98" s="528"/>
      <c r="DK98" s="528"/>
      <c r="DL98" s="528"/>
      <c r="DM98" s="528"/>
      <c r="DN98" s="528"/>
      <c r="DO98" s="528"/>
      <c r="DP98" s="528"/>
      <c r="DQ98" s="528"/>
      <c r="DR98" s="528"/>
      <c r="DS98" s="528"/>
      <c r="DT98" s="528"/>
      <c r="DU98" s="528"/>
      <c r="DV98" s="528"/>
      <c r="DW98" s="528"/>
      <c r="DX98" s="528"/>
      <c r="DY98" s="528"/>
      <c r="DZ98" s="528"/>
      <c r="EA98" s="528"/>
      <c r="EB98" s="528"/>
      <c r="EC98" s="528"/>
      <c r="ED98" s="528"/>
      <c r="EE98" s="528"/>
      <c r="EF98" s="528"/>
      <c r="EG98" s="528"/>
      <c r="EH98" s="528"/>
      <c r="EI98" s="528"/>
      <c r="EJ98" s="528"/>
      <c r="EK98" s="528"/>
      <c r="EL98" s="528"/>
      <c r="EM98" s="528"/>
      <c r="EN98" s="528"/>
      <c r="EO98" s="528"/>
      <c r="EP98" s="528"/>
      <c r="EQ98" s="528"/>
      <c r="ER98" s="528"/>
      <c r="ES98" s="528"/>
      <c r="ET98" s="528"/>
      <c r="EU98" s="528"/>
      <c r="EV98" s="528"/>
      <c r="EW98" s="528"/>
      <c r="EX98" s="528"/>
      <c r="EY98" s="528"/>
      <c r="EZ98" s="528"/>
      <c r="FA98" s="528"/>
      <c r="FB98" s="528"/>
      <c r="FC98" s="528"/>
      <c r="FD98" s="528"/>
      <c r="FE98" s="528"/>
      <c r="FF98" s="528"/>
      <c r="FG98" s="528"/>
      <c r="FH98" s="528"/>
      <c r="FI98" s="528"/>
      <c r="FJ98" s="528"/>
      <c r="FK98" s="528"/>
      <c r="FL98" s="528"/>
      <c r="FM98" s="528"/>
      <c r="FN98" s="528"/>
      <c r="FO98" s="528"/>
      <c r="FP98" s="528"/>
      <c r="FQ98" s="528"/>
    </row>
    <row r="99" spans="1:173" ht="12.75" customHeight="1" x14ac:dyDescent="0.25">
      <c r="A99" s="595"/>
      <c r="B99" s="611"/>
      <c r="C99" s="440" t="s">
        <v>2302</v>
      </c>
      <c r="D99" s="440" t="s">
        <v>2348</v>
      </c>
      <c r="E99" s="616"/>
      <c r="F99" s="613"/>
      <c r="G99" s="617"/>
      <c r="H99" s="613">
        <v>1457</v>
      </c>
      <c r="I99" s="613"/>
      <c r="J99" s="613">
        <v>126</v>
      </c>
      <c r="K99" s="613"/>
      <c r="L99" s="613">
        <v>165</v>
      </c>
      <c r="M99" s="613"/>
      <c r="N99" s="613">
        <v>431</v>
      </c>
      <c r="O99" s="613"/>
      <c r="P99" s="613">
        <v>269</v>
      </c>
      <c r="Q99" s="613"/>
      <c r="R99" s="613">
        <v>216</v>
      </c>
      <c r="S99" s="613"/>
      <c r="T99" s="613">
        <v>250</v>
      </c>
      <c r="U99" s="528"/>
      <c r="V99" s="597"/>
      <c r="W99" s="597"/>
      <c r="X99" s="597"/>
      <c r="Y99" s="597"/>
      <c r="Z99" s="528"/>
      <c r="AA99" s="528"/>
      <c r="AB99" s="528"/>
      <c r="AC99" s="597"/>
      <c r="AD99" s="528"/>
      <c r="AE99" s="597"/>
      <c r="AF99" s="528"/>
      <c r="AG99" s="597"/>
      <c r="AH99" s="528"/>
      <c r="AI99" s="597"/>
      <c r="AJ99" s="528"/>
      <c r="AK99" s="597"/>
      <c r="AL99" s="528"/>
      <c r="AM99" s="597"/>
      <c r="AN99" s="528"/>
      <c r="AO99" s="597"/>
      <c r="AP99" s="528"/>
      <c r="AQ99" s="528"/>
      <c r="AR99" s="528"/>
      <c r="AS99" s="528"/>
      <c r="AT99" s="528"/>
      <c r="AU99" s="528"/>
      <c r="AV99" s="528"/>
      <c r="AW99" s="528"/>
      <c r="AX99" s="528"/>
      <c r="AY99" s="528"/>
      <c r="AZ99" s="528"/>
      <c r="BA99" s="528"/>
      <c r="BB99" s="528"/>
      <c r="BC99" s="528"/>
      <c r="BD99" s="528"/>
      <c r="BE99" s="528"/>
      <c r="BF99" s="528"/>
      <c r="BG99" s="528"/>
      <c r="BH99" s="528"/>
      <c r="BI99" s="528"/>
      <c r="BJ99" s="528"/>
      <c r="BK99" s="528"/>
      <c r="BL99" s="528"/>
      <c r="BM99" s="528"/>
      <c r="BN99" s="528"/>
      <c r="BO99" s="528"/>
      <c r="BP99" s="528"/>
      <c r="BQ99" s="528"/>
      <c r="BR99" s="528"/>
      <c r="BS99" s="528"/>
      <c r="BT99" s="528"/>
      <c r="BU99" s="528"/>
      <c r="BV99" s="528"/>
      <c r="BW99" s="528"/>
      <c r="BX99" s="528"/>
      <c r="BY99" s="528"/>
      <c r="BZ99" s="528"/>
      <c r="CA99" s="528"/>
      <c r="CB99" s="528"/>
      <c r="CC99" s="528"/>
      <c r="CD99" s="528"/>
      <c r="CE99" s="528"/>
      <c r="CF99" s="528"/>
      <c r="CG99" s="528"/>
      <c r="CH99" s="528"/>
      <c r="CI99" s="528"/>
      <c r="CJ99" s="528"/>
      <c r="CK99" s="528"/>
      <c r="CL99" s="528"/>
      <c r="CM99" s="528"/>
      <c r="CN99" s="528"/>
      <c r="CO99" s="528"/>
      <c r="CP99" s="528"/>
      <c r="CQ99" s="528"/>
      <c r="CR99" s="528"/>
      <c r="CS99" s="528"/>
      <c r="CT99" s="528"/>
      <c r="CU99" s="528"/>
      <c r="CV99" s="528"/>
      <c r="CW99" s="528"/>
      <c r="CX99" s="528"/>
      <c r="CY99" s="528"/>
      <c r="CZ99" s="528"/>
      <c r="DA99" s="528"/>
      <c r="DB99" s="528"/>
      <c r="DC99" s="528"/>
      <c r="DD99" s="528"/>
      <c r="DE99" s="528"/>
      <c r="DF99" s="528"/>
      <c r="DG99" s="528"/>
      <c r="DH99" s="528"/>
      <c r="DI99" s="528"/>
      <c r="DJ99" s="528"/>
      <c r="DK99" s="528"/>
      <c r="DL99" s="528"/>
      <c r="DM99" s="528"/>
      <c r="DN99" s="528"/>
      <c r="DO99" s="528"/>
      <c r="DP99" s="528"/>
      <c r="DQ99" s="528"/>
      <c r="DR99" s="528"/>
      <c r="DS99" s="528"/>
      <c r="DT99" s="528"/>
      <c r="DU99" s="528"/>
      <c r="DV99" s="528"/>
      <c r="DW99" s="528"/>
      <c r="DX99" s="528"/>
      <c r="DY99" s="528"/>
      <c r="DZ99" s="528"/>
      <c r="EA99" s="528"/>
      <c r="EB99" s="528"/>
      <c r="EC99" s="528"/>
      <c r="ED99" s="528"/>
      <c r="EE99" s="528"/>
      <c r="EF99" s="528"/>
      <c r="EG99" s="528"/>
      <c r="EH99" s="528"/>
      <c r="EI99" s="528"/>
      <c r="EJ99" s="528"/>
      <c r="EK99" s="528"/>
      <c r="EL99" s="528"/>
      <c r="EM99" s="528"/>
      <c r="EN99" s="528"/>
      <c r="EO99" s="528"/>
      <c r="EP99" s="528"/>
      <c r="EQ99" s="528"/>
      <c r="ER99" s="528"/>
      <c r="ES99" s="528"/>
      <c r="ET99" s="528"/>
      <c r="EU99" s="528"/>
      <c r="EV99" s="528"/>
      <c r="EW99" s="528"/>
      <c r="EX99" s="528"/>
      <c r="EY99" s="528"/>
      <c r="EZ99" s="528"/>
      <c r="FA99" s="528"/>
      <c r="FB99" s="528"/>
      <c r="FC99" s="528"/>
      <c r="FD99" s="528"/>
      <c r="FE99" s="528"/>
      <c r="FF99" s="528"/>
      <c r="FG99" s="528"/>
      <c r="FH99" s="528"/>
      <c r="FI99" s="528"/>
      <c r="FJ99" s="528"/>
      <c r="FK99" s="528"/>
      <c r="FL99" s="528"/>
      <c r="FM99" s="528"/>
      <c r="FN99" s="528"/>
      <c r="FO99" s="528"/>
      <c r="FP99" s="528"/>
      <c r="FQ99" s="528"/>
    </row>
    <row r="100" spans="1:173" ht="12.75" customHeight="1" x14ac:dyDescent="0.25">
      <c r="A100" s="595"/>
      <c r="B100" s="611"/>
      <c r="C100" s="440" t="s">
        <v>2303</v>
      </c>
      <c r="D100" s="440" t="s">
        <v>2349</v>
      </c>
      <c r="E100" s="616"/>
      <c r="F100" s="613"/>
      <c r="G100" s="617"/>
      <c r="H100" s="613">
        <v>1535</v>
      </c>
      <c r="I100" s="613"/>
      <c r="J100" s="613">
        <v>155</v>
      </c>
      <c r="K100" s="613"/>
      <c r="L100" s="613">
        <v>164</v>
      </c>
      <c r="M100" s="613"/>
      <c r="N100" s="613">
        <v>492</v>
      </c>
      <c r="O100" s="613"/>
      <c r="P100" s="613">
        <v>318</v>
      </c>
      <c r="Q100" s="613"/>
      <c r="R100" s="613">
        <v>217</v>
      </c>
      <c r="S100" s="613"/>
      <c r="T100" s="613">
        <v>189</v>
      </c>
      <c r="U100" s="528"/>
      <c r="V100" s="597"/>
      <c r="W100" s="597"/>
      <c r="X100" s="597"/>
      <c r="Y100" s="597"/>
      <c r="Z100" s="528"/>
      <c r="AA100" s="528"/>
      <c r="AB100" s="528"/>
      <c r="AC100" s="597"/>
      <c r="AD100" s="528"/>
      <c r="AE100" s="597"/>
      <c r="AF100" s="528"/>
      <c r="AG100" s="597"/>
      <c r="AH100" s="528"/>
      <c r="AI100" s="597"/>
      <c r="AJ100" s="528"/>
      <c r="AK100" s="597"/>
      <c r="AL100" s="528"/>
      <c r="AM100" s="597"/>
      <c r="AN100" s="528"/>
      <c r="AO100" s="597"/>
      <c r="AP100" s="528"/>
      <c r="AQ100" s="528"/>
      <c r="AR100" s="528"/>
      <c r="AS100" s="528"/>
      <c r="AT100" s="528"/>
      <c r="AU100" s="528"/>
      <c r="AV100" s="528"/>
      <c r="AW100" s="528"/>
      <c r="AX100" s="528"/>
      <c r="AY100" s="528"/>
      <c r="AZ100" s="528"/>
      <c r="BA100" s="528"/>
      <c r="BB100" s="528"/>
      <c r="BC100" s="528"/>
      <c r="BD100" s="528"/>
      <c r="BE100" s="528"/>
      <c r="BF100" s="528"/>
      <c r="BG100" s="528"/>
      <c r="BH100" s="528"/>
      <c r="BI100" s="528"/>
      <c r="BJ100" s="528"/>
      <c r="BK100" s="528"/>
      <c r="BL100" s="528"/>
      <c r="BM100" s="528"/>
      <c r="BN100" s="528"/>
      <c r="BO100" s="528"/>
      <c r="BP100" s="528"/>
      <c r="BQ100" s="528"/>
      <c r="BR100" s="528"/>
      <c r="BS100" s="528"/>
      <c r="BT100" s="528"/>
      <c r="BU100" s="528"/>
      <c r="BV100" s="528"/>
      <c r="BW100" s="528"/>
      <c r="BX100" s="528"/>
      <c r="BY100" s="528"/>
      <c r="BZ100" s="528"/>
      <c r="CA100" s="528"/>
      <c r="CB100" s="528"/>
      <c r="CC100" s="528"/>
      <c r="CD100" s="528"/>
      <c r="CE100" s="528"/>
      <c r="CF100" s="528"/>
      <c r="CG100" s="528"/>
      <c r="CH100" s="528"/>
      <c r="CI100" s="528"/>
      <c r="CJ100" s="528"/>
      <c r="CK100" s="528"/>
      <c r="CL100" s="528"/>
      <c r="CM100" s="528"/>
      <c r="CN100" s="528"/>
      <c r="CO100" s="528"/>
      <c r="CP100" s="528"/>
      <c r="CQ100" s="528"/>
      <c r="CR100" s="528"/>
      <c r="CS100" s="528"/>
      <c r="CT100" s="528"/>
      <c r="CU100" s="528"/>
      <c r="CV100" s="528"/>
      <c r="CW100" s="528"/>
      <c r="CX100" s="528"/>
      <c r="CY100" s="528"/>
      <c r="CZ100" s="528"/>
      <c r="DA100" s="528"/>
      <c r="DB100" s="528"/>
      <c r="DC100" s="528"/>
      <c r="DD100" s="528"/>
      <c r="DE100" s="528"/>
      <c r="DF100" s="528"/>
      <c r="DG100" s="528"/>
      <c r="DH100" s="528"/>
      <c r="DI100" s="528"/>
      <c r="DJ100" s="528"/>
      <c r="DK100" s="528"/>
      <c r="DL100" s="528"/>
      <c r="DM100" s="528"/>
      <c r="DN100" s="528"/>
      <c r="DO100" s="528"/>
      <c r="DP100" s="528"/>
      <c r="DQ100" s="528"/>
      <c r="DR100" s="528"/>
      <c r="DS100" s="528"/>
      <c r="DT100" s="528"/>
      <c r="DU100" s="528"/>
      <c r="DV100" s="528"/>
      <c r="DW100" s="528"/>
      <c r="DX100" s="528"/>
      <c r="DY100" s="528"/>
      <c r="DZ100" s="528"/>
      <c r="EA100" s="528"/>
      <c r="EB100" s="528"/>
      <c r="EC100" s="528"/>
      <c r="ED100" s="528"/>
      <c r="EE100" s="528"/>
      <c r="EF100" s="528"/>
      <c r="EG100" s="528"/>
      <c r="EH100" s="528"/>
      <c r="EI100" s="528"/>
      <c r="EJ100" s="528"/>
      <c r="EK100" s="528"/>
      <c r="EL100" s="528"/>
      <c r="EM100" s="528"/>
      <c r="EN100" s="528"/>
      <c r="EO100" s="528"/>
      <c r="EP100" s="528"/>
      <c r="EQ100" s="528"/>
      <c r="ER100" s="528"/>
      <c r="ES100" s="528"/>
      <c r="ET100" s="528"/>
      <c r="EU100" s="528"/>
      <c r="EV100" s="528"/>
      <c r="EW100" s="528"/>
      <c r="EX100" s="528"/>
      <c r="EY100" s="528"/>
      <c r="EZ100" s="528"/>
      <c r="FA100" s="528"/>
      <c r="FB100" s="528"/>
      <c r="FC100" s="528"/>
      <c r="FD100" s="528"/>
      <c r="FE100" s="528"/>
      <c r="FF100" s="528"/>
      <c r="FG100" s="528"/>
      <c r="FH100" s="528"/>
      <c r="FI100" s="528"/>
      <c r="FJ100" s="528"/>
      <c r="FK100" s="528"/>
      <c r="FL100" s="528"/>
      <c r="FM100" s="528"/>
      <c r="FN100" s="528"/>
      <c r="FO100" s="528"/>
      <c r="FP100" s="528"/>
      <c r="FQ100" s="528"/>
    </row>
    <row r="101" spans="1:173" ht="12.75" customHeight="1" x14ac:dyDescent="0.25">
      <c r="A101" s="595"/>
      <c r="B101" s="611"/>
      <c r="C101" s="440" t="s">
        <v>2305</v>
      </c>
      <c r="D101" s="440" t="s">
        <v>2350</v>
      </c>
      <c r="E101" s="616"/>
      <c r="F101" s="613"/>
      <c r="G101" s="617"/>
      <c r="H101" s="613">
        <v>2143</v>
      </c>
      <c r="I101" s="613"/>
      <c r="J101" s="626" t="s">
        <v>2406</v>
      </c>
      <c r="K101" s="626"/>
      <c r="L101" s="626" t="s">
        <v>2406</v>
      </c>
      <c r="M101" s="613"/>
      <c r="N101" s="613">
        <v>639</v>
      </c>
      <c r="O101" s="613"/>
      <c r="P101" s="613">
        <v>487</v>
      </c>
      <c r="Q101" s="613"/>
      <c r="R101" s="613">
        <v>344</v>
      </c>
      <c r="S101" s="613"/>
      <c r="T101" s="613">
        <v>310</v>
      </c>
      <c r="U101" s="528"/>
      <c r="V101" s="597"/>
      <c r="W101" s="597"/>
      <c r="X101" s="597"/>
      <c r="Y101" s="597"/>
      <c r="Z101" s="528"/>
      <c r="AA101" s="528"/>
      <c r="AB101" s="528"/>
      <c r="AC101" s="597"/>
      <c r="AD101" s="528"/>
      <c r="AE101" s="597"/>
      <c r="AF101" s="528"/>
      <c r="AG101" s="597"/>
      <c r="AH101" s="528"/>
      <c r="AI101" s="597"/>
      <c r="AJ101" s="528"/>
      <c r="AK101" s="597"/>
      <c r="AL101" s="528"/>
      <c r="AM101" s="597"/>
      <c r="AN101" s="528"/>
      <c r="AO101" s="597"/>
      <c r="AP101" s="528"/>
      <c r="AQ101" s="528"/>
      <c r="AR101" s="528"/>
      <c r="AS101" s="528"/>
      <c r="AT101" s="528"/>
      <c r="AU101" s="528"/>
      <c r="AV101" s="528"/>
      <c r="AW101" s="528"/>
      <c r="AX101" s="528"/>
      <c r="AY101" s="528"/>
      <c r="AZ101" s="528"/>
      <c r="BA101" s="528"/>
      <c r="BB101" s="528"/>
      <c r="BC101" s="528"/>
      <c r="BD101" s="528"/>
      <c r="BE101" s="528"/>
      <c r="BF101" s="528"/>
      <c r="BG101" s="528"/>
      <c r="BH101" s="528"/>
      <c r="BI101" s="528"/>
      <c r="BJ101" s="528"/>
      <c r="BK101" s="528"/>
      <c r="BL101" s="528"/>
      <c r="BM101" s="528"/>
      <c r="BN101" s="528"/>
      <c r="BO101" s="528"/>
      <c r="BP101" s="528"/>
      <c r="BQ101" s="528"/>
      <c r="BR101" s="528"/>
      <c r="BS101" s="528"/>
      <c r="BT101" s="528"/>
      <c r="BU101" s="528"/>
      <c r="BV101" s="528"/>
      <c r="BW101" s="528"/>
      <c r="BX101" s="528"/>
      <c r="BY101" s="528"/>
      <c r="BZ101" s="528"/>
      <c r="CA101" s="528"/>
      <c r="CB101" s="528"/>
      <c r="CC101" s="528"/>
      <c r="CD101" s="528"/>
      <c r="CE101" s="528"/>
      <c r="CF101" s="528"/>
      <c r="CG101" s="528"/>
      <c r="CH101" s="528"/>
      <c r="CI101" s="528"/>
      <c r="CJ101" s="528"/>
      <c r="CK101" s="528"/>
      <c r="CL101" s="528"/>
      <c r="CM101" s="528"/>
      <c r="CN101" s="528"/>
      <c r="CO101" s="528"/>
      <c r="CP101" s="528"/>
      <c r="CQ101" s="528"/>
      <c r="CR101" s="528"/>
      <c r="CS101" s="528"/>
      <c r="CT101" s="528"/>
      <c r="CU101" s="528"/>
      <c r="CV101" s="528"/>
      <c r="CW101" s="528"/>
      <c r="CX101" s="528"/>
      <c r="CY101" s="528"/>
      <c r="CZ101" s="528"/>
      <c r="DA101" s="528"/>
      <c r="DB101" s="528"/>
      <c r="DC101" s="528"/>
      <c r="DD101" s="528"/>
      <c r="DE101" s="528"/>
      <c r="DF101" s="528"/>
      <c r="DG101" s="528"/>
      <c r="DH101" s="528"/>
      <c r="DI101" s="528"/>
      <c r="DJ101" s="528"/>
      <c r="DK101" s="528"/>
      <c r="DL101" s="528"/>
      <c r="DM101" s="528"/>
      <c r="DN101" s="528"/>
      <c r="DO101" s="528"/>
      <c r="DP101" s="528"/>
      <c r="DQ101" s="528"/>
      <c r="DR101" s="528"/>
      <c r="DS101" s="528"/>
      <c r="DT101" s="528"/>
      <c r="DU101" s="528"/>
      <c r="DV101" s="528"/>
      <c r="DW101" s="528"/>
      <c r="DX101" s="528"/>
      <c r="DY101" s="528"/>
      <c r="DZ101" s="528"/>
      <c r="EA101" s="528"/>
      <c r="EB101" s="528"/>
      <c r="EC101" s="528"/>
      <c r="ED101" s="528"/>
      <c r="EE101" s="528"/>
      <c r="EF101" s="528"/>
      <c r="EG101" s="528"/>
      <c r="EH101" s="528"/>
      <c r="EI101" s="528"/>
      <c r="EJ101" s="528"/>
      <c r="EK101" s="528"/>
      <c r="EL101" s="528"/>
      <c r="EM101" s="528"/>
      <c r="EN101" s="528"/>
      <c r="EO101" s="528"/>
      <c r="EP101" s="528"/>
      <c r="EQ101" s="528"/>
      <c r="ER101" s="528"/>
      <c r="ES101" s="528"/>
      <c r="ET101" s="528"/>
      <c r="EU101" s="528"/>
      <c r="EV101" s="528"/>
      <c r="EW101" s="528"/>
      <c r="EX101" s="528"/>
      <c r="EY101" s="528"/>
      <c r="EZ101" s="528"/>
      <c r="FA101" s="528"/>
      <c r="FB101" s="528"/>
      <c r="FC101" s="528"/>
      <c r="FD101" s="528"/>
      <c r="FE101" s="528"/>
      <c r="FF101" s="528"/>
      <c r="FG101" s="528"/>
      <c r="FH101" s="528"/>
      <c r="FI101" s="528"/>
      <c r="FJ101" s="528"/>
      <c r="FK101" s="528"/>
      <c r="FL101" s="528"/>
      <c r="FM101" s="528"/>
      <c r="FN101" s="528"/>
      <c r="FO101" s="528"/>
      <c r="FP101" s="528"/>
      <c r="FQ101" s="528"/>
    </row>
    <row r="102" spans="1:173" ht="12.75" customHeight="1" x14ac:dyDescent="0.25">
      <c r="A102" s="595"/>
      <c r="B102" s="611"/>
      <c r="C102" s="440" t="s">
        <v>2307</v>
      </c>
      <c r="D102" s="440" t="s">
        <v>2351</v>
      </c>
      <c r="E102" s="616"/>
      <c r="F102" s="613"/>
      <c r="G102" s="617"/>
      <c r="H102" s="613">
        <v>1794</v>
      </c>
      <c r="I102" s="613"/>
      <c r="J102" s="613">
        <v>163</v>
      </c>
      <c r="K102" s="613"/>
      <c r="L102" s="613">
        <v>196</v>
      </c>
      <c r="M102" s="613"/>
      <c r="N102" s="613">
        <v>557</v>
      </c>
      <c r="O102" s="613"/>
      <c r="P102" s="613">
        <v>382</v>
      </c>
      <c r="Q102" s="613"/>
      <c r="R102" s="613">
        <v>264</v>
      </c>
      <c r="S102" s="613"/>
      <c r="T102" s="613">
        <v>232</v>
      </c>
      <c r="U102" s="528"/>
      <c r="V102" s="597"/>
      <c r="W102" s="597"/>
      <c r="X102" s="597"/>
      <c r="Y102" s="597"/>
      <c r="Z102" s="528"/>
      <c r="AA102" s="528"/>
      <c r="AB102" s="528"/>
      <c r="AC102" s="597"/>
      <c r="AD102" s="528"/>
      <c r="AE102" s="597"/>
      <c r="AF102" s="528"/>
      <c r="AG102" s="597"/>
      <c r="AH102" s="528"/>
      <c r="AI102" s="597"/>
      <c r="AJ102" s="528"/>
      <c r="AK102" s="597"/>
      <c r="AL102" s="528"/>
      <c r="AM102" s="597"/>
      <c r="AN102" s="528"/>
      <c r="AO102" s="597"/>
      <c r="AP102" s="528"/>
      <c r="AQ102" s="528"/>
      <c r="AR102" s="528"/>
      <c r="AS102" s="528"/>
      <c r="AT102" s="528"/>
      <c r="AU102" s="528"/>
      <c r="AV102" s="528"/>
      <c r="AW102" s="528"/>
      <c r="AX102" s="528"/>
      <c r="AY102" s="528"/>
      <c r="AZ102" s="528"/>
      <c r="BA102" s="528"/>
      <c r="BB102" s="528"/>
      <c r="BC102" s="528"/>
      <c r="BD102" s="528"/>
      <c r="BE102" s="528"/>
      <c r="BF102" s="528"/>
      <c r="BG102" s="528"/>
      <c r="BH102" s="528"/>
      <c r="BI102" s="528"/>
      <c r="BJ102" s="528"/>
      <c r="BK102" s="528"/>
      <c r="BL102" s="528"/>
      <c r="BM102" s="528"/>
      <c r="BN102" s="528"/>
      <c r="BO102" s="528"/>
      <c r="BP102" s="528"/>
      <c r="BQ102" s="528"/>
      <c r="BR102" s="528"/>
      <c r="BS102" s="528"/>
      <c r="BT102" s="528"/>
      <c r="BU102" s="528"/>
      <c r="BV102" s="528"/>
      <c r="BW102" s="528"/>
      <c r="BX102" s="528"/>
      <c r="BY102" s="528"/>
      <c r="BZ102" s="528"/>
      <c r="CA102" s="528"/>
      <c r="CB102" s="528"/>
      <c r="CC102" s="528"/>
      <c r="CD102" s="528"/>
      <c r="CE102" s="528"/>
      <c r="CF102" s="528"/>
      <c r="CG102" s="528"/>
      <c r="CH102" s="528"/>
      <c r="CI102" s="528"/>
      <c r="CJ102" s="528"/>
      <c r="CK102" s="528"/>
      <c r="CL102" s="528"/>
      <c r="CM102" s="528"/>
      <c r="CN102" s="528"/>
      <c r="CO102" s="528"/>
      <c r="CP102" s="528"/>
      <c r="CQ102" s="528"/>
      <c r="CR102" s="528"/>
      <c r="CS102" s="528"/>
      <c r="CT102" s="528"/>
      <c r="CU102" s="528"/>
      <c r="CV102" s="528"/>
      <c r="CW102" s="528"/>
      <c r="CX102" s="528"/>
      <c r="CY102" s="528"/>
      <c r="CZ102" s="528"/>
      <c r="DA102" s="528"/>
      <c r="DB102" s="528"/>
      <c r="DC102" s="528"/>
      <c r="DD102" s="528"/>
      <c r="DE102" s="528"/>
      <c r="DF102" s="528"/>
      <c r="DG102" s="528"/>
      <c r="DH102" s="528"/>
      <c r="DI102" s="528"/>
      <c r="DJ102" s="528"/>
      <c r="DK102" s="528"/>
      <c r="DL102" s="528"/>
      <c r="DM102" s="528"/>
      <c r="DN102" s="528"/>
      <c r="DO102" s="528"/>
      <c r="DP102" s="528"/>
      <c r="DQ102" s="528"/>
      <c r="DR102" s="528"/>
      <c r="DS102" s="528"/>
      <c r="DT102" s="528"/>
      <c r="DU102" s="528"/>
      <c r="DV102" s="528"/>
      <c r="DW102" s="528"/>
      <c r="DX102" s="528"/>
      <c r="DY102" s="528"/>
      <c r="DZ102" s="528"/>
      <c r="EA102" s="528"/>
      <c r="EB102" s="528"/>
      <c r="EC102" s="528"/>
      <c r="ED102" s="528"/>
      <c r="EE102" s="528"/>
      <c r="EF102" s="528"/>
      <c r="EG102" s="528"/>
      <c r="EH102" s="528"/>
      <c r="EI102" s="528"/>
      <c r="EJ102" s="528"/>
      <c r="EK102" s="528"/>
      <c r="EL102" s="528"/>
      <c r="EM102" s="528"/>
      <c r="EN102" s="528"/>
      <c r="EO102" s="528"/>
      <c r="EP102" s="528"/>
      <c r="EQ102" s="528"/>
      <c r="ER102" s="528"/>
      <c r="ES102" s="528"/>
      <c r="ET102" s="528"/>
      <c r="EU102" s="528"/>
      <c r="EV102" s="528"/>
      <c r="EW102" s="528"/>
      <c r="EX102" s="528"/>
      <c r="EY102" s="528"/>
      <c r="EZ102" s="528"/>
      <c r="FA102" s="528"/>
      <c r="FB102" s="528"/>
      <c r="FC102" s="528"/>
      <c r="FD102" s="528"/>
      <c r="FE102" s="528"/>
      <c r="FF102" s="528"/>
      <c r="FG102" s="528"/>
      <c r="FH102" s="528"/>
      <c r="FI102" s="528"/>
      <c r="FJ102" s="528"/>
      <c r="FK102" s="528"/>
      <c r="FL102" s="528"/>
      <c r="FM102" s="528"/>
      <c r="FN102" s="528"/>
      <c r="FO102" s="528"/>
      <c r="FP102" s="528"/>
      <c r="FQ102" s="528"/>
    </row>
    <row r="103" spans="1:173" ht="6.75" customHeight="1" x14ac:dyDescent="0.25">
      <c r="A103" s="595"/>
      <c r="B103" s="611"/>
      <c r="C103" s="440"/>
      <c r="D103" s="440"/>
      <c r="E103" s="616"/>
      <c r="F103" s="613"/>
      <c r="G103" s="617"/>
      <c r="H103" s="613"/>
      <c r="I103" s="613"/>
      <c r="J103" s="613"/>
      <c r="K103" s="613"/>
      <c r="L103" s="613"/>
      <c r="M103" s="613"/>
      <c r="N103" s="613"/>
      <c r="O103" s="613"/>
      <c r="P103" s="613"/>
      <c r="Q103" s="613"/>
      <c r="R103" s="613"/>
      <c r="S103" s="613"/>
      <c r="T103" s="613"/>
      <c r="U103" s="528"/>
      <c r="V103" s="597"/>
      <c r="W103" s="597"/>
      <c r="X103" s="597"/>
      <c r="Y103" s="597"/>
      <c r="Z103" s="528"/>
      <c r="AA103" s="528"/>
      <c r="AB103" s="528"/>
      <c r="AC103" s="528"/>
      <c r="AD103" s="528"/>
      <c r="AE103" s="528"/>
      <c r="AF103" s="528"/>
      <c r="AG103" s="528"/>
      <c r="AH103" s="528"/>
      <c r="AI103" s="528"/>
      <c r="AJ103" s="528"/>
      <c r="AK103" s="528"/>
      <c r="AL103" s="528"/>
      <c r="AM103" s="528"/>
      <c r="AN103" s="528"/>
      <c r="AO103" s="528"/>
      <c r="AP103" s="528"/>
      <c r="AQ103" s="528"/>
      <c r="AR103" s="528"/>
      <c r="AS103" s="528"/>
      <c r="AT103" s="528"/>
      <c r="AU103" s="528"/>
      <c r="AV103" s="528"/>
      <c r="AW103" s="528"/>
      <c r="AX103" s="528"/>
      <c r="AY103" s="528"/>
      <c r="AZ103" s="528"/>
      <c r="BA103" s="528"/>
      <c r="BB103" s="528"/>
      <c r="BC103" s="528"/>
      <c r="BD103" s="528"/>
      <c r="BE103" s="528"/>
      <c r="BF103" s="528"/>
      <c r="BG103" s="528"/>
      <c r="BH103" s="528"/>
      <c r="BI103" s="528"/>
      <c r="BJ103" s="528"/>
      <c r="BK103" s="528"/>
      <c r="BL103" s="528"/>
      <c r="BM103" s="528"/>
      <c r="BN103" s="528"/>
      <c r="BO103" s="528"/>
      <c r="BP103" s="528"/>
      <c r="BQ103" s="528"/>
      <c r="BR103" s="528"/>
      <c r="BS103" s="528"/>
      <c r="BT103" s="528"/>
      <c r="BU103" s="528"/>
      <c r="BV103" s="528"/>
      <c r="BW103" s="528"/>
      <c r="BX103" s="528"/>
      <c r="BY103" s="528"/>
      <c r="BZ103" s="528"/>
      <c r="CA103" s="528"/>
      <c r="CB103" s="528"/>
      <c r="CC103" s="528"/>
      <c r="CD103" s="528"/>
      <c r="CE103" s="528"/>
      <c r="CF103" s="528"/>
      <c r="CG103" s="528"/>
      <c r="CH103" s="528"/>
      <c r="CI103" s="528"/>
      <c r="CJ103" s="528"/>
      <c r="CK103" s="528"/>
      <c r="CL103" s="528"/>
      <c r="CM103" s="528"/>
      <c r="CN103" s="528"/>
      <c r="CO103" s="528"/>
      <c r="CP103" s="528"/>
      <c r="CQ103" s="528"/>
      <c r="CR103" s="528"/>
      <c r="CS103" s="528"/>
      <c r="CT103" s="528"/>
      <c r="CU103" s="528"/>
      <c r="CV103" s="528"/>
      <c r="CW103" s="528"/>
      <c r="CX103" s="528"/>
      <c r="CY103" s="528"/>
      <c r="CZ103" s="528"/>
      <c r="DA103" s="528"/>
      <c r="DB103" s="528"/>
      <c r="DC103" s="528"/>
      <c r="DD103" s="528"/>
      <c r="DE103" s="528"/>
      <c r="DF103" s="528"/>
      <c r="DG103" s="528"/>
      <c r="DH103" s="528"/>
      <c r="DI103" s="528"/>
      <c r="DJ103" s="528"/>
      <c r="DK103" s="528"/>
      <c r="DL103" s="528"/>
      <c r="DM103" s="528"/>
      <c r="DN103" s="528"/>
      <c r="DO103" s="528"/>
      <c r="DP103" s="528"/>
      <c r="DQ103" s="528"/>
      <c r="DR103" s="528"/>
      <c r="DS103" s="528"/>
      <c r="DT103" s="528"/>
      <c r="DU103" s="528"/>
      <c r="DV103" s="528"/>
      <c r="DW103" s="528"/>
      <c r="DX103" s="528"/>
      <c r="DY103" s="528"/>
      <c r="DZ103" s="528"/>
      <c r="EA103" s="528"/>
      <c r="EB103" s="528"/>
      <c r="EC103" s="528"/>
      <c r="ED103" s="528"/>
      <c r="EE103" s="528"/>
      <c r="EF103" s="528"/>
      <c r="EG103" s="528"/>
      <c r="EH103" s="528"/>
      <c r="EI103" s="528"/>
      <c r="EJ103" s="528"/>
      <c r="EK103" s="528"/>
      <c r="EL103" s="528"/>
      <c r="EM103" s="528"/>
      <c r="EN103" s="528"/>
      <c r="EO103" s="528"/>
      <c r="EP103" s="528"/>
      <c r="EQ103" s="528"/>
      <c r="ER103" s="528"/>
      <c r="ES103" s="528"/>
      <c r="ET103" s="528"/>
      <c r="EU103" s="528"/>
      <c r="EV103" s="528"/>
      <c r="EW103" s="528"/>
      <c r="EX103" s="528"/>
      <c r="EY103" s="528"/>
      <c r="EZ103" s="528"/>
      <c r="FA103" s="528"/>
      <c r="FB103" s="528"/>
      <c r="FC103" s="528"/>
      <c r="FD103" s="528"/>
      <c r="FE103" s="528"/>
      <c r="FF103" s="528"/>
      <c r="FG103" s="528"/>
      <c r="FH103" s="528"/>
      <c r="FI103" s="528"/>
      <c r="FJ103" s="528"/>
      <c r="FK103" s="528"/>
      <c r="FL103" s="528"/>
      <c r="FM103" s="528"/>
      <c r="FN103" s="528"/>
      <c r="FO103" s="528"/>
      <c r="FP103" s="528"/>
      <c r="FQ103" s="528"/>
    </row>
    <row r="104" spans="1:173" ht="15" customHeight="1" x14ac:dyDescent="0.25">
      <c r="A104" s="595"/>
      <c r="B104" s="611" t="s">
        <v>2156</v>
      </c>
      <c r="C104" s="440"/>
      <c r="D104" s="440" t="s">
        <v>2078</v>
      </c>
      <c r="E104" s="616"/>
      <c r="F104" s="613"/>
      <c r="G104" s="618"/>
      <c r="H104" s="615">
        <v>16033</v>
      </c>
      <c r="I104" s="613"/>
      <c r="J104" s="615">
        <v>1130</v>
      </c>
      <c r="K104" s="615"/>
      <c r="L104" s="615">
        <v>1745</v>
      </c>
      <c r="M104" s="615"/>
      <c r="N104" s="615">
        <v>4576</v>
      </c>
      <c r="O104" s="615"/>
      <c r="P104" s="615">
        <v>3396</v>
      </c>
      <c r="Q104" s="615"/>
      <c r="R104" s="615">
        <v>2627</v>
      </c>
      <c r="S104" s="615"/>
      <c r="T104" s="615">
        <v>2559</v>
      </c>
      <c r="U104" s="528"/>
      <c r="V104" s="597"/>
      <c r="W104" s="597"/>
      <c r="X104" s="597"/>
      <c r="Y104" s="597"/>
      <c r="Z104" s="528"/>
      <c r="AA104" s="528"/>
      <c r="AB104" s="528"/>
      <c r="AC104" s="528"/>
      <c r="AD104" s="528"/>
      <c r="AE104" s="528"/>
      <c r="AF104" s="528"/>
      <c r="AG104" s="528"/>
      <c r="AH104" s="528"/>
      <c r="AI104" s="528"/>
      <c r="AJ104" s="528"/>
      <c r="AK104" s="528"/>
      <c r="AL104" s="528"/>
      <c r="AM104" s="528"/>
      <c r="AN104" s="528"/>
      <c r="AO104" s="528"/>
      <c r="AP104" s="528"/>
      <c r="AQ104" s="528"/>
      <c r="AR104" s="528"/>
      <c r="AS104" s="528"/>
      <c r="AT104" s="528"/>
      <c r="AU104" s="528"/>
      <c r="AV104" s="528"/>
      <c r="AW104" s="528"/>
      <c r="AX104" s="528"/>
      <c r="AY104" s="528"/>
      <c r="AZ104" s="528"/>
      <c r="BA104" s="528"/>
      <c r="BB104" s="528"/>
      <c r="BC104" s="528"/>
      <c r="BD104" s="528"/>
      <c r="BE104" s="528"/>
      <c r="BF104" s="528"/>
      <c r="BG104" s="528"/>
      <c r="BH104" s="528"/>
      <c r="BI104" s="528"/>
      <c r="BJ104" s="528"/>
      <c r="BK104" s="528"/>
      <c r="BL104" s="528"/>
      <c r="BM104" s="528"/>
      <c r="BN104" s="528"/>
      <c r="BO104" s="528"/>
      <c r="BP104" s="528"/>
      <c r="BQ104" s="528"/>
      <c r="BR104" s="528"/>
      <c r="BS104" s="528"/>
      <c r="BT104" s="528"/>
      <c r="BU104" s="528"/>
      <c r="BV104" s="528"/>
      <c r="BW104" s="528"/>
      <c r="BX104" s="528"/>
      <c r="BY104" s="528"/>
      <c r="BZ104" s="528"/>
      <c r="CA104" s="528"/>
      <c r="CB104" s="528"/>
      <c r="CC104" s="528"/>
      <c r="CD104" s="528"/>
      <c r="CE104" s="528"/>
      <c r="CF104" s="528"/>
      <c r="CG104" s="528"/>
      <c r="CH104" s="528"/>
      <c r="CI104" s="528"/>
      <c r="CJ104" s="528"/>
      <c r="CK104" s="528"/>
      <c r="CL104" s="528"/>
      <c r="CM104" s="528"/>
      <c r="CN104" s="528"/>
      <c r="CO104" s="528"/>
      <c r="CP104" s="528"/>
      <c r="CQ104" s="528"/>
      <c r="CR104" s="528"/>
      <c r="CS104" s="528"/>
      <c r="CT104" s="528"/>
      <c r="CU104" s="528"/>
      <c r="CV104" s="528"/>
      <c r="CW104" s="528"/>
      <c r="CX104" s="528"/>
      <c r="CY104" s="528"/>
      <c r="CZ104" s="528"/>
      <c r="DA104" s="528"/>
      <c r="DB104" s="528"/>
      <c r="DC104" s="528"/>
      <c r="DD104" s="528"/>
      <c r="DE104" s="528"/>
      <c r="DF104" s="528"/>
      <c r="DG104" s="528"/>
      <c r="DH104" s="528"/>
      <c r="DI104" s="528"/>
      <c r="DJ104" s="528"/>
      <c r="DK104" s="528"/>
      <c r="DL104" s="528"/>
      <c r="DM104" s="528"/>
      <c r="DN104" s="528"/>
      <c r="DO104" s="528"/>
      <c r="DP104" s="528"/>
      <c r="DQ104" s="528"/>
      <c r="DR104" s="528"/>
      <c r="DS104" s="528"/>
      <c r="DT104" s="528"/>
      <c r="DU104" s="528"/>
      <c r="DV104" s="528"/>
      <c r="DW104" s="528"/>
      <c r="DX104" s="528"/>
      <c r="DY104" s="528"/>
      <c r="DZ104" s="528"/>
      <c r="EA104" s="528"/>
      <c r="EB104" s="528"/>
      <c r="EC104" s="528"/>
      <c r="ED104" s="528"/>
      <c r="EE104" s="528"/>
      <c r="EF104" s="528"/>
      <c r="EG104" s="528"/>
      <c r="EH104" s="528"/>
      <c r="EI104" s="528"/>
      <c r="EJ104" s="528"/>
      <c r="EK104" s="528"/>
      <c r="EL104" s="528"/>
      <c r="EM104" s="528"/>
      <c r="EN104" s="528"/>
      <c r="EO104" s="528"/>
      <c r="EP104" s="528"/>
      <c r="EQ104" s="528"/>
      <c r="ER104" s="528"/>
      <c r="ES104" s="528"/>
      <c r="ET104" s="528"/>
      <c r="EU104" s="528"/>
      <c r="EV104" s="528"/>
      <c r="EW104" s="528"/>
      <c r="EX104" s="528"/>
      <c r="EY104" s="528"/>
      <c r="EZ104" s="528"/>
      <c r="FA104" s="528"/>
      <c r="FB104" s="528"/>
      <c r="FC104" s="528"/>
      <c r="FD104" s="528"/>
      <c r="FE104" s="528"/>
      <c r="FF104" s="528"/>
      <c r="FG104" s="528"/>
      <c r="FH104" s="528"/>
      <c r="FI104" s="528"/>
      <c r="FJ104" s="528"/>
      <c r="FK104" s="528"/>
      <c r="FL104" s="528"/>
      <c r="FM104" s="528"/>
      <c r="FN104" s="528"/>
      <c r="FO104" s="528"/>
      <c r="FP104" s="528"/>
      <c r="FQ104" s="528"/>
    </row>
    <row r="105" spans="1:173" ht="6.75" customHeight="1" x14ac:dyDescent="0.25">
      <c r="A105" s="595"/>
      <c r="B105" s="611"/>
      <c r="C105" s="440"/>
      <c r="D105" s="440"/>
      <c r="E105" s="616"/>
      <c r="F105" s="613"/>
      <c r="G105" s="617"/>
      <c r="H105" s="613"/>
      <c r="I105" s="613"/>
      <c r="J105" s="613"/>
      <c r="K105" s="613"/>
      <c r="L105" s="613"/>
      <c r="M105" s="613"/>
      <c r="N105" s="613"/>
      <c r="O105" s="613"/>
      <c r="P105" s="613"/>
      <c r="Q105" s="613"/>
      <c r="R105" s="613"/>
      <c r="S105" s="613"/>
      <c r="T105" s="613"/>
      <c r="U105" s="528"/>
      <c r="V105" s="597"/>
      <c r="W105" s="597"/>
      <c r="X105" s="597"/>
      <c r="Y105" s="597"/>
      <c r="Z105" s="528"/>
      <c r="AA105" s="528"/>
      <c r="AB105" s="528"/>
      <c r="AC105" s="528"/>
      <c r="AD105" s="528"/>
      <c r="AE105" s="528"/>
      <c r="AF105" s="528"/>
      <c r="AG105" s="528"/>
      <c r="AH105" s="528"/>
      <c r="AI105" s="528"/>
      <c r="AJ105" s="528"/>
      <c r="AK105" s="528"/>
      <c r="AL105" s="528"/>
      <c r="AM105" s="528"/>
      <c r="AN105" s="528"/>
      <c r="AO105" s="528"/>
      <c r="AP105" s="528"/>
      <c r="AQ105" s="528"/>
      <c r="AR105" s="528"/>
      <c r="AS105" s="528"/>
      <c r="AT105" s="528"/>
      <c r="AU105" s="528"/>
      <c r="AV105" s="528"/>
      <c r="AW105" s="528"/>
      <c r="AX105" s="528"/>
      <c r="AY105" s="528"/>
      <c r="AZ105" s="528"/>
      <c r="BA105" s="528"/>
      <c r="BB105" s="528"/>
      <c r="BC105" s="528"/>
      <c r="BD105" s="528"/>
      <c r="BE105" s="528"/>
      <c r="BF105" s="528"/>
      <c r="BG105" s="528"/>
      <c r="BH105" s="528"/>
      <c r="BI105" s="528"/>
      <c r="BJ105" s="528"/>
      <c r="BK105" s="528"/>
      <c r="BL105" s="528"/>
      <c r="BM105" s="528"/>
      <c r="BN105" s="528"/>
      <c r="BO105" s="528"/>
      <c r="BP105" s="528"/>
      <c r="BQ105" s="528"/>
      <c r="BR105" s="528"/>
      <c r="BS105" s="528"/>
      <c r="BT105" s="528"/>
      <c r="BU105" s="528"/>
      <c r="BV105" s="528"/>
      <c r="BW105" s="528"/>
      <c r="BX105" s="528"/>
      <c r="BY105" s="528"/>
      <c r="BZ105" s="528"/>
      <c r="CA105" s="528"/>
      <c r="CB105" s="528"/>
      <c r="CC105" s="528"/>
      <c r="CD105" s="528"/>
      <c r="CE105" s="528"/>
      <c r="CF105" s="528"/>
      <c r="CG105" s="528"/>
      <c r="CH105" s="528"/>
      <c r="CI105" s="528"/>
      <c r="CJ105" s="528"/>
      <c r="CK105" s="528"/>
      <c r="CL105" s="528"/>
      <c r="CM105" s="528"/>
      <c r="CN105" s="528"/>
      <c r="CO105" s="528"/>
      <c r="CP105" s="528"/>
      <c r="CQ105" s="528"/>
      <c r="CR105" s="528"/>
      <c r="CS105" s="528"/>
      <c r="CT105" s="528"/>
      <c r="CU105" s="528"/>
      <c r="CV105" s="528"/>
      <c r="CW105" s="528"/>
      <c r="CX105" s="528"/>
      <c r="CY105" s="528"/>
      <c r="CZ105" s="528"/>
      <c r="DA105" s="528"/>
      <c r="DB105" s="528"/>
      <c r="DC105" s="528"/>
      <c r="DD105" s="528"/>
      <c r="DE105" s="528"/>
      <c r="DF105" s="528"/>
      <c r="DG105" s="528"/>
      <c r="DH105" s="528"/>
      <c r="DI105" s="528"/>
      <c r="DJ105" s="528"/>
      <c r="DK105" s="528"/>
      <c r="DL105" s="528"/>
      <c r="DM105" s="528"/>
      <c r="DN105" s="528"/>
      <c r="DO105" s="528"/>
      <c r="DP105" s="528"/>
      <c r="DQ105" s="528"/>
      <c r="DR105" s="528"/>
      <c r="DS105" s="528"/>
      <c r="DT105" s="528"/>
      <c r="DU105" s="528"/>
      <c r="DV105" s="528"/>
      <c r="DW105" s="528"/>
      <c r="DX105" s="528"/>
      <c r="DY105" s="528"/>
      <c r="DZ105" s="528"/>
      <c r="EA105" s="528"/>
      <c r="EB105" s="528"/>
      <c r="EC105" s="528"/>
      <c r="ED105" s="528"/>
      <c r="EE105" s="528"/>
      <c r="EF105" s="528"/>
      <c r="EG105" s="528"/>
      <c r="EH105" s="528"/>
      <c r="EI105" s="528"/>
      <c r="EJ105" s="528"/>
      <c r="EK105" s="528"/>
      <c r="EL105" s="528"/>
      <c r="EM105" s="528"/>
      <c r="EN105" s="528"/>
      <c r="EO105" s="528"/>
      <c r="EP105" s="528"/>
      <c r="EQ105" s="528"/>
      <c r="ER105" s="528"/>
      <c r="ES105" s="528"/>
      <c r="ET105" s="528"/>
      <c r="EU105" s="528"/>
      <c r="EV105" s="528"/>
      <c r="EW105" s="528"/>
      <c r="EX105" s="528"/>
      <c r="EY105" s="528"/>
      <c r="EZ105" s="528"/>
      <c r="FA105" s="528"/>
      <c r="FB105" s="528"/>
      <c r="FC105" s="528"/>
      <c r="FD105" s="528"/>
      <c r="FE105" s="528"/>
      <c r="FF105" s="528"/>
      <c r="FG105" s="528"/>
      <c r="FH105" s="528"/>
      <c r="FI105" s="528"/>
      <c r="FJ105" s="528"/>
      <c r="FK105" s="528"/>
      <c r="FL105" s="528"/>
      <c r="FM105" s="528"/>
      <c r="FN105" s="528"/>
      <c r="FO105" s="528"/>
      <c r="FP105" s="528"/>
      <c r="FQ105" s="528"/>
    </row>
    <row r="106" spans="1:173" ht="12.75" customHeight="1" x14ac:dyDescent="0.25">
      <c r="A106" s="595"/>
      <c r="B106" s="611"/>
      <c r="C106" s="440" t="s">
        <v>2157</v>
      </c>
      <c r="D106" s="440" t="s">
        <v>2407</v>
      </c>
      <c r="E106" s="616"/>
      <c r="F106" s="613"/>
      <c r="G106" s="617"/>
      <c r="H106" s="613">
        <v>557</v>
      </c>
      <c r="I106" s="613"/>
      <c r="J106" s="626" t="s">
        <v>2406</v>
      </c>
      <c r="K106" s="626"/>
      <c r="L106" s="626" t="s">
        <v>2406</v>
      </c>
      <c r="M106" s="613"/>
      <c r="N106" s="613">
        <v>169</v>
      </c>
      <c r="O106" s="613"/>
      <c r="P106" s="613">
        <v>126</v>
      </c>
      <c r="Q106" s="613"/>
      <c r="R106" s="613">
        <v>81</v>
      </c>
      <c r="S106" s="613"/>
      <c r="T106" s="613">
        <v>83</v>
      </c>
      <c r="U106" s="528"/>
      <c r="V106" s="597"/>
      <c r="W106" s="597"/>
      <c r="X106" s="597"/>
      <c r="Y106" s="597"/>
      <c r="Z106" s="528"/>
      <c r="AA106" s="528"/>
      <c r="AB106" s="528"/>
      <c r="AC106" s="597"/>
      <c r="AD106" s="528"/>
      <c r="AE106" s="597"/>
      <c r="AF106" s="528"/>
      <c r="AG106" s="597"/>
      <c r="AH106" s="528"/>
      <c r="AI106" s="597"/>
      <c r="AJ106" s="528"/>
      <c r="AK106" s="597"/>
      <c r="AL106" s="528"/>
      <c r="AM106" s="597"/>
      <c r="AN106" s="528"/>
      <c r="AO106" s="597"/>
      <c r="AP106" s="528"/>
      <c r="AQ106" s="528"/>
      <c r="AR106" s="528"/>
      <c r="AS106" s="528"/>
      <c r="AT106" s="528"/>
      <c r="AU106" s="528"/>
      <c r="AV106" s="528"/>
      <c r="AW106" s="528"/>
      <c r="AX106" s="528"/>
      <c r="AY106" s="528"/>
      <c r="AZ106" s="528"/>
      <c r="BA106" s="528"/>
      <c r="BB106" s="528"/>
      <c r="BC106" s="528"/>
      <c r="BD106" s="528"/>
      <c r="BE106" s="528"/>
      <c r="BF106" s="528"/>
      <c r="BG106" s="528"/>
      <c r="BH106" s="528"/>
      <c r="BI106" s="528"/>
      <c r="BJ106" s="528"/>
      <c r="BK106" s="528"/>
      <c r="BL106" s="528"/>
      <c r="BM106" s="528"/>
      <c r="BN106" s="528"/>
      <c r="BO106" s="528"/>
      <c r="BP106" s="528"/>
      <c r="BQ106" s="528"/>
      <c r="BR106" s="528"/>
      <c r="BS106" s="528"/>
      <c r="BT106" s="528"/>
      <c r="BU106" s="528"/>
      <c r="BV106" s="528"/>
      <c r="BW106" s="528"/>
      <c r="BX106" s="528"/>
      <c r="BY106" s="528"/>
      <c r="BZ106" s="528"/>
      <c r="CA106" s="528"/>
      <c r="CB106" s="528"/>
      <c r="CC106" s="528"/>
      <c r="CD106" s="528"/>
      <c r="CE106" s="528"/>
      <c r="CF106" s="528"/>
      <c r="CG106" s="528"/>
      <c r="CH106" s="528"/>
      <c r="CI106" s="528"/>
      <c r="CJ106" s="528"/>
      <c r="CK106" s="528"/>
      <c r="CL106" s="528"/>
      <c r="CM106" s="528"/>
      <c r="CN106" s="528"/>
      <c r="CO106" s="528"/>
      <c r="CP106" s="528"/>
      <c r="CQ106" s="528"/>
      <c r="CR106" s="528"/>
      <c r="CS106" s="528"/>
      <c r="CT106" s="528"/>
      <c r="CU106" s="528"/>
      <c r="CV106" s="528"/>
      <c r="CW106" s="528"/>
      <c r="CX106" s="528"/>
      <c r="CY106" s="528"/>
      <c r="CZ106" s="528"/>
      <c r="DA106" s="528"/>
      <c r="DB106" s="528"/>
      <c r="DC106" s="528"/>
      <c r="DD106" s="528"/>
      <c r="DE106" s="528"/>
      <c r="DF106" s="528"/>
      <c r="DG106" s="528"/>
      <c r="DH106" s="528"/>
      <c r="DI106" s="528"/>
      <c r="DJ106" s="528"/>
      <c r="DK106" s="528"/>
      <c r="DL106" s="528"/>
      <c r="DM106" s="528"/>
      <c r="DN106" s="528"/>
      <c r="DO106" s="528"/>
      <c r="DP106" s="528"/>
      <c r="DQ106" s="528"/>
      <c r="DR106" s="528"/>
      <c r="DS106" s="528"/>
      <c r="DT106" s="528"/>
      <c r="DU106" s="528"/>
      <c r="DV106" s="528"/>
      <c r="DW106" s="528"/>
      <c r="DX106" s="528"/>
      <c r="DY106" s="528"/>
      <c r="DZ106" s="528"/>
      <c r="EA106" s="528"/>
      <c r="EB106" s="528"/>
      <c r="EC106" s="528"/>
      <c r="ED106" s="528"/>
      <c r="EE106" s="528"/>
      <c r="EF106" s="528"/>
      <c r="EG106" s="528"/>
      <c r="EH106" s="528"/>
      <c r="EI106" s="528"/>
      <c r="EJ106" s="528"/>
      <c r="EK106" s="528"/>
      <c r="EL106" s="528"/>
      <c r="EM106" s="528"/>
      <c r="EN106" s="528"/>
      <c r="EO106" s="528"/>
      <c r="EP106" s="528"/>
      <c r="EQ106" s="528"/>
      <c r="ER106" s="528"/>
      <c r="ES106" s="528"/>
      <c r="ET106" s="528"/>
      <c r="EU106" s="528"/>
      <c r="EV106" s="528"/>
      <c r="EW106" s="528"/>
      <c r="EX106" s="528"/>
      <c r="EY106" s="528"/>
      <c r="EZ106" s="528"/>
      <c r="FA106" s="528"/>
      <c r="FB106" s="528"/>
      <c r="FC106" s="528"/>
      <c r="FD106" s="528"/>
      <c r="FE106" s="528"/>
      <c r="FF106" s="528"/>
      <c r="FG106" s="528"/>
      <c r="FH106" s="528"/>
      <c r="FI106" s="528"/>
      <c r="FJ106" s="528"/>
      <c r="FK106" s="528"/>
      <c r="FL106" s="528"/>
      <c r="FM106" s="528"/>
      <c r="FN106" s="528"/>
      <c r="FO106" s="528"/>
      <c r="FP106" s="528"/>
      <c r="FQ106" s="528"/>
    </row>
    <row r="107" spans="1:173" ht="12.75" customHeight="1" x14ac:dyDescent="0.25">
      <c r="A107" s="595"/>
      <c r="B107" s="611"/>
      <c r="C107" s="440" t="s">
        <v>2158</v>
      </c>
      <c r="D107" s="440" t="s">
        <v>2408</v>
      </c>
      <c r="E107" s="616"/>
      <c r="F107" s="613"/>
      <c r="G107" s="617"/>
      <c r="H107" s="613">
        <v>748</v>
      </c>
      <c r="I107" s="613"/>
      <c r="J107" s="613">
        <v>58</v>
      </c>
      <c r="K107" s="613"/>
      <c r="L107" s="613">
        <v>91</v>
      </c>
      <c r="M107" s="613"/>
      <c r="N107" s="613">
        <v>204</v>
      </c>
      <c r="O107" s="613"/>
      <c r="P107" s="613">
        <v>151</v>
      </c>
      <c r="Q107" s="613"/>
      <c r="R107" s="613">
        <v>120</v>
      </c>
      <c r="S107" s="613"/>
      <c r="T107" s="613">
        <v>124</v>
      </c>
      <c r="U107" s="528"/>
      <c r="V107" s="597"/>
      <c r="W107" s="597"/>
      <c r="X107" s="597"/>
      <c r="Y107" s="597"/>
      <c r="Z107" s="528"/>
      <c r="AA107" s="528"/>
      <c r="AB107" s="528"/>
      <c r="AC107" s="597"/>
      <c r="AD107" s="528"/>
      <c r="AE107" s="597"/>
      <c r="AF107" s="528"/>
      <c r="AG107" s="597"/>
      <c r="AH107" s="528"/>
      <c r="AI107" s="597"/>
      <c r="AJ107" s="528"/>
      <c r="AK107" s="597"/>
      <c r="AL107" s="528"/>
      <c r="AM107" s="597"/>
      <c r="AN107" s="528"/>
      <c r="AO107" s="597"/>
      <c r="AP107" s="528"/>
      <c r="AQ107" s="528"/>
      <c r="AR107" s="528"/>
      <c r="AS107" s="528"/>
      <c r="AT107" s="528"/>
      <c r="AU107" s="528"/>
      <c r="AV107" s="528"/>
      <c r="AW107" s="528"/>
      <c r="AX107" s="528"/>
      <c r="AY107" s="528"/>
      <c r="AZ107" s="528"/>
      <c r="BA107" s="528"/>
      <c r="BB107" s="528"/>
      <c r="BC107" s="528"/>
      <c r="BD107" s="528"/>
      <c r="BE107" s="528"/>
      <c r="BF107" s="528"/>
      <c r="BG107" s="528"/>
      <c r="BH107" s="528"/>
      <c r="BI107" s="528"/>
      <c r="BJ107" s="528"/>
      <c r="BK107" s="528"/>
      <c r="BL107" s="528"/>
      <c r="BM107" s="528"/>
      <c r="BN107" s="528"/>
      <c r="BO107" s="528"/>
      <c r="BP107" s="528"/>
      <c r="BQ107" s="528"/>
      <c r="BR107" s="528"/>
      <c r="BS107" s="528"/>
      <c r="BT107" s="528"/>
      <c r="BU107" s="528"/>
      <c r="BV107" s="528"/>
      <c r="BW107" s="528"/>
      <c r="BX107" s="528"/>
      <c r="BY107" s="528"/>
      <c r="BZ107" s="528"/>
      <c r="CA107" s="528"/>
      <c r="CB107" s="528"/>
      <c r="CC107" s="528"/>
      <c r="CD107" s="528"/>
      <c r="CE107" s="528"/>
      <c r="CF107" s="528"/>
      <c r="CG107" s="528"/>
      <c r="CH107" s="528"/>
      <c r="CI107" s="528"/>
      <c r="CJ107" s="528"/>
      <c r="CK107" s="528"/>
      <c r="CL107" s="528"/>
      <c r="CM107" s="528"/>
      <c r="CN107" s="528"/>
      <c r="CO107" s="528"/>
      <c r="CP107" s="528"/>
      <c r="CQ107" s="528"/>
      <c r="CR107" s="528"/>
      <c r="CS107" s="528"/>
      <c r="CT107" s="528"/>
      <c r="CU107" s="528"/>
      <c r="CV107" s="528"/>
      <c r="CW107" s="528"/>
      <c r="CX107" s="528"/>
      <c r="CY107" s="528"/>
      <c r="CZ107" s="528"/>
      <c r="DA107" s="528"/>
      <c r="DB107" s="528"/>
      <c r="DC107" s="528"/>
      <c r="DD107" s="528"/>
      <c r="DE107" s="528"/>
      <c r="DF107" s="528"/>
      <c r="DG107" s="528"/>
      <c r="DH107" s="528"/>
      <c r="DI107" s="528"/>
      <c r="DJ107" s="528"/>
      <c r="DK107" s="528"/>
      <c r="DL107" s="528"/>
      <c r="DM107" s="528"/>
      <c r="DN107" s="528"/>
      <c r="DO107" s="528"/>
      <c r="DP107" s="528"/>
      <c r="DQ107" s="528"/>
      <c r="DR107" s="528"/>
      <c r="DS107" s="528"/>
      <c r="DT107" s="528"/>
      <c r="DU107" s="528"/>
      <c r="DV107" s="528"/>
      <c r="DW107" s="528"/>
      <c r="DX107" s="528"/>
      <c r="DY107" s="528"/>
      <c r="DZ107" s="528"/>
      <c r="EA107" s="528"/>
      <c r="EB107" s="528"/>
      <c r="EC107" s="528"/>
      <c r="ED107" s="528"/>
      <c r="EE107" s="528"/>
      <c r="EF107" s="528"/>
      <c r="EG107" s="528"/>
      <c r="EH107" s="528"/>
      <c r="EI107" s="528"/>
      <c r="EJ107" s="528"/>
      <c r="EK107" s="528"/>
      <c r="EL107" s="528"/>
      <c r="EM107" s="528"/>
      <c r="EN107" s="528"/>
      <c r="EO107" s="528"/>
      <c r="EP107" s="528"/>
      <c r="EQ107" s="528"/>
      <c r="ER107" s="528"/>
      <c r="ES107" s="528"/>
      <c r="ET107" s="528"/>
      <c r="EU107" s="528"/>
      <c r="EV107" s="528"/>
      <c r="EW107" s="528"/>
      <c r="EX107" s="528"/>
      <c r="EY107" s="528"/>
      <c r="EZ107" s="528"/>
      <c r="FA107" s="528"/>
      <c r="FB107" s="528"/>
      <c r="FC107" s="528"/>
      <c r="FD107" s="528"/>
      <c r="FE107" s="528"/>
      <c r="FF107" s="528"/>
      <c r="FG107" s="528"/>
      <c r="FH107" s="528"/>
      <c r="FI107" s="528"/>
      <c r="FJ107" s="528"/>
      <c r="FK107" s="528"/>
      <c r="FL107" s="528"/>
      <c r="FM107" s="528"/>
      <c r="FN107" s="528"/>
      <c r="FO107" s="528"/>
      <c r="FP107" s="528"/>
      <c r="FQ107" s="528"/>
    </row>
    <row r="108" spans="1:173" ht="12.75" customHeight="1" x14ac:dyDescent="0.25">
      <c r="A108" s="595"/>
      <c r="B108" s="611"/>
      <c r="C108" s="440" t="s">
        <v>2159</v>
      </c>
      <c r="D108" s="440" t="s">
        <v>2160</v>
      </c>
      <c r="E108" s="616"/>
      <c r="F108" s="613"/>
      <c r="G108" s="617"/>
      <c r="H108" s="613">
        <v>1013</v>
      </c>
      <c r="I108" s="613"/>
      <c r="J108" s="613">
        <v>63</v>
      </c>
      <c r="K108" s="613"/>
      <c r="L108" s="613">
        <v>97</v>
      </c>
      <c r="M108" s="613"/>
      <c r="N108" s="613">
        <v>283</v>
      </c>
      <c r="O108" s="613"/>
      <c r="P108" s="613">
        <v>253</v>
      </c>
      <c r="Q108" s="613"/>
      <c r="R108" s="613">
        <v>178</v>
      </c>
      <c r="S108" s="613"/>
      <c r="T108" s="613">
        <v>139</v>
      </c>
      <c r="U108" s="528"/>
      <c r="V108" s="597"/>
      <c r="W108" s="597"/>
      <c r="X108" s="597"/>
      <c r="Y108" s="597"/>
      <c r="Z108" s="528"/>
      <c r="AA108" s="528"/>
      <c r="AB108" s="528"/>
      <c r="AC108" s="597"/>
      <c r="AD108" s="528"/>
      <c r="AE108" s="597"/>
      <c r="AF108" s="528"/>
      <c r="AG108" s="597"/>
      <c r="AH108" s="528"/>
      <c r="AI108" s="597"/>
      <c r="AJ108" s="528"/>
      <c r="AK108" s="597"/>
      <c r="AL108" s="528"/>
      <c r="AM108" s="597"/>
      <c r="AN108" s="528"/>
      <c r="AO108" s="597"/>
      <c r="AP108" s="528"/>
      <c r="AQ108" s="528"/>
      <c r="AR108" s="528"/>
      <c r="AS108" s="528"/>
      <c r="AT108" s="528"/>
      <c r="AU108" s="528"/>
      <c r="AV108" s="528"/>
      <c r="AW108" s="528"/>
      <c r="AX108" s="528"/>
      <c r="AY108" s="528"/>
      <c r="AZ108" s="528"/>
      <c r="BA108" s="528"/>
      <c r="BB108" s="528"/>
      <c r="BC108" s="528"/>
      <c r="BD108" s="528"/>
      <c r="BE108" s="528"/>
      <c r="BF108" s="528"/>
      <c r="BG108" s="528"/>
      <c r="BH108" s="528"/>
      <c r="BI108" s="528"/>
      <c r="BJ108" s="528"/>
      <c r="BK108" s="528"/>
      <c r="BL108" s="528"/>
      <c r="BM108" s="528"/>
      <c r="BN108" s="528"/>
      <c r="BO108" s="528"/>
      <c r="BP108" s="528"/>
      <c r="BQ108" s="528"/>
      <c r="BR108" s="528"/>
      <c r="BS108" s="528"/>
      <c r="BT108" s="528"/>
      <c r="BU108" s="528"/>
      <c r="BV108" s="528"/>
      <c r="BW108" s="528"/>
      <c r="BX108" s="528"/>
      <c r="BY108" s="528"/>
      <c r="BZ108" s="528"/>
      <c r="CA108" s="528"/>
      <c r="CB108" s="528"/>
      <c r="CC108" s="528"/>
      <c r="CD108" s="528"/>
      <c r="CE108" s="528"/>
      <c r="CF108" s="528"/>
      <c r="CG108" s="528"/>
      <c r="CH108" s="528"/>
      <c r="CI108" s="528"/>
      <c r="CJ108" s="528"/>
      <c r="CK108" s="528"/>
      <c r="CL108" s="528"/>
      <c r="CM108" s="528"/>
      <c r="CN108" s="528"/>
      <c r="CO108" s="528"/>
      <c r="CP108" s="528"/>
      <c r="CQ108" s="528"/>
      <c r="CR108" s="528"/>
      <c r="CS108" s="528"/>
      <c r="CT108" s="528"/>
      <c r="CU108" s="528"/>
      <c r="CV108" s="528"/>
      <c r="CW108" s="528"/>
      <c r="CX108" s="528"/>
      <c r="CY108" s="528"/>
      <c r="CZ108" s="528"/>
      <c r="DA108" s="528"/>
      <c r="DB108" s="528"/>
      <c r="DC108" s="528"/>
      <c r="DD108" s="528"/>
      <c r="DE108" s="528"/>
      <c r="DF108" s="528"/>
      <c r="DG108" s="528"/>
      <c r="DH108" s="528"/>
      <c r="DI108" s="528"/>
      <c r="DJ108" s="528"/>
      <c r="DK108" s="528"/>
      <c r="DL108" s="528"/>
      <c r="DM108" s="528"/>
      <c r="DN108" s="528"/>
      <c r="DO108" s="528"/>
      <c r="DP108" s="528"/>
      <c r="DQ108" s="528"/>
      <c r="DR108" s="528"/>
      <c r="DS108" s="528"/>
      <c r="DT108" s="528"/>
      <c r="DU108" s="528"/>
      <c r="DV108" s="528"/>
      <c r="DW108" s="528"/>
      <c r="DX108" s="528"/>
      <c r="DY108" s="528"/>
      <c r="DZ108" s="528"/>
      <c r="EA108" s="528"/>
      <c r="EB108" s="528"/>
      <c r="EC108" s="528"/>
      <c r="ED108" s="528"/>
      <c r="EE108" s="528"/>
      <c r="EF108" s="528"/>
      <c r="EG108" s="528"/>
      <c r="EH108" s="528"/>
      <c r="EI108" s="528"/>
      <c r="EJ108" s="528"/>
      <c r="EK108" s="528"/>
      <c r="EL108" s="528"/>
      <c r="EM108" s="528"/>
      <c r="EN108" s="528"/>
      <c r="EO108" s="528"/>
      <c r="EP108" s="528"/>
      <c r="EQ108" s="528"/>
      <c r="ER108" s="528"/>
      <c r="ES108" s="528"/>
      <c r="ET108" s="528"/>
      <c r="EU108" s="528"/>
      <c r="EV108" s="528"/>
      <c r="EW108" s="528"/>
      <c r="EX108" s="528"/>
      <c r="EY108" s="528"/>
      <c r="EZ108" s="528"/>
      <c r="FA108" s="528"/>
      <c r="FB108" s="528"/>
      <c r="FC108" s="528"/>
      <c r="FD108" s="528"/>
      <c r="FE108" s="528"/>
      <c r="FF108" s="528"/>
      <c r="FG108" s="528"/>
      <c r="FH108" s="528"/>
      <c r="FI108" s="528"/>
      <c r="FJ108" s="528"/>
      <c r="FK108" s="528"/>
      <c r="FL108" s="528"/>
      <c r="FM108" s="528"/>
      <c r="FN108" s="528"/>
      <c r="FO108" s="528"/>
      <c r="FP108" s="528"/>
      <c r="FQ108" s="528"/>
    </row>
    <row r="109" spans="1:173" ht="12.75" customHeight="1" x14ac:dyDescent="0.25">
      <c r="A109" s="595"/>
      <c r="B109" s="611"/>
      <c r="C109" s="440" t="s">
        <v>2161</v>
      </c>
      <c r="D109" s="440" t="s">
        <v>2354</v>
      </c>
      <c r="E109" s="616"/>
      <c r="F109" s="613"/>
      <c r="G109" s="617"/>
      <c r="H109" s="613">
        <v>746</v>
      </c>
      <c r="I109" s="613"/>
      <c r="J109" s="613">
        <v>44</v>
      </c>
      <c r="K109" s="613"/>
      <c r="L109" s="613">
        <v>73</v>
      </c>
      <c r="M109" s="613"/>
      <c r="N109" s="613">
        <v>210</v>
      </c>
      <c r="O109" s="613"/>
      <c r="P109" s="613">
        <v>190</v>
      </c>
      <c r="Q109" s="613"/>
      <c r="R109" s="613">
        <v>115</v>
      </c>
      <c r="S109" s="613"/>
      <c r="T109" s="613">
        <v>114</v>
      </c>
      <c r="U109" s="528"/>
      <c r="V109" s="597"/>
      <c r="W109" s="597"/>
      <c r="X109" s="597"/>
      <c r="Y109" s="597"/>
      <c r="Z109" s="528"/>
      <c r="AA109" s="528"/>
      <c r="AB109" s="528"/>
      <c r="AC109" s="597"/>
      <c r="AD109" s="528"/>
      <c r="AE109" s="597"/>
      <c r="AF109" s="528"/>
      <c r="AG109" s="597"/>
      <c r="AH109" s="528"/>
      <c r="AI109" s="597"/>
      <c r="AJ109" s="528"/>
      <c r="AK109" s="597"/>
      <c r="AL109" s="528"/>
      <c r="AM109" s="597"/>
      <c r="AN109" s="528"/>
      <c r="AO109" s="597"/>
      <c r="AP109" s="528"/>
      <c r="AQ109" s="528"/>
      <c r="AR109" s="528"/>
      <c r="AS109" s="528"/>
      <c r="AT109" s="528"/>
      <c r="AU109" s="528"/>
      <c r="AV109" s="528"/>
      <c r="AW109" s="528"/>
      <c r="AX109" s="528"/>
      <c r="AY109" s="528"/>
      <c r="AZ109" s="528"/>
      <c r="BA109" s="528"/>
      <c r="BB109" s="528"/>
      <c r="BC109" s="528"/>
      <c r="BD109" s="528"/>
      <c r="BE109" s="528"/>
      <c r="BF109" s="528"/>
      <c r="BG109" s="528"/>
      <c r="BH109" s="528"/>
      <c r="BI109" s="528"/>
      <c r="BJ109" s="528"/>
      <c r="BK109" s="528"/>
      <c r="BL109" s="528"/>
      <c r="BM109" s="528"/>
      <c r="BN109" s="528"/>
      <c r="BO109" s="528"/>
      <c r="BP109" s="528"/>
      <c r="BQ109" s="528"/>
      <c r="BR109" s="528"/>
      <c r="BS109" s="528"/>
      <c r="BT109" s="528"/>
      <c r="BU109" s="528"/>
      <c r="BV109" s="528"/>
      <c r="BW109" s="528"/>
      <c r="BX109" s="528"/>
      <c r="BY109" s="528"/>
      <c r="BZ109" s="528"/>
      <c r="CA109" s="528"/>
      <c r="CB109" s="528"/>
      <c r="CC109" s="528"/>
      <c r="CD109" s="528"/>
      <c r="CE109" s="528"/>
      <c r="CF109" s="528"/>
      <c r="CG109" s="528"/>
      <c r="CH109" s="528"/>
      <c r="CI109" s="528"/>
      <c r="CJ109" s="528"/>
      <c r="CK109" s="528"/>
      <c r="CL109" s="528"/>
      <c r="CM109" s="528"/>
      <c r="CN109" s="528"/>
      <c r="CO109" s="528"/>
      <c r="CP109" s="528"/>
      <c r="CQ109" s="528"/>
      <c r="CR109" s="528"/>
      <c r="CS109" s="528"/>
      <c r="CT109" s="528"/>
      <c r="CU109" s="528"/>
      <c r="CV109" s="528"/>
      <c r="CW109" s="528"/>
      <c r="CX109" s="528"/>
      <c r="CY109" s="528"/>
      <c r="CZ109" s="528"/>
      <c r="DA109" s="528"/>
      <c r="DB109" s="528"/>
      <c r="DC109" s="528"/>
      <c r="DD109" s="528"/>
      <c r="DE109" s="528"/>
      <c r="DF109" s="528"/>
      <c r="DG109" s="528"/>
      <c r="DH109" s="528"/>
      <c r="DI109" s="528"/>
      <c r="DJ109" s="528"/>
      <c r="DK109" s="528"/>
      <c r="DL109" s="528"/>
      <c r="DM109" s="528"/>
      <c r="DN109" s="528"/>
      <c r="DO109" s="528"/>
      <c r="DP109" s="528"/>
      <c r="DQ109" s="528"/>
      <c r="DR109" s="528"/>
      <c r="DS109" s="528"/>
      <c r="DT109" s="528"/>
      <c r="DU109" s="528"/>
      <c r="DV109" s="528"/>
      <c r="DW109" s="528"/>
      <c r="DX109" s="528"/>
      <c r="DY109" s="528"/>
      <c r="DZ109" s="528"/>
      <c r="EA109" s="528"/>
      <c r="EB109" s="528"/>
      <c r="EC109" s="528"/>
      <c r="ED109" s="528"/>
      <c r="EE109" s="528"/>
      <c r="EF109" s="528"/>
      <c r="EG109" s="528"/>
      <c r="EH109" s="528"/>
      <c r="EI109" s="528"/>
      <c r="EJ109" s="528"/>
      <c r="EK109" s="528"/>
      <c r="EL109" s="528"/>
      <c r="EM109" s="528"/>
      <c r="EN109" s="528"/>
      <c r="EO109" s="528"/>
      <c r="EP109" s="528"/>
      <c r="EQ109" s="528"/>
      <c r="ER109" s="528"/>
      <c r="ES109" s="528"/>
      <c r="ET109" s="528"/>
      <c r="EU109" s="528"/>
      <c r="EV109" s="528"/>
      <c r="EW109" s="528"/>
      <c r="EX109" s="528"/>
      <c r="EY109" s="528"/>
      <c r="EZ109" s="528"/>
      <c r="FA109" s="528"/>
      <c r="FB109" s="528"/>
      <c r="FC109" s="528"/>
      <c r="FD109" s="528"/>
      <c r="FE109" s="528"/>
      <c r="FF109" s="528"/>
      <c r="FG109" s="528"/>
      <c r="FH109" s="528"/>
      <c r="FI109" s="528"/>
      <c r="FJ109" s="528"/>
      <c r="FK109" s="528"/>
      <c r="FL109" s="528"/>
      <c r="FM109" s="528"/>
      <c r="FN109" s="528"/>
      <c r="FO109" s="528"/>
      <c r="FP109" s="528"/>
      <c r="FQ109" s="528"/>
    </row>
    <row r="110" spans="1:173" ht="12.75" customHeight="1" x14ac:dyDescent="0.25">
      <c r="A110" s="595"/>
      <c r="B110" s="611"/>
      <c r="C110" s="440" t="s">
        <v>2162</v>
      </c>
      <c r="D110" s="440" t="s">
        <v>2355</v>
      </c>
      <c r="E110" s="616"/>
      <c r="F110" s="613"/>
      <c r="G110" s="617"/>
      <c r="H110" s="613">
        <v>514</v>
      </c>
      <c r="I110" s="613"/>
      <c r="J110" s="613">
        <v>43</v>
      </c>
      <c r="K110" s="613"/>
      <c r="L110" s="613">
        <v>55</v>
      </c>
      <c r="M110" s="613"/>
      <c r="N110" s="613">
        <v>147</v>
      </c>
      <c r="O110" s="613"/>
      <c r="P110" s="613">
        <v>115</v>
      </c>
      <c r="Q110" s="613"/>
      <c r="R110" s="613">
        <v>88</v>
      </c>
      <c r="S110" s="613"/>
      <c r="T110" s="613">
        <v>66</v>
      </c>
      <c r="U110" s="528"/>
      <c r="V110" s="597"/>
      <c r="W110" s="597"/>
      <c r="X110" s="597"/>
      <c r="Y110" s="597"/>
      <c r="Z110" s="528"/>
      <c r="AA110" s="528"/>
      <c r="AB110" s="528"/>
      <c r="AC110" s="597"/>
      <c r="AD110" s="528"/>
      <c r="AE110" s="597"/>
      <c r="AF110" s="528"/>
      <c r="AG110" s="597"/>
      <c r="AH110" s="528"/>
      <c r="AI110" s="597"/>
      <c r="AJ110" s="528"/>
      <c r="AK110" s="597"/>
      <c r="AL110" s="528"/>
      <c r="AM110" s="597"/>
      <c r="AN110" s="528"/>
      <c r="AO110" s="597"/>
      <c r="AP110" s="528"/>
      <c r="AQ110" s="528"/>
      <c r="AR110" s="528"/>
      <c r="AS110" s="528"/>
      <c r="AT110" s="528"/>
      <c r="AU110" s="528"/>
      <c r="AV110" s="528"/>
      <c r="AW110" s="528"/>
      <c r="AX110" s="528"/>
      <c r="AY110" s="528"/>
      <c r="AZ110" s="528"/>
      <c r="BA110" s="528"/>
      <c r="BB110" s="528"/>
      <c r="BC110" s="528"/>
      <c r="BD110" s="528"/>
      <c r="BE110" s="528"/>
      <c r="BF110" s="528"/>
      <c r="BG110" s="528"/>
      <c r="BH110" s="528"/>
      <c r="BI110" s="528"/>
      <c r="BJ110" s="528"/>
      <c r="BK110" s="528"/>
      <c r="BL110" s="528"/>
      <c r="BM110" s="528"/>
      <c r="BN110" s="528"/>
      <c r="BO110" s="528"/>
      <c r="BP110" s="528"/>
      <c r="BQ110" s="528"/>
      <c r="BR110" s="528"/>
      <c r="BS110" s="528"/>
      <c r="BT110" s="528"/>
      <c r="BU110" s="528"/>
      <c r="BV110" s="528"/>
      <c r="BW110" s="528"/>
      <c r="BX110" s="528"/>
      <c r="BY110" s="528"/>
      <c r="BZ110" s="528"/>
      <c r="CA110" s="528"/>
      <c r="CB110" s="528"/>
      <c r="CC110" s="528"/>
      <c r="CD110" s="528"/>
      <c r="CE110" s="528"/>
      <c r="CF110" s="528"/>
      <c r="CG110" s="528"/>
      <c r="CH110" s="528"/>
      <c r="CI110" s="528"/>
      <c r="CJ110" s="528"/>
      <c r="CK110" s="528"/>
      <c r="CL110" s="528"/>
      <c r="CM110" s="528"/>
      <c r="CN110" s="528"/>
      <c r="CO110" s="528"/>
      <c r="CP110" s="528"/>
      <c r="CQ110" s="528"/>
      <c r="CR110" s="528"/>
      <c r="CS110" s="528"/>
      <c r="CT110" s="528"/>
      <c r="CU110" s="528"/>
      <c r="CV110" s="528"/>
      <c r="CW110" s="528"/>
      <c r="CX110" s="528"/>
      <c r="CY110" s="528"/>
      <c r="CZ110" s="528"/>
      <c r="DA110" s="528"/>
      <c r="DB110" s="528"/>
      <c r="DC110" s="528"/>
      <c r="DD110" s="528"/>
      <c r="DE110" s="528"/>
      <c r="DF110" s="528"/>
      <c r="DG110" s="528"/>
      <c r="DH110" s="528"/>
      <c r="DI110" s="528"/>
      <c r="DJ110" s="528"/>
      <c r="DK110" s="528"/>
      <c r="DL110" s="528"/>
      <c r="DM110" s="528"/>
      <c r="DN110" s="528"/>
      <c r="DO110" s="528"/>
      <c r="DP110" s="528"/>
      <c r="DQ110" s="528"/>
      <c r="DR110" s="528"/>
      <c r="DS110" s="528"/>
      <c r="DT110" s="528"/>
      <c r="DU110" s="528"/>
      <c r="DV110" s="528"/>
      <c r="DW110" s="528"/>
      <c r="DX110" s="528"/>
      <c r="DY110" s="528"/>
      <c r="DZ110" s="528"/>
      <c r="EA110" s="528"/>
      <c r="EB110" s="528"/>
      <c r="EC110" s="528"/>
      <c r="ED110" s="528"/>
      <c r="EE110" s="528"/>
      <c r="EF110" s="528"/>
      <c r="EG110" s="528"/>
      <c r="EH110" s="528"/>
      <c r="EI110" s="528"/>
      <c r="EJ110" s="528"/>
      <c r="EK110" s="528"/>
      <c r="EL110" s="528"/>
      <c r="EM110" s="528"/>
      <c r="EN110" s="528"/>
      <c r="EO110" s="528"/>
      <c r="EP110" s="528"/>
      <c r="EQ110" s="528"/>
      <c r="ER110" s="528"/>
      <c r="ES110" s="528"/>
      <c r="ET110" s="528"/>
      <c r="EU110" s="528"/>
      <c r="EV110" s="528"/>
      <c r="EW110" s="528"/>
      <c r="EX110" s="528"/>
      <c r="EY110" s="528"/>
      <c r="EZ110" s="528"/>
      <c r="FA110" s="528"/>
      <c r="FB110" s="528"/>
      <c r="FC110" s="528"/>
      <c r="FD110" s="528"/>
      <c r="FE110" s="528"/>
      <c r="FF110" s="528"/>
      <c r="FG110" s="528"/>
      <c r="FH110" s="528"/>
      <c r="FI110" s="528"/>
      <c r="FJ110" s="528"/>
      <c r="FK110" s="528"/>
      <c r="FL110" s="528"/>
      <c r="FM110" s="528"/>
      <c r="FN110" s="528"/>
      <c r="FO110" s="528"/>
      <c r="FP110" s="528"/>
      <c r="FQ110" s="528"/>
    </row>
    <row r="111" spans="1:173" ht="12.75" customHeight="1" x14ac:dyDescent="0.25">
      <c r="A111" s="595"/>
      <c r="B111" s="611"/>
      <c r="C111" s="440" t="s">
        <v>2163</v>
      </c>
      <c r="D111" s="440" t="s">
        <v>2356</v>
      </c>
      <c r="E111" s="616"/>
      <c r="F111" s="613"/>
      <c r="G111" s="617"/>
      <c r="H111" s="613">
        <v>665</v>
      </c>
      <c r="I111" s="613"/>
      <c r="J111" s="613">
        <v>37</v>
      </c>
      <c r="K111" s="613"/>
      <c r="L111" s="613">
        <v>55</v>
      </c>
      <c r="M111" s="613"/>
      <c r="N111" s="613">
        <v>220</v>
      </c>
      <c r="O111" s="613"/>
      <c r="P111" s="613">
        <v>139</v>
      </c>
      <c r="Q111" s="613"/>
      <c r="R111" s="613">
        <v>103</v>
      </c>
      <c r="S111" s="613"/>
      <c r="T111" s="613">
        <v>111</v>
      </c>
      <c r="U111" s="528"/>
      <c r="V111" s="597"/>
      <c r="W111" s="597"/>
      <c r="X111" s="597"/>
      <c r="Y111" s="597"/>
      <c r="Z111" s="528"/>
      <c r="AA111" s="528"/>
      <c r="AB111" s="528"/>
      <c r="AC111" s="597"/>
      <c r="AD111" s="528"/>
      <c r="AE111" s="597"/>
      <c r="AF111" s="528"/>
      <c r="AG111" s="597"/>
      <c r="AH111" s="528"/>
      <c r="AI111" s="597"/>
      <c r="AJ111" s="528"/>
      <c r="AK111" s="597"/>
      <c r="AL111" s="528"/>
      <c r="AM111" s="597"/>
      <c r="AN111" s="528"/>
      <c r="AO111" s="597"/>
      <c r="AP111" s="528"/>
      <c r="AQ111" s="528"/>
      <c r="AR111" s="528"/>
      <c r="AS111" s="528"/>
      <c r="AT111" s="528"/>
      <c r="AU111" s="528"/>
      <c r="AV111" s="528"/>
      <c r="AW111" s="528"/>
      <c r="AX111" s="528"/>
      <c r="AY111" s="528"/>
      <c r="AZ111" s="528"/>
      <c r="BA111" s="528"/>
      <c r="BB111" s="528"/>
      <c r="BC111" s="528"/>
      <c r="BD111" s="528"/>
      <c r="BE111" s="528"/>
      <c r="BF111" s="528"/>
      <c r="BG111" s="528"/>
      <c r="BH111" s="528"/>
      <c r="BI111" s="528"/>
      <c r="BJ111" s="528"/>
      <c r="BK111" s="528"/>
      <c r="BL111" s="528"/>
      <c r="BM111" s="528"/>
      <c r="BN111" s="528"/>
      <c r="BO111" s="528"/>
      <c r="BP111" s="528"/>
      <c r="BQ111" s="528"/>
      <c r="BR111" s="528"/>
      <c r="BS111" s="528"/>
      <c r="BT111" s="528"/>
      <c r="BU111" s="528"/>
      <c r="BV111" s="528"/>
      <c r="BW111" s="528"/>
      <c r="BX111" s="528"/>
      <c r="BY111" s="528"/>
      <c r="BZ111" s="528"/>
      <c r="CA111" s="528"/>
      <c r="CB111" s="528"/>
      <c r="CC111" s="528"/>
      <c r="CD111" s="528"/>
      <c r="CE111" s="528"/>
      <c r="CF111" s="528"/>
      <c r="CG111" s="528"/>
      <c r="CH111" s="528"/>
      <c r="CI111" s="528"/>
      <c r="CJ111" s="528"/>
      <c r="CK111" s="528"/>
      <c r="CL111" s="528"/>
      <c r="CM111" s="528"/>
      <c r="CN111" s="528"/>
      <c r="CO111" s="528"/>
      <c r="CP111" s="528"/>
      <c r="CQ111" s="528"/>
      <c r="CR111" s="528"/>
      <c r="CS111" s="528"/>
      <c r="CT111" s="528"/>
      <c r="CU111" s="528"/>
      <c r="CV111" s="528"/>
      <c r="CW111" s="528"/>
      <c r="CX111" s="528"/>
      <c r="CY111" s="528"/>
      <c r="CZ111" s="528"/>
      <c r="DA111" s="528"/>
      <c r="DB111" s="528"/>
      <c r="DC111" s="528"/>
      <c r="DD111" s="528"/>
      <c r="DE111" s="528"/>
      <c r="DF111" s="528"/>
      <c r="DG111" s="528"/>
      <c r="DH111" s="528"/>
      <c r="DI111" s="528"/>
      <c r="DJ111" s="528"/>
      <c r="DK111" s="528"/>
      <c r="DL111" s="528"/>
      <c r="DM111" s="528"/>
      <c r="DN111" s="528"/>
      <c r="DO111" s="528"/>
      <c r="DP111" s="528"/>
      <c r="DQ111" s="528"/>
      <c r="DR111" s="528"/>
      <c r="DS111" s="528"/>
      <c r="DT111" s="528"/>
      <c r="DU111" s="528"/>
      <c r="DV111" s="528"/>
      <c r="DW111" s="528"/>
      <c r="DX111" s="528"/>
      <c r="DY111" s="528"/>
      <c r="DZ111" s="528"/>
      <c r="EA111" s="528"/>
      <c r="EB111" s="528"/>
      <c r="EC111" s="528"/>
      <c r="ED111" s="528"/>
      <c r="EE111" s="528"/>
      <c r="EF111" s="528"/>
      <c r="EG111" s="528"/>
      <c r="EH111" s="528"/>
      <c r="EI111" s="528"/>
      <c r="EJ111" s="528"/>
      <c r="EK111" s="528"/>
      <c r="EL111" s="528"/>
      <c r="EM111" s="528"/>
      <c r="EN111" s="528"/>
      <c r="EO111" s="528"/>
      <c r="EP111" s="528"/>
      <c r="EQ111" s="528"/>
      <c r="ER111" s="528"/>
      <c r="ES111" s="528"/>
      <c r="ET111" s="528"/>
      <c r="EU111" s="528"/>
      <c r="EV111" s="528"/>
      <c r="EW111" s="528"/>
      <c r="EX111" s="528"/>
      <c r="EY111" s="528"/>
      <c r="EZ111" s="528"/>
      <c r="FA111" s="528"/>
      <c r="FB111" s="528"/>
      <c r="FC111" s="528"/>
      <c r="FD111" s="528"/>
      <c r="FE111" s="528"/>
      <c r="FF111" s="528"/>
      <c r="FG111" s="528"/>
      <c r="FH111" s="528"/>
      <c r="FI111" s="528"/>
      <c r="FJ111" s="528"/>
      <c r="FK111" s="528"/>
      <c r="FL111" s="528"/>
      <c r="FM111" s="528"/>
      <c r="FN111" s="528"/>
      <c r="FO111" s="528"/>
      <c r="FP111" s="528"/>
      <c r="FQ111" s="528"/>
    </row>
    <row r="112" spans="1:173" ht="12.75" customHeight="1" x14ac:dyDescent="0.25">
      <c r="A112" s="610"/>
      <c r="B112" s="611"/>
      <c r="C112" s="440" t="s">
        <v>2290</v>
      </c>
      <c r="D112" s="440" t="s">
        <v>2357</v>
      </c>
      <c r="E112" s="616"/>
      <c r="F112" s="613"/>
      <c r="G112" s="617"/>
      <c r="H112" s="613">
        <v>1070</v>
      </c>
      <c r="I112" s="613"/>
      <c r="J112" s="613">
        <v>71</v>
      </c>
      <c r="K112" s="613"/>
      <c r="L112" s="613">
        <v>129</v>
      </c>
      <c r="M112" s="613"/>
      <c r="N112" s="613">
        <v>284</v>
      </c>
      <c r="O112" s="613"/>
      <c r="P112" s="613">
        <v>219</v>
      </c>
      <c r="Q112" s="613"/>
      <c r="R112" s="613">
        <v>186</v>
      </c>
      <c r="S112" s="613"/>
      <c r="T112" s="613">
        <v>181</v>
      </c>
      <c r="U112" s="528"/>
      <c r="V112" s="597"/>
      <c r="W112" s="597"/>
      <c r="X112" s="597"/>
      <c r="Y112" s="597"/>
      <c r="Z112" s="528"/>
      <c r="AA112" s="528"/>
      <c r="AB112" s="528"/>
      <c r="AC112" s="597"/>
      <c r="AD112" s="528"/>
      <c r="AE112" s="597"/>
      <c r="AF112" s="528"/>
      <c r="AG112" s="597"/>
      <c r="AH112" s="528"/>
      <c r="AI112" s="597"/>
      <c r="AJ112" s="528"/>
      <c r="AK112" s="597"/>
      <c r="AL112" s="528"/>
      <c r="AM112" s="597"/>
      <c r="AN112" s="528"/>
      <c r="AO112" s="597"/>
      <c r="AP112" s="528"/>
      <c r="AQ112" s="528"/>
      <c r="AR112" s="528"/>
      <c r="AS112" s="528"/>
      <c r="AT112" s="528"/>
      <c r="AU112" s="528"/>
      <c r="AV112" s="528"/>
      <c r="AW112" s="528"/>
      <c r="AX112" s="528"/>
      <c r="AY112" s="528"/>
      <c r="AZ112" s="528"/>
      <c r="BA112" s="528"/>
      <c r="BB112" s="528"/>
      <c r="BC112" s="528"/>
      <c r="BD112" s="528"/>
      <c r="BE112" s="528"/>
      <c r="BF112" s="528"/>
      <c r="BG112" s="528"/>
      <c r="BH112" s="528"/>
      <c r="BI112" s="528"/>
      <c r="BJ112" s="528"/>
      <c r="BK112" s="528"/>
      <c r="BL112" s="528"/>
      <c r="BM112" s="528"/>
      <c r="BN112" s="528"/>
      <c r="BO112" s="528"/>
      <c r="BP112" s="528"/>
      <c r="BQ112" s="528"/>
      <c r="BR112" s="528"/>
      <c r="BS112" s="528"/>
      <c r="BT112" s="528"/>
      <c r="BU112" s="528"/>
      <c r="BV112" s="528"/>
      <c r="BW112" s="528"/>
      <c r="BX112" s="528"/>
      <c r="BY112" s="528"/>
      <c r="BZ112" s="528"/>
      <c r="CA112" s="528"/>
      <c r="CB112" s="528"/>
      <c r="CC112" s="528"/>
      <c r="CD112" s="528"/>
      <c r="CE112" s="528"/>
      <c r="CF112" s="528"/>
      <c r="CG112" s="528"/>
      <c r="CH112" s="528"/>
      <c r="CI112" s="528"/>
      <c r="CJ112" s="528"/>
      <c r="CK112" s="528"/>
      <c r="CL112" s="528"/>
      <c r="CM112" s="528"/>
      <c r="CN112" s="528"/>
      <c r="CO112" s="528"/>
      <c r="CP112" s="528"/>
      <c r="CQ112" s="528"/>
      <c r="CR112" s="528"/>
      <c r="CS112" s="528"/>
      <c r="CT112" s="528"/>
      <c r="CU112" s="528"/>
      <c r="CV112" s="528"/>
      <c r="CW112" s="528"/>
      <c r="CX112" s="528"/>
      <c r="CY112" s="528"/>
      <c r="CZ112" s="528"/>
      <c r="DA112" s="528"/>
      <c r="DB112" s="528"/>
      <c r="DC112" s="528"/>
      <c r="DD112" s="528"/>
      <c r="DE112" s="528"/>
      <c r="DF112" s="528"/>
      <c r="DG112" s="528"/>
      <c r="DH112" s="528"/>
      <c r="DI112" s="528"/>
      <c r="DJ112" s="528"/>
      <c r="DK112" s="528"/>
      <c r="DL112" s="528"/>
      <c r="DM112" s="528"/>
      <c r="DN112" s="528"/>
      <c r="DO112" s="528"/>
      <c r="DP112" s="528"/>
      <c r="DQ112" s="528"/>
      <c r="DR112" s="528"/>
      <c r="DS112" s="528"/>
      <c r="DT112" s="528"/>
      <c r="DU112" s="528"/>
      <c r="DV112" s="528"/>
      <c r="DW112" s="528"/>
      <c r="DX112" s="528"/>
      <c r="DY112" s="528"/>
      <c r="DZ112" s="528"/>
      <c r="EA112" s="528"/>
      <c r="EB112" s="528"/>
      <c r="EC112" s="528"/>
      <c r="ED112" s="528"/>
      <c r="EE112" s="528"/>
      <c r="EF112" s="528"/>
      <c r="EG112" s="528"/>
      <c r="EH112" s="528"/>
      <c r="EI112" s="528"/>
      <c r="EJ112" s="528"/>
      <c r="EK112" s="528"/>
      <c r="EL112" s="528"/>
      <c r="EM112" s="528"/>
      <c r="EN112" s="528"/>
      <c r="EO112" s="528"/>
      <c r="EP112" s="528"/>
      <c r="EQ112" s="528"/>
      <c r="ER112" s="528"/>
      <c r="ES112" s="528"/>
      <c r="ET112" s="528"/>
      <c r="EU112" s="528"/>
      <c r="EV112" s="528"/>
      <c r="EW112" s="528"/>
      <c r="EX112" s="528"/>
      <c r="EY112" s="528"/>
      <c r="EZ112" s="528"/>
      <c r="FA112" s="528"/>
      <c r="FB112" s="528"/>
      <c r="FC112" s="528"/>
      <c r="FD112" s="528"/>
      <c r="FE112" s="528"/>
      <c r="FF112" s="528"/>
      <c r="FG112" s="528"/>
      <c r="FH112" s="528"/>
      <c r="FI112" s="528"/>
      <c r="FJ112" s="528"/>
      <c r="FK112" s="528"/>
      <c r="FL112" s="528"/>
      <c r="FM112" s="528"/>
      <c r="FN112" s="528"/>
      <c r="FO112" s="528"/>
      <c r="FP112" s="528"/>
      <c r="FQ112" s="528"/>
    </row>
    <row r="113" spans="1:173" ht="12.75" customHeight="1" x14ac:dyDescent="0.25">
      <c r="A113" s="595"/>
      <c r="B113" s="611"/>
      <c r="C113" s="440" t="s">
        <v>2296</v>
      </c>
      <c r="D113" s="440" t="s">
        <v>972</v>
      </c>
      <c r="E113" s="616"/>
      <c r="F113" s="613"/>
      <c r="G113" s="617"/>
      <c r="H113" s="613">
        <v>3860</v>
      </c>
      <c r="I113" s="613"/>
      <c r="J113" s="613">
        <v>295</v>
      </c>
      <c r="K113" s="613"/>
      <c r="L113" s="613">
        <v>452</v>
      </c>
      <c r="M113" s="613"/>
      <c r="N113" s="613">
        <v>1081</v>
      </c>
      <c r="O113" s="613"/>
      <c r="P113" s="613">
        <v>798</v>
      </c>
      <c r="Q113" s="613"/>
      <c r="R113" s="613">
        <v>632</v>
      </c>
      <c r="S113" s="613"/>
      <c r="T113" s="613">
        <v>602</v>
      </c>
      <c r="U113" s="528"/>
      <c r="V113" s="597"/>
      <c r="W113" s="597"/>
      <c r="X113" s="597"/>
      <c r="Y113" s="597"/>
      <c r="Z113" s="528"/>
      <c r="AA113" s="528"/>
      <c r="AB113" s="528"/>
      <c r="AC113" s="597"/>
      <c r="AD113" s="528"/>
      <c r="AE113" s="597"/>
      <c r="AF113" s="528"/>
      <c r="AG113" s="597"/>
      <c r="AH113" s="528"/>
      <c r="AI113" s="597"/>
      <c r="AJ113" s="528"/>
      <c r="AK113" s="597"/>
      <c r="AL113" s="528"/>
      <c r="AM113" s="597"/>
      <c r="AN113" s="528"/>
      <c r="AO113" s="597"/>
      <c r="AP113" s="528"/>
      <c r="AQ113" s="528"/>
      <c r="AR113" s="528"/>
      <c r="AS113" s="528"/>
      <c r="AT113" s="528"/>
      <c r="AU113" s="528"/>
      <c r="AV113" s="528"/>
      <c r="AW113" s="528"/>
      <c r="AX113" s="528"/>
      <c r="AY113" s="528"/>
      <c r="AZ113" s="528"/>
      <c r="BA113" s="528"/>
      <c r="BB113" s="528"/>
      <c r="BC113" s="528"/>
      <c r="BD113" s="528"/>
      <c r="BE113" s="528"/>
      <c r="BF113" s="528"/>
      <c r="BG113" s="528"/>
      <c r="BH113" s="528"/>
      <c r="BI113" s="528"/>
      <c r="BJ113" s="528"/>
      <c r="BK113" s="528"/>
      <c r="BL113" s="528"/>
      <c r="BM113" s="528"/>
      <c r="BN113" s="528"/>
      <c r="BO113" s="528"/>
      <c r="BP113" s="528"/>
      <c r="BQ113" s="528"/>
      <c r="BR113" s="528"/>
      <c r="BS113" s="528"/>
      <c r="BT113" s="528"/>
      <c r="BU113" s="528"/>
      <c r="BV113" s="528"/>
      <c r="BW113" s="528"/>
      <c r="BX113" s="528"/>
      <c r="BY113" s="528"/>
      <c r="BZ113" s="528"/>
      <c r="CA113" s="528"/>
      <c r="CB113" s="528"/>
      <c r="CC113" s="528"/>
      <c r="CD113" s="528"/>
      <c r="CE113" s="528"/>
      <c r="CF113" s="528"/>
      <c r="CG113" s="528"/>
      <c r="CH113" s="528"/>
      <c r="CI113" s="528"/>
      <c r="CJ113" s="528"/>
      <c r="CK113" s="528"/>
      <c r="CL113" s="528"/>
      <c r="CM113" s="528"/>
      <c r="CN113" s="528"/>
      <c r="CO113" s="528"/>
      <c r="CP113" s="528"/>
      <c r="CQ113" s="528"/>
      <c r="CR113" s="528"/>
      <c r="CS113" s="528"/>
      <c r="CT113" s="528"/>
      <c r="CU113" s="528"/>
      <c r="CV113" s="528"/>
      <c r="CW113" s="528"/>
      <c r="CX113" s="528"/>
      <c r="CY113" s="528"/>
      <c r="CZ113" s="528"/>
      <c r="DA113" s="528"/>
      <c r="DB113" s="528"/>
      <c r="DC113" s="528"/>
      <c r="DD113" s="528"/>
      <c r="DE113" s="528"/>
      <c r="DF113" s="528"/>
      <c r="DG113" s="528"/>
      <c r="DH113" s="528"/>
      <c r="DI113" s="528"/>
      <c r="DJ113" s="528"/>
      <c r="DK113" s="528"/>
      <c r="DL113" s="528"/>
      <c r="DM113" s="528"/>
      <c r="DN113" s="528"/>
      <c r="DO113" s="528"/>
      <c r="DP113" s="528"/>
      <c r="DQ113" s="528"/>
      <c r="DR113" s="528"/>
      <c r="DS113" s="528"/>
      <c r="DT113" s="528"/>
      <c r="DU113" s="528"/>
      <c r="DV113" s="528"/>
      <c r="DW113" s="528"/>
      <c r="DX113" s="528"/>
      <c r="DY113" s="528"/>
      <c r="DZ113" s="528"/>
      <c r="EA113" s="528"/>
      <c r="EB113" s="528"/>
      <c r="EC113" s="528"/>
      <c r="ED113" s="528"/>
      <c r="EE113" s="528"/>
      <c r="EF113" s="528"/>
      <c r="EG113" s="528"/>
      <c r="EH113" s="528"/>
      <c r="EI113" s="528"/>
      <c r="EJ113" s="528"/>
      <c r="EK113" s="528"/>
      <c r="EL113" s="528"/>
      <c r="EM113" s="528"/>
      <c r="EN113" s="528"/>
      <c r="EO113" s="528"/>
      <c r="EP113" s="528"/>
      <c r="EQ113" s="528"/>
      <c r="ER113" s="528"/>
      <c r="ES113" s="528"/>
      <c r="ET113" s="528"/>
      <c r="EU113" s="528"/>
      <c r="EV113" s="528"/>
      <c r="EW113" s="528"/>
      <c r="EX113" s="528"/>
      <c r="EY113" s="528"/>
      <c r="EZ113" s="528"/>
      <c r="FA113" s="528"/>
      <c r="FB113" s="528"/>
      <c r="FC113" s="528"/>
      <c r="FD113" s="528"/>
      <c r="FE113" s="528"/>
      <c r="FF113" s="528"/>
      <c r="FG113" s="528"/>
      <c r="FH113" s="528"/>
      <c r="FI113" s="528"/>
      <c r="FJ113" s="528"/>
      <c r="FK113" s="528"/>
      <c r="FL113" s="528"/>
      <c r="FM113" s="528"/>
      <c r="FN113" s="528"/>
      <c r="FO113" s="528"/>
      <c r="FP113" s="528"/>
      <c r="FQ113" s="528"/>
    </row>
    <row r="114" spans="1:173" ht="12.75" customHeight="1" x14ac:dyDescent="0.25">
      <c r="A114" s="595"/>
      <c r="B114" s="611"/>
      <c r="C114" s="440" t="s">
        <v>2299</v>
      </c>
      <c r="D114" s="440" t="s">
        <v>2358</v>
      </c>
      <c r="E114" s="616"/>
      <c r="F114" s="613"/>
      <c r="G114" s="617"/>
      <c r="H114" s="613">
        <v>3506</v>
      </c>
      <c r="I114" s="613"/>
      <c r="J114" s="626" t="s">
        <v>2406</v>
      </c>
      <c r="K114" s="626"/>
      <c r="L114" s="626" t="s">
        <v>2406</v>
      </c>
      <c r="M114" s="613"/>
      <c r="N114" s="613">
        <v>976</v>
      </c>
      <c r="O114" s="613"/>
      <c r="P114" s="613">
        <v>726</v>
      </c>
      <c r="Q114" s="613"/>
      <c r="R114" s="613">
        <v>612</v>
      </c>
      <c r="S114" s="613"/>
      <c r="T114" s="613">
        <v>640</v>
      </c>
      <c r="U114" s="528"/>
      <c r="V114" s="597"/>
      <c r="W114" s="597"/>
      <c r="X114" s="597"/>
      <c r="Y114" s="597"/>
      <c r="Z114" s="528"/>
      <c r="AA114" s="528"/>
      <c r="AB114" s="528"/>
      <c r="AC114" s="597"/>
      <c r="AD114" s="528"/>
      <c r="AE114" s="597"/>
      <c r="AF114" s="528"/>
      <c r="AG114" s="597"/>
      <c r="AH114" s="528"/>
      <c r="AI114" s="597"/>
      <c r="AJ114" s="528"/>
      <c r="AK114" s="597"/>
      <c r="AL114" s="528"/>
      <c r="AM114" s="597"/>
      <c r="AN114" s="528"/>
      <c r="AO114" s="597"/>
      <c r="AP114" s="528"/>
      <c r="AQ114" s="528"/>
      <c r="AR114" s="528"/>
      <c r="AS114" s="528"/>
      <c r="AT114" s="528"/>
      <c r="AU114" s="528"/>
      <c r="AV114" s="528"/>
      <c r="AW114" s="528"/>
      <c r="AX114" s="528"/>
      <c r="AY114" s="528"/>
      <c r="AZ114" s="528"/>
      <c r="BA114" s="528"/>
      <c r="BB114" s="528"/>
      <c r="BC114" s="528"/>
      <c r="BD114" s="528"/>
      <c r="BE114" s="528"/>
      <c r="BF114" s="528"/>
      <c r="BG114" s="528"/>
      <c r="BH114" s="528"/>
      <c r="BI114" s="528"/>
      <c r="BJ114" s="528"/>
      <c r="BK114" s="528"/>
      <c r="BL114" s="528"/>
      <c r="BM114" s="528"/>
      <c r="BN114" s="528"/>
      <c r="BO114" s="528"/>
      <c r="BP114" s="528"/>
      <c r="BQ114" s="528"/>
      <c r="BR114" s="528"/>
      <c r="BS114" s="528"/>
      <c r="BT114" s="528"/>
      <c r="BU114" s="528"/>
      <c r="BV114" s="528"/>
      <c r="BW114" s="528"/>
      <c r="BX114" s="528"/>
      <c r="BY114" s="528"/>
      <c r="BZ114" s="528"/>
      <c r="CA114" s="528"/>
      <c r="CB114" s="528"/>
      <c r="CC114" s="528"/>
      <c r="CD114" s="528"/>
      <c r="CE114" s="528"/>
      <c r="CF114" s="528"/>
      <c r="CG114" s="528"/>
      <c r="CH114" s="528"/>
      <c r="CI114" s="528"/>
      <c r="CJ114" s="528"/>
      <c r="CK114" s="528"/>
      <c r="CL114" s="528"/>
      <c r="CM114" s="528"/>
      <c r="CN114" s="528"/>
      <c r="CO114" s="528"/>
      <c r="CP114" s="528"/>
      <c r="CQ114" s="528"/>
      <c r="CR114" s="528"/>
      <c r="CS114" s="528"/>
      <c r="CT114" s="528"/>
      <c r="CU114" s="528"/>
      <c r="CV114" s="528"/>
      <c r="CW114" s="528"/>
      <c r="CX114" s="528"/>
      <c r="CY114" s="528"/>
      <c r="CZ114" s="528"/>
      <c r="DA114" s="528"/>
      <c r="DB114" s="528"/>
      <c r="DC114" s="528"/>
      <c r="DD114" s="528"/>
      <c r="DE114" s="528"/>
      <c r="DF114" s="528"/>
      <c r="DG114" s="528"/>
      <c r="DH114" s="528"/>
      <c r="DI114" s="528"/>
      <c r="DJ114" s="528"/>
      <c r="DK114" s="528"/>
      <c r="DL114" s="528"/>
      <c r="DM114" s="528"/>
      <c r="DN114" s="528"/>
      <c r="DO114" s="528"/>
      <c r="DP114" s="528"/>
      <c r="DQ114" s="528"/>
      <c r="DR114" s="528"/>
      <c r="DS114" s="528"/>
      <c r="DT114" s="528"/>
      <c r="DU114" s="528"/>
      <c r="DV114" s="528"/>
      <c r="DW114" s="528"/>
      <c r="DX114" s="528"/>
      <c r="DY114" s="528"/>
      <c r="DZ114" s="528"/>
      <c r="EA114" s="528"/>
      <c r="EB114" s="528"/>
      <c r="EC114" s="528"/>
      <c r="ED114" s="528"/>
      <c r="EE114" s="528"/>
      <c r="EF114" s="528"/>
      <c r="EG114" s="528"/>
      <c r="EH114" s="528"/>
      <c r="EI114" s="528"/>
      <c r="EJ114" s="528"/>
      <c r="EK114" s="528"/>
      <c r="EL114" s="528"/>
      <c r="EM114" s="528"/>
      <c r="EN114" s="528"/>
      <c r="EO114" s="528"/>
      <c r="EP114" s="528"/>
      <c r="EQ114" s="528"/>
      <c r="ER114" s="528"/>
      <c r="ES114" s="528"/>
      <c r="ET114" s="528"/>
      <c r="EU114" s="528"/>
      <c r="EV114" s="528"/>
      <c r="EW114" s="528"/>
      <c r="EX114" s="528"/>
      <c r="EY114" s="528"/>
      <c r="EZ114" s="528"/>
      <c r="FA114" s="528"/>
      <c r="FB114" s="528"/>
      <c r="FC114" s="528"/>
      <c r="FD114" s="528"/>
      <c r="FE114" s="528"/>
      <c r="FF114" s="528"/>
      <c r="FG114" s="528"/>
      <c r="FH114" s="528"/>
      <c r="FI114" s="528"/>
      <c r="FJ114" s="528"/>
      <c r="FK114" s="528"/>
      <c r="FL114" s="528"/>
      <c r="FM114" s="528"/>
      <c r="FN114" s="528"/>
      <c r="FO114" s="528"/>
      <c r="FP114" s="528"/>
      <c r="FQ114" s="528"/>
    </row>
    <row r="115" spans="1:173" ht="12.75" customHeight="1" x14ac:dyDescent="0.25">
      <c r="A115" s="595"/>
      <c r="B115" s="611"/>
      <c r="C115" s="440" t="s">
        <v>2304</v>
      </c>
      <c r="D115" s="440" t="s">
        <v>2359</v>
      </c>
      <c r="E115" s="616"/>
      <c r="F115" s="613"/>
      <c r="G115" s="617"/>
      <c r="H115" s="613">
        <v>1778</v>
      </c>
      <c r="I115" s="613"/>
      <c r="J115" s="613">
        <v>130</v>
      </c>
      <c r="K115" s="613"/>
      <c r="L115" s="613">
        <v>229</v>
      </c>
      <c r="M115" s="613"/>
      <c r="N115" s="613">
        <v>532</v>
      </c>
      <c r="O115" s="613"/>
      <c r="P115" s="613">
        <v>345</v>
      </c>
      <c r="Q115" s="613"/>
      <c r="R115" s="613">
        <v>279</v>
      </c>
      <c r="S115" s="613"/>
      <c r="T115" s="613">
        <v>263</v>
      </c>
      <c r="U115" s="528"/>
      <c r="V115" s="597"/>
      <c r="W115" s="597"/>
      <c r="X115" s="597"/>
      <c r="Y115" s="597"/>
      <c r="Z115" s="528"/>
      <c r="AA115" s="528"/>
      <c r="AB115" s="528"/>
      <c r="AC115" s="597"/>
      <c r="AD115" s="528"/>
      <c r="AE115" s="597"/>
      <c r="AF115" s="528"/>
      <c r="AG115" s="597"/>
      <c r="AH115" s="528"/>
      <c r="AI115" s="597"/>
      <c r="AJ115" s="528"/>
      <c r="AK115" s="597"/>
      <c r="AL115" s="528"/>
      <c r="AM115" s="597"/>
      <c r="AN115" s="528"/>
      <c r="AO115" s="597"/>
      <c r="AP115" s="528"/>
      <c r="AQ115" s="528"/>
      <c r="AR115" s="528"/>
      <c r="AS115" s="528"/>
      <c r="AT115" s="528"/>
      <c r="AU115" s="528"/>
      <c r="AV115" s="528"/>
      <c r="AW115" s="528"/>
      <c r="AX115" s="528"/>
      <c r="AY115" s="528"/>
      <c r="AZ115" s="528"/>
      <c r="BA115" s="528"/>
      <c r="BB115" s="528"/>
      <c r="BC115" s="528"/>
      <c r="BD115" s="528"/>
      <c r="BE115" s="528"/>
      <c r="BF115" s="528"/>
      <c r="BG115" s="528"/>
      <c r="BH115" s="528"/>
      <c r="BI115" s="528"/>
      <c r="BJ115" s="528"/>
      <c r="BK115" s="528"/>
      <c r="BL115" s="528"/>
      <c r="BM115" s="528"/>
      <c r="BN115" s="528"/>
      <c r="BO115" s="528"/>
      <c r="BP115" s="528"/>
      <c r="BQ115" s="528"/>
      <c r="BR115" s="528"/>
      <c r="BS115" s="528"/>
      <c r="BT115" s="528"/>
      <c r="BU115" s="528"/>
      <c r="BV115" s="528"/>
      <c r="BW115" s="528"/>
      <c r="BX115" s="528"/>
      <c r="BY115" s="528"/>
      <c r="BZ115" s="528"/>
      <c r="CA115" s="528"/>
      <c r="CB115" s="528"/>
      <c r="CC115" s="528"/>
      <c r="CD115" s="528"/>
      <c r="CE115" s="528"/>
      <c r="CF115" s="528"/>
      <c r="CG115" s="528"/>
      <c r="CH115" s="528"/>
      <c r="CI115" s="528"/>
      <c r="CJ115" s="528"/>
      <c r="CK115" s="528"/>
      <c r="CL115" s="528"/>
      <c r="CM115" s="528"/>
      <c r="CN115" s="528"/>
      <c r="CO115" s="528"/>
      <c r="CP115" s="528"/>
      <c r="CQ115" s="528"/>
      <c r="CR115" s="528"/>
      <c r="CS115" s="528"/>
      <c r="CT115" s="528"/>
      <c r="CU115" s="528"/>
      <c r="CV115" s="528"/>
      <c r="CW115" s="528"/>
      <c r="CX115" s="528"/>
      <c r="CY115" s="528"/>
      <c r="CZ115" s="528"/>
      <c r="DA115" s="528"/>
      <c r="DB115" s="528"/>
      <c r="DC115" s="528"/>
      <c r="DD115" s="528"/>
      <c r="DE115" s="528"/>
      <c r="DF115" s="528"/>
      <c r="DG115" s="528"/>
      <c r="DH115" s="528"/>
      <c r="DI115" s="528"/>
      <c r="DJ115" s="528"/>
      <c r="DK115" s="528"/>
      <c r="DL115" s="528"/>
      <c r="DM115" s="528"/>
      <c r="DN115" s="528"/>
      <c r="DO115" s="528"/>
      <c r="DP115" s="528"/>
      <c r="DQ115" s="528"/>
      <c r="DR115" s="528"/>
      <c r="DS115" s="528"/>
      <c r="DT115" s="528"/>
      <c r="DU115" s="528"/>
      <c r="DV115" s="528"/>
      <c r="DW115" s="528"/>
      <c r="DX115" s="528"/>
      <c r="DY115" s="528"/>
      <c r="DZ115" s="528"/>
      <c r="EA115" s="528"/>
      <c r="EB115" s="528"/>
      <c r="EC115" s="528"/>
      <c r="ED115" s="528"/>
      <c r="EE115" s="528"/>
      <c r="EF115" s="528"/>
      <c r="EG115" s="528"/>
      <c r="EH115" s="528"/>
      <c r="EI115" s="528"/>
      <c r="EJ115" s="528"/>
      <c r="EK115" s="528"/>
      <c r="EL115" s="528"/>
      <c r="EM115" s="528"/>
      <c r="EN115" s="528"/>
      <c r="EO115" s="528"/>
      <c r="EP115" s="528"/>
      <c r="EQ115" s="528"/>
      <c r="ER115" s="528"/>
      <c r="ES115" s="528"/>
      <c r="ET115" s="528"/>
      <c r="EU115" s="528"/>
      <c r="EV115" s="528"/>
      <c r="EW115" s="528"/>
      <c r="EX115" s="528"/>
      <c r="EY115" s="528"/>
      <c r="EZ115" s="528"/>
      <c r="FA115" s="528"/>
      <c r="FB115" s="528"/>
      <c r="FC115" s="528"/>
      <c r="FD115" s="528"/>
      <c r="FE115" s="528"/>
      <c r="FF115" s="528"/>
      <c r="FG115" s="528"/>
      <c r="FH115" s="528"/>
      <c r="FI115" s="528"/>
      <c r="FJ115" s="528"/>
      <c r="FK115" s="528"/>
      <c r="FL115" s="528"/>
      <c r="FM115" s="528"/>
      <c r="FN115" s="528"/>
      <c r="FO115" s="528"/>
      <c r="FP115" s="528"/>
      <c r="FQ115" s="528"/>
    </row>
    <row r="116" spans="1:173" ht="12.75" customHeight="1" x14ac:dyDescent="0.25">
      <c r="A116" s="595"/>
      <c r="B116" s="611"/>
      <c r="C116" s="440" t="s">
        <v>2311</v>
      </c>
      <c r="D116" s="440" t="s">
        <v>2360</v>
      </c>
      <c r="E116" s="616"/>
      <c r="F116" s="613"/>
      <c r="G116" s="617"/>
      <c r="H116" s="613">
        <v>1576</v>
      </c>
      <c r="I116" s="613"/>
      <c r="J116" s="613">
        <v>140</v>
      </c>
      <c r="K116" s="613"/>
      <c r="L116" s="613">
        <v>163</v>
      </c>
      <c r="M116" s="613"/>
      <c r="N116" s="613">
        <v>470</v>
      </c>
      <c r="O116" s="613"/>
      <c r="P116" s="613">
        <v>334</v>
      </c>
      <c r="Q116" s="613"/>
      <c r="R116" s="613">
        <v>233</v>
      </c>
      <c r="S116" s="613"/>
      <c r="T116" s="613">
        <v>236</v>
      </c>
      <c r="U116" s="528"/>
      <c r="V116" s="597"/>
      <c r="W116" s="597"/>
      <c r="X116" s="597"/>
      <c r="Y116" s="597"/>
      <c r="Z116" s="528"/>
      <c r="AA116" s="528"/>
      <c r="AB116" s="528"/>
      <c r="AC116" s="597"/>
      <c r="AD116" s="528"/>
      <c r="AE116" s="597"/>
      <c r="AF116" s="528"/>
      <c r="AG116" s="597"/>
      <c r="AH116" s="528"/>
      <c r="AI116" s="597"/>
      <c r="AJ116" s="528"/>
      <c r="AK116" s="597"/>
      <c r="AL116" s="528"/>
      <c r="AM116" s="597"/>
      <c r="AN116" s="528"/>
      <c r="AO116" s="597"/>
      <c r="AP116" s="528"/>
      <c r="AQ116" s="528"/>
      <c r="AR116" s="528"/>
      <c r="AS116" s="528"/>
      <c r="AT116" s="528"/>
      <c r="AU116" s="528"/>
      <c r="AV116" s="528"/>
      <c r="AW116" s="528"/>
      <c r="AX116" s="528"/>
      <c r="AY116" s="528"/>
      <c r="AZ116" s="528"/>
      <c r="BA116" s="528"/>
      <c r="BB116" s="528"/>
      <c r="BC116" s="528"/>
      <c r="BD116" s="528"/>
      <c r="BE116" s="528"/>
      <c r="BF116" s="528"/>
      <c r="BG116" s="528"/>
      <c r="BH116" s="528"/>
      <c r="BI116" s="528"/>
      <c r="BJ116" s="528"/>
      <c r="BK116" s="528"/>
      <c r="BL116" s="528"/>
      <c r="BM116" s="528"/>
      <c r="BN116" s="528"/>
      <c r="BO116" s="528"/>
      <c r="BP116" s="528"/>
      <c r="BQ116" s="528"/>
      <c r="BR116" s="528"/>
      <c r="BS116" s="528"/>
      <c r="BT116" s="528"/>
      <c r="BU116" s="528"/>
      <c r="BV116" s="528"/>
      <c r="BW116" s="528"/>
      <c r="BX116" s="528"/>
      <c r="BY116" s="528"/>
      <c r="BZ116" s="528"/>
      <c r="CA116" s="528"/>
      <c r="CB116" s="528"/>
      <c r="CC116" s="528"/>
      <c r="CD116" s="528"/>
      <c r="CE116" s="528"/>
      <c r="CF116" s="528"/>
      <c r="CG116" s="528"/>
      <c r="CH116" s="528"/>
      <c r="CI116" s="528"/>
      <c r="CJ116" s="528"/>
      <c r="CK116" s="528"/>
      <c r="CL116" s="528"/>
      <c r="CM116" s="528"/>
      <c r="CN116" s="528"/>
      <c r="CO116" s="528"/>
      <c r="CP116" s="528"/>
      <c r="CQ116" s="528"/>
      <c r="CR116" s="528"/>
      <c r="CS116" s="528"/>
      <c r="CT116" s="528"/>
      <c r="CU116" s="528"/>
      <c r="CV116" s="528"/>
      <c r="CW116" s="528"/>
      <c r="CX116" s="528"/>
      <c r="CY116" s="528"/>
      <c r="CZ116" s="528"/>
      <c r="DA116" s="528"/>
      <c r="DB116" s="528"/>
      <c r="DC116" s="528"/>
      <c r="DD116" s="528"/>
      <c r="DE116" s="528"/>
      <c r="DF116" s="528"/>
      <c r="DG116" s="528"/>
      <c r="DH116" s="528"/>
      <c r="DI116" s="528"/>
      <c r="DJ116" s="528"/>
      <c r="DK116" s="528"/>
      <c r="DL116" s="528"/>
      <c r="DM116" s="528"/>
      <c r="DN116" s="528"/>
      <c r="DO116" s="528"/>
      <c r="DP116" s="528"/>
      <c r="DQ116" s="528"/>
      <c r="DR116" s="528"/>
      <c r="DS116" s="528"/>
      <c r="DT116" s="528"/>
      <c r="DU116" s="528"/>
      <c r="DV116" s="528"/>
      <c r="DW116" s="528"/>
      <c r="DX116" s="528"/>
      <c r="DY116" s="528"/>
      <c r="DZ116" s="528"/>
      <c r="EA116" s="528"/>
      <c r="EB116" s="528"/>
      <c r="EC116" s="528"/>
      <c r="ED116" s="528"/>
      <c r="EE116" s="528"/>
      <c r="EF116" s="528"/>
      <c r="EG116" s="528"/>
      <c r="EH116" s="528"/>
      <c r="EI116" s="528"/>
      <c r="EJ116" s="528"/>
      <c r="EK116" s="528"/>
      <c r="EL116" s="528"/>
      <c r="EM116" s="528"/>
      <c r="EN116" s="528"/>
      <c r="EO116" s="528"/>
      <c r="EP116" s="528"/>
      <c r="EQ116" s="528"/>
      <c r="ER116" s="528"/>
      <c r="ES116" s="528"/>
      <c r="ET116" s="528"/>
      <c r="EU116" s="528"/>
      <c r="EV116" s="528"/>
      <c r="EW116" s="528"/>
      <c r="EX116" s="528"/>
      <c r="EY116" s="528"/>
      <c r="EZ116" s="528"/>
      <c r="FA116" s="528"/>
      <c r="FB116" s="528"/>
      <c r="FC116" s="528"/>
      <c r="FD116" s="528"/>
      <c r="FE116" s="528"/>
      <c r="FF116" s="528"/>
      <c r="FG116" s="528"/>
      <c r="FH116" s="528"/>
      <c r="FI116" s="528"/>
      <c r="FJ116" s="528"/>
      <c r="FK116" s="528"/>
      <c r="FL116" s="528"/>
      <c r="FM116" s="528"/>
      <c r="FN116" s="528"/>
      <c r="FO116" s="528"/>
      <c r="FP116" s="528"/>
      <c r="FQ116" s="528"/>
    </row>
    <row r="117" spans="1:173" ht="8.25" customHeight="1" x14ac:dyDescent="0.25">
      <c r="A117" s="595"/>
      <c r="B117" s="611"/>
      <c r="C117" s="440"/>
      <c r="D117" s="440"/>
      <c r="E117" s="616"/>
      <c r="F117" s="613"/>
      <c r="G117" s="617"/>
      <c r="H117" s="613"/>
      <c r="I117" s="613"/>
      <c r="J117" s="613"/>
      <c r="K117" s="613"/>
      <c r="L117" s="613"/>
      <c r="M117" s="613"/>
      <c r="N117" s="613"/>
      <c r="O117" s="613"/>
      <c r="P117" s="613"/>
      <c r="Q117" s="613"/>
      <c r="R117" s="613"/>
      <c r="S117" s="613"/>
      <c r="T117" s="613"/>
      <c r="U117" s="528"/>
    </row>
    <row r="118" spans="1:173" ht="15" x14ac:dyDescent="0.25">
      <c r="A118" s="595"/>
      <c r="B118" s="611" t="s">
        <v>1099</v>
      </c>
      <c r="C118" s="440"/>
      <c r="D118" s="440" t="s">
        <v>2078</v>
      </c>
      <c r="E118" s="616"/>
      <c r="F118" s="613"/>
      <c r="G118" s="618"/>
      <c r="H118" s="615">
        <v>45311</v>
      </c>
      <c r="I118" s="613"/>
      <c r="J118" s="615">
        <v>2008</v>
      </c>
      <c r="K118" s="615"/>
      <c r="L118" s="615">
        <v>3273</v>
      </c>
      <c r="M118" s="615"/>
      <c r="N118" s="615">
        <v>12135</v>
      </c>
      <c r="O118" s="615"/>
      <c r="P118" s="615">
        <v>11749</v>
      </c>
      <c r="Q118" s="615"/>
      <c r="R118" s="615">
        <v>8798</v>
      </c>
      <c r="S118" s="615"/>
      <c r="T118" s="615">
        <v>7348</v>
      </c>
      <c r="U118" s="528"/>
      <c r="AC118" s="597"/>
      <c r="AE118" s="597"/>
      <c r="AG118" s="597"/>
      <c r="AI118" s="597"/>
      <c r="AK118" s="597"/>
      <c r="AM118" s="597"/>
      <c r="AO118" s="597"/>
    </row>
    <row r="119" spans="1:173" ht="8.25" customHeight="1" x14ac:dyDescent="0.25">
      <c r="A119" s="595"/>
      <c r="B119" s="611"/>
      <c r="C119" s="440"/>
      <c r="D119" s="440"/>
      <c r="E119" s="616"/>
      <c r="F119" s="613"/>
      <c r="G119" s="617"/>
      <c r="H119" s="613"/>
      <c r="I119" s="613"/>
      <c r="J119" s="613"/>
      <c r="K119" s="613"/>
      <c r="L119" s="613"/>
      <c r="M119" s="613"/>
      <c r="N119" s="613"/>
      <c r="O119" s="613"/>
      <c r="P119" s="613"/>
      <c r="Q119" s="613"/>
      <c r="R119" s="613"/>
      <c r="S119" s="613"/>
      <c r="T119" s="613"/>
      <c r="U119" s="528"/>
    </row>
    <row r="120" spans="1:173" ht="13.5" customHeight="1" x14ac:dyDescent="0.25">
      <c r="A120" s="595"/>
      <c r="B120" s="611"/>
      <c r="C120" s="440" t="s">
        <v>2164</v>
      </c>
      <c r="D120" s="440" t="s">
        <v>2361</v>
      </c>
      <c r="E120" s="616"/>
      <c r="F120" s="613"/>
      <c r="G120" s="617"/>
      <c r="H120" s="613">
        <v>1456</v>
      </c>
      <c r="I120" s="613"/>
      <c r="J120" s="613">
        <v>89</v>
      </c>
      <c r="K120" s="613"/>
      <c r="L120" s="613">
        <v>106</v>
      </c>
      <c r="M120" s="613"/>
      <c r="N120" s="613">
        <v>382</v>
      </c>
      <c r="O120" s="613"/>
      <c r="P120" s="613">
        <v>360</v>
      </c>
      <c r="Q120" s="613"/>
      <c r="R120" s="613">
        <v>287</v>
      </c>
      <c r="S120" s="613"/>
      <c r="T120" s="613">
        <v>232</v>
      </c>
      <c r="U120" s="528"/>
      <c r="V120" s="597"/>
      <c r="W120" s="597"/>
      <c r="X120" s="597"/>
      <c r="Y120" s="597"/>
      <c r="AC120" s="597"/>
      <c r="AD120" s="528"/>
      <c r="AE120" s="597"/>
      <c r="AF120" s="528"/>
      <c r="AG120" s="597"/>
      <c r="AH120" s="528"/>
      <c r="AI120" s="597"/>
      <c r="AJ120" s="528"/>
      <c r="AK120" s="597"/>
      <c r="AL120" s="528"/>
      <c r="AM120" s="597"/>
      <c r="AN120" s="528"/>
      <c r="AO120" s="597"/>
    </row>
    <row r="121" spans="1:173" ht="13.5" customHeight="1" x14ac:dyDescent="0.25">
      <c r="A121" s="595"/>
      <c r="B121" s="611"/>
      <c r="C121" s="440" t="s">
        <v>2165</v>
      </c>
      <c r="D121" s="440" t="s">
        <v>2166</v>
      </c>
      <c r="E121" s="616"/>
      <c r="F121" s="613"/>
      <c r="G121" s="617"/>
      <c r="H121" s="613">
        <v>1582</v>
      </c>
      <c r="I121" s="613"/>
      <c r="J121" s="613">
        <v>53</v>
      </c>
      <c r="K121" s="613"/>
      <c r="L121" s="613">
        <v>109</v>
      </c>
      <c r="M121" s="613"/>
      <c r="N121" s="613">
        <v>434</v>
      </c>
      <c r="O121" s="613"/>
      <c r="P121" s="613">
        <v>395</v>
      </c>
      <c r="Q121" s="613"/>
      <c r="R121" s="613">
        <v>314</v>
      </c>
      <c r="S121" s="613"/>
      <c r="T121" s="613">
        <v>277</v>
      </c>
      <c r="U121" s="528"/>
      <c r="V121" s="597"/>
      <c r="W121" s="597"/>
      <c r="X121" s="597"/>
      <c r="Y121" s="597"/>
      <c r="AC121" s="597"/>
      <c r="AD121" s="528"/>
      <c r="AE121" s="597"/>
      <c r="AF121" s="528"/>
      <c r="AG121" s="597"/>
      <c r="AH121" s="528"/>
      <c r="AI121" s="597"/>
      <c r="AJ121" s="528"/>
      <c r="AK121" s="597"/>
      <c r="AL121" s="528"/>
      <c r="AM121" s="597"/>
      <c r="AN121" s="528"/>
      <c r="AO121" s="597"/>
    </row>
    <row r="122" spans="1:173" ht="13.5" customHeight="1" x14ac:dyDescent="0.25">
      <c r="A122" s="595"/>
      <c r="B122" s="611"/>
      <c r="C122" s="440" t="s">
        <v>2167</v>
      </c>
      <c r="D122" s="440" t="s">
        <v>2168</v>
      </c>
      <c r="E122" s="616"/>
      <c r="F122" s="613"/>
      <c r="G122" s="617"/>
      <c r="H122" s="613">
        <v>987</v>
      </c>
      <c r="I122" s="613"/>
      <c r="J122" s="613">
        <v>64</v>
      </c>
      <c r="K122" s="613"/>
      <c r="L122" s="613">
        <v>104</v>
      </c>
      <c r="M122" s="613"/>
      <c r="N122" s="613">
        <v>272</v>
      </c>
      <c r="O122" s="613"/>
      <c r="P122" s="613">
        <v>219</v>
      </c>
      <c r="Q122" s="613"/>
      <c r="R122" s="613">
        <v>162</v>
      </c>
      <c r="S122" s="613"/>
      <c r="T122" s="613">
        <v>166</v>
      </c>
      <c r="U122" s="528"/>
      <c r="V122" s="597"/>
      <c r="W122" s="597"/>
      <c r="X122" s="597"/>
      <c r="Y122" s="597"/>
      <c r="AC122" s="597"/>
      <c r="AD122" s="528"/>
      <c r="AE122" s="597"/>
      <c r="AF122" s="528"/>
      <c r="AG122" s="597"/>
      <c r="AH122" s="528"/>
      <c r="AI122" s="597"/>
      <c r="AJ122" s="528"/>
      <c r="AK122" s="597"/>
      <c r="AL122" s="528"/>
      <c r="AM122" s="597"/>
      <c r="AN122" s="528"/>
      <c r="AO122" s="597"/>
    </row>
    <row r="123" spans="1:173" ht="13.5" customHeight="1" x14ac:dyDescent="0.25">
      <c r="A123" s="595"/>
      <c r="B123" s="611"/>
      <c r="C123" s="440" t="s">
        <v>2169</v>
      </c>
      <c r="D123" s="440" t="s">
        <v>2170</v>
      </c>
      <c r="E123" s="616"/>
      <c r="F123" s="613"/>
      <c r="G123" s="617"/>
      <c r="H123" s="613">
        <v>1988</v>
      </c>
      <c r="I123" s="613"/>
      <c r="J123" s="613">
        <v>47</v>
      </c>
      <c r="K123" s="613"/>
      <c r="L123" s="613">
        <v>105</v>
      </c>
      <c r="M123" s="613"/>
      <c r="N123" s="613">
        <v>507</v>
      </c>
      <c r="O123" s="613"/>
      <c r="P123" s="613">
        <v>584</v>
      </c>
      <c r="Q123" s="613"/>
      <c r="R123" s="613">
        <v>428</v>
      </c>
      <c r="S123" s="613"/>
      <c r="T123" s="613">
        <v>317</v>
      </c>
      <c r="U123" s="528"/>
      <c r="V123" s="597"/>
      <c r="W123" s="597"/>
      <c r="X123" s="597"/>
      <c r="Y123" s="597"/>
      <c r="AC123" s="597"/>
      <c r="AD123" s="528"/>
      <c r="AE123" s="597"/>
      <c r="AF123" s="528"/>
      <c r="AG123" s="597"/>
      <c r="AH123" s="528"/>
      <c r="AI123" s="597"/>
      <c r="AJ123" s="528"/>
      <c r="AK123" s="597"/>
      <c r="AL123" s="528"/>
      <c r="AM123" s="597"/>
      <c r="AN123" s="528"/>
      <c r="AO123" s="597"/>
    </row>
    <row r="124" spans="1:173" ht="13.5" customHeight="1" x14ac:dyDescent="0.25">
      <c r="A124" s="595"/>
      <c r="B124" s="611"/>
      <c r="C124" s="440" t="s">
        <v>2171</v>
      </c>
      <c r="D124" s="440" t="s">
        <v>2172</v>
      </c>
      <c r="E124" s="616"/>
      <c r="F124" s="613"/>
      <c r="G124" s="617"/>
      <c r="H124" s="613">
        <v>1253</v>
      </c>
      <c r="I124" s="613"/>
      <c r="J124" s="613">
        <v>82</v>
      </c>
      <c r="K124" s="613"/>
      <c r="L124" s="613">
        <v>108</v>
      </c>
      <c r="M124" s="613"/>
      <c r="N124" s="613">
        <v>359</v>
      </c>
      <c r="O124" s="613"/>
      <c r="P124" s="613">
        <v>257</v>
      </c>
      <c r="Q124" s="613"/>
      <c r="R124" s="613">
        <v>218</v>
      </c>
      <c r="S124" s="613"/>
      <c r="T124" s="613">
        <v>229</v>
      </c>
      <c r="U124" s="528"/>
      <c r="V124" s="597"/>
      <c r="W124" s="597"/>
      <c r="X124" s="597"/>
      <c r="Y124" s="597"/>
      <c r="AC124" s="597"/>
      <c r="AD124" s="528"/>
      <c r="AE124" s="597"/>
      <c r="AF124" s="528"/>
      <c r="AG124" s="597"/>
      <c r="AH124" s="528"/>
      <c r="AI124" s="597"/>
      <c r="AJ124" s="528"/>
      <c r="AK124" s="597"/>
      <c r="AL124" s="528"/>
      <c r="AM124" s="597"/>
      <c r="AN124" s="528"/>
      <c r="AO124" s="597"/>
    </row>
    <row r="125" spans="1:173" ht="13.5" customHeight="1" x14ac:dyDescent="0.25">
      <c r="A125" s="595"/>
      <c r="B125" s="611"/>
      <c r="C125" s="440" t="s">
        <v>2173</v>
      </c>
      <c r="D125" s="440" t="s">
        <v>2174</v>
      </c>
      <c r="E125" s="616"/>
      <c r="F125" s="613"/>
      <c r="G125" s="617"/>
      <c r="H125" s="613">
        <v>1049</v>
      </c>
      <c r="I125" s="613"/>
      <c r="J125" s="613">
        <v>34</v>
      </c>
      <c r="K125" s="613"/>
      <c r="L125" s="613">
        <v>61</v>
      </c>
      <c r="M125" s="613"/>
      <c r="N125" s="613">
        <v>303</v>
      </c>
      <c r="O125" s="613"/>
      <c r="P125" s="613">
        <v>290</v>
      </c>
      <c r="Q125" s="613"/>
      <c r="R125" s="613">
        <v>204</v>
      </c>
      <c r="S125" s="613"/>
      <c r="T125" s="613">
        <v>157</v>
      </c>
      <c r="U125" s="528"/>
      <c r="V125" s="597"/>
      <c r="W125" s="597"/>
      <c r="X125" s="597"/>
      <c r="Y125" s="597"/>
      <c r="AC125" s="597"/>
      <c r="AD125" s="528"/>
      <c r="AE125" s="597"/>
      <c r="AF125" s="528"/>
      <c r="AG125" s="597"/>
      <c r="AH125" s="528"/>
      <c r="AI125" s="597"/>
      <c r="AJ125" s="528"/>
      <c r="AK125" s="597"/>
      <c r="AL125" s="528"/>
      <c r="AM125" s="597"/>
      <c r="AN125" s="528"/>
      <c r="AO125" s="597"/>
    </row>
    <row r="126" spans="1:173" ht="13.5" customHeight="1" x14ac:dyDescent="0.25">
      <c r="A126" s="595"/>
      <c r="B126" s="611"/>
      <c r="C126" s="440" t="s">
        <v>2175</v>
      </c>
      <c r="D126" s="440" t="s">
        <v>2362</v>
      </c>
      <c r="E126" s="616"/>
      <c r="F126" s="613"/>
      <c r="G126" s="617"/>
      <c r="H126" s="613">
        <v>19</v>
      </c>
      <c r="I126" s="613"/>
      <c r="J126" s="626" t="s">
        <v>2406</v>
      </c>
      <c r="K126" s="626"/>
      <c r="L126" s="626" t="s">
        <v>2406</v>
      </c>
      <c r="M126" s="613"/>
      <c r="N126" s="613">
        <v>5</v>
      </c>
      <c r="O126" s="613"/>
      <c r="P126" s="613">
        <v>7</v>
      </c>
      <c r="Q126" s="613"/>
      <c r="R126" s="613">
        <v>5</v>
      </c>
      <c r="S126" s="613"/>
      <c r="T126" s="619">
        <v>0</v>
      </c>
      <c r="U126" s="528"/>
      <c r="V126" s="597"/>
      <c r="W126" s="597"/>
      <c r="X126" s="597"/>
      <c r="Y126" s="597"/>
      <c r="AC126" s="597"/>
      <c r="AD126" s="528"/>
      <c r="AE126" s="597"/>
      <c r="AF126" s="528"/>
      <c r="AG126" s="597"/>
      <c r="AH126" s="528"/>
      <c r="AI126" s="597"/>
      <c r="AJ126" s="528"/>
      <c r="AK126" s="597"/>
      <c r="AL126" s="528"/>
      <c r="AM126" s="597"/>
      <c r="AN126" s="528"/>
      <c r="AO126" s="597"/>
    </row>
    <row r="127" spans="1:173" ht="13.5" customHeight="1" x14ac:dyDescent="0.25">
      <c r="A127" s="595"/>
      <c r="B127" s="611"/>
      <c r="C127" s="440" t="s">
        <v>2176</v>
      </c>
      <c r="D127" s="440" t="s">
        <v>2177</v>
      </c>
      <c r="E127" s="616"/>
      <c r="F127" s="613"/>
      <c r="G127" s="617"/>
      <c r="H127" s="613">
        <v>1982</v>
      </c>
      <c r="I127" s="613"/>
      <c r="J127" s="613">
        <v>108</v>
      </c>
      <c r="K127" s="613"/>
      <c r="L127" s="613">
        <v>176</v>
      </c>
      <c r="M127" s="613"/>
      <c r="N127" s="613">
        <v>518</v>
      </c>
      <c r="O127" s="613"/>
      <c r="P127" s="613">
        <v>488</v>
      </c>
      <c r="Q127" s="613"/>
      <c r="R127" s="613">
        <v>355</v>
      </c>
      <c r="S127" s="613"/>
      <c r="T127" s="613">
        <v>337</v>
      </c>
      <c r="U127" s="528"/>
      <c r="V127" s="597"/>
      <c r="W127" s="597"/>
      <c r="X127" s="597"/>
      <c r="Y127" s="597"/>
      <c r="AC127" s="597"/>
      <c r="AD127" s="528"/>
      <c r="AE127" s="597"/>
      <c r="AF127" s="528"/>
      <c r="AG127" s="597"/>
      <c r="AH127" s="528"/>
      <c r="AI127" s="597"/>
      <c r="AJ127" s="528"/>
      <c r="AK127" s="597"/>
      <c r="AL127" s="528"/>
      <c r="AM127" s="597"/>
      <c r="AN127" s="528"/>
      <c r="AO127" s="597"/>
    </row>
    <row r="128" spans="1:173" ht="13.5" customHeight="1" x14ac:dyDescent="0.25">
      <c r="A128" s="595"/>
      <c r="B128" s="611"/>
      <c r="C128" s="440" t="s">
        <v>2178</v>
      </c>
      <c r="D128" s="440" t="s">
        <v>2179</v>
      </c>
      <c r="E128" s="616"/>
      <c r="F128" s="613"/>
      <c r="G128" s="617"/>
      <c r="H128" s="613">
        <v>1977</v>
      </c>
      <c r="I128" s="613"/>
      <c r="J128" s="613">
        <v>74</v>
      </c>
      <c r="K128" s="613"/>
      <c r="L128" s="613">
        <v>138</v>
      </c>
      <c r="M128" s="613"/>
      <c r="N128" s="613">
        <v>501</v>
      </c>
      <c r="O128" s="613"/>
      <c r="P128" s="613">
        <v>557</v>
      </c>
      <c r="Q128" s="613"/>
      <c r="R128" s="613">
        <v>378</v>
      </c>
      <c r="S128" s="613"/>
      <c r="T128" s="613">
        <v>329</v>
      </c>
      <c r="U128" s="528"/>
      <c r="V128" s="597"/>
      <c r="W128" s="597"/>
      <c r="X128" s="597"/>
      <c r="Y128" s="597"/>
      <c r="AC128" s="597"/>
      <c r="AD128" s="528"/>
      <c r="AE128" s="597"/>
      <c r="AF128" s="528"/>
      <c r="AG128" s="597"/>
      <c r="AH128" s="528"/>
      <c r="AI128" s="597"/>
      <c r="AJ128" s="528"/>
      <c r="AK128" s="597"/>
      <c r="AL128" s="528"/>
      <c r="AM128" s="597"/>
      <c r="AN128" s="528"/>
      <c r="AO128" s="597"/>
    </row>
    <row r="129" spans="1:41" ht="13.5" customHeight="1" x14ac:dyDescent="0.25">
      <c r="A129" s="595"/>
      <c r="B129" s="611"/>
      <c r="C129" s="440" t="s">
        <v>2180</v>
      </c>
      <c r="D129" s="440" t="s">
        <v>2181</v>
      </c>
      <c r="E129" s="616"/>
      <c r="F129" s="613"/>
      <c r="G129" s="617"/>
      <c r="H129" s="613">
        <v>1624</v>
      </c>
      <c r="I129" s="613"/>
      <c r="J129" s="613">
        <v>69</v>
      </c>
      <c r="K129" s="613"/>
      <c r="L129" s="613">
        <v>123</v>
      </c>
      <c r="M129" s="613"/>
      <c r="N129" s="613">
        <v>430</v>
      </c>
      <c r="O129" s="613"/>
      <c r="P129" s="613">
        <v>425</v>
      </c>
      <c r="Q129" s="613"/>
      <c r="R129" s="613">
        <v>307</v>
      </c>
      <c r="S129" s="613"/>
      <c r="T129" s="613">
        <v>270</v>
      </c>
      <c r="U129" s="528"/>
      <c r="V129" s="597"/>
      <c r="W129" s="597"/>
      <c r="X129" s="597"/>
      <c r="Y129" s="597"/>
      <c r="AC129" s="597"/>
      <c r="AD129" s="528"/>
      <c r="AE129" s="597"/>
      <c r="AF129" s="528"/>
      <c r="AG129" s="597"/>
      <c r="AH129" s="528"/>
      <c r="AI129" s="597"/>
      <c r="AJ129" s="528"/>
      <c r="AK129" s="597"/>
      <c r="AL129" s="528"/>
      <c r="AM129" s="597"/>
      <c r="AN129" s="528"/>
      <c r="AO129" s="597"/>
    </row>
    <row r="130" spans="1:41" ht="13.5" customHeight="1" x14ac:dyDescent="0.25">
      <c r="A130" s="595"/>
      <c r="B130" s="611"/>
      <c r="C130" s="440" t="s">
        <v>2182</v>
      </c>
      <c r="D130" s="440" t="s">
        <v>2183</v>
      </c>
      <c r="E130" s="616"/>
      <c r="F130" s="613"/>
      <c r="G130" s="617"/>
      <c r="H130" s="613">
        <v>1662</v>
      </c>
      <c r="I130" s="613"/>
      <c r="J130" s="613">
        <v>80</v>
      </c>
      <c r="K130" s="613"/>
      <c r="L130" s="613">
        <v>131</v>
      </c>
      <c r="M130" s="613"/>
      <c r="N130" s="613">
        <v>468</v>
      </c>
      <c r="O130" s="613"/>
      <c r="P130" s="613">
        <v>422</v>
      </c>
      <c r="Q130" s="613"/>
      <c r="R130" s="613">
        <v>316</v>
      </c>
      <c r="S130" s="613"/>
      <c r="T130" s="613">
        <v>245</v>
      </c>
      <c r="U130" s="528"/>
      <c r="V130" s="597"/>
      <c r="W130" s="597"/>
      <c r="X130" s="597"/>
      <c r="Y130" s="597"/>
      <c r="AC130" s="597"/>
      <c r="AD130" s="528"/>
      <c r="AE130" s="597"/>
      <c r="AF130" s="528"/>
      <c r="AG130" s="597"/>
      <c r="AH130" s="528"/>
      <c r="AI130" s="597"/>
      <c r="AJ130" s="528"/>
      <c r="AK130" s="597"/>
      <c r="AL130" s="528"/>
      <c r="AM130" s="597"/>
      <c r="AN130" s="528"/>
      <c r="AO130" s="597"/>
    </row>
    <row r="131" spans="1:41" ht="13.5" customHeight="1" x14ac:dyDescent="0.25">
      <c r="A131" s="595"/>
      <c r="B131" s="611"/>
      <c r="C131" s="440" t="s">
        <v>2184</v>
      </c>
      <c r="D131" s="440" t="s">
        <v>2185</v>
      </c>
      <c r="E131" s="616"/>
      <c r="F131" s="613"/>
      <c r="G131" s="617"/>
      <c r="H131" s="613">
        <v>1655</v>
      </c>
      <c r="I131" s="613"/>
      <c r="J131" s="613">
        <v>58</v>
      </c>
      <c r="K131" s="613"/>
      <c r="L131" s="613">
        <v>102</v>
      </c>
      <c r="M131" s="613"/>
      <c r="N131" s="613">
        <v>409</v>
      </c>
      <c r="O131" s="613"/>
      <c r="P131" s="613">
        <v>494</v>
      </c>
      <c r="Q131" s="613"/>
      <c r="R131" s="613">
        <v>351</v>
      </c>
      <c r="S131" s="613"/>
      <c r="T131" s="613">
        <v>241</v>
      </c>
      <c r="U131" s="528"/>
      <c r="V131" s="597"/>
      <c r="W131" s="597"/>
      <c r="X131" s="597"/>
      <c r="Y131" s="597"/>
      <c r="AC131" s="597"/>
      <c r="AD131" s="528"/>
      <c r="AE131" s="597"/>
      <c r="AF131" s="528"/>
      <c r="AG131" s="597"/>
      <c r="AH131" s="528"/>
      <c r="AI131" s="597"/>
      <c r="AJ131" s="528"/>
      <c r="AK131" s="597"/>
      <c r="AL131" s="528"/>
      <c r="AM131" s="597"/>
      <c r="AN131" s="528"/>
      <c r="AO131" s="597"/>
    </row>
    <row r="132" spans="1:41" ht="13.5" customHeight="1" x14ac:dyDescent="0.25">
      <c r="A132" s="595"/>
      <c r="B132" s="611"/>
      <c r="C132" s="440" t="s">
        <v>2186</v>
      </c>
      <c r="D132" s="440" t="s">
        <v>2363</v>
      </c>
      <c r="E132" s="616"/>
      <c r="F132" s="613"/>
      <c r="G132" s="617"/>
      <c r="H132" s="613">
        <v>1017</v>
      </c>
      <c r="I132" s="613"/>
      <c r="J132" s="613">
        <v>39</v>
      </c>
      <c r="K132" s="613"/>
      <c r="L132" s="613">
        <v>67</v>
      </c>
      <c r="M132" s="613"/>
      <c r="N132" s="613">
        <v>271</v>
      </c>
      <c r="O132" s="613"/>
      <c r="P132" s="613">
        <v>292</v>
      </c>
      <c r="Q132" s="613"/>
      <c r="R132" s="613">
        <v>190</v>
      </c>
      <c r="S132" s="613"/>
      <c r="T132" s="613">
        <v>158</v>
      </c>
      <c r="U132" s="528"/>
      <c r="V132" s="597"/>
      <c r="W132" s="597"/>
      <c r="X132" s="597"/>
      <c r="Y132" s="597"/>
      <c r="AC132" s="597"/>
      <c r="AD132" s="528"/>
      <c r="AE132" s="597"/>
      <c r="AF132" s="528"/>
      <c r="AG132" s="597"/>
      <c r="AH132" s="528"/>
      <c r="AI132" s="597"/>
      <c r="AJ132" s="528"/>
      <c r="AK132" s="597"/>
      <c r="AL132" s="528"/>
      <c r="AM132" s="597"/>
      <c r="AN132" s="528"/>
      <c r="AO132" s="597"/>
    </row>
    <row r="133" spans="1:41" ht="13.5" customHeight="1" x14ac:dyDescent="0.25">
      <c r="A133" s="595"/>
      <c r="B133" s="611"/>
      <c r="C133" s="440" t="s">
        <v>2187</v>
      </c>
      <c r="D133" s="440" t="s">
        <v>2188</v>
      </c>
      <c r="E133" s="616"/>
      <c r="F133" s="613"/>
      <c r="G133" s="617"/>
      <c r="H133" s="613">
        <v>1586</v>
      </c>
      <c r="I133" s="613"/>
      <c r="J133" s="613">
        <v>77</v>
      </c>
      <c r="K133" s="613"/>
      <c r="L133" s="613">
        <v>124</v>
      </c>
      <c r="M133" s="613"/>
      <c r="N133" s="613">
        <v>432</v>
      </c>
      <c r="O133" s="613"/>
      <c r="P133" s="613">
        <v>406</v>
      </c>
      <c r="Q133" s="613"/>
      <c r="R133" s="613">
        <v>300</v>
      </c>
      <c r="S133" s="613"/>
      <c r="T133" s="613">
        <v>247</v>
      </c>
      <c r="U133" s="528"/>
      <c r="V133" s="597"/>
      <c r="W133" s="597"/>
      <c r="X133" s="597"/>
      <c r="Y133" s="597"/>
      <c r="AC133" s="597"/>
      <c r="AD133" s="528"/>
      <c r="AE133" s="597"/>
      <c r="AF133" s="528"/>
      <c r="AG133" s="597"/>
      <c r="AH133" s="528"/>
      <c r="AI133" s="597"/>
      <c r="AJ133" s="528"/>
      <c r="AK133" s="597"/>
      <c r="AL133" s="528"/>
      <c r="AM133" s="597"/>
      <c r="AN133" s="528"/>
      <c r="AO133" s="597"/>
    </row>
    <row r="134" spans="1:41" ht="13.5" customHeight="1" x14ac:dyDescent="0.25">
      <c r="A134" s="595"/>
      <c r="B134" s="611"/>
      <c r="C134" s="440" t="s">
        <v>2189</v>
      </c>
      <c r="D134" s="440" t="s">
        <v>2190</v>
      </c>
      <c r="E134" s="616"/>
      <c r="F134" s="613"/>
      <c r="G134" s="617"/>
      <c r="H134" s="613">
        <v>1234</v>
      </c>
      <c r="I134" s="613"/>
      <c r="J134" s="613">
        <v>38</v>
      </c>
      <c r="K134" s="613"/>
      <c r="L134" s="613">
        <v>96</v>
      </c>
      <c r="M134" s="613"/>
      <c r="N134" s="613">
        <v>300</v>
      </c>
      <c r="O134" s="613"/>
      <c r="P134" s="613">
        <v>315</v>
      </c>
      <c r="Q134" s="613"/>
      <c r="R134" s="613">
        <v>262</v>
      </c>
      <c r="S134" s="613"/>
      <c r="T134" s="613">
        <v>223</v>
      </c>
      <c r="U134" s="528"/>
      <c r="V134" s="597"/>
      <c r="W134" s="597"/>
      <c r="X134" s="597"/>
      <c r="Y134" s="597"/>
      <c r="AC134" s="597"/>
      <c r="AD134" s="528"/>
      <c r="AE134" s="597"/>
      <c r="AF134" s="528"/>
      <c r="AG134" s="597"/>
      <c r="AH134" s="528"/>
      <c r="AI134" s="597"/>
      <c r="AJ134" s="528"/>
      <c r="AK134" s="597"/>
      <c r="AL134" s="528"/>
      <c r="AM134" s="597"/>
      <c r="AN134" s="528"/>
      <c r="AO134" s="597"/>
    </row>
    <row r="135" spans="1:41" ht="13.5" customHeight="1" x14ac:dyDescent="0.25">
      <c r="A135" s="595"/>
      <c r="B135" s="611"/>
      <c r="C135" s="440" t="s">
        <v>2191</v>
      </c>
      <c r="D135" s="440" t="s">
        <v>2192</v>
      </c>
      <c r="E135" s="616"/>
      <c r="F135" s="613"/>
      <c r="G135" s="617"/>
      <c r="H135" s="613">
        <v>1041</v>
      </c>
      <c r="I135" s="613"/>
      <c r="J135" s="613">
        <v>86</v>
      </c>
      <c r="K135" s="613"/>
      <c r="L135" s="613">
        <v>112</v>
      </c>
      <c r="M135" s="613"/>
      <c r="N135" s="613">
        <v>302</v>
      </c>
      <c r="O135" s="613"/>
      <c r="P135" s="613">
        <v>231</v>
      </c>
      <c r="Q135" s="613"/>
      <c r="R135" s="613">
        <v>159</v>
      </c>
      <c r="S135" s="613"/>
      <c r="T135" s="613">
        <v>151</v>
      </c>
      <c r="U135" s="528"/>
      <c r="V135" s="597"/>
      <c r="W135" s="597"/>
      <c r="X135" s="597"/>
      <c r="Y135" s="597"/>
      <c r="AC135" s="597"/>
      <c r="AD135" s="528"/>
      <c r="AE135" s="597"/>
      <c r="AF135" s="528"/>
      <c r="AG135" s="597"/>
      <c r="AH135" s="528"/>
      <c r="AI135" s="597"/>
      <c r="AJ135" s="528"/>
      <c r="AK135" s="597"/>
      <c r="AL135" s="528"/>
      <c r="AM135" s="597"/>
      <c r="AN135" s="528"/>
      <c r="AO135" s="597"/>
    </row>
    <row r="136" spans="1:41" ht="13.5" customHeight="1" x14ac:dyDescent="0.25">
      <c r="A136" s="595"/>
      <c r="B136" s="611"/>
      <c r="C136" s="440" t="s">
        <v>2193</v>
      </c>
      <c r="D136" s="440" t="s">
        <v>2194</v>
      </c>
      <c r="E136" s="616"/>
      <c r="F136" s="613"/>
      <c r="G136" s="617"/>
      <c r="H136" s="613">
        <v>1457</v>
      </c>
      <c r="I136" s="613"/>
      <c r="J136" s="613">
        <v>74</v>
      </c>
      <c r="K136" s="613"/>
      <c r="L136" s="613">
        <v>120</v>
      </c>
      <c r="M136" s="613"/>
      <c r="N136" s="613">
        <v>417</v>
      </c>
      <c r="O136" s="613"/>
      <c r="P136" s="613">
        <v>343</v>
      </c>
      <c r="Q136" s="613"/>
      <c r="R136" s="613">
        <v>273</v>
      </c>
      <c r="S136" s="613"/>
      <c r="T136" s="613">
        <v>230</v>
      </c>
      <c r="U136" s="528"/>
      <c r="V136" s="597"/>
      <c r="W136" s="597"/>
      <c r="X136" s="597"/>
      <c r="Y136" s="597"/>
      <c r="AC136" s="597"/>
      <c r="AD136" s="528"/>
      <c r="AE136" s="597"/>
      <c r="AF136" s="528"/>
      <c r="AG136" s="597"/>
      <c r="AH136" s="528"/>
      <c r="AI136" s="597"/>
      <c r="AJ136" s="528"/>
      <c r="AK136" s="597"/>
      <c r="AL136" s="528"/>
      <c r="AM136" s="597"/>
      <c r="AN136" s="528"/>
      <c r="AO136" s="597"/>
    </row>
    <row r="137" spans="1:41" ht="13.5" customHeight="1" x14ac:dyDescent="0.25">
      <c r="A137" s="595"/>
      <c r="B137" s="611"/>
      <c r="C137" s="440" t="s">
        <v>2195</v>
      </c>
      <c r="D137" s="440" t="s">
        <v>2196</v>
      </c>
      <c r="E137" s="616"/>
      <c r="F137" s="613"/>
      <c r="G137" s="617"/>
      <c r="H137" s="613">
        <v>1598</v>
      </c>
      <c r="I137" s="613"/>
      <c r="J137" s="613">
        <v>88</v>
      </c>
      <c r="K137" s="613"/>
      <c r="L137" s="613">
        <v>103</v>
      </c>
      <c r="M137" s="613"/>
      <c r="N137" s="613">
        <v>414</v>
      </c>
      <c r="O137" s="613"/>
      <c r="P137" s="613">
        <v>416</v>
      </c>
      <c r="Q137" s="613"/>
      <c r="R137" s="613">
        <v>348</v>
      </c>
      <c r="S137" s="613"/>
      <c r="T137" s="613">
        <v>229</v>
      </c>
      <c r="U137" s="528"/>
      <c r="V137" s="597"/>
      <c r="W137" s="597"/>
      <c r="X137" s="597"/>
      <c r="Y137" s="597"/>
      <c r="AC137" s="597"/>
      <c r="AD137" s="528"/>
      <c r="AE137" s="597"/>
      <c r="AF137" s="528"/>
      <c r="AG137" s="597"/>
      <c r="AH137" s="528"/>
      <c r="AI137" s="597"/>
      <c r="AJ137" s="528"/>
      <c r="AK137" s="597"/>
      <c r="AL137" s="528"/>
      <c r="AM137" s="597"/>
      <c r="AN137" s="528"/>
      <c r="AO137" s="597"/>
    </row>
    <row r="138" spans="1:41" ht="13.5" customHeight="1" x14ac:dyDescent="0.25">
      <c r="A138" s="595"/>
      <c r="B138" s="611"/>
      <c r="C138" s="440" t="s">
        <v>2197</v>
      </c>
      <c r="D138" s="440" t="s">
        <v>2198</v>
      </c>
      <c r="E138" s="616"/>
      <c r="F138" s="613"/>
      <c r="G138" s="617"/>
      <c r="H138" s="613">
        <v>1197</v>
      </c>
      <c r="I138" s="613"/>
      <c r="J138" s="613">
        <v>51</v>
      </c>
      <c r="K138" s="613"/>
      <c r="L138" s="613">
        <v>67</v>
      </c>
      <c r="M138" s="613"/>
      <c r="N138" s="613">
        <v>362</v>
      </c>
      <c r="O138" s="613"/>
      <c r="P138" s="613">
        <v>326</v>
      </c>
      <c r="Q138" s="613"/>
      <c r="R138" s="613">
        <v>206</v>
      </c>
      <c r="S138" s="613"/>
      <c r="T138" s="613">
        <v>185</v>
      </c>
      <c r="U138" s="528"/>
      <c r="V138" s="597"/>
      <c r="W138" s="597"/>
      <c r="X138" s="597"/>
      <c r="Y138" s="597"/>
      <c r="AC138" s="597"/>
      <c r="AD138" s="528"/>
      <c r="AE138" s="597"/>
      <c r="AF138" s="528"/>
      <c r="AG138" s="597"/>
      <c r="AH138" s="528"/>
      <c r="AI138" s="597"/>
      <c r="AJ138" s="528"/>
      <c r="AK138" s="597"/>
      <c r="AL138" s="528"/>
      <c r="AM138" s="597"/>
      <c r="AN138" s="528"/>
      <c r="AO138" s="597"/>
    </row>
    <row r="139" spans="1:41" ht="13.5" customHeight="1" x14ac:dyDescent="0.25">
      <c r="A139" s="595"/>
      <c r="B139" s="611"/>
      <c r="C139" s="440" t="s">
        <v>2199</v>
      </c>
      <c r="D139" s="440" t="s">
        <v>2364</v>
      </c>
      <c r="E139" s="616"/>
      <c r="F139" s="613"/>
      <c r="G139" s="617"/>
      <c r="H139" s="613">
        <v>664</v>
      </c>
      <c r="I139" s="613"/>
      <c r="J139" s="626" t="s">
        <v>2406</v>
      </c>
      <c r="K139" s="626"/>
      <c r="L139" s="626" t="s">
        <v>2406</v>
      </c>
      <c r="M139" s="613"/>
      <c r="N139" s="613">
        <v>153</v>
      </c>
      <c r="O139" s="613"/>
      <c r="P139" s="613">
        <v>163</v>
      </c>
      <c r="Q139" s="613"/>
      <c r="R139" s="613">
        <v>165</v>
      </c>
      <c r="S139" s="613"/>
      <c r="T139" s="613">
        <v>124</v>
      </c>
      <c r="U139" s="528"/>
      <c r="V139" s="597"/>
      <c r="W139" s="597"/>
      <c r="X139" s="597"/>
      <c r="Y139" s="597"/>
      <c r="AC139" s="597"/>
      <c r="AD139" s="528"/>
      <c r="AE139" s="597"/>
      <c r="AF139" s="528"/>
      <c r="AG139" s="597"/>
      <c r="AH139" s="528"/>
      <c r="AI139" s="597"/>
      <c r="AJ139" s="528"/>
      <c r="AK139" s="597"/>
      <c r="AL139" s="528"/>
      <c r="AM139" s="597"/>
      <c r="AN139" s="528"/>
      <c r="AO139" s="597"/>
    </row>
    <row r="140" spans="1:41" ht="13.5" customHeight="1" x14ac:dyDescent="0.25">
      <c r="A140" s="595"/>
      <c r="B140" s="611"/>
      <c r="C140" s="440" t="s">
        <v>2200</v>
      </c>
      <c r="D140" s="440" t="s">
        <v>2365</v>
      </c>
      <c r="E140" s="616"/>
      <c r="F140" s="613"/>
      <c r="G140" s="617"/>
      <c r="H140" s="613">
        <v>697</v>
      </c>
      <c r="I140" s="613"/>
      <c r="J140" s="613">
        <v>35</v>
      </c>
      <c r="K140" s="613"/>
      <c r="L140" s="613">
        <v>60</v>
      </c>
      <c r="M140" s="613"/>
      <c r="N140" s="613">
        <v>220</v>
      </c>
      <c r="O140" s="613"/>
      <c r="P140" s="613">
        <v>135</v>
      </c>
      <c r="Q140" s="613"/>
      <c r="R140" s="613">
        <v>116</v>
      </c>
      <c r="S140" s="613"/>
      <c r="T140" s="613">
        <v>131</v>
      </c>
      <c r="U140" s="528"/>
      <c r="V140" s="597"/>
      <c r="W140" s="597"/>
      <c r="X140" s="597"/>
      <c r="Y140" s="597"/>
      <c r="AC140" s="597"/>
      <c r="AD140" s="528"/>
      <c r="AE140" s="597"/>
      <c r="AF140" s="528"/>
      <c r="AG140" s="597"/>
      <c r="AH140" s="528"/>
      <c r="AI140" s="597"/>
      <c r="AJ140" s="528"/>
      <c r="AK140" s="597"/>
      <c r="AL140" s="528"/>
      <c r="AM140" s="597"/>
      <c r="AN140" s="528"/>
      <c r="AO140" s="597"/>
    </row>
    <row r="141" spans="1:41" ht="13.5" customHeight="1" x14ac:dyDescent="0.25">
      <c r="A141" s="595"/>
      <c r="B141" s="611"/>
      <c r="C141" s="440" t="s">
        <v>2201</v>
      </c>
      <c r="D141" s="440" t="s">
        <v>2202</v>
      </c>
      <c r="E141" s="616"/>
      <c r="F141" s="613"/>
      <c r="G141" s="617"/>
      <c r="H141" s="613">
        <v>2066</v>
      </c>
      <c r="I141" s="613"/>
      <c r="J141" s="613">
        <v>80</v>
      </c>
      <c r="K141" s="613"/>
      <c r="L141" s="613">
        <v>135</v>
      </c>
      <c r="M141" s="613"/>
      <c r="N141" s="613">
        <v>564</v>
      </c>
      <c r="O141" s="613"/>
      <c r="P141" s="613">
        <v>557</v>
      </c>
      <c r="Q141" s="613"/>
      <c r="R141" s="613">
        <v>411</v>
      </c>
      <c r="S141" s="613"/>
      <c r="T141" s="613">
        <v>319</v>
      </c>
      <c r="U141" s="528"/>
      <c r="V141" s="597"/>
      <c r="W141" s="597"/>
      <c r="X141" s="597"/>
      <c r="Y141" s="597"/>
      <c r="AC141" s="597"/>
      <c r="AD141" s="528"/>
      <c r="AE141" s="597"/>
      <c r="AF141" s="528"/>
      <c r="AG141" s="597"/>
      <c r="AH141" s="528"/>
      <c r="AI141" s="597"/>
      <c r="AJ141" s="528"/>
      <c r="AK141" s="597"/>
      <c r="AL141" s="528"/>
      <c r="AM141" s="597"/>
      <c r="AN141" s="528"/>
      <c r="AO141" s="597"/>
    </row>
    <row r="142" spans="1:41" ht="13.5" customHeight="1" x14ac:dyDescent="0.25">
      <c r="A142" s="595"/>
      <c r="B142" s="611"/>
      <c r="C142" s="440" t="s">
        <v>2203</v>
      </c>
      <c r="D142" s="440" t="s">
        <v>2204</v>
      </c>
      <c r="E142" s="616"/>
      <c r="F142" s="613"/>
      <c r="G142" s="617"/>
      <c r="H142" s="613">
        <v>1893</v>
      </c>
      <c r="I142" s="613"/>
      <c r="J142" s="613">
        <v>119</v>
      </c>
      <c r="K142" s="613"/>
      <c r="L142" s="613">
        <v>138</v>
      </c>
      <c r="M142" s="613"/>
      <c r="N142" s="613">
        <v>485</v>
      </c>
      <c r="O142" s="613"/>
      <c r="P142" s="613">
        <v>472</v>
      </c>
      <c r="Q142" s="613"/>
      <c r="R142" s="613">
        <v>375</v>
      </c>
      <c r="S142" s="613"/>
      <c r="T142" s="613">
        <v>304</v>
      </c>
      <c r="U142" s="528"/>
      <c r="V142" s="597"/>
      <c r="W142" s="597"/>
      <c r="X142" s="597"/>
      <c r="Y142" s="597"/>
      <c r="AC142" s="597"/>
      <c r="AD142" s="528"/>
      <c r="AE142" s="597"/>
      <c r="AF142" s="528"/>
      <c r="AG142" s="597"/>
      <c r="AH142" s="528"/>
      <c r="AI142" s="597"/>
      <c r="AJ142" s="528"/>
      <c r="AK142" s="597"/>
      <c r="AL142" s="528"/>
      <c r="AM142" s="597"/>
      <c r="AN142" s="528"/>
      <c r="AO142" s="597"/>
    </row>
    <row r="143" spans="1:41" ht="13.5" customHeight="1" x14ac:dyDescent="0.25">
      <c r="A143" s="595"/>
      <c r="B143" s="611"/>
      <c r="C143" s="440" t="s">
        <v>2205</v>
      </c>
      <c r="D143" s="440" t="s">
        <v>2206</v>
      </c>
      <c r="E143" s="616"/>
      <c r="F143" s="613"/>
      <c r="G143" s="617"/>
      <c r="H143" s="613">
        <v>936</v>
      </c>
      <c r="I143" s="613"/>
      <c r="J143" s="613">
        <v>39</v>
      </c>
      <c r="K143" s="613"/>
      <c r="L143" s="613">
        <v>64</v>
      </c>
      <c r="M143" s="613"/>
      <c r="N143" s="613">
        <v>245</v>
      </c>
      <c r="O143" s="613"/>
      <c r="P143" s="613">
        <v>227</v>
      </c>
      <c r="Q143" s="613"/>
      <c r="R143" s="613">
        <v>180</v>
      </c>
      <c r="S143" s="613"/>
      <c r="T143" s="613">
        <v>181</v>
      </c>
      <c r="U143" s="528"/>
      <c r="V143" s="597"/>
      <c r="W143" s="597"/>
      <c r="X143" s="597"/>
      <c r="Y143" s="597"/>
      <c r="AC143" s="597"/>
      <c r="AD143" s="528"/>
      <c r="AE143" s="597"/>
      <c r="AF143" s="528"/>
      <c r="AG143" s="597"/>
      <c r="AH143" s="528"/>
      <c r="AI143" s="597"/>
      <c r="AJ143" s="528"/>
      <c r="AK143" s="597"/>
      <c r="AL143" s="528"/>
      <c r="AM143" s="597"/>
      <c r="AN143" s="528"/>
      <c r="AO143" s="597"/>
    </row>
    <row r="144" spans="1:41" ht="13.5" customHeight="1" x14ac:dyDescent="0.25">
      <c r="A144" s="595"/>
      <c r="B144" s="611"/>
      <c r="C144" s="440" t="s">
        <v>2207</v>
      </c>
      <c r="D144" s="440" t="s">
        <v>2208</v>
      </c>
      <c r="E144" s="616"/>
      <c r="F144" s="613"/>
      <c r="G144" s="617"/>
      <c r="H144" s="613">
        <v>1862</v>
      </c>
      <c r="I144" s="613"/>
      <c r="J144" s="613">
        <v>72</v>
      </c>
      <c r="K144" s="613"/>
      <c r="L144" s="613">
        <v>136</v>
      </c>
      <c r="M144" s="613"/>
      <c r="N144" s="613">
        <v>503</v>
      </c>
      <c r="O144" s="613"/>
      <c r="P144" s="613">
        <v>527</v>
      </c>
      <c r="Q144" s="613"/>
      <c r="R144" s="613">
        <v>370</v>
      </c>
      <c r="S144" s="613"/>
      <c r="T144" s="613">
        <v>254</v>
      </c>
      <c r="U144" s="528"/>
      <c r="V144" s="597"/>
      <c r="W144" s="597"/>
      <c r="X144" s="597"/>
      <c r="Y144" s="597"/>
      <c r="AC144" s="597"/>
      <c r="AD144" s="528"/>
      <c r="AE144" s="597"/>
      <c r="AF144" s="528"/>
      <c r="AG144" s="597"/>
      <c r="AH144" s="528"/>
      <c r="AI144" s="597"/>
      <c r="AJ144" s="528"/>
      <c r="AK144" s="597"/>
      <c r="AL144" s="528"/>
      <c r="AM144" s="597"/>
      <c r="AN144" s="528"/>
      <c r="AO144" s="597"/>
    </row>
    <row r="145" spans="1:41" ht="13.5" customHeight="1" x14ac:dyDescent="0.25">
      <c r="A145" s="595"/>
      <c r="B145" s="611"/>
      <c r="C145" s="440" t="s">
        <v>2209</v>
      </c>
      <c r="D145" s="440" t="s">
        <v>2210</v>
      </c>
      <c r="E145" s="616"/>
      <c r="F145" s="613"/>
      <c r="G145" s="617"/>
      <c r="H145" s="613">
        <v>1650</v>
      </c>
      <c r="I145" s="613"/>
      <c r="J145" s="613">
        <v>55</v>
      </c>
      <c r="K145" s="613"/>
      <c r="L145" s="613">
        <v>121</v>
      </c>
      <c r="M145" s="613"/>
      <c r="N145" s="613">
        <v>438</v>
      </c>
      <c r="O145" s="613"/>
      <c r="P145" s="613">
        <v>412</v>
      </c>
      <c r="Q145" s="613"/>
      <c r="R145" s="613">
        <v>344</v>
      </c>
      <c r="S145" s="613"/>
      <c r="T145" s="613">
        <v>280</v>
      </c>
      <c r="U145" s="528"/>
      <c r="V145" s="597"/>
      <c r="W145" s="597"/>
      <c r="X145" s="597"/>
      <c r="Y145" s="597"/>
      <c r="AC145" s="597"/>
      <c r="AD145" s="528"/>
      <c r="AE145" s="597"/>
      <c r="AF145" s="528"/>
      <c r="AG145" s="597"/>
      <c r="AH145" s="528"/>
      <c r="AI145" s="597"/>
      <c r="AJ145" s="528"/>
      <c r="AK145" s="597"/>
      <c r="AL145" s="528"/>
      <c r="AM145" s="597"/>
      <c r="AN145" s="528"/>
      <c r="AO145" s="597"/>
    </row>
    <row r="146" spans="1:41" ht="13.5" customHeight="1" x14ac:dyDescent="0.25">
      <c r="A146" s="595"/>
      <c r="B146" s="611"/>
      <c r="C146" s="440" t="s">
        <v>2211</v>
      </c>
      <c r="D146" s="440" t="s">
        <v>2366</v>
      </c>
      <c r="E146" s="616"/>
      <c r="F146" s="613"/>
      <c r="G146" s="617"/>
      <c r="H146" s="613">
        <v>571</v>
      </c>
      <c r="I146" s="613"/>
      <c r="J146" s="613">
        <v>31</v>
      </c>
      <c r="K146" s="613"/>
      <c r="L146" s="613">
        <v>40</v>
      </c>
      <c r="M146" s="613"/>
      <c r="N146" s="613">
        <v>141</v>
      </c>
      <c r="O146" s="613"/>
      <c r="P146" s="613">
        <v>123</v>
      </c>
      <c r="Q146" s="613"/>
      <c r="R146" s="613">
        <v>100</v>
      </c>
      <c r="S146" s="613"/>
      <c r="T146" s="613">
        <v>136</v>
      </c>
      <c r="U146" s="528"/>
      <c r="V146" s="597"/>
      <c r="W146" s="597"/>
      <c r="X146" s="597"/>
      <c r="Y146" s="597"/>
      <c r="AC146" s="597"/>
      <c r="AD146" s="528"/>
      <c r="AE146" s="597"/>
      <c r="AF146" s="528"/>
      <c r="AG146" s="597"/>
      <c r="AH146" s="528"/>
      <c r="AI146" s="597"/>
      <c r="AJ146" s="528"/>
      <c r="AK146" s="597"/>
      <c r="AL146" s="528"/>
      <c r="AM146" s="597"/>
      <c r="AN146" s="528"/>
      <c r="AO146" s="597"/>
    </row>
    <row r="147" spans="1:41" ht="13.5" customHeight="1" x14ac:dyDescent="0.25">
      <c r="A147" s="595"/>
      <c r="B147" s="611"/>
      <c r="C147" s="440" t="s">
        <v>2212</v>
      </c>
      <c r="D147" s="440" t="s">
        <v>2213</v>
      </c>
      <c r="E147" s="616"/>
      <c r="F147" s="613"/>
      <c r="G147" s="617"/>
      <c r="H147" s="613">
        <v>2144</v>
      </c>
      <c r="I147" s="613"/>
      <c r="J147" s="613">
        <v>78</v>
      </c>
      <c r="K147" s="613"/>
      <c r="L147" s="613">
        <v>152</v>
      </c>
      <c r="M147" s="613"/>
      <c r="N147" s="613">
        <v>562</v>
      </c>
      <c r="O147" s="613"/>
      <c r="P147" s="613">
        <v>558</v>
      </c>
      <c r="Q147" s="613"/>
      <c r="R147" s="613">
        <v>466</v>
      </c>
      <c r="S147" s="613"/>
      <c r="T147" s="613">
        <v>328</v>
      </c>
      <c r="U147" s="528"/>
      <c r="V147" s="597"/>
      <c r="W147" s="597"/>
      <c r="X147" s="597"/>
      <c r="Y147" s="597"/>
      <c r="AC147" s="597"/>
      <c r="AD147" s="528"/>
      <c r="AE147" s="597"/>
      <c r="AF147" s="528"/>
      <c r="AG147" s="597"/>
      <c r="AH147" s="528"/>
      <c r="AI147" s="597"/>
      <c r="AJ147" s="528"/>
      <c r="AK147" s="597"/>
      <c r="AL147" s="528"/>
      <c r="AM147" s="597"/>
      <c r="AN147" s="528"/>
      <c r="AO147" s="597"/>
    </row>
    <row r="148" spans="1:41" ht="13.5" customHeight="1" x14ac:dyDescent="0.25">
      <c r="A148" s="595"/>
      <c r="B148" s="611"/>
      <c r="C148" s="440" t="s">
        <v>2214</v>
      </c>
      <c r="D148" s="440" t="s">
        <v>2215</v>
      </c>
      <c r="E148" s="616"/>
      <c r="F148" s="613"/>
      <c r="G148" s="617"/>
      <c r="H148" s="613">
        <v>759</v>
      </c>
      <c r="I148" s="613"/>
      <c r="J148" s="613">
        <v>61</v>
      </c>
      <c r="K148" s="613"/>
      <c r="L148" s="613">
        <v>71</v>
      </c>
      <c r="M148" s="613"/>
      <c r="N148" s="613">
        <v>194</v>
      </c>
      <c r="O148" s="613"/>
      <c r="P148" s="613">
        <v>165</v>
      </c>
      <c r="Q148" s="613"/>
      <c r="R148" s="613">
        <v>149</v>
      </c>
      <c r="S148" s="613"/>
      <c r="T148" s="613">
        <v>119</v>
      </c>
      <c r="U148" s="528"/>
      <c r="V148" s="597"/>
      <c r="W148" s="597"/>
      <c r="X148" s="597"/>
      <c r="Y148" s="597"/>
      <c r="AC148" s="597"/>
      <c r="AD148" s="528"/>
      <c r="AE148" s="597"/>
      <c r="AF148" s="528"/>
      <c r="AG148" s="597"/>
      <c r="AH148" s="528"/>
      <c r="AI148" s="597"/>
      <c r="AJ148" s="528"/>
      <c r="AK148" s="597"/>
      <c r="AL148" s="528"/>
      <c r="AM148" s="597"/>
      <c r="AN148" s="528"/>
      <c r="AO148" s="597"/>
    </row>
    <row r="149" spans="1:41" ht="13.5" customHeight="1" x14ac:dyDescent="0.25">
      <c r="A149" s="595"/>
      <c r="B149" s="611"/>
      <c r="C149" s="440" t="s">
        <v>2216</v>
      </c>
      <c r="D149" s="440" t="s">
        <v>2217</v>
      </c>
      <c r="E149" s="616"/>
      <c r="F149" s="613"/>
      <c r="G149" s="617"/>
      <c r="H149" s="613">
        <v>1530</v>
      </c>
      <c r="I149" s="613"/>
      <c r="J149" s="613">
        <v>52</v>
      </c>
      <c r="K149" s="613"/>
      <c r="L149" s="613">
        <v>98</v>
      </c>
      <c r="M149" s="613"/>
      <c r="N149" s="613">
        <v>462</v>
      </c>
      <c r="O149" s="613"/>
      <c r="P149" s="613">
        <v>456</v>
      </c>
      <c r="Q149" s="613"/>
      <c r="R149" s="613">
        <v>273</v>
      </c>
      <c r="S149" s="613"/>
      <c r="T149" s="613">
        <v>189</v>
      </c>
      <c r="U149" s="528"/>
      <c r="V149" s="597"/>
      <c r="W149" s="597"/>
      <c r="X149" s="597"/>
      <c r="Y149" s="597"/>
      <c r="AC149" s="597"/>
      <c r="AD149" s="528"/>
      <c r="AE149" s="597"/>
      <c r="AF149" s="528"/>
      <c r="AG149" s="597"/>
      <c r="AH149" s="528"/>
      <c r="AI149" s="597"/>
      <c r="AJ149" s="528"/>
      <c r="AK149" s="597"/>
      <c r="AL149" s="528"/>
      <c r="AM149" s="597"/>
      <c r="AN149" s="528"/>
      <c r="AO149" s="597"/>
    </row>
    <row r="150" spans="1:41" ht="13.5" customHeight="1" x14ac:dyDescent="0.25">
      <c r="A150" s="595"/>
      <c r="B150" s="611"/>
      <c r="C150" s="440" t="s">
        <v>2218</v>
      </c>
      <c r="D150" s="440" t="s">
        <v>2219</v>
      </c>
      <c r="E150" s="616"/>
      <c r="F150" s="613"/>
      <c r="G150" s="617"/>
      <c r="H150" s="613">
        <v>1569</v>
      </c>
      <c r="I150" s="613"/>
      <c r="J150" s="613">
        <v>73</v>
      </c>
      <c r="K150" s="613"/>
      <c r="L150" s="613">
        <v>116</v>
      </c>
      <c r="M150" s="613"/>
      <c r="N150" s="613">
        <v>449</v>
      </c>
      <c r="O150" s="613"/>
      <c r="P150" s="613">
        <v>422</v>
      </c>
      <c r="Q150" s="613"/>
      <c r="R150" s="613">
        <v>245</v>
      </c>
      <c r="S150" s="613"/>
      <c r="T150" s="613">
        <v>264</v>
      </c>
      <c r="U150" s="528"/>
      <c r="V150" s="597"/>
      <c r="W150" s="597"/>
      <c r="X150" s="597"/>
      <c r="Y150" s="597"/>
      <c r="AC150" s="597"/>
      <c r="AD150" s="528"/>
      <c r="AE150" s="597"/>
      <c r="AF150" s="528"/>
      <c r="AG150" s="597"/>
      <c r="AH150" s="528"/>
      <c r="AI150" s="597"/>
      <c r="AJ150" s="528"/>
      <c r="AK150" s="597"/>
      <c r="AL150" s="528"/>
      <c r="AM150" s="597"/>
      <c r="AN150" s="528"/>
      <c r="AO150" s="597"/>
    </row>
    <row r="151" spans="1:41" ht="13.5" customHeight="1" x14ac:dyDescent="0.25">
      <c r="A151" s="595"/>
      <c r="B151" s="611"/>
      <c r="C151" s="440" t="s">
        <v>2220</v>
      </c>
      <c r="D151" s="440" t="s">
        <v>2221</v>
      </c>
      <c r="E151" s="616"/>
      <c r="F151" s="613"/>
      <c r="G151" s="617"/>
      <c r="H151" s="613">
        <v>1520</v>
      </c>
      <c r="I151" s="613"/>
      <c r="J151" s="613">
        <v>49</v>
      </c>
      <c r="K151" s="613"/>
      <c r="L151" s="613">
        <v>81</v>
      </c>
      <c r="M151" s="613"/>
      <c r="N151" s="613">
        <v>376</v>
      </c>
      <c r="O151" s="613"/>
      <c r="P151" s="613">
        <v>413</v>
      </c>
      <c r="Q151" s="613"/>
      <c r="R151" s="613">
        <v>325</v>
      </c>
      <c r="S151" s="613"/>
      <c r="T151" s="613">
        <v>276</v>
      </c>
      <c r="U151" s="528"/>
      <c r="V151" s="597"/>
      <c r="W151" s="597"/>
      <c r="X151" s="597"/>
      <c r="Y151" s="597"/>
      <c r="AC151" s="597"/>
      <c r="AD151" s="528"/>
      <c r="AE151" s="597"/>
      <c r="AF151" s="528"/>
      <c r="AG151" s="597"/>
      <c r="AH151" s="528"/>
      <c r="AI151" s="597"/>
      <c r="AJ151" s="528"/>
      <c r="AK151" s="597"/>
      <c r="AL151" s="528"/>
      <c r="AM151" s="597"/>
      <c r="AN151" s="528"/>
      <c r="AO151" s="597"/>
    </row>
    <row r="152" spans="1:41" ht="13.5" customHeight="1" x14ac:dyDescent="0.25">
      <c r="A152" s="595"/>
      <c r="B152" s="611"/>
      <c r="C152" s="440" t="s">
        <v>2222</v>
      </c>
      <c r="D152" s="440" t="s">
        <v>2223</v>
      </c>
      <c r="E152" s="616"/>
      <c r="F152" s="613"/>
      <c r="G152" s="617"/>
      <c r="H152" s="613">
        <v>1086</v>
      </c>
      <c r="I152" s="613"/>
      <c r="J152" s="626" t="s">
        <v>2406</v>
      </c>
      <c r="K152" s="626"/>
      <c r="L152" s="626" t="s">
        <v>2406</v>
      </c>
      <c r="M152" s="613"/>
      <c r="N152" s="613">
        <v>257</v>
      </c>
      <c r="O152" s="613"/>
      <c r="P152" s="613">
        <v>292</v>
      </c>
      <c r="Q152" s="613"/>
      <c r="R152" s="613">
        <v>216</v>
      </c>
      <c r="S152" s="613"/>
      <c r="T152" s="613">
        <v>220</v>
      </c>
      <c r="U152" s="528"/>
      <c r="V152" s="597"/>
      <c r="W152" s="597"/>
      <c r="X152" s="597"/>
      <c r="Y152" s="597"/>
      <c r="AC152" s="597"/>
      <c r="AD152" s="528"/>
      <c r="AE152" s="597"/>
      <c r="AF152" s="528"/>
      <c r="AG152" s="597"/>
      <c r="AH152" s="528"/>
      <c r="AI152" s="597"/>
      <c r="AJ152" s="528"/>
      <c r="AK152" s="597"/>
      <c r="AL152" s="528"/>
      <c r="AM152" s="597"/>
      <c r="AN152" s="528"/>
      <c r="AO152" s="597"/>
    </row>
    <row r="153" spans="1:41" ht="6.75" customHeight="1" x14ac:dyDescent="0.25">
      <c r="A153" s="595"/>
      <c r="B153" s="611"/>
      <c r="C153" s="440"/>
      <c r="D153" s="440"/>
      <c r="E153" s="616"/>
      <c r="F153" s="613"/>
      <c r="G153" s="617"/>
      <c r="H153" s="613"/>
      <c r="I153" s="613"/>
      <c r="J153" s="613"/>
      <c r="K153" s="613"/>
      <c r="L153" s="613"/>
      <c r="M153" s="613"/>
      <c r="N153" s="613"/>
      <c r="O153" s="613"/>
      <c r="P153" s="613"/>
      <c r="Q153" s="613"/>
      <c r="R153" s="613"/>
      <c r="S153" s="613"/>
      <c r="T153" s="613"/>
      <c r="U153" s="528"/>
    </row>
    <row r="154" spans="1:41" ht="15" x14ac:dyDescent="0.25">
      <c r="A154" s="595"/>
      <c r="B154" s="611" t="s">
        <v>2224</v>
      </c>
      <c r="C154" s="440"/>
      <c r="D154" s="440"/>
      <c r="E154" s="616"/>
      <c r="F154" s="613"/>
      <c r="G154" s="618"/>
      <c r="H154" s="615">
        <v>25326</v>
      </c>
      <c r="I154" s="613"/>
      <c r="J154" s="615">
        <v>1832</v>
      </c>
      <c r="K154" s="615"/>
      <c r="L154" s="615">
        <v>2704</v>
      </c>
      <c r="M154" s="615"/>
      <c r="N154" s="615">
        <v>7291</v>
      </c>
      <c r="O154" s="615"/>
      <c r="P154" s="615">
        <v>5181</v>
      </c>
      <c r="Q154" s="615"/>
      <c r="R154" s="615">
        <v>4082</v>
      </c>
      <c r="S154" s="615"/>
      <c r="T154" s="615">
        <v>4236</v>
      </c>
      <c r="U154" s="528"/>
      <c r="AC154" s="597"/>
      <c r="AE154" s="597"/>
      <c r="AG154" s="597"/>
      <c r="AI154" s="597"/>
      <c r="AK154" s="597"/>
      <c r="AM154" s="597"/>
      <c r="AO154" s="597"/>
    </row>
    <row r="155" spans="1:41" ht="6.75" customHeight="1" x14ac:dyDescent="0.25">
      <c r="A155" s="595"/>
      <c r="B155" s="611"/>
      <c r="C155" s="440"/>
      <c r="D155" s="440"/>
      <c r="E155" s="616"/>
      <c r="F155" s="613"/>
      <c r="G155" s="617"/>
      <c r="H155" s="613"/>
      <c r="I155" s="613"/>
      <c r="J155" s="613"/>
      <c r="K155" s="613"/>
      <c r="L155" s="613"/>
      <c r="M155" s="613"/>
      <c r="N155" s="613"/>
      <c r="O155" s="613"/>
      <c r="P155" s="613"/>
      <c r="Q155" s="613"/>
      <c r="R155" s="613"/>
      <c r="S155" s="613"/>
      <c r="T155" s="613"/>
      <c r="U155" s="528"/>
    </row>
    <row r="156" spans="1:41" ht="14.25" customHeight="1" x14ac:dyDescent="0.25">
      <c r="A156" s="595"/>
      <c r="B156" s="611"/>
      <c r="C156" s="440" t="s">
        <v>2225</v>
      </c>
      <c r="D156" s="440" t="s">
        <v>2367</v>
      </c>
      <c r="E156" s="616"/>
      <c r="F156" s="613"/>
      <c r="G156" s="617"/>
      <c r="H156" s="613">
        <v>356</v>
      </c>
      <c r="I156" s="613"/>
      <c r="J156" s="613">
        <v>26</v>
      </c>
      <c r="K156" s="613"/>
      <c r="L156" s="613">
        <v>24</v>
      </c>
      <c r="M156" s="613"/>
      <c r="N156" s="613">
        <v>93</v>
      </c>
      <c r="O156" s="613"/>
      <c r="P156" s="613">
        <v>94</v>
      </c>
      <c r="Q156" s="613"/>
      <c r="R156" s="613">
        <v>62</v>
      </c>
      <c r="S156" s="613"/>
      <c r="T156" s="613">
        <v>57</v>
      </c>
      <c r="U156" s="528"/>
      <c r="V156" s="597"/>
      <c r="W156" s="597"/>
      <c r="X156" s="597"/>
      <c r="Y156" s="597"/>
      <c r="AC156" s="597"/>
      <c r="AD156" s="528"/>
      <c r="AE156" s="597"/>
      <c r="AF156" s="528"/>
      <c r="AG156" s="597"/>
      <c r="AH156" s="528"/>
      <c r="AI156" s="597"/>
      <c r="AJ156" s="528"/>
      <c r="AK156" s="597"/>
      <c r="AL156" s="528"/>
      <c r="AM156" s="597"/>
      <c r="AN156" s="528"/>
      <c r="AO156" s="597"/>
    </row>
    <row r="157" spans="1:41" ht="14.25" customHeight="1" x14ac:dyDescent="0.25">
      <c r="A157" s="595"/>
      <c r="B157" s="611"/>
      <c r="C157" s="440" t="s">
        <v>2226</v>
      </c>
      <c r="D157" s="440" t="s">
        <v>2368</v>
      </c>
      <c r="E157" s="616"/>
      <c r="F157" s="613"/>
      <c r="G157" s="617"/>
      <c r="H157" s="613">
        <v>1196</v>
      </c>
      <c r="I157" s="613"/>
      <c r="J157" s="613">
        <v>64</v>
      </c>
      <c r="K157" s="613"/>
      <c r="L157" s="613">
        <v>103</v>
      </c>
      <c r="M157" s="613"/>
      <c r="N157" s="613">
        <v>382</v>
      </c>
      <c r="O157" s="613"/>
      <c r="P157" s="613">
        <v>254</v>
      </c>
      <c r="Q157" s="613"/>
      <c r="R157" s="613">
        <v>186</v>
      </c>
      <c r="S157" s="613"/>
      <c r="T157" s="613">
        <v>207</v>
      </c>
      <c r="U157" s="528"/>
      <c r="V157" s="597"/>
      <c r="W157" s="597"/>
      <c r="X157" s="597"/>
      <c r="Y157" s="597"/>
      <c r="AC157" s="597"/>
      <c r="AD157" s="528"/>
      <c r="AE157" s="597"/>
      <c r="AF157" s="528"/>
      <c r="AG157" s="597"/>
      <c r="AH157" s="528"/>
      <c r="AI157" s="597"/>
      <c r="AJ157" s="528"/>
      <c r="AK157" s="597"/>
      <c r="AL157" s="528"/>
      <c r="AM157" s="597"/>
      <c r="AN157" s="528"/>
      <c r="AO157" s="597"/>
    </row>
    <row r="158" spans="1:41" ht="14.25" customHeight="1" x14ac:dyDescent="0.25">
      <c r="A158" s="595"/>
      <c r="B158" s="611"/>
      <c r="C158" s="440" t="s">
        <v>2227</v>
      </c>
      <c r="D158" s="440" t="s">
        <v>2369</v>
      </c>
      <c r="E158" s="616"/>
      <c r="F158" s="613"/>
      <c r="G158" s="617"/>
      <c r="H158" s="613">
        <v>233</v>
      </c>
      <c r="I158" s="613"/>
      <c r="J158" s="613">
        <v>28</v>
      </c>
      <c r="K158" s="613"/>
      <c r="L158" s="613">
        <v>32</v>
      </c>
      <c r="M158" s="613"/>
      <c r="N158" s="613">
        <v>60</v>
      </c>
      <c r="O158" s="613"/>
      <c r="P158" s="613">
        <v>48</v>
      </c>
      <c r="Q158" s="613"/>
      <c r="R158" s="613">
        <v>34</v>
      </c>
      <c r="S158" s="613"/>
      <c r="T158" s="613">
        <v>31</v>
      </c>
      <c r="U158" s="528"/>
      <c r="V158" s="597"/>
      <c r="W158" s="597"/>
      <c r="X158" s="597"/>
      <c r="Y158" s="597"/>
      <c r="AC158" s="597"/>
      <c r="AD158" s="528"/>
      <c r="AE158" s="597"/>
      <c r="AF158" s="528"/>
      <c r="AG158" s="597"/>
      <c r="AH158" s="528"/>
      <c r="AI158" s="597"/>
      <c r="AJ158" s="528"/>
      <c r="AK158" s="597"/>
      <c r="AL158" s="528"/>
      <c r="AM158" s="597"/>
      <c r="AN158" s="528"/>
      <c r="AO158" s="597"/>
    </row>
    <row r="159" spans="1:41" ht="14.25" customHeight="1" x14ac:dyDescent="0.25">
      <c r="A159" s="595"/>
      <c r="B159" s="611"/>
      <c r="C159" s="440" t="s">
        <v>2228</v>
      </c>
      <c r="D159" s="440" t="s">
        <v>2229</v>
      </c>
      <c r="E159" s="616"/>
      <c r="F159" s="613"/>
      <c r="G159" s="617"/>
      <c r="H159" s="613">
        <v>1094</v>
      </c>
      <c r="I159" s="613"/>
      <c r="J159" s="613">
        <v>77</v>
      </c>
      <c r="K159" s="613"/>
      <c r="L159" s="613">
        <v>136</v>
      </c>
      <c r="M159" s="613"/>
      <c r="N159" s="613">
        <v>349</v>
      </c>
      <c r="O159" s="613"/>
      <c r="P159" s="613">
        <v>234</v>
      </c>
      <c r="Q159" s="613"/>
      <c r="R159" s="613">
        <v>160</v>
      </c>
      <c r="S159" s="613"/>
      <c r="T159" s="613">
        <v>138</v>
      </c>
      <c r="U159" s="528"/>
      <c r="V159" s="597"/>
      <c r="W159" s="597"/>
      <c r="X159" s="597"/>
      <c r="Y159" s="597"/>
      <c r="AC159" s="597"/>
      <c r="AD159" s="528"/>
      <c r="AE159" s="597"/>
      <c r="AF159" s="528"/>
      <c r="AG159" s="597"/>
      <c r="AH159" s="528"/>
      <c r="AI159" s="597"/>
      <c r="AJ159" s="528"/>
      <c r="AK159" s="597"/>
      <c r="AL159" s="528"/>
      <c r="AM159" s="597"/>
      <c r="AN159" s="528"/>
      <c r="AO159" s="597"/>
    </row>
    <row r="160" spans="1:41" ht="14.25" customHeight="1" x14ac:dyDescent="0.25">
      <c r="A160" s="595"/>
      <c r="B160" s="611"/>
      <c r="C160" s="440" t="s">
        <v>2230</v>
      </c>
      <c r="D160" s="440" t="s">
        <v>2370</v>
      </c>
      <c r="E160" s="616"/>
      <c r="F160" s="613"/>
      <c r="G160" s="617"/>
      <c r="H160" s="613">
        <v>944</v>
      </c>
      <c r="I160" s="613"/>
      <c r="J160" s="613">
        <v>50</v>
      </c>
      <c r="K160" s="613"/>
      <c r="L160" s="613">
        <v>87</v>
      </c>
      <c r="M160" s="613"/>
      <c r="N160" s="613">
        <v>271</v>
      </c>
      <c r="O160" s="613"/>
      <c r="P160" s="613">
        <v>203</v>
      </c>
      <c r="Q160" s="613"/>
      <c r="R160" s="613">
        <v>178</v>
      </c>
      <c r="S160" s="613"/>
      <c r="T160" s="613">
        <v>155</v>
      </c>
      <c r="U160" s="528"/>
      <c r="V160" s="597"/>
      <c r="W160" s="597"/>
      <c r="X160" s="597"/>
      <c r="Y160" s="597"/>
      <c r="AC160" s="597"/>
      <c r="AD160" s="528"/>
      <c r="AE160" s="597"/>
      <c r="AF160" s="528"/>
      <c r="AG160" s="597"/>
      <c r="AH160" s="528"/>
      <c r="AI160" s="597"/>
      <c r="AJ160" s="528"/>
      <c r="AK160" s="597"/>
      <c r="AL160" s="528"/>
      <c r="AM160" s="597"/>
      <c r="AN160" s="528"/>
      <c r="AO160" s="597"/>
    </row>
    <row r="161" spans="1:41" ht="14.25" customHeight="1" x14ac:dyDescent="0.25">
      <c r="A161" s="595"/>
      <c r="B161" s="611"/>
      <c r="C161" s="440" t="s">
        <v>2231</v>
      </c>
      <c r="D161" s="440" t="s">
        <v>2371</v>
      </c>
      <c r="E161" s="616"/>
      <c r="F161" s="613"/>
      <c r="G161" s="617"/>
      <c r="H161" s="613">
        <v>839</v>
      </c>
      <c r="I161" s="613"/>
      <c r="J161" s="613">
        <v>57</v>
      </c>
      <c r="K161" s="613"/>
      <c r="L161" s="613">
        <v>87</v>
      </c>
      <c r="M161" s="613"/>
      <c r="N161" s="613">
        <v>266</v>
      </c>
      <c r="O161" s="613"/>
      <c r="P161" s="613">
        <v>194</v>
      </c>
      <c r="Q161" s="613"/>
      <c r="R161" s="613">
        <v>130</v>
      </c>
      <c r="S161" s="613"/>
      <c r="T161" s="613">
        <v>105</v>
      </c>
      <c r="U161" s="528"/>
      <c r="V161" s="597"/>
      <c r="W161" s="597"/>
      <c r="X161" s="597"/>
      <c r="Y161" s="597"/>
      <c r="AC161" s="597"/>
      <c r="AD161" s="528"/>
      <c r="AE161" s="597"/>
      <c r="AF161" s="528"/>
      <c r="AG161" s="597"/>
      <c r="AH161" s="528"/>
      <c r="AI161" s="597"/>
      <c r="AJ161" s="528"/>
      <c r="AK161" s="597"/>
      <c r="AL161" s="528"/>
      <c r="AM161" s="597"/>
      <c r="AN161" s="528"/>
      <c r="AO161" s="597"/>
    </row>
    <row r="162" spans="1:41" ht="14.25" customHeight="1" x14ac:dyDescent="0.25">
      <c r="A162" s="595"/>
      <c r="B162" s="611"/>
      <c r="C162" s="440" t="s">
        <v>2232</v>
      </c>
      <c r="D162" s="440" t="s">
        <v>2372</v>
      </c>
      <c r="E162" s="616"/>
      <c r="F162" s="613"/>
      <c r="G162" s="617"/>
      <c r="H162" s="613">
        <v>727</v>
      </c>
      <c r="I162" s="613"/>
      <c r="J162" s="626" t="s">
        <v>2406</v>
      </c>
      <c r="K162" s="626"/>
      <c r="L162" s="626" t="s">
        <v>2406</v>
      </c>
      <c r="M162" s="613"/>
      <c r="N162" s="613">
        <v>186</v>
      </c>
      <c r="O162" s="613"/>
      <c r="P162" s="613">
        <v>183</v>
      </c>
      <c r="Q162" s="613"/>
      <c r="R162" s="613">
        <v>145</v>
      </c>
      <c r="S162" s="613"/>
      <c r="T162" s="613">
        <v>115</v>
      </c>
      <c r="U162" s="528"/>
      <c r="V162" s="597"/>
      <c r="W162" s="597"/>
      <c r="X162" s="597"/>
      <c r="Y162" s="597"/>
      <c r="AC162" s="597"/>
      <c r="AD162" s="528"/>
      <c r="AE162" s="597"/>
      <c r="AF162" s="528"/>
      <c r="AG162" s="597"/>
      <c r="AH162" s="528"/>
      <c r="AI162" s="597"/>
      <c r="AJ162" s="528"/>
      <c r="AK162" s="597"/>
      <c r="AL162" s="528"/>
      <c r="AM162" s="597"/>
      <c r="AN162" s="528"/>
      <c r="AO162" s="597"/>
    </row>
    <row r="163" spans="1:41" ht="14.25" customHeight="1" x14ac:dyDescent="0.25">
      <c r="A163" s="595"/>
      <c r="B163" s="611"/>
      <c r="C163" s="440" t="s">
        <v>2233</v>
      </c>
      <c r="D163" s="440" t="s">
        <v>2373</v>
      </c>
      <c r="E163" s="616"/>
      <c r="F163" s="613"/>
      <c r="G163" s="617"/>
      <c r="H163" s="613">
        <v>748</v>
      </c>
      <c r="I163" s="613"/>
      <c r="J163" s="613">
        <v>30</v>
      </c>
      <c r="K163" s="613"/>
      <c r="L163" s="613">
        <v>49</v>
      </c>
      <c r="M163" s="613"/>
      <c r="N163" s="613">
        <v>228</v>
      </c>
      <c r="O163" s="613"/>
      <c r="P163" s="613">
        <v>196</v>
      </c>
      <c r="Q163" s="613"/>
      <c r="R163" s="613">
        <v>152</v>
      </c>
      <c r="S163" s="613"/>
      <c r="T163" s="613">
        <v>93</v>
      </c>
      <c r="U163" s="528"/>
      <c r="V163" s="597"/>
      <c r="W163" s="597"/>
      <c r="X163" s="597"/>
      <c r="Y163" s="597"/>
      <c r="AC163" s="597"/>
      <c r="AD163" s="528"/>
      <c r="AE163" s="597"/>
      <c r="AF163" s="528"/>
      <c r="AG163" s="597"/>
      <c r="AH163" s="528"/>
      <c r="AI163" s="597"/>
      <c r="AJ163" s="528"/>
      <c r="AK163" s="597"/>
      <c r="AL163" s="528"/>
      <c r="AM163" s="597"/>
      <c r="AN163" s="528"/>
      <c r="AO163" s="597"/>
    </row>
    <row r="164" spans="1:41" ht="14.25" customHeight="1" x14ac:dyDescent="0.25">
      <c r="A164" s="595"/>
      <c r="B164" s="611"/>
      <c r="C164" s="440" t="s">
        <v>2234</v>
      </c>
      <c r="D164" s="440" t="s">
        <v>2374</v>
      </c>
      <c r="E164" s="616"/>
      <c r="F164" s="613"/>
      <c r="G164" s="617"/>
      <c r="H164" s="613">
        <v>939</v>
      </c>
      <c r="I164" s="613"/>
      <c r="J164" s="613">
        <v>59</v>
      </c>
      <c r="K164" s="613"/>
      <c r="L164" s="613">
        <v>104</v>
      </c>
      <c r="M164" s="613"/>
      <c r="N164" s="613">
        <v>307</v>
      </c>
      <c r="O164" s="613"/>
      <c r="P164" s="613">
        <v>220</v>
      </c>
      <c r="Q164" s="613"/>
      <c r="R164" s="613">
        <v>134</v>
      </c>
      <c r="S164" s="613"/>
      <c r="T164" s="613">
        <v>115</v>
      </c>
      <c r="U164" s="528"/>
      <c r="V164" s="597"/>
      <c r="W164" s="597"/>
      <c r="X164" s="597"/>
      <c r="Y164" s="597"/>
      <c r="AC164" s="597"/>
      <c r="AD164" s="528"/>
      <c r="AE164" s="597"/>
      <c r="AF164" s="528"/>
      <c r="AG164" s="597"/>
      <c r="AH164" s="528"/>
      <c r="AI164" s="597"/>
      <c r="AJ164" s="528"/>
      <c r="AK164" s="597"/>
      <c r="AL164" s="528"/>
      <c r="AM164" s="597"/>
      <c r="AN164" s="528"/>
      <c r="AO164" s="597"/>
    </row>
    <row r="165" spans="1:41" ht="14.25" customHeight="1" x14ac:dyDescent="0.25">
      <c r="A165" s="595"/>
      <c r="B165" s="611"/>
      <c r="C165" s="440" t="s">
        <v>2235</v>
      </c>
      <c r="D165" s="440" t="s">
        <v>2375</v>
      </c>
      <c r="E165" s="616"/>
      <c r="F165" s="613"/>
      <c r="G165" s="617"/>
      <c r="H165" s="613">
        <v>411</v>
      </c>
      <c r="I165" s="613"/>
      <c r="J165" s="626" t="s">
        <v>2406</v>
      </c>
      <c r="K165" s="626"/>
      <c r="L165" s="626" t="s">
        <v>2406</v>
      </c>
      <c r="M165" s="613"/>
      <c r="N165" s="613">
        <v>114</v>
      </c>
      <c r="O165" s="613"/>
      <c r="P165" s="613">
        <v>80</v>
      </c>
      <c r="Q165" s="613"/>
      <c r="R165" s="613">
        <v>57</v>
      </c>
      <c r="S165" s="613"/>
      <c r="T165" s="613">
        <v>81</v>
      </c>
      <c r="U165" s="528"/>
      <c r="V165" s="597"/>
      <c r="W165" s="597"/>
      <c r="X165" s="597"/>
      <c r="Y165" s="597"/>
      <c r="AC165" s="597"/>
      <c r="AD165" s="528"/>
      <c r="AE165" s="597"/>
      <c r="AF165" s="528"/>
      <c r="AG165" s="597"/>
      <c r="AH165" s="528"/>
      <c r="AI165" s="597"/>
      <c r="AJ165" s="528"/>
      <c r="AK165" s="597"/>
      <c r="AL165" s="528"/>
      <c r="AM165" s="597"/>
      <c r="AN165" s="528"/>
      <c r="AO165" s="597"/>
    </row>
    <row r="166" spans="1:41" ht="14.25" customHeight="1" x14ac:dyDescent="0.25">
      <c r="A166" s="595"/>
      <c r="B166" s="611"/>
      <c r="C166" s="440" t="s">
        <v>2236</v>
      </c>
      <c r="D166" s="440" t="s">
        <v>2376</v>
      </c>
      <c r="E166" s="616"/>
      <c r="F166" s="613"/>
      <c r="G166" s="617"/>
      <c r="H166" s="613">
        <v>410</v>
      </c>
      <c r="I166" s="613"/>
      <c r="J166" s="626" t="s">
        <v>2406</v>
      </c>
      <c r="K166" s="626"/>
      <c r="L166" s="626" t="s">
        <v>2406</v>
      </c>
      <c r="M166" s="613"/>
      <c r="N166" s="613">
        <v>89</v>
      </c>
      <c r="O166" s="613"/>
      <c r="P166" s="613">
        <v>83</v>
      </c>
      <c r="Q166" s="613"/>
      <c r="R166" s="613">
        <v>87</v>
      </c>
      <c r="S166" s="613"/>
      <c r="T166" s="613">
        <v>84</v>
      </c>
      <c r="U166" s="528"/>
      <c r="V166" s="597"/>
      <c r="W166" s="597"/>
      <c r="X166" s="597"/>
      <c r="Y166" s="597"/>
      <c r="AC166" s="597"/>
      <c r="AD166" s="528"/>
      <c r="AE166" s="597"/>
      <c r="AF166" s="528"/>
      <c r="AG166" s="597"/>
      <c r="AH166" s="528"/>
      <c r="AI166" s="597"/>
      <c r="AJ166" s="528"/>
      <c r="AK166" s="597"/>
      <c r="AL166" s="528"/>
      <c r="AM166" s="597"/>
      <c r="AN166" s="528"/>
      <c r="AO166" s="597"/>
    </row>
    <row r="167" spans="1:41" ht="14.25" customHeight="1" x14ac:dyDescent="0.25">
      <c r="A167" s="595"/>
      <c r="B167" s="611"/>
      <c r="C167" s="440" t="s">
        <v>2237</v>
      </c>
      <c r="D167" s="440" t="s">
        <v>2377</v>
      </c>
      <c r="E167" s="616"/>
      <c r="F167" s="613"/>
      <c r="G167" s="617"/>
      <c r="H167" s="613">
        <v>343</v>
      </c>
      <c r="I167" s="613"/>
      <c r="J167" s="613">
        <v>23</v>
      </c>
      <c r="K167" s="613"/>
      <c r="L167" s="613">
        <v>39</v>
      </c>
      <c r="M167" s="613"/>
      <c r="N167" s="613">
        <v>87</v>
      </c>
      <c r="O167" s="613"/>
      <c r="P167" s="613">
        <v>62</v>
      </c>
      <c r="Q167" s="613"/>
      <c r="R167" s="613">
        <v>65</v>
      </c>
      <c r="S167" s="613"/>
      <c r="T167" s="613">
        <v>67</v>
      </c>
      <c r="U167" s="528"/>
      <c r="V167" s="597"/>
      <c r="W167" s="597"/>
      <c r="X167" s="597"/>
      <c r="Y167" s="597"/>
      <c r="AC167" s="597"/>
      <c r="AD167" s="528"/>
      <c r="AE167" s="597"/>
      <c r="AF167" s="528"/>
      <c r="AG167" s="597"/>
      <c r="AH167" s="528"/>
      <c r="AI167" s="597"/>
      <c r="AJ167" s="528"/>
      <c r="AK167" s="597"/>
      <c r="AL167" s="528"/>
      <c r="AM167" s="597"/>
      <c r="AN167" s="528"/>
      <c r="AO167" s="597"/>
    </row>
    <row r="168" spans="1:41" ht="14.25" customHeight="1" x14ac:dyDescent="0.25">
      <c r="A168" s="595"/>
      <c r="B168" s="611"/>
      <c r="C168" s="440" t="s">
        <v>2289</v>
      </c>
      <c r="D168" s="440" t="s">
        <v>2378</v>
      </c>
      <c r="E168" s="616"/>
      <c r="F168" s="613"/>
      <c r="G168" s="617"/>
      <c r="H168" s="626" t="s">
        <v>2406</v>
      </c>
      <c r="I168" s="626"/>
      <c r="J168" s="626" t="s">
        <v>2406</v>
      </c>
      <c r="K168" s="626"/>
      <c r="L168" s="626" t="s">
        <v>2406</v>
      </c>
      <c r="M168" s="626"/>
      <c r="N168" s="626" t="s">
        <v>2406</v>
      </c>
      <c r="O168" s="626"/>
      <c r="P168" s="626" t="s">
        <v>2406</v>
      </c>
      <c r="Q168" s="626"/>
      <c r="R168" s="626" t="s">
        <v>2406</v>
      </c>
      <c r="S168" s="626"/>
      <c r="T168" s="626" t="s">
        <v>2406</v>
      </c>
      <c r="U168" s="528"/>
      <c r="V168" s="528"/>
      <c r="W168" s="597"/>
      <c r="X168" s="597"/>
      <c r="Y168" s="597"/>
      <c r="AC168" s="597"/>
      <c r="AD168" s="528"/>
      <c r="AE168" s="597"/>
      <c r="AF168" s="528"/>
      <c r="AG168" s="597"/>
      <c r="AH168" s="528"/>
      <c r="AI168" s="597"/>
      <c r="AJ168" s="528"/>
      <c r="AK168" s="597"/>
      <c r="AL168" s="528"/>
      <c r="AM168" s="597"/>
      <c r="AN168" s="528"/>
      <c r="AO168" s="597"/>
    </row>
    <row r="169" spans="1:41" ht="14.25" customHeight="1" x14ac:dyDescent="0.25">
      <c r="A169" s="595"/>
      <c r="B169" s="611"/>
      <c r="C169" s="440" t="s">
        <v>2295</v>
      </c>
      <c r="D169" s="440" t="s">
        <v>2379</v>
      </c>
      <c r="E169" s="616"/>
      <c r="F169" s="613"/>
      <c r="G169" s="617"/>
      <c r="H169" s="613">
        <v>1373</v>
      </c>
      <c r="I169" s="613"/>
      <c r="J169" s="613">
        <v>120</v>
      </c>
      <c r="K169" s="613"/>
      <c r="L169" s="613">
        <v>179</v>
      </c>
      <c r="M169" s="613"/>
      <c r="N169" s="613">
        <v>405</v>
      </c>
      <c r="O169" s="613"/>
      <c r="P169" s="613">
        <v>248</v>
      </c>
      <c r="Q169" s="613"/>
      <c r="R169" s="613">
        <v>217</v>
      </c>
      <c r="S169" s="613"/>
      <c r="T169" s="613">
        <v>204</v>
      </c>
      <c r="U169" s="528"/>
      <c r="V169" s="597"/>
      <c r="W169" s="597"/>
      <c r="X169" s="597"/>
      <c r="Y169" s="597"/>
      <c r="AC169" s="597"/>
      <c r="AD169" s="528"/>
      <c r="AE169" s="597"/>
      <c r="AF169" s="528"/>
      <c r="AG169" s="597"/>
      <c r="AH169" s="528"/>
      <c r="AI169" s="597"/>
      <c r="AJ169" s="528"/>
      <c r="AK169" s="597"/>
      <c r="AL169" s="528"/>
      <c r="AM169" s="597"/>
      <c r="AN169" s="528"/>
      <c r="AO169" s="597"/>
    </row>
    <row r="170" spans="1:41" ht="14.25" customHeight="1" x14ac:dyDescent="0.25">
      <c r="A170" s="595"/>
      <c r="B170" s="611"/>
      <c r="C170" s="440" t="s">
        <v>2298</v>
      </c>
      <c r="D170" s="440" t="s">
        <v>2380</v>
      </c>
      <c r="E170" s="616"/>
      <c r="F170" s="613"/>
      <c r="G170" s="617"/>
      <c r="H170" s="613">
        <v>3233</v>
      </c>
      <c r="I170" s="613"/>
      <c r="J170" s="613">
        <v>267</v>
      </c>
      <c r="K170" s="613"/>
      <c r="L170" s="613">
        <v>331</v>
      </c>
      <c r="M170" s="613"/>
      <c r="N170" s="613">
        <v>888</v>
      </c>
      <c r="O170" s="613"/>
      <c r="P170" s="613">
        <v>703</v>
      </c>
      <c r="Q170" s="613"/>
      <c r="R170" s="613">
        <v>496</v>
      </c>
      <c r="S170" s="613"/>
      <c r="T170" s="613">
        <v>548</v>
      </c>
      <c r="U170" s="528"/>
      <c r="V170" s="597"/>
      <c r="W170" s="597"/>
      <c r="X170" s="597"/>
      <c r="Y170" s="597"/>
      <c r="AC170" s="597"/>
      <c r="AD170" s="528"/>
      <c r="AE170" s="597"/>
      <c r="AF170" s="528"/>
      <c r="AG170" s="597"/>
      <c r="AH170" s="528"/>
      <c r="AI170" s="597"/>
      <c r="AJ170" s="528"/>
      <c r="AK170" s="597"/>
      <c r="AL170" s="528"/>
      <c r="AM170" s="597"/>
      <c r="AN170" s="528"/>
      <c r="AO170" s="597"/>
    </row>
    <row r="171" spans="1:41" ht="14.25" customHeight="1" x14ac:dyDescent="0.25">
      <c r="A171" s="595"/>
      <c r="B171" s="611"/>
      <c r="C171" s="440" t="s">
        <v>2300</v>
      </c>
      <c r="D171" s="440" t="s">
        <v>2381</v>
      </c>
      <c r="E171" s="616"/>
      <c r="F171" s="613"/>
      <c r="G171" s="617"/>
      <c r="H171" s="613">
        <v>4295</v>
      </c>
      <c r="I171" s="613"/>
      <c r="J171" s="613">
        <v>324</v>
      </c>
      <c r="K171" s="613"/>
      <c r="L171" s="613">
        <v>489</v>
      </c>
      <c r="M171" s="613"/>
      <c r="N171" s="613">
        <v>1256</v>
      </c>
      <c r="O171" s="613"/>
      <c r="P171" s="613">
        <v>852</v>
      </c>
      <c r="Q171" s="613"/>
      <c r="R171" s="613">
        <v>679</v>
      </c>
      <c r="S171" s="613"/>
      <c r="T171" s="613">
        <v>695</v>
      </c>
      <c r="U171" s="528"/>
      <c r="V171" s="597"/>
      <c r="W171" s="597"/>
      <c r="X171" s="597"/>
      <c r="Y171" s="597"/>
      <c r="AC171" s="597"/>
      <c r="AD171" s="528"/>
      <c r="AE171" s="597"/>
      <c r="AF171" s="528"/>
      <c r="AG171" s="597"/>
      <c r="AH171" s="528"/>
      <c r="AI171" s="597"/>
      <c r="AJ171" s="528"/>
      <c r="AK171" s="597"/>
      <c r="AL171" s="528"/>
      <c r="AM171" s="597"/>
      <c r="AN171" s="528"/>
      <c r="AO171" s="597"/>
    </row>
    <row r="172" spans="1:41" ht="14.25" customHeight="1" x14ac:dyDescent="0.25">
      <c r="A172" s="595"/>
      <c r="B172" s="611"/>
      <c r="C172" s="440" t="s">
        <v>2308</v>
      </c>
      <c r="D172" s="440" t="s">
        <v>2382</v>
      </c>
      <c r="E172" s="616"/>
      <c r="F172" s="613"/>
      <c r="G172" s="617"/>
      <c r="H172" s="626" t="s">
        <v>2406</v>
      </c>
      <c r="I172" s="626"/>
      <c r="J172" s="626" t="s">
        <v>2406</v>
      </c>
      <c r="K172" s="626"/>
      <c r="L172" s="626" t="s">
        <v>2406</v>
      </c>
      <c r="M172" s="626"/>
      <c r="N172" s="626" t="s">
        <v>2406</v>
      </c>
      <c r="O172" s="626"/>
      <c r="P172" s="626" t="s">
        <v>2406</v>
      </c>
      <c r="Q172" s="626"/>
      <c r="R172" s="626" t="s">
        <v>2406</v>
      </c>
      <c r="S172" s="626"/>
      <c r="T172" s="626" t="s">
        <v>2406</v>
      </c>
      <c r="U172" s="528"/>
      <c r="V172" s="528"/>
      <c r="W172" s="597"/>
      <c r="X172" s="597"/>
      <c r="Y172" s="597"/>
      <c r="AC172" s="597"/>
      <c r="AD172" s="528"/>
      <c r="AE172" s="597"/>
      <c r="AF172" s="528"/>
      <c r="AG172" s="597"/>
      <c r="AH172" s="528"/>
      <c r="AI172" s="597"/>
      <c r="AJ172" s="528"/>
      <c r="AK172" s="597"/>
      <c r="AL172" s="528"/>
      <c r="AM172" s="597"/>
      <c r="AN172" s="528"/>
      <c r="AO172" s="597"/>
    </row>
    <row r="173" spans="1:41" ht="14.25" customHeight="1" x14ac:dyDescent="0.25">
      <c r="A173" s="595"/>
      <c r="B173" s="611"/>
      <c r="C173" s="440" t="s">
        <v>2312</v>
      </c>
      <c r="D173" s="440" t="s">
        <v>2383</v>
      </c>
      <c r="E173" s="616"/>
      <c r="F173" s="613"/>
      <c r="G173" s="617"/>
      <c r="H173" s="613">
        <v>3077</v>
      </c>
      <c r="I173" s="613"/>
      <c r="J173" s="626" t="s">
        <v>2406</v>
      </c>
      <c r="K173" s="626"/>
      <c r="L173" s="626" t="s">
        <v>2406</v>
      </c>
      <c r="M173" s="613"/>
      <c r="N173" s="613">
        <v>868</v>
      </c>
      <c r="O173" s="613"/>
      <c r="P173" s="613">
        <v>556</v>
      </c>
      <c r="Q173" s="613"/>
      <c r="R173" s="613">
        <v>503</v>
      </c>
      <c r="S173" s="613"/>
      <c r="T173" s="613">
        <v>602</v>
      </c>
      <c r="U173" s="528"/>
      <c r="V173" s="597"/>
      <c r="W173" s="597"/>
      <c r="X173" s="597"/>
      <c r="Y173" s="597"/>
      <c r="AC173" s="597"/>
      <c r="AD173" s="528"/>
      <c r="AE173" s="597"/>
      <c r="AF173" s="528"/>
      <c r="AG173" s="597"/>
      <c r="AH173" s="528"/>
      <c r="AI173" s="597"/>
      <c r="AJ173" s="528"/>
      <c r="AK173" s="597"/>
      <c r="AL173" s="528"/>
      <c r="AM173" s="597"/>
      <c r="AN173" s="528"/>
      <c r="AO173" s="597"/>
    </row>
    <row r="174" spans="1:41" ht="14.25" customHeight="1" x14ac:dyDescent="0.25">
      <c r="A174" s="595"/>
      <c r="B174" s="611"/>
      <c r="C174" s="440" t="s">
        <v>2314</v>
      </c>
      <c r="D174" s="440" t="s">
        <v>2384</v>
      </c>
      <c r="E174" s="616"/>
      <c r="F174" s="613"/>
      <c r="G174" s="617"/>
      <c r="H174" s="613">
        <v>2002</v>
      </c>
      <c r="I174" s="613"/>
      <c r="J174" s="626" t="s">
        <v>2406</v>
      </c>
      <c r="K174" s="626"/>
      <c r="L174" s="626" t="s">
        <v>2406</v>
      </c>
      <c r="M174" s="613"/>
      <c r="N174" s="613">
        <v>570</v>
      </c>
      <c r="O174" s="613"/>
      <c r="P174" s="613">
        <v>389</v>
      </c>
      <c r="Q174" s="613"/>
      <c r="R174" s="613">
        <v>314</v>
      </c>
      <c r="S174" s="613"/>
      <c r="T174" s="613">
        <v>331</v>
      </c>
      <c r="U174" s="528"/>
      <c r="V174" s="597"/>
      <c r="W174" s="597"/>
      <c r="X174" s="597"/>
      <c r="Y174" s="597"/>
      <c r="AC174" s="597"/>
      <c r="AD174" s="528"/>
      <c r="AE174" s="597"/>
      <c r="AF174" s="528"/>
      <c r="AG174" s="597"/>
      <c r="AH174" s="528"/>
      <c r="AI174" s="597"/>
      <c r="AJ174" s="528"/>
      <c r="AK174" s="597"/>
      <c r="AL174" s="528"/>
      <c r="AM174" s="597"/>
      <c r="AN174" s="528"/>
      <c r="AO174" s="597"/>
    </row>
    <row r="175" spans="1:41" ht="8.25" customHeight="1" x14ac:dyDescent="0.25">
      <c r="A175" s="620"/>
      <c r="B175" s="611"/>
      <c r="C175" s="440"/>
      <c r="D175" s="440"/>
      <c r="E175" s="616"/>
      <c r="F175" s="613"/>
      <c r="G175" s="617"/>
      <c r="H175" s="613"/>
      <c r="I175" s="613"/>
      <c r="J175" s="613"/>
      <c r="K175" s="613"/>
      <c r="L175" s="613"/>
      <c r="M175" s="613"/>
      <c r="N175" s="613"/>
      <c r="O175" s="613"/>
      <c r="P175" s="613"/>
      <c r="Q175" s="613"/>
      <c r="R175" s="613"/>
      <c r="S175" s="613"/>
      <c r="T175" s="613"/>
      <c r="U175" s="528"/>
    </row>
    <row r="176" spans="1:41" ht="15" x14ac:dyDescent="0.25">
      <c r="A176" s="620"/>
      <c r="B176" s="611" t="s">
        <v>2238</v>
      </c>
      <c r="C176" s="440"/>
      <c r="D176" s="440"/>
      <c r="E176" s="616"/>
      <c r="F176" s="613"/>
      <c r="G176" s="618"/>
      <c r="H176" s="615">
        <v>12513</v>
      </c>
      <c r="I176" s="613"/>
      <c r="J176" s="615">
        <v>1045</v>
      </c>
      <c r="K176" s="615"/>
      <c r="L176" s="615">
        <v>1454</v>
      </c>
      <c r="M176" s="615"/>
      <c r="N176" s="615">
        <v>3728</v>
      </c>
      <c r="O176" s="615"/>
      <c r="P176" s="615">
        <v>2567</v>
      </c>
      <c r="Q176" s="615"/>
      <c r="R176" s="615">
        <v>1862</v>
      </c>
      <c r="S176" s="615"/>
      <c r="T176" s="615">
        <v>1857</v>
      </c>
      <c r="U176" s="528"/>
      <c r="AC176" s="597"/>
      <c r="AE176" s="597"/>
      <c r="AG176" s="597"/>
      <c r="AI176" s="597"/>
      <c r="AK176" s="597"/>
      <c r="AM176" s="597"/>
      <c r="AO176" s="597"/>
    </row>
    <row r="177" spans="1:41" ht="8.25" customHeight="1" x14ac:dyDescent="0.25">
      <c r="A177" s="620"/>
      <c r="B177" s="611"/>
      <c r="C177" s="440"/>
      <c r="D177" s="440"/>
      <c r="E177" s="616"/>
      <c r="F177" s="613"/>
      <c r="G177" s="617"/>
      <c r="H177" s="613"/>
      <c r="I177" s="613"/>
      <c r="J177" s="613"/>
      <c r="K177" s="613"/>
      <c r="L177" s="613"/>
      <c r="M177" s="613"/>
      <c r="N177" s="613"/>
      <c r="O177" s="613"/>
      <c r="P177" s="613"/>
      <c r="Q177" s="613"/>
      <c r="R177" s="613"/>
      <c r="S177" s="613"/>
      <c r="T177" s="613"/>
      <c r="U177" s="528"/>
    </row>
    <row r="178" spans="1:41" ht="13.5" customHeight="1" x14ac:dyDescent="0.25">
      <c r="A178" s="620"/>
      <c r="B178" s="611"/>
      <c r="C178" s="440" t="s">
        <v>2239</v>
      </c>
      <c r="D178" s="440" t="s">
        <v>2385</v>
      </c>
      <c r="E178" s="616"/>
      <c r="F178" s="613"/>
      <c r="G178" s="617"/>
      <c r="H178" s="613">
        <v>405</v>
      </c>
      <c r="I178" s="613"/>
      <c r="J178" s="613">
        <v>25</v>
      </c>
      <c r="K178" s="613"/>
      <c r="L178" s="613">
        <v>62</v>
      </c>
      <c r="M178" s="613"/>
      <c r="N178" s="613">
        <v>141</v>
      </c>
      <c r="O178" s="613"/>
      <c r="P178" s="613">
        <v>66</v>
      </c>
      <c r="Q178" s="613"/>
      <c r="R178" s="613">
        <v>52</v>
      </c>
      <c r="S178" s="613"/>
      <c r="T178" s="613">
        <v>59</v>
      </c>
      <c r="U178" s="528"/>
      <c r="V178" s="597"/>
      <c r="W178" s="597"/>
      <c r="X178" s="597"/>
      <c r="Y178" s="597"/>
      <c r="AC178" s="597"/>
      <c r="AD178" s="528"/>
      <c r="AE178" s="597"/>
      <c r="AF178" s="528"/>
      <c r="AG178" s="597"/>
      <c r="AH178" s="528"/>
      <c r="AI178" s="597"/>
      <c r="AJ178" s="528"/>
      <c r="AK178" s="597"/>
      <c r="AL178" s="528"/>
      <c r="AM178" s="597"/>
      <c r="AN178" s="528"/>
      <c r="AO178" s="597"/>
    </row>
    <row r="179" spans="1:41" ht="13.5" customHeight="1" x14ac:dyDescent="0.25">
      <c r="A179" s="620"/>
      <c r="B179" s="611"/>
      <c r="C179" s="440" t="s">
        <v>2240</v>
      </c>
      <c r="D179" s="440" t="s">
        <v>2386</v>
      </c>
      <c r="E179" s="616"/>
      <c r="F179" s="613"/>
      <c r="G179" s="617"/>
      <c r="H179" s="613">
        <v>674</v>
      </c>
      <c r="I179" s="613"/>
      <c r="J179" s="613">
        <v>28</v>
      </c>
      <c r="K179" s="613"/>
      <c r="L179" s="613">
        <v>61</v>
      </c>
      <c r="M179" s="613"/>
      <c r="N179" s="613">
        <v>236</v>
      </c>
      <c r="O179" s="613"/>
      <c r="P179" s="613">
        <v>163</v>
      </c>
      <c r="Q179" s="613"/>
      <c r="R179" s="613">
        <v>110</v>
      </c>
      <c r="S179" s="613"/>
      <c r="T179" s="613">
        <v>76</v>
      </c>
      <c r="U179" s="528"/>
      <c r="V179" s="597"/>
      <c r="W179" s="597"/>
      <c r="X179" s="597"/>
      <c r="Y179" s="597"/>
      <c r="AC179" s="597"/>
      <c r="AD179" s="528"/>
      <c r="AE179" s="597"/>
      <c r="AF179" s="528"/>
      <c r="AG179" s="597"/>
      <c r="AH179" s="528"/>
      <c r="AI179" s="597"/>
      <c r="AJ179" s="528"/>
      <c r="AK179" s="597"/>
      <c r="AL179" s="528"/>
      <c r="AM179" s="597"/>
      <c r="AN179" s="528"/>
      <c r="AO179" s="597"/>
    </row>
    <row r="180" spans="1:41" ht="13.5" customHeight="1" x14ac:dyDescent="0.25">
      <c r="A180" s="620"/>
      <c r="B180" s="611"/>
      <c r="C180" s="440" t="s">
        <v>2241</v>
      </c>
      <c r="D180" s="440" t="s">
        <v>2387</v>
      </c>
      <c r="E180" s="616"/>
      <c r="F180" s="613"/>
      <c r="G180" s="617"/>
      <c r="H180" s="613">
        <v>1423</v>
      </c>
      <c r="I180" s="613"/>
      <c r="J180" s="613">
        <v>83</v>
      </c>
      <c r="K180" s="613"/>
      <c r="L180" s="613">
        <v>135</v>
      </c>
      <c r="M180" s="613"/>
      <c r="N180" s="613">
        <v>418</v>
      </c>
      <c r="O180" s="613"/>
      <c r="P180" s="613">
        <v>352</v>
      </c>
      <c r="Q180" s="613"/>
      <c r="R180" s="613">
        <v>239</v>
      </c>
      <c r="S180" s="613"/>
      <c r="T180" s="613">
        <v>196</v>
      </c>
      <c r="U180" s="528"/>
      <c r="V180" s="597"/>
      <c r="W180" s="597"/>
      <c r="X180" s="597"/>
      <c r="Y180" s="597"/>
      <c r="AC180" s="597"/>
      <c r="AD180" s="528"/>
      <c r="AE180" s="597"/>
      <c r="AF180" s="528"/>
      <c r="AG180" s="597"/>
      <c r="AH180" s="528"/>
      <c r="AI180" s="597"/>
      <c r="AJ180" s="528"/>
      <c r="AK180" s="597"/>
      <c r="AL180" s="528"/>
      <c r="AM180" s="597"/>
      <c r="AN180" s="528"/>
      <c r="AO180" s="597"/>
    </row>
    <row r="181" spans="1:41" ht="13.5" customHeight="1" x14ac:dyDescent="0.25">
      <c r="A181" s="620"/>
      <c r="B181" s="611"/>
      <c r="C181" s="440" t="s">
        <v>2242</v>
      </c>
      <c r="D181" s="440" t="s">
        <v>2409</v>
      </c>
      <c r="E181" s="616"/>
      <c r="F181" s="613"/>
      <c r="G181" s="617"/>
      <c r="H181" s="626" t="s">
        <v>2406</v>
      </c>
      <c r="I181" s="626"/>
      <c r="J181" s="626" t="s">
        <v>2406</v>
      </c>
      <c r="K181" s="626"/>
      <c r="L181" s="626" t="s">
        <v>2406</v>
      </c>
      <c r="M181" s="626"/>
      <c r="N181" s="626" t="s">
        <v>2406</v>
      </c>
      <c r="O181" s="626"/>
      <c r="P181" s="626" t="s">
        <v>2406</v>
      </c>
      <c r="Q181" s="626"/>
      <c r="R181" s="626" t="s">
        <v>2406</v>
      </c>
      <c r="S181" s="626"/>
      <c r="T181" s="626" t="s">
        <v>2406</v>
      </c>
      <c r="U181" s="528"/>
      <c r="V181" s="528"/>
      <c r="W181" s="597"/>
      <c r="X181" s="597"/>
      <c r="Y181" s="597"/>
      <c r="AC181" s="597"/>
      <c r="AD181" s="528"/>
      <c r="AE181" s="597"/>
      <c r="AF181" s="528"/>
      <c r="AG181" s="597"/>
      <c r="AH181" s="528"/>
      <c r="AI181" s="597"/>
      <c r="AJ181" s="528"/>
      <c r="AK181" s="597"/>
      <c r="AL181" s="528"/>
      <c r="AM181" s="597"/>
      <c r="AN181" s="528"/>
      <c r="AO181" s="597"/>
    </row>
    <row r="182" spans="1:41" ht="13.5" customHeight="1" x14ac:dyDescent="0.25">
      <c r="A182" s="620"/>
      <c r="B182" s="611"/>
      <c r="C182" s="440" t="s">
        <v>2243</v>
      </c>
      <c r="D182" s="440" t="s">
        <v>2410</v>
      </c>
      <c r="E182" s="616"/>
      <c r="F182" s="613"/>
      <c r="G182" s="617"/>
      <c r="H182" s="626" t="s">
        <v>2406</v>
      </c>
      <c r="I182" s="626"/>
      <c r="J182" s="626" t="s">
        <v>2406</v>
      </c>
      <c r="K182" s="626"/>
      <c r="L182" s="626" t="s">
        <v>2406</v>
      </c>
      <c r="M182" s="626"/>
      <c r="N182" s="626" t="s">
        <v>2406</v>
      </c>
      <c r="O182" s="626"/>
      <c r="P182" s="626" t="s">
        <v>2406</v>
      </c>
      <c r="Q182" s="626"/>
      <c r="R182" s="626" t="s">
        <v>2406</v>
      </c>
      <c r="S182" s="626"/>
      <c r="T182" s="626" t="s">
        <v>2406</v>
      </c>
      <c r="U182" s="528"/>
      <c r="V182" s="528"/>
      <c r="W182" s="597"/>
      <c r="X182" s="597"/>
      <c r="Y182" s="597"/>
      <c r="AC182" s="597"/>
      <c r="AD182" s="528"/>
      <c r="AE182" s="597"/>
      <c r="AF182" s="528"/>
      <c r="AG182" s="597"/>
      <c r="AH182" s="528"/>
      <c r="AI182" s="597"/>
      <c r="AJ182" s="528"/>
      <c r="AK182" s="597"/>
      <c r="AL182" s="528"/>
      <c r="AM182" s="597"/>
      <c r="AN182" s="528"/>
      <c r="AO182" s="597"/>
    </row>
    <row r="183" spans="1:41" ht="13.5" customHeight="1" x14ac:dyDescent="0.25">
      <c r="A183" s="620"/>
      <c r="B183" s="611"/>
      <c r="C183" s="440" t="s">
        <v>2244</v>
      </c>
      <c r="D183" s="440" t="s">
        <v>2245</v>
      </c>
      <c r="E183" s="616"/>
      <c r="F183" s="613"/>
      <c r="G183" s="617"/>
      <c r="H183" s="613">
        <v>369</v>
      </c>
      <c r="I183" s="613"/>
      <c r="J183" s="613">
        <v>20</v>
      </c>
      <c r="K183" s="613"/>
      <c r="L183" s="613">
        <v>55</v>
      </c>
      <c r="M183" s="613"/>
      <c r="N183" s="613">
        <v>105</v>
      </c>
      <c r="O183" s="613"/>
      <c r="P183" s="613">
        <v>68</v>
      </c>
      <c r="Q183" s="613"/>
      <c r="R183" s="613">
        <v>60</v>
      </c>
      <c r="S183" s="613"/>
      <c r="T183" s="613">
        <v>61</v>
      </c>
      <c r="U183" s="528"/>
      <c r="V183" s="597"/>
      <c r="W183" s="597"/>
      <c r="X183" s="597"/>
      <c r="Y183" s="597"/>
      <c r="AC183" s="597"/>
      <c r="AD183" s="528"/>
      <c r="AE183" s="597"/>
      <c r="AF183" s="528"/>
      <c r="AG183" s="597"/>
      <c r="AH183" s="528"/>
      <c r="AI183" s="597"/>
      <c r="AJ183" s="528"/>
      <c r="AK183" s="597"/>
      <c r="AL183" s="528"/>
      <c r="AM183" s="597"/>
      <c r="AN183" s="528"/>
      <c r="AO183" s="597"/>
    </row>
    <row r="184" spans="1:41" ht="13.5" customHeight="1" x14ac:dyDescent="0.25">
      <c r="A184" s="620"/>
      <c r="B184" s="611"/>
      <c r="C184" s="440" t="s">
        <v>2246</v>
      </c>
      <c r="D184" s="440" t="s">
        <v>2390</v>
      </c>
      <c r="E184" s="616"/>
      <c r="F184" s="613"/>
      <c r="G184" s="617"/>
      <c r="H184" s="613">
        <v>772</v>
      </c>
      <c r="I184" s="613"/>
      <c r="J184" s="613">
        <v>70</v>
      </c>
      <c r="K184" s="613"/>
      <c r="L184" s="613">
        <v>100</v>
      </c>
      <c r="M184" s="613"/>
      <c r="N184" s="613">
        <v>255</v>
      </c>
      <c r="O184" s="613"/>
      <c r="P184" s="613">
        <v>147</v>
      </c>
      <c r="Q184" s="613"/>
      <c r="R184" s="613">
        <v>101</v>
      </c>
      <c r="S184" s="613"/>
      <c r="T184" s="613">
        <v>99</v>
      </c>
      <c r="U184" s="528"/>
      <c r="V184" s="597"/>
      <c r="W184" s="597"/>
      <c r="X184" s="597"/>
      <c r="Y184" s="597"/>
      <c r="AC184" s="597"/>
      <c r="AD184" s="528"/>
      <c r="AE184" s="597"/>
      <c r="AF184" s="528"/>
      <c r="AG184" s="597"/>
      <c r="AH184" s="528"/>
      <c r="AI184" s="597"/>
      <c r="AJ184" s="528"/>
      <c r="AK184" s="597"/>
      <c r="AL184" s="528"/>
      <c r="AM184" s="597"/>
      <c r="AN184" s="528"/>
      <c r="AO184" s="597"/>
    </row>
    <row r="185" spans="1:41" ht="13.5" customHeight="1" x14ac:dyDescent="0.25">
      <c r="A185" s="620"/>
      <c r="B185" s="611"/>
      <c r="C185" s="440" t="s">
        <v>2247</v>
      </c>
      <c r="D185" s="440" t="s">
        <v>2391</v>
      </c>
      <c r="E185" s="616"/>
      <c r="F185" s="613"/>
      <c r="G185" s="617"/>
      <c r="H185" s="613">
        <v>371</v>
      </c>
      <c r="I185" s="613"/>
      <c r="J185" s="613">
        <v>27</v>
      </c>
      <c r="K185" s="613"/>
      <c r="L185" s="613">
        <v>40</v>
      </c>
      <c r="M185" s="613"/>
      <c r="N185" s="613">
        <v>105</v>
      </c>
      <c r="O185" s="613"/>
      <c r="P185" s="613">
        <v>86</v>
      </c>
      <c r="Q185" s="613"/>
      <c r="R185" s="613">
        <v>66</v>
      </c>
      <c r="S185" s="613"/>
      <c r="T185" s="613">
        <v>47</v>
      </c>
      <c r="U185" s="528"/>
      <c r="V185" s="597"/>
      <c r="W185" s="597"/>
      <c r="X185" s="597"/>
      <c r="Y185" s="597"/>
      <c r="AC185" s="597"/>
      <c r="AD185" s="528"/>
      <c r="AE185" s="597"/>
      <c r="AF185" s="528"/>
      <c r="AG185" s="597"/>
      <c r="AH185" s="528"/>
      <c r="AI185" s="597"/>
      <c r="AJ185" s="528"/>
      <c r="AK185" s="597"/>
      <c r="AL185" s="528"/>
      <c r="AM185" s="597"/>
      <c r="AN185" s="528"/>
      <c r="AO185" s="597"/>
    </row>
    <row r="186" spans="1:41" ht="13.5" customHeight="1" x14ac:dyDescent="0.25">
      <c r="A186" s="620"/>
      <c r="B186" s="611"/>
      <c r="C186" s="440" t="s">
        <v>2248</v>
      </c>
      <c r="D186" s="440" t="s">
        <v>2392</v>
      </c>
      <c r="E186" s="616"/>
      <c r="F186" s="613"/>
      <c r="G186" s="617"/>
      <c r="H186" s="613">
        <v>555</v>
      </c>
      <c r="I186" s="613"/>
      <c r="J186" s="613">
        <v>50</v>
      </c>
      <c r="K186" s="613"/>
      <c r="L186" s="613">
        <v>61</v>
      </c>
      <c r="M186" s="613"/>
      <c r="N186" s="613">
        <v>163</v>
      </c>
      <c r="O186" s="613"/>
      <c r="P186" s="613">
        <v>110</v>
      </c>
      <c r="Q186" s="613"/>
      <c r="R186" s="613">
        <v>82</v>
      </c>
      <c r="S186" s="613"/>
      <c r="T186" s="613">
        <v>89</v>
      </c>
      <c r="U186" s="528"/>
      <c r="V186" s="597"/>
      <c r="W186" s="597"/>
      <c r="X186" s="597"/>
      <c r="Y186" s="597"/>
      <c r="AC186" s="597"/>
      <c r="AD186" s="528"/>
      <c r="AE186" s="597"/>
      <c r="AF186" s="528"/>
      <c r="AG186" s="597"/>
      <c r="AH186" s="528"/>
      <c r="AI186" s="597"/>
      <c r="AJ186" s="528"/>
      <c r="AK186" s="597"/>
      <c r="AL186" s="528"/>
      <c r="AM186" s="597"/>
      <c r="AN186" s="528"/>
      <c r="AO186" s="597"/>
    </row>
    <row r="187" spans="1:41" ht="13.5" customHeight="1" x14ac:dyDescent="0.25">
      <c r="A187" s="620"/>
      <c r="B187" s="611"/>
      <c r="C187" s="440" t="s">
        <v>2249</v>
      </c>
      <c r="D187" s="440" t="s">
        <v>2393</v>
      </c>
      <c r="E187" s="616"/>
      <c r="F187" s="613"/>
      <c r="G187" s="617"/>
      <c r="H187" s="613">
        <v>725</v>
      </c>
      <c r="I187" s="613"/>
      <c r="J187" s="613">
        <v>54</v>
      </c>
      <c r="K187" s="613"/>
      <c r="L187" s="613">
        <v>88</v>
      </c>
      <c r="M187" s="613"/>
      <c r="N187" s="613">
        <v>189</v>
      </c>
      <c r="O187" s="613"/>
      <c r="P187" s="613">
        <v>169</v>
      </c>
      <c r="Q187" s="613"/>
      <c r="R187" s="613">
        <v>134</v>
      </c>
      <c r="S187" s="613"/>
      <c r="T187" s="613">
        <v>91</v>
      </c>
      <c r="U187" s="528"/>
      <c r="V187" s="597"/>
      <c r="W187" s="597"/>
      <c r="X187" s="597"/>
      <c r="Y187" s="597"/>
      <c r="AC187" s="597"/>
      <c r="AD187" s="528"/>
      <c r="AE187" s="597"/>
      <c r="AF187" s="528"/>
      <c r="AG187" s="597"/>
      <c r="AH187" s="528"/>
      <c r="AI187" s="597"/>
      <c r="AJ187" s="528"/>
      <c r="AK187" s="597"/>
      <c r="AL187" s="528"/>
      <c r="AM187" s="597"/>
      <c r="AN187" s="528"/>
      <c r="AO187" s="597"/>
    </row>
    <row r="188" spans="1:41" ht="13.5" customHeight="1" x14ac:dyDescent="0.25">
      <c r="A188" s="620"/>
      <c r="B188" s="611"/>
      <c r="C188" s="440" t="s">
        <v>2250</v>
      </c>
      <c r="D188" s="440" t="s">
        <v>2251</v>
      </c>
      <c r="E188" s="616"/>
      <c r="F188" s="613"/>
      <c r="G188" s="617"/>
      <c r="H188" s="613">
        <v>398</v>
      </c>
      <c r="I188" s="613"/>
      <c r="J188" s="613">
        <v>40</v>
      </c>
      <c r="K188" s="613"/>
      <c r="L188" s="613">
        <v>48</v>
      </c>
      <c r="M188" s="613"/>
      <c r="N188" s="613">
        <v>132</v>
      </c>
      <c r="O188" s="613"/>
      <c r="P188" s="613">
        <v>84</v>
      </c>
      <c r="Q188" s="613"/>
      <c r="R188" s="613">
        <v>50</v>
      </c>
      <c r="S188" s="613"/>
      <c r="T188" s="613">
        <v>44</v>
      </c>
      <c r="U188" s="528"/>
      <c r="V188" s="597"/>
      <c r="W188" s="597"/>
      <c r="X188" s="597"/>
      <c r="Y188" s="597"/>
      <c r="AC188" s="597"/>
      <c r="AD188" s="528"/>
      <c r="AE188" s="597"/>
      <c r="AF188" s="528"/>
      <c r="AG188" s="597"/>
      <c r="AH188" s="528"/>
      <c r="AI188" s="597"/>
      <c r="AJ188" s="528"/>
      <c r="AK188" s="597"/>
      <c r="AL188" s="528"/>
      <c r="AM188" s="597"/>
      <c r="AN188" s="528"/>
      <c r="AO188" s="597"/>
    </row>
    <row r="189" spans="1:41" ht="13.5" customHeight="1" x14ac:dyDescent="0.25">
      <c r="A189" s="620"/>
      <c r="B189" s="611"/>
      <c r="C189" s="440" t="s">
        <v>2252</v>
      </c>
      <c r="D189" s="440" t="s">
        <v>2394</v>
      </c>
      <c r="E189" s="616"/>
      <c r="F189" s="613"/>
      <c r="G189" s="617"/>
      <c r="H189" s="613">
        <v>1018</v>
      </c>
      <c r="I189" s="613"/>
      <c r="J189" s="613">
        <v>91</v>
      </c>
      <c r="K189" s="613"/>
      <c r="L189" s="613">
        <v>116</v>
      </c>
      <c r="M189" s="613"/>
      <c r="N189" s="613">
        <v>285</v>
      </c>
      <c r="O189" s="613"/>
      <c r="P189" s="613">
        <v>206</v>
      </c>
      <c r="Q189" s="613"/>
      <c r="R189" s="613">
        <v>138</v>
      </c>
      <c r="S189" s="613"/>
      <c r="T189" s="613">
        <v>182</v>
      </c>
      <c r="U189" s="528"/>
      <c r="V189" s="597"/>
      <c r="W189" s="597"/>
      <c r="X189" s="597"/>
      <c r="Y189" s="597"/>
      <c r="AC189" s="597"/>
      <c r="AD189" s="528"/>
      <c r="AE189" s="597"/>
      <c r="AF189" s="528"/>
      <c r="AG189" s="597"/>
      <c r="AH189" s="528"/>
      <c r="AI189" s="597"/>
      <c r="AJ189" s="528"/>
      <c r="AK189" s="597"/>
      <c r="AL189" s="528"/>
      <c r="AM189" s="597"/>
      <c r="AN189" s="528"/>
      <c r="AO189" s="597"/>
    </row>
    <row r="190" spans="1:41" ht="13.5" customHeight="1" x14ac:dyDescent="0.25">
      <c r="A190" s="620"/>
      <c r="B190" s="611"/>
      <c r="C190" s="440" t="s">
        <v>2293</v>
      </c>
      <c r="D190" s="440" t="s">
        <v>2395</v>
      </c>
      <c r="E190" s="616"/>
      <c r="F190" s="613"/>
      <c r="G190" s="617"/>
      <c r="H190" s="613">
        <v>1523</v>
      </c>
      <c r="I190" s="613"/>
      <c r="J190" s="621">
        <v>164</v>
      </c>
      <c r="K190" s="621"/>
      <c r="L190" s="621">
        <v>183</v>
      </c>
      <c r="M190" s="621"/>
      <c r="N190" s="621">
        <v>435</v>
      </c>
      <c r="O190" s="613"/>
      <c r="P190" s="613">
        <v>291</v>
      </c>
      <c r="Q190" s="613"/>
      <c r="R190" s="613">
        <v>220</v>
      </c>
      <c r="S190" s="613"/>
      <c r="T190" s="613">
        <v>230</v>
      </c>
      <c r="U190" s="528"/>
      <c r="V190" s="597"/>
      <c r="W190" s="597"/>
      <c r="X190" s="597"/>
      <c r="Y190" s="597"/>
      <c r="AC190" s="597"/>
      <c r="AD190" s="528"/>
      <c r="AE190" s="597"/>
      <c r="AF190" s="528"/>
      <c r="AG190" s="597"/>
      <c r="AH190" s="528"/>
      <c r="AI190" s="597"/>
      <c r="AJ190" s="528"/>
      <c r="AK190" s="597"/>
      <c r="AL190" s="528"/>
      <c r="AM190" s="597"/>
      <c r="AN190" s="528"/>
      <c r="AO190" s="597"/>
    </row>
    <row r="191" spans="1:41" ht="13.5" customHeight="1" x14ac:dyDescent="0.25">
      <c r="A191" s="620"/>
      <c r="B191" s="611"/>
      <c r="C191" s="440" t="s">
        <v>2294</v>
      </c>
      <c r="D191" s="440" t="s">
        <v>2396</v>
      </c>
      <c r="E191" s="616"/>
      <c r="F191" s="613"/>
      <c r="G191" s="617"/>
      <c r="H191" s="613">
        <v>767</v>
      </c>
      <c r="I191" s="613"/>
      <c r="J191" s="613">
        <v>82</v>
      </c>
      <c r="K191" s="613"/>
      <c r="L191" s="613">
        <v>97</v>
      </c>
      <c r="M191" s="613"/>
      <c r="N191" s="613">
        <v>237</v>
      </c>
      <c r="O191" s="613"/>
      <c r="P191" s="613">
        <v>134</v>
      </c>
      <c r="Q191" s="613"/>
      <c r="R191" s="613">
        <v>85</v>
      </c>
      <c r="S191" s="613"/>
      <c r="T191" s="613">
        <v>132</v>
      </c>
      <c r="U191" s="528"/>
      <c r="V191" s="597"/>
      <c r="W191" s="597"/>
      <c r="X191" s="597"/>
      <c r="Y191" s="597"/>
      <c r="AC191" s="597"/>
      <c r="AD191" s="528"/>
      <c r="AE191" s="597"/>
      <c r="AF191" s="528"/>
      <c r="AG191" s="597"/>
      <c r="AH191" s="528"/>
      <c r="AI191" s="597"/>
      <c r="AJ191" s="528"/>
      <c r="AK191" s="597"/>
      <c r="AL191" s="528"/>
      <c r="AM191" s="597"/>
      <c r="AN191" s="528"/>
      <c r="AO191" s="597"/>
    </row>
    <row r="192" spans="1:41" ht="13.5" customHeight="1" x14ac:dyDescent="0.25">
      <c r="A192" s="620"/>
      <c r="B192" s="611"/>
      <c r="C192" s="440" t="s">
        <v>2297</v>
      </c>
      <c r="D192" s="440" t="s">
        <v>2397</v>
      </c>
      <c r="E192" s="616"/>
      <c r="F192" s="613"/>
      <c r="G192" s="617"/>
      <c r="H192" s="613">
        <v>1304</v>
      </c>
      <c r="I192" s="613"/>
      <c r="J192" s="613">
        <v>108</v>
      </c>
      <c r="K192" s="613"/>
      <c r="L192" s="613">
        <v>149</v>
      </c>
      <c r="M192" s="613"/>
      <c r="N192" s="613">
        <v>373</v>
      </c>
      <c r="O192" s="613"/>
      <c r="P192" s="613">
        <v>270</v>
      </c>
      <c r="Q192" s="613"/>
      <c r="R192" s="613">
        <v>202</v>
      </c>
      <c r="S192" s="613"/>
      <c r="T192" s="613">
        <v>202</v>
      </c>
      <c r="U192" s="528"/>
      <c r="V192" s="597"/>
      <c r="W192" s="597"/>
      <c r="X192" s="597"/>
      <c r="Y192" s="597"/>
      <c r="AC192" s="597"/>
      <c r="AD192" s="528"/>
      <c r="AE192" s="597"/>
      <c r="AF192" s="528"/>
      <c r="AG192" s="597"/>
      <c r="AH192" s="528"/>
      <c r="AI192" s="597"/>
      <c r="AJ192" s="528"/>
      <c r="AK192" s="597"/>
      <c r="AL192" s="528"/>
      <c r="AM192" s="597"/>
      <c r="AN192" s="528"/>
      <c r="AO192" s="597"/>
    </row>
    <row r="193" spans="1:41" ht="13.5" customHeight="1" x14ac:dyDescent="0.25">
      <c r="A193" s="620"/>
      <c r="B193" s="611"/>
      <c r="C193" s="440" t="s">
        <v>2309</v>
      </c>
      <c r="D193" s="440" t="s">
        <v>2398</v>
      </c>
      <c r="E193" s="616"/>
      <c r="F193" s="613"/>
      <c r="G193" s="617"/>
      <c r="H193" s="613">
        <v>1048</v>
      </c>
      <c r="I193" s="613"/>
      <c r="J193" s="613">
        <v>103</v>
      </c>
      <c r="K193" s="613"/>
      <c r="L193" s="613">
        <v>109</v>
      </c>
      <c r="M193" s="613"/>
      <c r="N193" s="613">
        <v>321</v>
      </c>
      <c r="O193" s="613"/>
      <c r="P193" s="613">
        <v>203</v>
      </c>
      <c r="Q193" s="613"/>
      <c r="R193" s="613">
        <v>143</v>
      </c>
      <c r="S193" s="613"/>
      <c r="T193" s="613">
        <v>169</v>
      </c>
      <c r="U193" s="528"/>
      <c r="V193" s="597"/>
      <c r="W193" s="597"/>
      <c r="X193" s="597"/>
      <c r="Y193" s="597"/>
      <c r="AC193" s="597"/>
      <c r="AD193" s="528"/>
      <c r="AE193" s="597"/>
      <c r="AF193" s="528"/>
      <c r="AG193" s="597"/>
      <c r="AH193" s="528"/>
      <c r="AI193" s="597"/>
      <c r="AJ193" s="528"/>
      <c r="AK193" s="597"/>
      <c r="AL193" s="528"/>
      <c r="AM193" s="597"/>
      <c r="AN193" s="528"/>
      <c r="AO193" s="597"/>
    </row>
    <row r="194" spans="1:41" ht="14.25" x14ac:dyDescent="0.2">
      <c r="A194" s="622"/>
      <c r="B194" s="622"/>
      <c r="C194" s="622"/>
      <c r="D194" s="622"/>
      <c r="E194" s="623"/>
      <c r="F194" s="622"/>
      <c r="G194" s="622"/>
      <c r="H194" s="624"/>
      <c r="I194" s="624"/>
      <c r="J194" s="446"/>
      <c r="K194" s="625"/>
      <c r="L194" s="446"/>
      <c r="M194" s="625"/>
      <c r="N194" s="446"/>
      <c r="O194" s="625"/>
      <c r="P194" s="446"/>
      <c r="Q194" s="625"/>
      <c r="R194" s="446"/>
      <c r="S194" s="625"/>
      <c r="T194" s="446"/>
    </row>
    <row r="195" spans="1:41" ht="14.25" x14ac:dyDescent="0.2">
      <c r="A195" s="620"/>
      <c r="B195" s="620"/>
      <c r="C195" s="620"/>
      <c r="D195" s="620"/>
      <c r="E195" s="616"/>
      <c r="F195" s="620"/>
      <c r="G195" s="620"/>
      <c r="H195" s="600"/>
      <c r="I195" s="600"/>
      <c r="J195" s="604"/>
      <c r="K195" s="603"/>
      <c r="L195" s="604"/>
      <c r="M195" s="603"/>
      <c r="N195" s="604"/>
      <c r="O195" s="603"/>
      <c r="P195" s="604"/>
      <c r="Q195" s="603"/>
      <c r="R195" s="604"/>
      <c r="S195" s="603"/>
      <c r="T195" s="604"/>
    </row>
    <row r="196" spans="1:41" x14ac:dyDescent="0.2">
      <c r="A196" s="620"/>
      <c r="B196" s="620"/>
      <c r="C196" s="520" t="s">
        <v>2415</v>
      </c>
      <c r="D196" s="620"/>
      <c r="E196" s="616"/>
      <c r="F196" s="620"/>
      <c r="G196" s="620"/>
      <c r="H196" s="653"/>
      <c r="I196" s="620"/>
      <c r="J196" s="654"/>
      <c r="K196" s="620"/>
      <c r="L196" s="654"/>
      <c r="M196" s="620"/>
      <c r="N196" s="654"/>
      <c r="O196" s="620"/>
      <c r="P196" s="654"/>
      <c r="Q196" s="620"/>
      <c r="R196" s="654"/>
      <c r="S196" s="620"/>
      <c r="T196" s="654"/>
    </row>
  </sheetData>
  <sortState ref="X343:X367">
    <sortCondition ref="X343"/>
  </sortState>
  <pageMargins left="0.70866141732283472" right="0.70866141732283472" top="0.74803149606299213" bottom="0.74803149606299213" header="0.31496062992125984" footer="0.31496062992125984"/>
  <pageSetup paperSize="9" scale="54" fitToHeight="4" orientation="portrait" r:id="rId1"/>
  <headerFooter>
    <oddFooter>&amp;R36</oddFooter>
  </headerFooter>
  <rowBreaks count="1" manualBreakCount="1">
    <brk id="10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98"/>
  <sheetViews>
    <sheetView topLeftCell="A148" zoomScaleNormal="100" workbookViewId="0">
      <selection activeCell="G112" sqref="G112"/>
    </sheetView>
  </sheetViews>
  <sheetFormatPr defaultRowHeight="12.75" x14ac:dyDescent="0.2"/>
  <cols>
    <col min="1" max="1" width="0.5703125" style="129" customWidth="1"/>
    <col min="2" max="2" width="0.5703125" style="493" customWidth="1"/>
    <col min="3" max="3" width="14" style="129" customWidth="1"/>
    <col min="4" max="4" width="4.28515625" style="130" customWidth="1"/>
    <col min="5" max="5" width="2.42578125" style="128" customWidth="1"/>
    <col min="6" max="6" width="16.140625" style="130" customWidth="1"/>
    <col min="7" max="7" width="23" style="130" customWidth="1"/>
    <col min="8" max="8" width="0.7109375" style="130" customWidth="1"/>
    <col min="9" max="9" width="6.42578125" style="633" customWidth="1"/>
    <col min="10" max="10" width="1.42578125" style="634" customWidth="1"/>
    <col min="11" max="11" width="0.5703125" style="634" customWidth="1"/>
    <col min="12" max="12" width="6.42578125" style="635" customWidth="1"/>
    <col min="13" max="13" width="1.7109375" style="635" customWidth="1"/>
    <col min="14" max="14" width="6.42578125" style="635" customWidth="1"/>
    <col min="15" max="15" width="1.7109375" style="635" customWidth="1"/>
    <col min="16" max="16" width="6.42578125" style="635" customWidth="1"/>
    <col min="17" max="17" width="1.7109375" style="635" customWidth="1"/>
    <col min="18" max="18" width="6.42578125" style="635" customWidth="1"/>
    <col min="19" max="19" width="1.7109375" style="635" customWidth="1"/>
    <col min="20" max="20" width="6.42578125" style="635" customWidth="1"/>
    <col min="21" max="21" width="1.7109375" style="635" customWidth="1"/>
    <col min="22" max="22" width="6.42578125" style="635" customWidth="1"/>
    <col min="23" max="23" width="9.140625" style="105"/>
    <col min="24" max="24" width="9.140625" style="497"/>
    <col min="25" max="212" width="9.140625" style="105"/>
    <col min="213" max="214" width="0.5703125" style="105" customWidth="1"/>
    <col min="215" max="215" width="10.7109375" style="105" customWidth="1"/>
    <col min="216" max="216" width="4.28515625" style="105" customWidth="1"/>
    <col min="217" max="217" width="2.42578125" style="105" customWidth="1"/>
    <col min="218" max="218" width="16.140625" style="105" customWidth="1"/>
    <col min="219" max="219" width="23" style="105" customWidth="1"/>
    <col min="220" max="220" width="0.7109375" style="105" customWidth="1"/>
    <col min="221" max="221" width="6.42578125" style="105" customWidth="1"/>
    <col min="222" max="223" width="0.5703125" style="105" customWidth="1"/>
    <col min="224" max="224" width="5.42578125" style="105" customWidth="1"/>
    <col min="225" max="225" width="0.5703125" style="105" customWidth="1"/>
    <col min="226" max="226" width="5.7109375" style="105" customWidth="1"/>
    <col min="227" max="227" width="0.5703125" style="105" customWidth="1"/>
    <col min="228" max="228" width="5.5703125" style="105" customWidth="1"/>
    <col min="229" max="229" width="0.5703125" style="105" customWidth="1"/>
    <col min="230" max="230" width="5.42578125" style="105" customWidth="1"/>
    <col min="231" max="231" width="0.5703125" style="105" customWidth="1"/>
    <col min="232" max="232" width="5.5703125" style="105" customWidth="1"/>
    <col min="233" max="233" width="0.7109375" style="105" customWidth="1"/>
    <col min="234" max="234" width="5.42578125" style="105" customWidth="1"/>
    <col min="235" max="468" width="9.140625" style="105"/>
    <col min="469" max="470" width="0.5703125" style="105" customWidth="1"/>
    <col min="471" max="471" width="10.7109375" style="105" customWidth="1"/>
    <col min="472" max="472" width="4.28515625" style="105" customWidth="1"/>
    <col min="473" max="473" width="2.42578125" style="105" customWidth="1"/>
    <col min="474" max="474" width="16.140625" style="105" customWidth="1"/>
    <col min="475" max="475" width="23" style="105" customWidth="1"/>
    <col min="476" max="476" width="0.7109375" style="105" customWidth="1"/>
    <col min="477" max="477" width="6.42578125" style="105" customWidth="1"/>
    <col min="478" max="479" width="0.5703125" style="105" customWidth="1"/>
    <col min="480" max="480" width="5.42578125" style="105" customWidth="1"/>
    <col min="481" max="481" width="0.5703125" style="105" customWidth="1"/>
    <col min="482" max="482" width="5.7109375" style="105" customWidth="1"/>
    <col min="483" max="483" width="0.5703125" style="105" customWidth="1"/>
    <col min="484" max="484" width="5.5703125" style="105" customWidth="1"/>
    <col min="485" max="485" width="0.5703125" style="105" customWidth="1"/>
    <col min="486" max="486" width="5.42578125" style="105" customWidth="1"/>
    <col min="487" max="487" width="0.5703125" style="105" customWidth="1"/>
    <col min="488" max="488" width="5.5703125" style="105" customWidth="1"/>
    <col min="489" max="489" width="0.7109375" style="105" customWidth="1"/>
    <col min="490" max="490" width="5.42578125" style="105" customWidth="1"/>
    <col min="491" max="724" width="9.140625" style="105"/>
    <col min="725" max="726" width="0.5703125" style="105" customWidth="1"/>
    <col min="727" max="727" width="10.7109375" style="105" customWidth="1"/>
    <col min="728" max="728" width="4.28515625" style="105" customWidth="1"/>
    <col min="729" max="729" width="2.42578125" style="105" customWidth="1"/>
    <col min="730" max="730" width="16.140625" style="105" customWidth="1"/>
    <col min="731" max="731" width="23" style="105" customWidth="1"/>
    <col min="732" max="732" width="0.7109375" style="105" customWidth="1"/>
    <col min="733" max="733" width="6.42578125" style="105" customWidth="1"/>
    <col min="734" max="735" width="0.5703125" style="105" customWidth="1"/>
    <col min="736" max="736" width="5.42578125" style="105" customWidth="1"/>
    <col min="737" max="737" width="0.5703125" style="105" customWidth="1"/>
    <col min="738" max="738" width="5.7109375" style="105" customWidth="1"/>
    <col min="739" max="739" width="0.5703125" style="105" customWidth="1"/>
    <col min="740" max="740" width="5.5703125" style="105" customWidth="1"/>
    <col min="741" max="741" width="0.5703125" style="105" customWidth="1"/>
    <col min="742" max="742" width="5.42578125" style="105" customWidth="1"/>
    <col min="743" max="743" width="0.5703125" style="105" customWidth="1"/>
    <col min="744" max="744" width="5.5703125" style="105" customWidth="1"/>
    <col min="745" max="745" width="0.7109375" style="105" customWidth="1"/>
    <col min="746" max="746" width="5.42578125" style="105" customWidth="1"/>
    <col min="747" max="980" width="9.140625" style="105"/>
    <col min="981" max="982" width="0.5703125" style="105" customWidth="1"/>
    <col min="983" max="983" width="10.7109375" style="105" customWidth="1"/>
    <col min="984" max="984" width="4.28515625" style="105" customWidth="1"/>
    <col min="985" max="985" width="2.42578125" style="105" customWidth="1"/>
    <col min="986" max="986" width="16.140625" style="105" customWidth="1"/>
    <col min="987" max="987" width="23" style="105" customWidth="1"/>
    <col min="988" max="988" width="0.7109375" style="105" customWidth="1"/>
    <col min="989" max="989" width="6.42578125" style="105" customWidth="1"/>
    <col min="990" max="991" width="0.5703125" style="105" customWidth="1"/>
    <col min="992" max="992" width="5.42578125" style="105" customWidth="1"/>
    <col min="993" max="993" width="0.5703125" style="105" customWidth="1"/>
    <col min="994" max="994" width="5.7109375" style="105" customWidth="1"/>
    <col min="995" max="995" width="0.5703125" style="105" customWidth="1"/>
    <col min="996" max="996" width="5.5703125" style="105" customWidth="1"/>
    <col min="997" max="997" width="0.5703125" style="105" customWidth="1"/>
    <col min="998" max="998" width="5.42578125" style="105" customWidth="1"/>
    <col min="999" max="999" width="0.5703125" style="105" customWidth="1"/>
    <col min="1000" max="1000" width="5.5703125" style="105" customWidth="1"/>
    <col min="1001" max="1001" width="0.7109375" style="105" customWidth="1"/>
    <col min="1002" max="1002" width="5.42578125" style="105" customWidth="1"/>
    <col min="1003" max="1236" width="9.140625" style="105"/>
    <col min="1237" max="1238" width="0.5703125" style="105" customWidth="1"/>
    <col min="1239" max="1239" width="10.7109375" style="105" customWidth="1"/>
    <col min="1240" max="1240" width="4.28515625" style="105" customWidth="1"/>
    <col min="1241" max="1241" width="2.42578125" style="105" customWidth="1"/>
    <col min="1242" max="1242" width="16.140625" style="105" customWidth="1"/>
    <col min="1243" max="1243" width="23" style="105" customWidth="1"/>
    <col min="1244" max="1244" width="0.7109375" style="105" customWidth="1"/>
    <col min="1245" max="1245" width="6.42578125" style="105" customWidth="1"/>
    <col min="1246" max="1247" width="0.5703125" style="105" customWidth="1"/>
    <col min="1248" max="1248" width="5.42578125" style="105" customWidth="1"/>
    <col min="1249" max="1249" width="0.5703125" style="105" customWidth="1"/>
    <col min="1250" max="1250" width="5.7109375" style="105" customWidth="1"/>
    <col min="1251" max="1251" width="0.5703125" style="105" customWidth="1"/>
    <col min="1252" max="1252" width="5.5703125" style="105" customWidth="1"/>
    <col min="1253" max="1253" width="0.5703125" style="105" customWidth="1"/>
    <col min="1254" max="1254" width="5.42578125" style="105" customWidth="1"/>
    <col min="1255" max="1255" width="0.5703125" style="105" customWidth="1"/>
    <col min="1256" max="1256" width="5.5703125" style="105" customWidth="1"/>
    <col min="1257" max="1257" width="0.7109375" style="105" customWidth="1"/>
    <col min="1258" max="1258" width="5.42578125" style="105" customWidth="1"/>
    <col min="1259" max="1492" width="9.140625" style="105"/>
    <col min="1493" max="1494" width="0.5703125" style="105" customWidth="1"/>
    <col min="1495" max="1495" width="10.7109375" style="105" customWidth="1"/>
    <col min="1496" max="1496" width="4.28515625" style="105" customWidth="1"/>
    <col min="1497" max="1497" width="2.42578125" style="105" customWidth="1"/>
    <col min="1498" max="1498" width="16.140625" style="105" customWidth="1"/>
    <col min="1499" max="1499" width="23" style="105" customWidth="1"/>
    <col min="1500" max="1500" width="0.7109375" style="105" customWidth="1"/>
    <col min="1501" max="1501" width="6.42578125" style="105" customWidth="1"/>
    <col min="1502" max="1503" width="0.5703125" style="105" customWidth="1"/>
    <col min="1504" max="1504" width="5.42578125" style="105" customWidth="1"/>
    <col min="1505" max="1505" width="0.5703125" style="105" customWidth="1"/>
    <col min="1506" max="1506" width="5.7109375" style="105" customWidth="1"/>
    <col min="1507" max="1507" width="0.5703125" style="105" customWidth="1"/>
    <col min="1508" max="1508" width="5.5703125" style="105" customWidth="1"/>
    <col min="1509" max="1509" width="0.5703125" style="105" customWidth="1"/>
    <col min="1510" max="1510" width="5.42578125" style="105" customWidth="1"/>
    <col min="1511" max="1511" width="0.5703125" style="105" customWidth="1"/>
    <col min="1512" max="1512" width="5.5703125" style="105" customWidth="1"/>
    <col min="1513" max="1513" width="0.7109375" style="105" customWidth="1"/>
    <col min="1514" max="1514" width="5.42578125" style="105" customWidth="1"/>
    <col min="1515" max="1748" width="9.140625" style="105"/>
    <col min="1749" max="1750" width="0.5703125" style="105" customWidth="1"/>
    <col min="1751" max="1751" width="10.7109375" style="105" customWidth="1"/>
    <col min="1752" max="1752" width="4.28515625" style="105" customWidth="1"/>
    <col min="1753" max="1753" width="2.42578125" style="105" customWidth="1"/>
    <col min="1754" max="1754" width="16.140625" style="105" customWidth="1"/>
    <col min="1755" max="1755" width="23" style="105" customWidth="1"/>
    <col min="1756" max="1756" width="0.7109375" style="105" customWidth="1"/>
    <col min="1757" max="1757" width="6.42578125" style="105" customWidth="1"/>
    <col min="1758" max="1759" width="0.5703125" style="105" customWidth="1"/>
    <col min="1760" max="1760" width="5.42578125" style="105" customWidth="1"/>
    <col min="1761" max="1761" width="0.5703125" style="105" customWidth="1"/>
    <col min="1762" max="1762" width="5.7109375" style="105" customWidth="1"/>
    <col min="1763" max="1763" width="0.5703125" style="105" customWidth="1"/>
    <col min="1764" max="1764" width="5.5703125" style="105" customWidth="1"/>
    <col min="1765" max="1765" width="0.5703125" style="105" customWidth="1"/>
    <col min="1766" max="1766" width="5.42578125" style="105" customWidth="1"/>
    <col min="1767" max="1767" width="0.5703125" style="105" customWidth="1"/>
    <col min="1768" max="1768" width="5.5703125" style="105" customWidth="1"/>
    <col min="1769" max="1769" width="0.7109375" style="105" customWidth="1"/>
    <col min="1770" max="1770" width="5.42578125" style="105" customWidth="1"/>
    <col min="1771" max="2004" width="9.140625" style="105"/>
    <col min="2005" max="2006" width="0.5703125" style="105" customWidth="1"/>
    <col min="2007" max="2007" width="10.7109375" style="105" customWidth="1"/>
    <col min="2008" max="2008" width="4.28515625" style="105" customWidth="1"/>
    <col min="2009" max="2009" width="2.42578125" style="105" customWidth="1"/>
    <col min="2010" max="2010" width="16.140625" style="105" customWidth="1"/>
    <col min="2011" max="2011" width="23" style="105" customWidth="1"/>
    <col min="2012" max="2012" width="0.7109375" style="105" customWidth="1"/>
    <col min="2013" max="2013" width="6.42578125" style="105" customWidth="1"/>
    <col min="2014" max="2015" width="0.5703125" style="105" customWidth="1"/>
    <col min="2016" max="2016" width="5.42578125" style="105" customWidth="1"/>
    <col min="2017" max="2017" width="0.5703125" style="105" customWidth="1"/>
    <col min="2018" max="2018" width="5.7109375" style="105" customWidth="1"/>
    <col min="2019" max="2019" width="0.5703125" style="105" customWidth="1"/>
    <col min="2020" max="2020" width="5.5703125" style="105" customWidth="1"/>
    <col min="2021" max="2021" width="0.5703125" style="105" customWidth="1"/>
    <col min="2022" max="2022" width="5.42578125" style="105" customWidth="1"/>
    <col min="2023" max="2023" width="0.5703125" style="105" customWidth="1"/>
    <col min="2024" max="2024" width="5.5703125" style="105" customWidth="1"/>
    <col min="2025" max="2025" width="0.7109375" style="105" customWidth="1"/>
    <col min="2026" max="2026" width="5.42578125" style="105" customWidth="1"/>
    <col min="2027" max="2260" width="9.140625" style="105"/>
    <col min="2261" max="2262" width="0.5703125" style="105" customWidth="1"/>
    <col min="2263" max="2263" width="10.7109375" style="105" customWidth="1"/>
    <col min="2264" max="2264" width="4.28515625" style="105" customWidth="1"/>
    <col min="2265" max="2265" width="2.42578125" style="105" customWidth="1"/>
    <col min="2266" max="2266" width="16.140625" style="105" customWidth="1"/>
    <col min="2267" max="2267" width="23" style="105" customWidth="1"/>
    <col min="2268" max="2268" width="0.7109375" style="105" customWidth="1"/>
    <col min="2269" max="2269" width="6.42578125" style="105" customWidth="1"/>
    <col min="2270" max="2271" width="0.5703125" style="105" customWidth="1"/>
    <col min="2272" max="2272" width="5.42578125" style="105" customWidth="1"/>
    <col min="2273" max="2273" width="0.5703125" style="105" customWidth="1"/>
    <col min="2274" max="2274" width="5.7109375" style="105" customWidth="1"/>
    <col min="2275" max="2275" width="0.5703125" style="105" customWidth="1"/>
    <col min="2276" max="2276" width="5.5703125" style="105" customWidth="1"/>
    <col min="2277" max="2277" width="0.5703125" style="105" customWidth="1"/>
    <col min="2278" max="2278" width="5.42578125" style="105" customWidth="1"/>
    <col min="2279" max="2279" width="0.5703125" style="105" customWidth="1"/>
    <col min="2280" max="2280" width="5.5703125" style="105" customWidth="1"/>
    <col min="2281" max="2281" width="0.7109375" style="105" customWidth="1"/>
    <col min="2282" max="2282" width="5.42578125" style="105" customWidth="1"/>
    <col min="2283" max="2516" width="9.140625" style="105"/>
    <col min="2517" max="2518" width="0.5703125" style="105" customWidth="1"/>
    <col min="2519" max="2519" width="10.7109375" style="105" customWidth="1"/>
    <col min="2520" max="2520" width="4.28515625" style="105" customWidth="1"/>
    <col min="2521" max="2521" width="2.42578125" style="105" customWidth="1"/>
    <col min="2522" max="2522" width="16.140625" style="105" customWidth="1"/>
    <col min="2523" max="2523" width="23" style="105" customWidth="1"/>
    <col min="2524" max="2524" width="0.7109375" style="105" customWidth="1"/>
    <col min="2525" max="2525" width="6.42578125" style="105" customWidth="1"/>
    <col min="2526" max="2527" width="0.5703125" style="105" customWidth="1"/>
    <col min="2528" max="2528" width="5.42578125" style="105" customWidth="1"/>
    <col min="2529" max="2529" width="0.5703125" style="105" customWidth="1"/>
    <col min="2530" max="2530" width="5.7109375" style="105" customWidth="1"/>
    <col min="2531" max="2531" width="0.5703125" style="105" customWidth="1"/>
    <col min="2532" max="2532" width="5.5703125" style="105" customWidth="1"/>
    <col min="2533" max="2533" width="0.5703125" style="105" customWidth="1"/>
    <col min="2534" max="2534" width="5.42578125" style="105" customWidth="1"/>
    <col min="2535" max="2535" width="0.5703125" style="105" customWidth="1"/>
    <col min="2536" max="2536" width="5.5703125" style="105" customWidth="1"/>
    <col min="2537" max="2537" width="0.7109375" style="105" customWidth="1"/>
    <col min="2538" max="2538" width="5.42578125" style="105" customWidth="1"/>
    <col min="2539" max="2772" width="9.140625" style="105"/>
    <col min="2773" max="2774" width="0.5703125" style="105" customWidth="1"/>
    <col min="2775" max="2775" width="10.7109375" style="105" customWidth="1"/>
    <col min="2776" max="2776" width="4.28515625" style="105" customWidth="1"/>
    <col min="2777" max="2777" width="2.42578125" style="105" customWidth="1"/>
    <col min="2778" max="2778" width="16.140625" style="105" customWidth="1"/>
    <col min="2779" max="2779" width="23" style="105" customWidth="1"/>
    <col min="2780" max="2780" width="0.7109375" style="105" customWidth="1"/>
    <col min="2781" max="2781" width="6.42578125" style="105" customWidth="1"/>
    <col min="2782" max="2783" width="0.5703125" style="105" customWidth="1"/>
    <col min="2784" max="2784" width="5.42578125" style="105" customWidth="1"/>
    <col min="2785" max="2785" width="0.5703125" style="105" customWidth="1"/>
    <col min="2786" max="2786" width="5.7109375" style="105" customWidth="1"/>
    <col min="2787" max="2787" width="0.5703125" style="105" customWidth="1"/>
    <col min="2788" max="2788" width="5.5703125" style="105" customWidth="1"/>
    <col min="2789" max="2789" width="0.5703125" style="105" customWidth="1"/>
    <col min="2790" max="2790" width="5.42578125" style="105" customWidth="1"/>
    <col min="2791" max="2791" width="0.5703125" style="105" customWidth="1"/>
    <col min="2792" max="2792" width="5.5703125" style="105" customWidth="1"/>
    <col min="2793" max="2793" width="0.7109375" style="105" customWidth="1"/>
    <col min="2794" max="2794" width="5.42578125" style="105" customWidth="1"/>
    <col min="2795" max="3028" width="9.140625" style="105"/>
    <col min="3029" max="3030" width="0.5703125" style="105" customWidth="1"/>
    <col min="3031" max="3031" width="10.7109375" style="105" customWidth="1"/>
    <col min="3032" max="3032" width="4.28515625" style="105" customWidth="1"/>
    <col min="3033" max="3033" width="2.42578125" style="105" customWidth="1"/>
    <col min="3034" max="3034" width="16.140625" style="105" customWidth="1"/>
    <col min="3035" max="3035" width="23" style="105" customWidth="1"/>
    <col min="3036" max="3036" width="0.7109375" style="105" customWidth="1"/>
    <col min="3037" max="3037" width="6.42578125" style="105" customWidth="1"/>
    <col min="3038" max="3039" width="0.5703125" style="105" customWidth="1"/>
    <col min="3040" max="3040" width="5.42578125" style="105" customWidth="1"/>
    <col min="3041" max="3041" width="0.5703125" style="105" customWidth="1"/>
    <col min="3042" max="3042" width="5.7109375" style="105" customWidth="1"/>
    <col min="3043" max="3043" width="0.5703125" style="105" customWidth="1"/>
    <col min="3044" max="3044" width="5.5703125" style="105" customWidth="1"/>
    <col min="3045" max="3045" width="0.5703125" style="105" customWidth="1"/>
    <col min="3046" max="3046" width="5.42578125" style="105" customWidth="1"/>
    <col min="3047" max="3047" width="0.5703125" style="105" customWidth="1"/>
    <col min="3048" max="3048" width="5.5703125" style="105" customWidth="1"/>
    <col min="3049" max="3049" width="0.7109375" style="105" customWidth="1"/>
    <col min="3050" max="3050" width="5.42578125" style="105" customWidth="1"/>
    <col min="3051" max="3284" width="9.140625" style="105"/>
    <col min="3285" max="3286" width="0.5703125" style="105" customWidth="1"/>
    <col min="3287" max="3287" width="10.7109375" style="105" customWidth="1"/>
    <col min="3288" max="3288" width="4.28515625" style="105" customWidth="1"/>
    <col min="3289" max="3289" width="2.42578125" style="105" customWidth="1"/>
    <col min="3290" max="3290" width="16.140625" style="105" customWidth="1"/>
    <col min="3291" max="3291" width="23" style="105" customWidth="1"/>
    <col min="3292" max="3292" width="0.7109375" style="105" customWidth="1"/>
    <col min="3293" max="3293" width="6.42578125" style="105" customWidth="1"/>
    <col min="3294" max="3295" width="0.5703125" style="105" customWidth="1"/>
    <col min="3296" max="3296" width="5.42578125" style="105" customWidth="1"/>
    <col min="3297" max="3297" width="0.5703125" style="105" customWidth="1"/>
    <col min="3298" max="3298" width="5.7109375" style="105" customWidth="1"/>
    <col min="3299" max="3299" width="0.5703125" style="105" customWidth="1"/>
    <col min="3300" max="3300" width="5.5703125" style="105" customWidth="1"/>
    <col min="3301" max="3301" width="0.5703125" style="105" customWidth="1"/>
    <col min="3302" max="3302" width="5.42578125" style="105" customWidth="1"/>
    <col min="3303" max="3303" width="0.5703125" style="105" customWidth="1"/>
    <col min="3304" max="3304" width="5.5703125" style="105" customWidth="1"/>
    <col min="3305" max="3305" width="0.7109375" style="105" customWidth="1"/>
    <col min="3306" max="3306" width="5.42578125" style="105" customWidth="1"/>
    <col min="3307" max="3540" width="9.140625" style="105"/>
    <col min="3541" max="3542" width="0.5703125" style="105" customWidth="1"/>
    <col min="3543" max="3543" width="10.7109375" style="105" customWidth="1"/>
    <col min="3544" max="3544" width="4.28515625" style="105" customWidth="1"/>
    <col min="3545" max="3545" width="2.42578125" style="105" customWidth="1"/>
    <col min="3546" max="3546" width="16.140625" style="105" customWidth="1"/>
    <col min="3547" max="3547" width="23" style="105" customWidth="1"/>
    <col min="3548" max="3548" width="0.7109375" style="105" customWidth="1"/>
    <col min="3549" max="3549" width="6.42578125" style="105" customWidth="1"/>
    <col min="3550" max="3551" width="0.5703125" style="105" customWidth="1"/>
    <col min="3552" max="3552" width="5.42578125" style="105" customWidth="1"/>
    <col min="3553" max="3553" width="0.5703125" style="105" customWidth="1"/>
    <col min="3554" max="3554" width="5.7109375" style="105" customWidth="1"/>
    <col min="3555" max="3555" width="0.5703125" style="105" customWidth="1"/>
    <col min="3556" max="3556" width="5.5703125" style="105" customWidth="1"/>
    <col min="3557" max="3557" width="0.5703125" style="105" customWidth="1"/>
    <col min="3558" max="3558" width="5.42578125" style="105" customWidth="1"/>
    <col min="3559" max="3559" width="0.5703125" style="105" customWidth="1"/>
    <col min="3560" max="3560" width="5.5703125" style="105" customWidth="1"/>
    <col min="3561" max="3561" width="0.7109375" style="105" customWidth="1"/>
    <col min="3562" max="3562" width="5.42578125" style="105" customWidth="1"/>
    <col min="3563" max="3796" width="9.140625" style="105"/>
    <col min="3797" max="3798" width="0.5703125" style="105" customWidth="1"/>
    <col min="3799" max="3799" width="10.7109375" style="105" customWidth="1"/>
    <col min="3800" max="3800" width="4.28515625" style="105" customWidth="1"/>
    <col min="3801" max="3801" width="2.42578125" style="105" customWidth="1"/>
    <col min="3802" max="3802" width="16.140625" style="105" customWidth="1"/>
    <col min="3803" max="3803" width="23" style="105" customWidth="1"/>
    <col min="3804" max="3804" width="0.7109375" style="105" customWidth="1"/>
    <col min="3805" max="3805" width="6.42578125" style="105" customWidth="1"/>
    <col min="3806" max="3807" width="0.5703125" style="105" customWidth="1"/>
    <col min="3808" max="3808" width="5.42578125" style="105" customWidth="1"/>
    <col min="3809" max="3809" width="0.5703125" style="105" customWidth="1"/>
    <col min="3810" max="3810" width="5.7109375" style="105" customWidth="1"/>
    <col min="3811" max="3811" width="0.5703125" style="105" customWidth="1"/>
    <col min="3812" max="3812" width="5.5703125" style="105" customWidth="1"/>
    <col min="3813" max="3813" width="0.5703125" style="105" customWidth="1"/>
    <col min="3814" max="3814" width="5.42578125" style="105" customWidth="1"/>
    <col min="3815" max="3815" width="0.5703125" style="105" customWidth="1"/>
    <col min="3816" max="3816" width="5.5703125" style="105" customWidth="1"/>
    <col min="3817" max="3817" width="0.7109375" style="105" customWidth="1"/>
    <col min="3818" max="3818" width="5.42578125" style="105" customWidth="1"/>
    <col min="3819" max="4052" width="9.140625" style="105"/>
    <col min="4053" max="4054" width="0.5703125" style="105" customWidth="1"/>
    <col min="4055" max="4055" width="10.7109375" style="105" customWidth="1"/>
    <col min="4056" max="4056" width="4.28515625" style="105" customWidth="1"/>
    <col min="4057" max="4057" width="2.42578125" style="105" customWidth="1"/>
    <col min="4058" max="4058" width="16.140625" style="105" customWidth="1"/>
    <col min="4059" max="4059" width="23" style="105" customWidth="1"/>
    <col min="4060" max="4060" width="0.7109375" style="105" customWidth="1"/>
    <col min="4061" max="4061" width="6.42578125" style="105" customWidth="1"/>
    <col min="4062" max="4063" width="0.5703125" style="105" customWidth="1"/>
    <col min="4064" max="4064" width="5.42578125" style="105" customWidth="1"/>
    <col min="4065" max="4065" width="0.5703125" style="105" customWidth="1"/>
    <col min="4066" max="4066" width="5.7109375" style="105" customWidth="1"/>
    <col min="4067" max="4067" width="0.5703125" style="105" customWidth="1"/>
    <col min="4068" max="4068" width="5.5703125" style="105" customWidth="1"/>
    <col min="4069" max="4069" width="0.5703125" style="105" customWidth="1"/>
    <col min="4070" max="4070" width="5.42578125" style="105" customWidth="1"/>
    <col min="4071" max="4071" width="0.5703125" style="105" customWidth="1"/>
    <col min="4072" max="4072" width="5.5703125" style="105" customWidth="1"/>
    <col min="4073" max="4073" width="0.7109375" style="105" customWidth="1"/>
    <col min="4074" max="4074" width="5.42578125" style="105" customWidth="1"/>
    <col min="4075" max="4308" width="9.140625" style="105"/>
    <col min="4309" max="4310" width="0.5703125" style="105" customWidth="1"/>
    <col min="4311" max="4311" width="10.7109375" style="105" customWidth="1"/>
    <col min="4312" max="4312" width="4.28515625" style="105" customWidth="1"/>
    <col min="4313" max="4313" width="2.42578125" style="105" customWidth="1"/>
    <col min="4314" max="4314" width="16.140625" style="105" customWidth="1"/>
    <col min="4315" max="4315" width="23" style="105" customWidth="1"/>
    <col min="4316" max="4316" width="0.7109375" style="105" customWidth="1"/>
    <col min="4317" max="4317" width="6.42578125" style="105" customWidth="1"/>
    <col min="4318" max="4319" width="0.5703125" style="105" customWidth="1"/>
    <col min="4320" max="4320" width="5.42578125" style="105" customWidth="1"/>
    <col min="4321" max="4321" width="0.5703125" style="105" customWidth="1"/>
    <col min="4322" max="4322" width="5.7109375" style="105" customWidth="1"/>
    <col min="4323" max="4323" width="0.5703125" style="105" customWidth="1"/>
    <col min="4324" max="4324" width="5.5703125" style="105" customWidth="1"/>
    <col min="4325" max="4325" width="0.5703125" style="105" customWidth="1"/>
    <col min="4326" max="4326" width="5.42578125" style="105" customWidth="1"/>
    <col min="4327" max="4327" width="0.5703125" style="105" customWidth="1"/>
    <col min="4328" max="4328" width="5.5703125" style="105" customWidth="1"/>
    <col min="4329" max="4329" width="0.7109375" style="105" customWidth="1"/>
    <col min="4330" max="4330" width="5.42578125" style="105" customWidth="1"/>
    <col min="4331" max="4564" width="9.140625" style="105"/>
    <col min="4565" max="4566" width="0.5703125" style="105" customWidth="1"/>
    <col min="4567" max="4567" width="10.7109375" style="105" customWidth="1"/>
    <col min="4568" max="4568" width="4.28515625" style="105" customWidth="1"/>
    <col min="4569" max="4569" width="2.42578125" style="105" customWidth="1"/>
    <col min="4570" max="4570" width="16.140625" style="105" customWidth="1"/>
    <col min="4571" max="4571" width="23" style="105" customWidth="1"/>
    <col min="4572" max="4572" width="0.7109375" style="105" customWidth="1"/>
    <col min="4573" max="4573" width="6.42578125" style="105" customWidth="1"/>
    <col min="4574" max="4575" width="0.5703125" style="105" customWidth="1"/>
    <col min="4576" max="4576" width="5.42578125" style="105" customWidth="1"/>
    <col min="4577" max="4577" width="0.5703125" style="105" customWidth="1"/>
    <col min="4578" max="4578" width="5.7109375" style="105" customWidth="1"/>
    <col min="4579" max="4579" width="0.5703125" style="105" customWidth="1"/>
    <col min="4580" max="4580" width="5.5703125" style="105" customWidth="1"/>
    <col min="4581" max="4581" width="0.5703125" style="105" customWidth="1"/>
    <col min="4582" max="4582" width="5.42578125" style="105" customWidth="1"/>
    <col min="4583" max="4583" width="0.5703125" style="105" customWidth="1"/>
    <col min="4584" max="4584" width="5.5703125" style="105" customWidth="1"/>
    <col min="4585" max="4585" width="0.7109375" style="105" customWidth="1"/>
    <col min="4586" max="4586" width="5.42578125" style="105" customWidth="1"/>
    <col min="4587" max="4820" width="9.140625" style="105"/>
    <col min="4821" max="4822" width="0.5703125" style="105" customWidth="1"/>
    <col min="4823" max="4823" width="10.7109375" style="105" customWidth="1"/>
    <col min="4824" max="4824" width="4.28515625" style="105" customWidth="1"/>
    <col min="4825" max="4825" width="2.42578125" style="105" customWidth="1"/>
    <col min="4826" max="4826" width="16.140625" style="105" customWidth="1"/>
    <col min="4827" max="4827" width="23" style="105" customWidth="1"/>
    <col min="4828" max="4828" width="0.7109375" style="105" customWidth="1"/>
    <col min="4829" max="4829" width="6.42578125" style="105" customWidth="1"/>
    <col min="4830" max="4831" width="0.5703125" style="105" customWidth="1"/>
    <col min="4832" max="4832" width="5.42578125" style="105" customWidth="1"/>
    <col min="4833" max="4833" width="0.5703125" style="105" customWidth="1"/>
    <col min="4834" max="4834" width="5.7109375" style="105" customWidth="1"/>
    <col min="4835" max="4835" width="0.5703125" style="105" customWidth="1"/>
    <col min="4836" max="4836" width="5.5703125" style="105" customWidth="1"/>
    <col min="4837" max="4837" width="0.5703125" style="105" customWidth="1"/>
    <col min="4838" max="4838" width="5.42578125" style="105" customWidth="1"/>
    <col min="4839" max="4839" width="0.5703125" style="105" customWidth="1"/>
    <col min="4840" max="4840" width="5.5703125" style="105" customWidth="1"/>
    <col min="4841" max="4841" width="0.7109375" style="105" customWidth="1"/>
    <col min="4842" max="4842" width="5.42578125" style="105" customWidth="1"/>
    <col min="4843" max="5076" width="9.140625" style="105"/>
    <col min="5077" max="5078" width="0.5703125" style="105" customWidth="1"/>
    <col min="5079" max="5079" width="10.7109375" style="105" customWidth="1"/>
    <col min="5080" max="5080" width="4.28515625" style="105" customWidth="1"/>
    <col min="5081" max="5081" width="2.42578125" style="105" customWidth="1"/>
    <col min="5082" max="5082" width="16.140625" style="105" customWidth="1"/>
    <col min="5083" max="5083" width="23" style="105" customWidth="1"/>
    <col min="5084" max="5084" width="0.7109375" style="105" customWidth="1"/>
    <col min="5085" max="5085" width="6.42578125" style="105" customWidth="1"/>
    <col min="5086" max="5087" width="0.5703125" style="105" customWidth="1"/>
    <col min="5088" max="5088" width="5.42578125" style="105" customWidth="1"/>
    <col min="5089" max="5089" width="0.5703125" style="105" customWidth="1"/>
    <col min="5090" max="5090" width="5.7109375" style="105" customWidth="1"/>
    <col min="5091" max="5091" width="0.5703125" style="105" customWidth="1"/>
    <col min="5092" max="5092" width="5.5703125" style="105" customWidth="1"/>
    <col min="5093" max="5093" width="0.5703125" style="105" customWidth="1"/>
    <col min="5094" max="5094" width="5.42578125" style="105" customWidth="1"/>
    <col min="5095" max="5095" width="0.5703125" style="105" customWidth="1"/>
    <col min="5096" max="5096" width="5.5703125" style="105" customWidth="1"/>
    <col min="5097" max="5097" width="0.7109375" style="105" customWidth="1"/>
    <col min="5098" max="5098" width="5.42578125" style="105" customWidth="1"/>
    <col min="5099" max="5332" width="9.140625" style="105"/>
    <col min="5333" max="5334" width="0.5703125" style="105" customWidth="1"/>
    <col min="5335" max="5335" width="10.7109375" style="105" customWidth="1"/>
    <col min="5336" max="5336" width="4.28515625" style="105" customWidth="1"/>
    <col min="5337" max="5337" width="2.42578125" style="105" customWidth="1"/>
    <col min="5338" max="5338" width="16.140625" style="105" customWidth="1"/>
    <col min="5339" max="5339" width="23" style="105" customWidth="1"/>
    <col min="5340" max="5340" width="0.7109375" style="105" customWidth="1"/>
    <col min="5341" max="5341" width="6.42578125" style="105" customWidth="1"/>
    <col min="5342" max="5343" width="0.5703125" style="105" customWidth="1"/>
    <col min="5344" max="5344" width="5.42578125" style="105" customWidth="1"/>
    <col min="5345" max="5345" width="0.5703125" style="105" customWidth="1"/>
    <col min="5346" max="5346" width="5.7109375" style="105" customWidth="1"/>
    <col min="5347" max="5347" width="0.5703125" style="105" customWidth="1"/>
    <col min="5348" max="5348" width="5.5703125" style="105" customWidth="1"/>
    <col min="5349" max="5349" width="0.5703125" style="105" customWidth="1"/>
    <col min="5350" max="5350" width="5.42578125" style="105" customWidth="1"/>
    <col min="5351" max="5351" width="0.5703125" style="105" customWidth="1"/>
    <col min="5352" max="5352" width="5.5703125" style="105" customWidth="1"/>
    <col min="5353" max="5353" width="0.7109375" style="105" customWidth="1"/>
    <col min="5354" max="5354" width="5.42578125" style="105" customWidth="1"/>
    <col min="5355" max="5588" width="9.140625" style="105"/>
    <col min="5589" max="5590" width="0.5703125" style="105" customWidth="1"/>
    <col min="5591" max="5591" width="10.7109375" style="105" customWidth="1"/>
    <col min="5592" max="5592" width="4.28515625" style="105" customWidth="1"/>
    <col min="5593" max="5593" width="2.42578125" style="105" customWidth="1"/>
    <col min="5594" max="5594" width="16.140625" style="105" customWidth="1"/>
    <col min="5595" max="5595" width="23" style="105" customWidth="1"/>
    <col min="5596" max="5596" width="0.7109375" style="105" customWidth="1"/>
    <col min="5597" max="5597" width="6.42578125" style="105" customWidth="1"/>
    <col min="5598" max="5599" width="0.5703125" style="105" customWidth="1"/>
    <col min="5600" max="5600" width="5.42578125" style="105" customWidth="1"/>
    <col min="5601" max="5601" width="0.5703125" style="105" customWidth="1"/>
    <col min="5602" max="5602" width="5.7109375" style="105" customWidth="1"/>
    <col min="5603" max="5603" width="0.5703125" style="105" customWidth="1"/>
    <col min="5604" max="5604" width="5.5703125" style="105" customWidth="1"/>
    <col min="5605" max="5605" width="0.5703125" style="105" customWidth="1"/>
    <col min="5606" max="5606" width="5.42578125" style="105" customWidth="1"/>
    <col min="5607" max="5607" width="0.5703125" style="105" customWidth="1"/>
    <col min="5608" max="5608" width="5.5703125" style="105" customWidth="1"/>
    <col min="5609" max="5609" width="0.7109375" style="105" customWidth="1"/>
    <col min="5610" max="5610" width="5.42578125" style="105" customWidth="1"/>
    <col min="5611" max="5844" width="9.140625" style="105"/>
    <col min="5845" max="5846" width="0.5703125" style="105" customWidth="1"/>
    <col min="5847" max="5847" width="10.7109375" style="105" customWidth="1"/>
    <col min="5848" max="5848" width="4.28515625" style="105" customWidth="1"/>
    <col min="5849" max="5849" width="2.42578125" style="105" customWidth="1"/>
    <col min="5850" max="5850" width="16.140625" style="105" customWidth="1"/>
    <col min="5851" max="5851" width="23" style="105" customWidth="1"/>
    <col min="5852" max="5852" width="0.7109375" style="105" customWidth="1"/>
    <col min="5853" max="5853" width="6.42578125" style="105" customWidth="1"/>
    <col min="5854" max="5855" width="0.5703125" style="105" customWidth="1"/>
    <col min="5856" max="5856" width="5.42578125" style="105" customWidth="1"/>
    <col min="5857" max="5857" width="0.5703125" style="105" customWidth="1"/>
    <col min="5858" max="5858" width="5.7109375" style="105" customWidth="1"/>
    <col min="5859" max="5859" width="0.5703125" style="105" customWidth="1"/>
    <col min="5860" max="5860" width="5.5703125" style="105" customWidth="1"/>
    <col min="5861" max="5861" width="0.5703125" style="105" customWidth="1"/>
    <col min="5862" max="5862" width="5.42578125" style="105" customWidth="1"/>
    <col min="5863" max="5863" width="0.5703125" style="105" customWidth="1"/>
    <col min="5864" max="5864" width="5.5703125" style="105" customWidth="1"/>
    <col min="5865" max="5865" width="0.7109375" style="105" customWidth="1"/>
    <col min="5866" max="5866" width="5.42578125" style="105" customWidth="1"/>
    <col min="5867" max="6100" width="9.140625" style="105"/>
    <col min="6101" max="6102" width="0.5703125" style="105" customWidth="1"/>
    <col min="6103" max="6103" width="10.7109375" style="105" customWidth="1"/>
    <col min="6104" max="6104" width="4.28515625" style="105" customWidth="1"/>
    <col min="6105" max="6105" width="2.42578125" style="105" customWidth="1"/>
    <col min="6106" max="6106" width="16.140625" style="105" customWidth="1"/>
    <col min="6107" max="6107" width="23" style="105" customWidth="1"/>
    <col min="6108" max="6108" width="0.7109375" style="105" customWidth="1"/>
    <col min="6109" max="6109" width="6.42578125" style="105" customWidth="1"/>
    <col min="6110" max="6111" width="0.5703125" style="105" customWidth="1"/>
    <col min="6112" max="6112" width="5.42578125" style="105" customWidth="1"/>
    <col min="6113" max="6113" width="0.5703125" style="105" customWidth="1"/>
    <col min="6114" max="6114" width="5.7109375" style="105" customWidth="1"/>
    <col min="6115" max="6115" width="0.5703125" style="105" customWidth="1"/>
    <col min="6116" max="6116" width="5.5703125" style="105" customWidth="1"/>
    <col min="6117" max="6117" width="0.5703125" style="105" customWidth="1"/>
    <col min="6118" max="6118" width="5.42578125" style="105" customWidth="1"/>
    <col min="6119" max="6119" width="0.5703125" style="105" customWidth="1"/>
    <col min="6120" max="6120" width="5.5703125" style="105" customWidth="1"/>
    <col min="6121" max="6121" width="0.7109375" style="105" customWidth="1"/>
    <col min="6122" max="6122" width="5.42578125" style="105" customWidth="1"/>
    <col min="6123" max="6356" width="9.140625" style="105"/>
    <col min="6357" max="6358" width="0.5703125" style="105" customWidth="1"/>
    <col min="6359" max="6359" width="10.7109375" style="105" customWidth="1"/>
    <col min="6360" max="6360" width="4.28515625" style="105" customWidth="1"/>
    <col min="6361" max="6361" width="2.42578125" style="105" customWidth="1"/>
    <col min="6362" max="6362" width="16.140625" style="105" customWidth="1"/>
    <col min="6363" max="6363" width="23" style="105" customWidth="1"/>
    <col min="6364" max="6364" width="0.7109375" style="105" customWidth="1"/>
    <col min="6365" max="6365" width="6.42578125" style="105" customWidth="1"/>
    <col min="6366" max="6367" width="0.5703125" style="105" customWidth="1"/>
    <col min="6368" max="6368" width="5.42578125" style="105" customWidth="1"/>
    <col min="6369" max="6369" width="0.5703125" style="105" customWidth="1"/>
    <col min="6370" max="6370" width="5.7109375" style="105" customWidth="1"/>
    <col min="6371" max="6371" width="0.5703125" style="105" customWidth="1"/>
    <col min="6372" max="6372" width="5.5703125" style="105" customWidth="1"/>
    <col min="6373" max="6373" width="0.5703125" style="105" customWidth="1"/>
    <col min="6374" max="6374" width="5.42578125" style="105" customWidth="1"/>
    <col min="6375" max="6375" width="0.5703125" style="105" customWidth="1"/>
    <col min="6376" max="6376" width="5.5703125" style="105" customWidth="1"/>
    <col min="6377" max="6377" width="0.7109375" style="105" customWidth="1"/>
    <col min="6378" max="6378" width="5.42578125" style="105" customWidth="1"/>
    <col min="6379" max="6612" width="9.140625" style="105"/>
    <col min="6613" max="6614" width="0.5703125" style="105" customWidth="1"/>
    <col min="6615" max="6615" width="10.7109375" style="105" customWidth="1"/>
    <col min="6616" max="6616" width="4.28515625" style="105" customWidth="1"/>
    <col min="6617" max="6617" width="2.42578125" style="105" customWidth="1"/>
    <col min="6618" max="6618" width="16.140625" style="105" customWidth="1"/>
    <col min="6619" max="6619" width="23" style="105" customWidth="1"/>
    <col min="6620" max="6620" width="0.7109375" style="105" customWidth="1"/>
    <col min="6621" max="6621" width="6.42578125" style="105" customWidth="1"/>
    <col min="6622" max="6623" width="0.5703125" style="105" customWidth="1"/>
    <col min="6624" max="6624" width="5.42578125" style="105" customWidth="1"/>
    <col min="6625" max="6625" width="0.5703125" style="105" customWidth="1"/>
    <col min="6626" max="6626" width="5.7109375" style="105" customWidth="1"/>
    <col min="6627" max="6627" width="0.5703125" style="105" customWidth="1"/>
    <col min="6628" max="6628" width="5.5703125" style="105" customWidth="1"/>
    <col min="6629" max="6629" width="0.5703125" style="105" customWidth="1"/>
    <col min="6630" max="6630" width="5.42578125" style="105" customWidth="1"/>
    <col min="6631" max="6631" width="0.5703125" style="105" customWidth="1"/>
    <col min="6632" max="6632" width="5.5703125" style="105" customWidth="1"/>
    <col min="6633" max="6633" width="0.7109375" style="105" customWidth="1"/>
    <col min="6634" max="6634" width="5.42578125" style="105" customWidth="1"/>
    <col min="6635" max="6868" width="9.140625" style="105"/>
    <col min="6869" max="6870" width="0.5703125" style="105" customWidth="1"/>
    <col min="6871" max="6871" width="10.7109375" style="105" customWidth="1"/>
    <col min="6872" max="6872" width="4.28515625" style="105" customWidth="1"/>
    <col min="6873" max="6873" width="2.42578125" style="105" customWidth="1"/>
    <col min="6874" max="6874" width="16.140625" style="105" customWidth="1"/>
    <col min="6875" max="6875" width="23" style="105" customWidth="1"/>
    <col min="6876" max="6876" width="0.7109375" style="105" customWidth="1"/>
    <col min="6877" max="6877" width="6.42578125" style="105" customWidth="1"/>
    <col min="6878" max="6879" width="0.5703125" style="105" customWidth="1"/>
    <col min="6880" max="6880" width="5.42578125" style="105" customWidth="1"/>
    <col min="6881" max="6881" width="0.5703125" style="105" customWidth="1"/>
    <col min="6882" max="6882" width="5.7109375" style="105" customWidth="1"/>
    <col min="6883" max="6883" width="0.5703125" style="105" customWidth="1"/>
    <col min="6884" max="6884" width="5.5703125" style="105" customWidth="1"/>
    <col min="6885" max="6885" width="0.5703125" style="105" customWidth="1"/>
    <col min="6886" max="6886" width="5.42578125" style="105" customWidth="1"/>
    <col min="6887" max="6887" width="0.5703125" style="105" customWidth="1"/>
    <col min="6888" max="6888" width="5.5703125" style="105" customWidth="1"/>
    <col min="6889" max="6889" width="0.7109375" style="105" customWidth="1"/>
    <col min="6890" max="6890" width="5.42578125" style="105" customWidth="1"/>
    <col min="6891" max="7124" width="9.140625" style="105"/>
    <col min="7125" max="7126" width="0.5703125" style="105" customWidth="1"/>
    <col min="7127" max="7127" width="10.7109375" style="105" customWidth="1"/>
    <col min="7128" max="7128" width="4.28515625" style="105" customWidth="1"/>
    <col min="7129" max="7129" width="2.42578125" style="105" customWidth="1"/>
    <col min="7130" max="7130" width="16.140625" style="105" customWidth="1"/>
    <col min="7131" max="7131" width="23" style="105" customWidth="1"/>
    <col min="7132" max="7132" width="0.7109375" style="105" customWidth="1"/>
    <col min="7133" max="7133" width="6.42578125" style="105" customWidth="1"/>
    <col min="7134" max="7135" width="0.5703125" style="105" customWidth="1"/>
    <col min="7136" max="7136" width="5.42578125" style="105" customWidth="1"/>
    <col min="7137" max="7137" width="0.5703125" style="105" customWidth="1"/>
    <col min="7138" max="7138" width="5.7109375" style="105" customWidth="1"/>
    <col min="7139" max="7139" width="0.5703125" style="105" customWidth="1"/>
    <col min="7140" max="7140" width="5.5703125" style="105" customWidth="1"/>
    <col min="7141" max="7141" width="0.5703125" style="105" customWidth="1"/>
    <col min="7142" max="7142" width="5.42578125" style="105" customWidth="1"/>
    <col min="7143" max="7143" width="0.5703125" style="105" customWidth="1"/>
    <col min="7144" max="7144" width="5.5703125" style="105" customWidth="1"/>
    <col min="7145" max="7145" width="0.7109375" style="105" customWidth="1"/>
    <col min="7146" max="7146" width="5.42578125" style="105" customWidth="1"/>
    <col min="7147" max="7380" width="9.140625" style="105"/>
    <col min="7381" max="7382" width="0.5703125" style="105" customWidth="1"/>
    <col min="7383" max="7383" width="10.7109375" style="105" customWidth="1"/>
    <col min="7384" max="7384" width="4.28515625" style="105" customWidth="1"/>
    <col min="7385" max="7385" width="2.42578125" style="105" customWidth="1"/>
    <col min="7386" max="7386" width="16.140625" style="105" customWidth="1"/>
    <col min="7387" max="7387" width="23" style="105" customWidth="1"/>
    <col min="7388" max="7388" width="0.7109375" style="105" customWidth="1"/>
    <col min="7389" max="7389" width="6.42578125" style="105" customWidth="1"/>
    <col min="7390" max="7391" width="0.5703125" style="105" customWidth="1"/>
    <col min="7392" max="7392" width="5.42578125" style="105" customWidth="1"/>
    <col min="7393" max="7393" width="0.5703125" style="105" customWidth="1"/>
    <col min="7394" max="7394" width="5.7109375" style="105" customWidth="1"/>
    <col min="7395" max="7395" width="0.5703125" style="105" customWidth="1"/>
    <col min="7396" max="7396" width="5.5703125" style="105" customWidth="1"/>
    <col min="7397" max="7397" width="0.5703125" style="105" customWidth="1"/>
    <col min="7398" max="7398" width="5.42578125" style="105" customWidth="1"/>
    <col min="7399" max="7399" width="0.5703125" style="105" customWidth="1"/>
    <col min="7400" max="7400" width="5.5703125" style="105" customWidth="1"/>
    <col min="7401" max="7401" width="0.7109375" style="105" customWidth="1"/>
    <col min="7402" max="7402" width="5.42578125" style="105" customWidth="1"/>
    <col min="7403" max="7636" width="9.140625" style="105"/>
    <col min="7637" max="7638" width="0.5703125" style="105" customWidth="1"/>
    <col min="7639" max="7639" width="10.7109375" style="105" customWidth="1"/>
    <col min="7640" max="7640" width="4.28515625" style="105" customWidth="1"/>
    <col min="7641" max="7641" width="2.42578125" style="105" customWidth="1"/>
    <col min="7642" max="7642" width="16.140625" style="105" customWidth="1"/>
    <col min="7643" max="7643" width="23" style="105" customWidth="1"/>
    <col min="7644" max="7644" width="0.7109375" style="105" customWidth="1"/>
    <col min="7645" max="7645" width="6.42578125" style="105" customWidth="1"/>
    <col min="7646" max="7647" width="0.5703125" style="105" customWidth="1"/>
    <col min="7648" max="7648" width="5.42578125" style="105" customWidth="1"/>
    <col min="7649" max="7649" width="0.5703125" style="105" customWidth="1"/>
    <col min="7650" max="7650" width="5.7109375" style="105" customWidth="1"/>
    <col min="7651" max="7651" width="0.5703125" style="105" customWidth="1"/>
    <col min="7652" max="7652" width="5.5703125" style="105" customWidth="1"/>
    <col min="7653" max="7653" width="0.5703125" style="105" customWidth="1"/>
    <col min="7654" max="7654" width="5.42578125" style="105" customWidth="1"/>
    <col min="7655" max="7655" width="0.5703125" style="105" customWidth="1"/>
    <col min="7656" max="7656" width="5.5703125" style="105" customWidth="1"/>
    <col min="7657" max="7657" width="0.7109375" style="105" customWidth="1"/>
    <col min="7658" max="7658" width="5.42578125" style="105" customWidth="1"/>
    <col min="7659" max="7892" width="9.140625" style="105"/>
    <col min="7893" max="7894" width="0.5703125" style="105" customWidth="1"/>
    <col min="7895" max="7895" width="10.7109375" style="105" customWidth="1"/>
    <col min="7896" max="7896" width="4.28515625" style="105" customWidth="1"/>
    <col min="7897" max="7897" width="2.42578125" style="105" customWidth="1"/>
    <col min="7898" max="7898" width="16.140625" style="105" customWidth="1"/>
    <col min="7899" max="7899" width="23" style="105" customWidth="1"/>
    <col min="7900" max="7900" width="0.7109375" style="105" customWidth="1"/>
    <col min="7901" max="7901" width="6.42578125" style="105" customWidth="1"/>
    <col min="7902" max="7903" width="0.5703125" style="105" customWidth="1"/>
    <col min="7904" max="7904" width="5.42578125" style="105" customWidth="1"/>
    <col min="7905" max="7905" width="0.5703125" style="105" customWidth="1"/>
    <col min="7906" max="7906" width="5.7109375" style="105" customWidth="1"/>
    <col min="7907" max="7907" width="0.5703125" style="105" customWidth="1"/>
    <col min="7908" max="7908" width="5.5703125" style="105" customWidth="1"/>
    <col min="7909" max="7909" width="0.5703125" style="105" customWidth="1"/>
    <col min="7910" max="7910" width="5.42578125" style="105" customWidth="1"/>
    <col min="7911" max="7911" width="0.5703125" style="105" customWidth="1"/>
    <col min="7912" max="7912" width="5.5703125" style="105" customWidth="1"/>
    <col min="7913" max="7913" width="0.7109375" style="105" customWidth="1"/>
    <col min="7914" max="7914" width="5.42578125" style="105" customWidth="1"/>
    <col min="7915" max="8148" width="9.140625" style="105"/>
    <col min="8149" max="8150" width="0.5703125" style="105" customWidth="1"/>
    <col min="8151" max="8151" width="10.7109375" style="105" customWidth="1"/>
    <col min="8152" max="8152" width="4.28515625" style="105" customWidth="1"/>
    <col min="8153" max="8153" width="2.42578125" style="105" customWidth="1"/>
    <col min="8154" max="8154" width="16.140625" style="105" customWidth="1"/>
    <col min="8155" max="8155" width="23" style="105" customWidth="1"/>
    <col min="8156" max="8156" width="0.7109375" style="105" customWidth="1"/>
    <col min="8157" max="8157" width="6.42578125" style="105" customWidth="1"/>
    <col min="8158" max="8159" width="0.5703125" style="105" customWidth="1"/>
    <col min="8160" max="8160" width="5.42578125" style="105" customWidth="1"/>
    <col min="8161" max="8161" width="0.5703125" style="105" customWidth="1"/>
    <col min="8162" max="8162" width="5.7109375" style="105" customWidth="1"/>
    <col min="8163" max="8163" width="0.5703125" style="105" customWidth="1"/>
    <col min="8164" max="8164" width="5.5703125" style="105" customWidth="1"/>
    <col min="8165" max="8165" width="0.5703125" style="105" customWidth="1"/>
    <col min="8166" max="8166" width="5.42578125" style="105" customWidth="1"/>
    <col min="8167" max="8167" width="0.5703125" style="105" customWidth="1"/>
    <col min="8168" max="8168" width="5.5703125" style="105" customWidth="1"/>
    <col min="8169" max="8169" width="0.7109375" style="105" customWidth="1"/>
    <col min="8170" max="8170" width="5.42578125" style="105" customWidth="1"/>
    <col min="8171" max="8404" width="9.140625" style="105"/>
    <col min="8405" max="8406" width="0.5703125" style="105" customWidth="1"/>
    <col min="8407" max="8407" width="10.7109375" style="105" customWidth="1"/>
    <col min="8408" max="8408" width="4.28515625" style="105" customWidth="1"/>
    <col min="8409" max="8409" width="2.42578125" style="105" customWidth="1"/>
    <col min="8410" max="8410" width="16.140625" style="105" customWidth="1"/>
    <col min="8411" max="8411" width="23" style="105" customWidth="1"/>
    <col min="8412" max="8412" width="0.7109375" style="105" customWidth="1"/>
    <col min="8413" max="8413" width="6.42578125" style="105" customWidth="1"/>
    <col min="8414" max="8415" width="0.5703125" style="105" customWidth="1"/>
    <col min="8416" max="8416" width="5.42578125" style="105" customWidth="1"/>
    <col min="8417" max="8417" width="0.5703125" style="105" customWidth="1"/>
    <col min="8418" max="8418" width="5.7109375" style="105" customWidth="1"/>
    <col min="8419" max="8419" width="0.5703125" style="105" customWidth="1"/>
    <col min="8420" max="8420" width="5.5703125" style="105" customWidth="1"/>
    <col min="8421" max="8421" width="0.5703125" style="105" customWidth="1"/>
    <col min="8422" max="8422" width="5.42578125" style="105" customWidth="1"/>
    <col min="8423" max="8423" width="0.5703125" style="105" customWidth="1"/>
    <col min="8424" max="8424" width="5.5703125" style="105" customWidth="1"/>
    <col min="8425" max="8425" width="0.7109375" style="105" customWidth="1"/>
    <col min="8426" max="8426" width="5.42578125" style="105" customWidth="1"/>
    <col min="8427" max="8660" width="9.140625" style="105"/>
    <col min="8661" max="8662" width="0.5703125" style="105" customWidth="1"/>
    <col min="8663" max="8663" width="10.7109375" style="105" customWidth="1"/>
    <col min="8664" max="8664" width="4.28515625" style="105" customWidth="1"/>
    <col min="8665" max="8665" width="2.42578125" style="105" customWidth="1"/>
    <col min="8666" max="8666" width="16.140625" style="105" customWidth="1"/>
    <col min="8667" max="8667" width="23" style="105" customWidth="1"/>
    <col min="8668" max="8668" width="0.7109375" style="105" customWidth="1"/>
    <col min="8669" max="8669" width="6.42578125" style="105" customWidth="1"/>
    <col min="8670" max="8671" width="0.5703125" style="105" customWidth="1"/>
    <col min="8672" max="8672" width="5.42578125" style="105" customWidth="1"/>
    <col min="8673" max="8673" width="0.5703125" style="105" customWidth="1"/>
    <col min="8674" max="8674" width="5.7109375" style="105" customWidth="1"/>
    <col min="8675" max="8675" width="0.5703125" style="105" customWidth="1"/>
    <col min="8676" max="8676" width="5.5703125" style="105" customWidth="1"/>
    <col min="8677" max="8677" width="0.5703125" style="105" customWidth="1"/>
    <col min="8678" max="8678" width="5.42578125" style="105" customWidth="1"/>
    <col min="8679" max="8679" width="0.5703125" style="105" customWidth="1"/>
    <col min="8680" max="8680" width="5.5703125" style="105" customWidth="1"/>
    <col min="8681" max="8681" width="0.7109375" style="105" customWidth="1"/>
    <col min="8682" max="8682" width="5.42578125" style="105" customWidth="1"/>
    <col min="8683" max="8916" width="9.140625" style="105"/>
    <col min="8917" max="8918" width="0.5703125" style="105" customWidth="1"/>
    <col min="8919" max="8919" width="10.7109375" style="105" customWidth="1"/>
    <col min="8920" max="8920" width="4.28515625" style="105" customWidth="1"/>
    <col min="8921" max="8921" width="2.42578125" style="105" customWidth="1"/>
    <col min="8922" max="8922" width="16.140625" style="105" customWidth="1"/>
    <col min="8923" max="8923" width="23" style="105" customWidth="1"/>
    <col min="8924" max="8924" width="0.7109375" style="105" customWidth="1"/>
    <col min="8925" max="8925" width="6.42578125" style="105" customWidth="1"/>
    <col min="8926" max="8927" width="0.5703125" style="105" customWidth="1"/>
    <col min="8928" max="8928" width="5.42578125" style="105" customWidth="1"/>
    <col min="8929" max="8929" width="0.5703125" style="105" customWidth="1"/>
    <col min="8930" max="8930" width="5.7109375" style="105" customWidth="1"/>
    <col min="8931" max="8931" width="0.5703125" style="105" customWidth="1"/>
    <col min="8932" max="8932" width="5.5703125" style="105" customWidth="1"/>
    <col min="8933" max="8933" width="0.5703125" style="105" customWidth="1"/>
    <col min="8934" max="8934" width="5.42578125" style="105" customWidth="1"/>
    <col min="8935" max="8935" width="0.5703125" style="105" customWidth="1"/>
    <col min="8936" max="8936" width="5.5703125" style="105" customWidth="1"/>
    <col min="8937" max="8937" width="0.7109375" style="105" customWidth="1"/>
    <col min="8938" max="8938" width="5.42578125" style="105" customWidth="1"/>
    <col min="8939" max="9172" width="9.140625" style="105"/>
    <col min="9173" max="9174" width="0.5703125" style="105" customWidth="1"/>
    <col min="9175" max="9175" width="10.7109375" style="105" customWidth="1"/>
    <col min="9176" max="9176" width="4.28515625" style="105" customWidth="1"/>
    <col min="9177" max="9177" width="2.42578125" style="105" customWidth="1"/>
    <col min="9178" max="9178" width="16.140625" style="105" customWidth="1"/>
    <col min="9179" max="9179" width="23" style="105" customWidth="1"/>
    <col min="9180" max="9180" width="0.7109375" style="105" customWidth="1"/>
    <col min="9181" max="9181" width="6.42578125" style="105" customWidth="1"/>
    <col min="9182" max="9183" width="0.5703125" style="105" customWidth="1"/>
    <col min="9184" max="9184" width="5.42578125" style="105" customWidth="1"/>
    <col min="9185" max="9185" width="0.5703125" style="105" customWidth="1"/>
    <col min="9186" max="9186" width="5.7109375" style="105" customWidth="1"/>
    <col min="9187" max="9187" width="0.5703125" style="105" customWidth="1"/>
    <col min="9188" max="9188" width="5.5703125" style="105" customWidth="1"/>
    <col min="9189" max="9189" width="0.5703125" style="105" customWidth="1"/>
    <col min="9190" max="9190" width="5.42578125" style="105" customWidth="1"/>
    <col min="9191" max="9191" width="0.5703125" style="105" customWidth="1"/>
    <col min="9192" max="9192" width="5.5703125" style="105" customWidth="1"/>
    <col min="9193" max="9193" width="0.7109375" style="105" customWidth="1"/>
    <col min="9194" max="9194" width="5.42578125" style="105" customWidth="1"/>
    <col min="9195" max="9428" width="9.140625" style="105"/>
    <col min="9429" max="9430" width="0.5703125" style="105" customWidth="1"/>
    <col min="9431" max="9431" width="10.7109375" style="105" customWidth="1"/>
    <col min="9432" max="9432" width="4.28515625" style="105" customWidth="1"/>
    <col min="9433" max="9433" width="2.42578125" style="105" customWidth="1"/>
    <col min="9434" max="9434" width="16.140625" style="105" customWidth="1"/>
    <col min="9435" max="9435" width="23" style="105" customWidth="1"/>
    <col min="9436" max="9436" width="0.7109375" style="105" customWidth="1"/>
    <col min="9437" max="9437" width="6.42578125" style="105" customWidth="1"/>
    <col min="9438" max="9439" width="0.5703125" style="105" customWidth="1"/>
    <col min="9440" max="9440" width="5.42578125" style="105" customWidth="1"/>
    <col min="9441" max="9441" width="0.5703125" style="105" customWidth="1"/>
    <col min="9442" max="9442" width="5.7109375" style="105" customWidth="1"/>
    <col min="9443" max="9443" width="0.5703125" style="105" customWidth="1"/>
    <col min="9444" max="9444" width="5.5703125" style="105" customWidth="1"/>
    <col min="9445" max="9445" width="0.5703125" style="105" customWidth="1"/>
    <col min="9446" max="9446" width="5.42578125" style="105" customWidth="1"/>
    <col min="9447" max="9447" width="0.5703125" style="105" customWidth="1"/>
    <col min="9448" max="9448" width="5.5703125" style="105" customWidth="1"/>
    <col min="9449" max="9449" width="0.7109375" style="105" customWidth="1"/>
    <col min="9450" max="9450" width="5.42578125" style="105" customWidth="1"/>
    <col min="9451" max="9684" width="9.140625" style="105"/>
    <col min="9685" max="9686" width="0.5703125" style="105" customWidth="1"/>
    <col min="9687" max="9687" width="10.7109375" style="105" customWidth="1"/>
    <col min="9688" max="9688" width="4.28515625" style="105" customWidth="1"/>
    <col min="9689" max="9689" width="2.42578125" style="105" customWidth="1"/>
    <col min="9690" max="9690" width="16.140625" style="105" customWidth="1"/>
    <col min="9691" max="9691" width="23" style="105" customWidth="1"/>
    <col min="9692" max="9692" width="0.7109375" style="105" customWidth="1"/>
    <col min="9693" max="9693" width="6.42578125" style="105" customWidth="1"/>
    <col min="9694" max="9695" width="0.5703125" style="105" customWidth="1"/>
    <col min="9696" max="9696" width="5.42578125" style="105" customWidth="1"/>
    <col min="9697" max="9697" width="0.5703125" style="105" customWidth="1"/>
    <col min="9698" max="9698" width="5.7109375" style="105" customWidth="1"/>
    <col min="9699" max="9699" width="0.5703125" style="105" customWidth="1"/>
    <col min="9700" max="9700" width="5.5703125" style="105" customWidth="1"/>
    <col min="9701" max="9701" width="0.5703125" style="105" customWidth="1"/>
    <col min="9702" max="9702" width="5.42578125" style="105" customWidth="1"/>
    <col min="9703" max="9703" width="0.5703125" style="105" customWidth="1"/>
    <col min="9704" max="9704" width="5.5703125" style="105" customWidth="1"/>
    <col min="9705" max="9705" width="0.7109375" style="105" customWidth="1"/>
    <col min="9706" max="9706" width="5.42578125" style="105" customWidth="1"/>
    <col min="9707" max="9940" width="9.140625" style="105"/>
    <col min="9941" max="9942" width="0.5703125" style="105" customWidth="1"/>
    <col min="9943" max="9943" width="10.7109375" style="105" customWidth="1"/>
    <col min="9944" max="9944" width="4.28515625" style="105" customWidth="1"/>
    <col min="9945" max="9945" width="2.42578125" style="105" customWidth="1"/>
    <col min="9946" max="9946" width="16.140625" style="105" customWidth="1"/>
    <col min="9947" max="9947" width="23" style="105" customWidth="1"/>
    <col min="9948" max="9948" width="0.7109375" style="105" customWidth="1"/>
    <col min="9949" max="9949" width="6.42578125" style="105" customWidth="1"/>
    <col min="9950" max="9951" width="0.5703125" style="105" customWidth="1"/>
    <col min="9952" max="9952" width="5.42578125" style="105" customWidth="1"/>
    <col min="9953" max="9953" width="0.5703125" style="105" customWidth="1"/>
    <col min="9954" max="9954" width="5.7109375" style="105" customWidth="1"/>
    <col min="9955" max="9955" width="0.5703125" style="105" customWidth="1"/>
    <col min="9956" max="9956" width="5.5703125" style="105" customWidth="1"/>
    <col min="9957" max="9957" width="0.5703125" style="105" customWidth="1"/>
    <col min="9958" max="9958" width="5.42578125" style="105" customWidth="1"/>
    <col min="9959" max="9959" width="0.5703125" style="105" customWidth="1"/>
    <col min="9960" max="9960" width="5.5703125" style="105" customWidth="1"/>
    <col min="9961" max="9961" width="0.7109375" style="105" customWidth="1"/>
    <col min="9962" max="9962" width="5.42578125" style="105" customWidth="1"/>
    <col min="9963" max="10196" width="9.140625" style="105"/>
    <col min="10197" max="10198" width="0.5703125" style="105" customWidth="1"/>
    <col min="10199" max="10199" width="10.7109375" style="105" customWidth="1"/>
    <col min="10200" max="10200" width="4.28515625" style="105" customWidth="1"/>
    <col min="10201" max="10201" width="2.42578125" style="105" customWidth="1"/>
    <col min="10202" max="10202" width="16.140625" style="105" customWidth="1"/>
    <col min="10203" max="10203" width="23" style="105" customWidth="1"/>
    <col min="10204" max="10204" width="0.7109375" style="105" customWidth="1"/>
    <col min="10205" max="10205" width="6.42578125" style="105" customWidth="1"/>
    <col min="10206" max="10207" width="0.5703125" style="105" customWidth="1"/>
    <col min="10208" max="10208" width="5.42578125" style="105" customWidth="1"/>
    <col min="10209" max="10209" width="0.5703125" style="105" customWidth="1"/>
    <col min="10210" max="10210" width="5.7109375" style="105" customWidth="1"/>
    <col min="10211" max="10211" width="0.5703125" style="105" customWidth="1"/>
    <col min="10212" max="10212" width="5.5703125" style="105" customWidth="1"/>
    <col min="10213" max="10213" width="0.5703125" style="105" customWidth="1"/>
    <col min="10214" max="10214" width="5.42578125" style="105" customWidth="1"/>
    <col min="10215" max="10215" width="0.5703125" style="105" customWidth="1"/>
    <col min="10216" max="10216" width="5.5703125" style="105" customWidth="1"/>
    <col min="10217" max="10217" width="0.7109375" style="105" customWidth="1"/>
    <col min="10218" max="10218" width="5.42578125" style="105" customWidth="1"/>
    <col min="10219" max="10452" width="9.140625" style="105"/>
    <col min="10453" max="10454" width="0.5703125" style="105" customWidth="1"/>
    <col min="10455" max="10455" width="10.7109375" style="105" customWidth="1"/>
    <col min="10456" max="10456" width="4.28515625" style="105" customWidth="1"/>
    <col min="10457" max="10457" width="2.42578125" style="105" customWidth="1"/>
    <col min="10458" max="10458" width="16.140625" style="105" customWidth="1"/>
    <col min="10459" max="10459" width="23" style="105" customWidth="1"/>
    <col min="10460" max="10460" width="0.7109375" style="105" customWidth="1"/>
    <col min="10461" max="10461" width="6.42578125" style="105" customWidth="1"/>
    <col min="10462" max="10463" width="0.5703125" style="105" customWidth="1"/>
    <col min="10464" max="10464" width="5.42578125" style="105" customWidth="1"/>
    <col min="10465" max="10465" width="0.5703125" style="105" customWidth="1"/>
    <col min="10466" max="10466" width="5.7109375" style="105" customWidth="1"/>
    <col min="10467" max="10467" width="0.5703125" style="105" customWidth="1"/>
    <col min="10468" max="10468" width="5.5703125" style="105" customWidth="1"/>
    <col min="10469" max="10469" width="0.5703125" style="105" customWidth="1"/>
    <col min="10470" max="10470" width="5.42578125" style="105" customWidth="1"/>
    <col min="10471" max="10471" width="0.5703125" style="105" customWidth="1"/>
    <col min="10472" max="10472" width="5.5703125" style="105" customWidth="1"/>
    <col min="10473" max="10473" width="0.7109375" style="105" customWidth="1"/>
    <col min="10474" max="10474" width="5.42578125" style="105" customWidth="1"/>
    <col min="10475" max="10708" width="9.140625" style="105"/>
    <col min="10709" max="10710" width="0.5703125" style="105" customWidth="1"/>
    <col min="10711" max="10711" width="10.7109375" style="105" customWidth="1"/>
    <col min="10712" max="10712" width="4.28515625" style="105" customWidth="1"/>
    <col min="10713" max="10713" width="2.42578125" style="105" customWidth="1"/>
    <col min="10714" max="10714" width="16.140625" style="105" customWidth="1"/>
    <col min="10715" max="10715" width="23" style="105" customWidth="1"/>
    <col min="10716" max="10716" width="0.7109375" style="105" customWidth="1"/>
    <col min="10717" max="10717" width="6.42578125" style="105" customWidth="1"/>
    <col min="10718" max="10719" width="0.5703125" style="105" customWidth="1"/>
    <col min="10720" max="10720" width="5.42578125" style="105" customWidth="1"/>
    <col min="10721" max="10721" width="0.5703125" style="105" customWidth="1"/>
    <col min="10722" max="10722" width="5.7109375" style="105" customWidth="1"/>
    <col min="10723" max="10723" width="0.5703125" style="105" customWidth="1"/>
    <col min="10724" max="10724" width="5.5703125" style="105" customWidth="1"/>
    <col min="10725" max="10725" width="0.5703125" style="105" customWidth="1"/>
    <col min="10726" max="10726" width="5.42578125" style="105" customWidth="1"/>
    <col min="10727" max="10727" width="0.5703125" style="105" customWidth="1"/>
    <col min="10728" max="10728" width="5.5703125" style="105" customWidth="1"/>
    <col min="10729" max="10729" width="0.7109375" style="105" customWidth="1"/>
    <col min="10730" max="10730" width="5.42578125" style="105" customWidth="1"/>
    <col min="10731" max="10964" width="9.140625" style="105"/>
    <col min="10965" max="10966" width="0.5703125" style="105" customWidth="1"/>
    <col min="10967" max="10967" width="10.7109375" style="105" customWidth="1"/>
    <col min="10968" max="10968" width="4.28515625" style="105" customWidth="1"/>
    <col min="10969" max="10969" width="2.42578125" style="105" customWidth="1"/>
    <col min="10970" max="10970" width="16.140625" style="105" customWidth="1"/>
    <col min="10971" max="10971" width="23" style="105" customWidth="1"/>
    <col min="10972" max="10972" width="0.7109375" style="105" customWidth="1"/>
    <col min="10973" max="10973" width="6.42578125" style="105" customWidth="1"/>
    <col min="10974" max="10975" width="0.5703125" style="105" customWidth="1"/>
    <col min="10976" max="10976" width="5.42578125" style="105" customWidth="1"/>
    <col min="10977" max="10977" width="0.5703125" style="105" customWidth="1"/>
    <col min="10978" max="10978" width="5.7109375" style="105" customWidth="1"/>
    <col min="10979" max="10979" width="0.5703125" style="105" customWidth="1"/>
    <col min="10980" max="10980" width="5.5703125" style="105" customWidth="1"/>
    <col min="10981" max="10981" width="0.5703125" style="105" customWidth="1"/>
    <col min="10982" max="10982" width="5.42578125" style="105" customWidth="1"/>
    <col min="10983" max="10983" width="0.5703125" style="105" customWidth="1"/>
    <col min="10984" max="10984" width="5.5703125" style="105" customWidth="1"/>
    <col min="10985" max="10985" width="0.7109375" style="105" customWidth="1"/>
    <col min="10986" max="10986" width="5.42578125" style="105" customWidth="1"/>
    <col min="10987" max="11220" width="9.140625" style="105"/>
    <col min="11221" max="11222" width="0.5703125" style="105" customWidth="1"/>
    <col min="11223" max="11223" width="10.7109375" style="105" customWidth="1"/>
    <col min="11224" max="11224" width="4.28515625" style="105" customWidth="1"/>
    <col min="11225" max="11225" width="2.42578125" style="105" customWidth="1"/>
    <col min="11226" max="11226" width="16.140625" style="105" customWidth="1"/>
    <col min="11227" max="11227" width="23" style="105" customWidth="1"/>
    <col min="11228" max="11228" width="0.7109375" style="105" customWidth="1"/>
    <col min="11229" max="11229" width="6.42578125" style="105" customWidth="1"/>
    <col min="11230" max="11231" width="0.5703125" style="105" customWidth="1"/>
    <col min="11232" max="11232" width="5.42578125" style="105" customWidth="1"/>
    <col min="11233" max="11233" width="0.5703125" style="105" customWidth="1"/>
    <col min="11234" max="11234" width="5.7109375" style="105" customWidth="1"/>
    <col min="11235" max="11235" width="0.5703125" style="105" customWidth="1"/>
    <col min="11236" max="11236" width="5.5703125" style="105" customWidth="1"/>
    <col min="11237" max="11237" width="0.5703125" style="105" customWidth="1"/>
    <col min="11238" max="11238" width="5.42578125" style="105" customWidth="1"/>
    <col min="11239" max="11239" width="0.5703125" style="105" customWidth="1"/>
    <col min="11240" max="11240" width="5.5703125" style="105" customWidth="1"/>
    <col min="11241" max="11241" width="0.7109375" style="105" customWidth="1"/>
    <col min="11242" max="11242" width="5.42578125" style="105" customWidth="1"/>
    <col min="11243" max="11476" width="9.140625" style="105"/>
    <col min="11477" max="11478" width="0.5703125" style="105" customWidth="1"/>
    <col min="11479" max="11479" width="10.7109375" style="105" customWidth="1"/>
    <col min="11480" max="11480" width="4.28515625" style="105" customWidth="1"/>
    <col min="11481" max="11481" width="2.42578125" style="105" customWidth="1"/>
    <col min="11482" max="11482" width="16.140625" style="105" customWidth="1"/>
    <col min="11483" max="11483" width="23" style="105" customWidth="1"/>
    <col min="11484" max="11484" width="0.7109375" style="105" customWidth="1"/>
    <col min="11485" max="11485" width="6.42578125" style="105" customWidth="1"/>
    <col min="11486" max="11487" width="0.5703125" style="105" customWidth="1"/>
    <col min="11488" max="11488" width="5.42578125" style="105" customWidth="1"/>
    <col min="11489" max="11489" width="0.5703125" style="105" customWidth="1"/>
    <col min="11490" max="11490" width="5.7109375" style="105" customWidth="1"/>
    <col min="11491" max="11491" width="0.5703125" style="105" customWidth="1"/>
    <col min="11492" max="11492" width="5.5703125" style="105" customWidth="1"/>
    <col min="11493" max="11493" width="0.5703125" style="105" customWidth="1"/>
    <col min="11494" max="11494" width="5.42578125" style="105" customWidth="1"/>
    <col min="11495" max="11495" width="0.5703125" style="105" customWidth="1"/>
    <col min="11496" max="11496" width="5.5703125" style="105" customWidth="1"/>
    <col min="11497" max="11497" width="0.7109375" style="105" customWidth="1"/>
    <col min="11498" max="11498" width="5.42578125" style="105" customWidth="1"/>
    <col min="11499" max="11732" width="9.140625" style="105"/>
    <col min="11733" max="11734" width="0.5703125" style="105" customWidth="1"/>
    <col min="11735" max="11735" width="10.7109375" style="105" customWidth="1"/>
    <col min="11736" max="11736" width="4.28515625" style="105" customWidth="1"/>
    <col min="11737" max="11737" width="2.42578125" style="105" customWidth="1"/>
    <col min="11738" max="11738" width="16.140625" style="105" customWidth="1"/>
    <col min="11739" max="11739" width="23" style="105" customWidth="1"/>
    <col min="11740" max="11740" width="0.7109375" style="105" customWidth="1"/>
    <col min="11741" max="11741" width="6.42578125" style="105" customWidth="1"/>
    <col min="11742" max="11743" width="0.5703125" style="105" customWidth="1"/>
    <col min="11744" max="11744" width="5.42578125" style="105" customWidth="1"/>
    <col min="11745" max="11745" width="0.5703125" style="105" customWidth="1"/>
    <col min="11746" max="11746" width="5.7109375" style="105" customWidth="1"/>
    <col min="11747" max="11747" width="0.5703125" style="105" customWidth="1"/>
    <col min="11748" max="11748" width="5.5703125" style="105" customWidth="1"/>
    <col min="11749" max="11749" width="0.5703125" style="105" customWidth="1"/>
    <col min="11750" max="11750" width="5.42578125" style="105" customWidth="1"/>
    <col min="11751" max="11751" width="0.5703125" style="105" customWidth="1"/>
    <col min="11752" max="11752" width="5.5703125" style="105" customWidth="1"/>
    <col min="11753" max="11753" width="0.7109375" style="105" customWidth="1"/>
    <col min="11754" max="11754" width="5.42578125" style="105" customWidth="1"/>
    <col min="11755" max="11988" width="9.140625" style="105"/>
    <col min="11989" max="11990" width="0.5703125" style="105" customWidth="1"/>
    <col min="11991" max="11991" width="10.7109375" style="105" customWidth="1"/>
    <col min="11992" max="11992" width="4.28515625" style="105" customWidth="1"/>
    <col min="11993" max="11993" width="2.42578125" style="105" customWidth="1"/>
    <col min="11994" max="11994" width="16.140625" style="105" customWidth="1"/>
    <col min="11995" max="11995" width="23" style="105" customWidth="1"/>
    <col min="11996" max="11996" width="0.7109375" style="105" customWidth="1"/>
    <col min="11997" max="11997" width="6.42578125" style="105" customWidth="1"/>
    <col min="11998" max="11999" width="0.5703125" style="105" customWidth="1"/>
    <col min="12000" max="12000" width="5.42578125" style="105" customWidth="1"/>
    <col min="12001" max="12001" width="0.5703125" style="105" customWidth="1"/>
    <col min="12002" max="12002" width="5.7109375" style="105" customWidth="1"/>
    <col min="12003" max="12003" width="0.5703125" style="105" customWidth="1"/>
    <col min="12004" max="12004" width="5.5703125" style="105" customWidth="1"/>
    <col min="12005" max="12005" width="0.5703125" style="105" customWidth="1"/>
    <col min="12006" max="12006" width="5.42578125" style="105" customWidth="1"/>
    <col min="12007" max="12007" width="0.5703125" style="105" customWidth="1"/>
    <col min="12008" max="12008" width="5.5703125" style="105" customWidth="1"/>
    <col min="12009" max="12009" width="0.7109375" style="105" customWidth="1"/>
    <col min="12010" max="12010" width="5.42578125" style="105" customWidth="1"/>
    <col min="12011" max="12244" width="9.140625" style="105"/>
    <col min="12245" max="12246" width="0.5703125" style="105" customWidth="1"/>
    <col min="12247" max="12247" width="10.7109375" style="105" customWidth="1"/>
    <col min="12248" max="12248" width="4.28515625" style="105" customWidth="1"/>
    <col min="12249" max="12249" width="2.42578125" style="105" customWidth="1"/>
    <col min="12250" max="12250" width="16.140625" style="105" customWidth="1"/>
    <col min="12251" max="12251" width="23" style="105" customWidth="1"/>
    <col min="12252" max="12252" width="0.7109375" style="105" customWidth="1"/>
    <col min="12253" max="12253" width="6.42578125" style="105" customWidth="1"/>
    <col min="12254" max="12255" width="0.5703125" style="105" customWidth="1"/>
    <col min="12256" max="12256" width="5.42578125" style="105" customWidth="1"/>
    <col min="12257" max="12257" width="0.5703125" style="105" customWidth="1"/>
    <col min="12258" max="12258" width="5.7109375" style="105" customWidth="1"/>
    <col min="12259" max="12259" width="0.5703125" style="105" customWidth="1"/>
    <col min="12260" max="12260" width="5.5703125" style="105" customWidth="1"/>
    <col min="12261" max="12261" width="0.5703125" style="105" customWidth="1"/>
    <col min="12262" max="12262" width="5.42578125" style="105" customWidth="1"/>
    <col min="12263" max="12263" width="0.5703125" style="105" customWidth="1"/>
    <col min="12264" max="12264" width="5.5703125" style="105" customWidth="1"/>
    <col min="12265" max="12265" width="0.7109375" style="105" customWidth="1"/>
    <col min="12266" max="12266" width="5.42578125" style="105" customWidth="1"/>
    <col min="12267" max="12500" width="9.140625" style="105"/>
    <col min="12501" max="12502" width="0.5703125" style="105" customWidth="1"/>
    <col min="12503" max="12503" width="10.7109375" style="105" customWidth="1"/>
    <col min="12504" max="12504" width="4.28515625" style="105" customWidth="1"/>
    <col min="12505" max="12505" width="2.42578125" style="105" customWidth="1"/>
    <col min="12506" max="12506" width="16.140625" style="105" customWidth="1"/>
    <col min="12507" max="12507" width="23" style="105" customWidth="1"/>
    <col min="12508" max="12508" width="0.7109375" style="105" customWidth="1"/>
    <col min="12509" max="12509" width="6.42578125" style="105" customWidth="1"/>
    <col min="12510" max="12511" width="0.5703125" style="105" customWidth="1"/>
    <col min="12512" max="12512" width="5.42578125" style="105" customWidth="1"/>
    <col min="12513" max="12513" width="0.5703125" style="105" customWidth="1"/>
    <col min="12514" max="12514" width="5.7109375" style="105" customWidth="1"/>
    <col min="12515" max="12515" width="0.5703125" style="105" customWidth="1"/>
    <col min="12516" max="12516" width="5.5703125" style="105" customWidth="1"/>
    <col min="12517" max="12517" width="0.5703125" style="105" customWidth="1"/>
    <col min="12518" max="12518" width="5.42578125" style="105" customWidth="1"/>
    <col min="12519" max="12519" width="0.5703125" style="105" customWidth="1"/>
    <col min="12520" max="12520" width="5.5703125" style="105" customWidth="1"/>
    <col min="12521" max="12521" width="0.7109375" style="105" customWidth="1"/>
    <col min="12522" max="12522" width="5.42578125" style="105" customWidth="1"/>
    <col min="12523" max="12756" width="9.140625" style="105"/>
    <col min="12757" max="12758" width="0.5703125" style="105" customWidth="1"/>
    <col min="12759" max="12759" width="10.7109375" style="105" customWidth="1"/>
    <col min="12760" max="12760" width="4.28515625" style="105" customWidth="1"/>
    <col min="12761" max="12761" width="2.42578125" style="105" customWidth="1"/>
    <col min="12762" max="12762" width="16.140625" style="105" customWidth="1"/>
    <col min="12763" max="12763" width="23" style="105" customWidth="1"/>
    <col min="12764" max="12764" width="0.7109375" style="105" customWidth="1"/>
    <col min="12765" max="12765" width="6.42578125" style="105" customWidth="1"/>
    <col min="12766" max="12767" width="0.5703125" style="105" customWidth="1"/>
    <col min="12768" max="12768" width="5.42578125" style="105" customWidth="1"/>
    <col min="12769" max="12769" width="0.5703125" style="105" customWidth="1"/>
    <col min="12770" max="12770" width="5.7109375" style="105" customWidth="1"/>
    <col min="12771" max="12771" width="0.5703125" style="105" customWidth="1"/>
    <col min="12772" max="12772" width="5.5703125" style="105" customWidth="1"/>
    <col min="12773" max="12773" width="0.5703125" style="105" customWidth="1"/>
    <col min="12774" max="12774" width="5.42578125" style="105" customWidth="1"/>
    <col min="12775" max="12775" width="0.5703125" style="105" customWidth="1"/>
    <col min="12776" max="12776" width="5.5703125" style="105" customWidth="1"/>
    <col min="12777" max="12777" width="0.7109375" style="105" customWidth="1"/>
    <col min="12778" max="12778" width="5.42578125" style="105" customWidth="1"/>
    <col min="12779" max="13012" width="9.140625" style="105"/>
    <col min="13013" max="13014" width="0.5703125" style="105" customWidth="1"/>
    <col min="13015" max="13015" width="10.7109375" style="105" customWidth="1"/>
    <col min="13016" max="13016" width="4.28515625" style="105" customWidth="1"/>
    <col min="13017" max="13017" width="2.42578125" style="105" customWidth="1"/>
    <col min="13018" max="13018" width="16.140625" style="105" customWidth="1"/>
    <col min="13019" max="13019" width="23" style="105" customWidth="1"/>
    <col min="13020" max="13020" width="0.7109375" style="105" customWidth="1"/>
    <col min="13021" max="13021" width="6.42578125" style="105" customWidth="1"/>
    <col min="13022" max="13023" width="0.5703125" style="105" customWidth="1"/>
    <col min="13024" max="13024" width="5.42578125" style="105" customWidth="1"/>
    <col min="13025" max="13025" width="0.5703125" style="105" customWidth="1"/>
    <col min="13026" max="13026" width="5.7109375" style="105" customWidth="1"/>
    <col min="13027" max="13027" width="0.5703125" style="105" customWidth="1"/>
    <col min="13028" max="13028" width="5.5703125" style="105" customWidth="1"/>
    <col min="13029" max="13029" width="0.5703125" style="105" customWidth="1"/>
    <col min="13030" max="13030" width="5.42578125" style="105" customWidth="1"/>
    <col min="13031" max="13031" width="0.5703125" style="105" customWidth="1"/>
    <col min="13032" max="13032" width="5.5703125" style="105" customWidth="1"/>
    <col min="13033" max="13033" width="0.7109375" style="105" customWidth="1"/>
    <col min="13034" max="13034" width="5.42578125" style="105" customWidth="1"/>
    <col min="13035" max="13268" width="9.140625" style="105"/>
    <col min="13269" max="13270" width="0.5703125" style="105" customWidth="1"/>
    <col min="13271" max="13271" width="10.7109375" style="105" customWidth="1"/>
    <col min="13272" max="13272" width="4.28515625" style="105" customWidth="1"/>
    <col min="13273" max="13273" width="2.42578125" style="105" customWidth="1"/>
    <col min="13274" max="13274" width="16.140625" style="105" customWidth="1"/>
    <col min="13275" max="13275" width="23" style="105" customWidth="1"/>
    <col min="13276" max="13276" width="0.7109375" style="105" customWidth="1"/>
    <col min="13277" max="13277" width="6.42578125" style="105" customWidth="1"/>
    <col min="13278" max="13279" width="0.5703125" style="105" customWidth="1"/>
    <col min="13280" max="13280" width="5.42578125" style="105" customWidth="1"/>
    <col min="13281" max="13281" width="0.5703125" style="105" customWidth="1"/>
    <col min="13282" max="13282" width="5.7109375" style="105" customWidth="1"/>
    <col min="13283" max="13283" width="0.5703125" style="105" customWidth="1"/>
    <col min="13284" max="13284" width="5.5703125" style="105" customWidth="1"/>
    <col min="13285" max="13285" width="0.5703125" style="105" customWidth="1"/>
    <col min="13286" max="13286" width="5.42578125" style="105" customWidth="1"/>
    <col min="13287" max="13287" width="0.5703125" style="105" customWidth="1"/>
    <col min="13288" max="13288" width="5.5703125" style="105" customWidth="1"/>
    <col min="13289" max="13289" width="0.7109375" style="105" customWidth="1"/>
    <col min="13290" max="13290" width="5.42578125" style="105" customWidth="1"/>
    <col min="13291" max="13524" width="9.140625" style="105"/>
    <col min="13525" max="13526" width="0.5703125" style="105" customWidth="1"/>
    <col min="13527" max="13527" width="10.7109375" style="105" customWidth="1"/>
    <col min="13528" max="13528" width="4.28515625" style="105" customWidth="1"/>
    <col min="13529" max="13529" width="2.42578125" style="105" customWidth="1"/>
    <col min="13530" max="13530" width="16.140625" style="105" customWidth="1"/>
    <col min="13531" max="13531" width="23" style="105" customWidth="1"/>
    <col min="13532" max="13532" width="0.7109375" style="105" customWidth="1"/>
    <col min="13533" max="13533" width="6.42578125" style="105" customWidth="1"/>
    <col min="13534" max="13535" width="0.5703125" style="105" customWidth="1"/>
    <col min="13536" max="13536" width="5.42578125" style="105" customWidth="1"/>
    <col min="13537" max="13537" width="0.5703125" style="105" customWidth="1"/>
    <col min="13538" max="13538" width="5.7109375" style="105" customWidth="1"/>
    <col min="13539" max="13539" width="0.5703125" style="105" customWidth="1"/>
    <col min="13540" max="13540" width="5.5703125" style="105" customWidth="1"/>
    <col min="13541" max="13541" width="0.5703125" style="105" customWidth="1"/>
    <col min="13542" max="13542" width="5.42578125" style="105" customWidth="1"/>
    <col min="13543" max="13543" width="0.5703125" style="105" customWidth="1"/>
    <col min="13544" max="13544" width="5.5703125" style="105" customWidth="1"/>
    <col min="13545" max="13545" width="0.7109375" style="105" customWidth="1"/>
    <col min="13546" max="13546" width="5.42578125" style="105" customWidth="1"/>
    <col min="13547" max="13780" width="9.140625" style="105"/>
    <col min="13781" max="13782" width="0.5703125" style="105" customWidth="1"/>
    <col min="13783" max="13783" width="10.7109375" style="105" customWidth="1"/>
    <col min="13784" max="13784" width="4.28515625" style="105" customWidth="1"/>
    <col min="13785" max="13785" width="2.42578125" style="105" customWidth="1"/>
    <col min="13786" max="13786" width="16.140625" style="105" customWidth="1"/>
    <col min="13787" max="13787" width="23" style="105" customWidth="1"/>
    <col min="13788" max="13788" width="0.7109375" style="105" customWidth="1"/>
    <col min="13789" max="13789" width="6.42578125" style="105" customWidth="1"/>
    <col min="13790" max="13791" width="0.5703125" style="105" customWidth="1"/>
    <col min="13792" max="13792" width="5.42578125" style="105" customWidth="1"/>
    <col min="13793" max="13793" width="0.5703125" style="105" customWidth="1"/>
    <col min="13794" max="13794" width="5.7109375" style="105" customWidth="1"/>
    <col min="13795" max="13795" width="0.5703125" style="105" customWidth="1"/>
    <col min="13796" max="13796" width="5.5703125" style="105" customWidth="1"/>
    <col min="13797" max="13797" width="0.5703125" style="105" customWidth="1"/>
    <col min="13798" max="13798" width="5.42578125" style="105" customWidth="1"/>
    <col min="13799" max="13799" width="0.5703125" style="105" customWidth="1"/>
    <col min="13800" max="13800" width="5.5703125" style="105" customWidth="1"/>
    <col min="13801" max="13801" width="0.7109375" style="105" customWidth="1"/>
    <col min="13802" max="13802" width="5.42578125" style="105" customWidth="1"/>
    <col min="13803" max="14036" width="9.140625" style="105"/>
    <col min="14037" max="14038" width="0.5703125" style="105" customWidth="1"/>
    <col min="14039" max="14039" width="10.7109375" style="105" customWidth="1"/>
    <col min="14040" max="14040" width="4.28515625" style="105" customWidth="1"/>
    <col min="14041" max="14041" width="2.42578125" style="105" customWidth="1"/>
    <col min="14042" max="14042" width="16.140625" style="105" customWidth="1"/>
    <col min="14043" max="14043" width="23" style="105" customWidth="1"/>
    <col min="14044" max="14044" width="0.7109375" style="105" customWidth="1"/>
    <col min="14045" max="14045" width="6.42578125" style="105" customWidth="1"/>
    <col min="14046" max="14047" width="0.5703125" style="105" customWidth="1"/>
    <col min="14048" max="14048" width="5.42578125" style="105" customWidth="1"/>
    <col min="14049" max="14049" width="0.5703125" style="105" customWidth="1"/>
    <col min="14050" max="14050" width="5.7109375" style="105" customWidth="1"/>
    <col min="14051" max="14051" width="0.5703125" style="105" customWidth="1"/>
    <col min="14052" max="14052" width="5.5703125" style="105" customWidth="1"/>
    <col min="14053" max="14053" width="0.5703125" style="105" customWidth="1"/>
    <col min="14054" max="14054" width="5.42578125" style="105" customWidth="1"/>
    <col min="14055" max="14055" width="0.5703125" style="105" customWidth="1"/>
    <col min="14056" max="14056" width="5.5703125" style="105" customWidth="1"/>
    <col min="14057" max="14057" width="0.7109375" style="105" customWidth="1"/>
    <col min="14058" max="14058" width="5.42578125" style="105" customWidth="1"/>
    <col min="14059" max="14292" width="9.140625" style="105"/>
    <col min="14293" max="14294" width="0.5703125" style="105" customWidth="1"/>
    <col min="14295" max="14295" width="10.7109375" style="105" customWidth="1"/>
    <col min="14296" max="14296" width="4.28515625" style="105" customWidth="1"/>
    <col min="14297" max="14297" width="2.42578125" style="105" customWidth="1"/>
    <col min="14298" max="14298" width="16.140625" style="105" customWidth="1"/>
    <col min="14299" max="14299" width="23" style="105" customWidth="1"/>
    <col min="14300" max="14300" width="0.7109375" style="105" customWidth="1"/>
    <col min="14301" max="14301" width="6.42578125" style="105" customWidth="1"/>
    <col min="14302" max="14303" width="0.5703125" style="105" customWidth="1"/>
    <col min="14304" max="14304" width="5.42578125" style="105" customWidth="1"/>
    <col min="14305" max="14305" width="0.5703125" style="105" customWidth="1"/>
    <col min="14306" max="14306" width="5.7109375" style="105" customWidth="1"/>
    <col min="14307" max="14307" width="0.5703125" style="105" customWidth="1"/>
    <col min="14308" max="14308" width="5.5703125" style="105" customWidth="1"/>
    <col min="14309" max="14309" width="0.5703125" style="105" customWidth="1"/>
    <col min="14310" max="14310" width="5.42578125" style="105" customWidth="1"/>
    <col min="14311" max="14311" width="0.5703125" style="105" customWidth="1"/>
    <col min="14312" max="14312" width="5.5703125" style="105" customWidth="1"/>
    <col min="14313" max="14313" width="0.7109375" style="105" customWidth="1"/>
    <col min="14314" max="14314" width="5.42578125" style="105" customWidth="1"/>
    <col min="14315" max="14548" width="9.140625" style="105"/>
    <col min="14549" max="14550" width="0.5703125" style="105" customWidth="1"/>
    <col min="14551" max="14551" width="10.7109375" style="105" customWidth="1"/>
    <col min="14552" max="14552" width="4.28515625" style="105" customWidth="1"/>
    <col min="14553" max="14553" width="2.42578125" style="105" customWidth="1"/>
    <col min="14554" max="14554" width="16.140625" style="105" customWidth="1"/>
    <col min="14555" max="14555" width="23" style="105" customWidth="1"/>
    <col min="14556" max="14556" width="0.7109375" style="105" customWidth="1"/>
    <col min="14557" max="14557" width="6.42578125" style="105" customWidth="1"/>
    <col min="14558" max="14559" width="0.5703125" style="105" customWidth="1"/>
    <col min="14560" max="14560" width="5.42578125" style="105" customWidth="1"/>
    <col min="14561" max="14561" width="0.5703125" style="105" customWidth="1"/>
    <col min="14562" max="14562" width="5.7109375" style="105" customWidth="1"/>
    <col min="14563" max="14563" width="0.5703125" style="105" customWidth="1"/>
    <col min="14564" max="14564" width="5.5703125" style="105" customWidth="1"/>
    <col min="14565" max="14565" width="0.5703125" style="105" customWidth="1"/>
    <col min="14566" max="14566" width="5.42578125" style="105" customWidth="1"/>
    <col min="14567" max="14567" width="0.5703125" style="105" customWidth="1"/>
    <col min="14568" max="14568" width="5.5703125" style="105" customWidth="1"/>
    <col min="14569" max="14569" width="0.7109375" style="105" customWidth="1"/>
    <col min="14570" max="14570" width="5.42578125" style="105" customWidth="1"/>
    <col min="14571" max="14804" width="9.140625" style="105"/>
    <col min="14805" max="14806" width="0.5703125" style="105" customWidth="1"/>
    <col min="14807" max="14807" width="10.7109375" style="105" customWidth="1"/>
    <col min="14808" max="14808" width="4.28515625" style="105" customWidth="1"/>
    <col min="14809" max="14809" width="2.42578125" style="105" customWidth="1"/>
    <col min="14810" max="14810" width="16.140625" style="105" customWidth="1"/>
    <col min="14811" max="14811" width="23" style="105" customWidth="1"/>
    <col min="14812" max="14812" width="0.7109375" style="105" customWidth="1"/>
    <col min="14813" max="14813" width="6.42578125" style="105" customWidth="1"/>
    <col min="14814" max="14815" width="0.5703125" style="105" customWidth="1"/>
    <col min="14816" max="14816" width="5.42578125" style="105" customWidth="1"/>
    <col min="14817" max="14817" width="0.5703125" style="105" customWidth="1"/>
    <col min="14818" max="14818" width="5.7109375" style="105" customWidth="1"/>
    <col min="14819" max="14819" width="0.5703125" style="105" customWidth="1"/>
    <col min="14820" max="14820" width="5.5703125" style="105" customWidth="1"/>
    <col min="14821" max="14821" width="0.5703125" style="105" customWidth="1"/>
    <col min="14822" max="14822" width="5.42578125" style="105" customWidth="1"/>
    <col min="14823" max="14823" width="0.5703125" style="105" customWidth="1"/>
    <col min="14824" max="14824" width="5.5703125" style="105" customWidth="1"/>
    <col min="14825" max="14825" width="0.7109375" style="105" customWidth="1"/>
    <col min="14826" max="14826" width="5.42578125" style="105" customWidth="1"/>
    <col min="14827" max="15060" width="9.140625" style="105"/>
    <col min="15061" max="15062" width="0.5703125" style="105" customWidth="1"/>
    <col min="15063" max="15063" width="10.7109375" style="105" customWidth="1"/>
    <col min="15064" max="15064" width="4.28515625" style="105" customWidth="1"/>
    <col min="15065" max="15065" width="2.42578125" style="105" customWidth="1"/>
    <col min="15066" max="15066" width="16.140625" style="105" customWidth="1"/>
    <col min="15067" max="15067" width="23" style="105" customWidth="1"/>
    <col min="15068" max="15068" width="0.7109375" style="105" customWidth="1"/>
    <col min="15069" max="15069" width="6.42578125" style="105" customWidth="1"/>
    <col min="15070" max="15071" width="0.5703125" style="105" customWidth="1"/>
    <col min="15072" max="15072" width="5.42578125" style="105" customWidth="1"/>
    <col min="15073" max="15073" width="0.5703125" style="105" customWidth="1"/>
    <col min="15074" max="15074" width="5.7109375" style="105" customWidth="1"/>
    <col min="15075" max="15075" width="0.5703125" style="105" customWidth="1"/>
    <col min="15076" max="15076" width="5.5703125" style="105" customWidth="1"/>
    <col min="15077" max="15077" width="0.5703125" style="105" customWidth="1"/>
    <col min="15078" max="15078" width="5.42578125" style="105" customWidth="1"/>
    <col min="15079" max="15079" width="0.5703125" style="105" customWidth="1"/>
    <col min="15080" max="15080" width="5.5703125" style="105" customWidth="1"/>
    <col min="15081" max="15081" width="0.7109375" style="105" customWidth="1"/>
    <col min="15082" max="15082" width="5.42578125" style="105" customWidth="1"/>
    <col min="15083" max="15316" width="9.140625" style="105"/>
    <col min="15317" max="15318" width="0.5703125" style="105" customWidth="1"/>
    <col min="15319" max="15319" width="10.7109375" style="105" customWidth="1"/>
    <col min="15320" max="15320" width="4.28515625" style="105" customWidth="1"/>
    <col min="15321" max="15321" width="2.42578125" style="105" customWidth="1"/>
    <col min="15322" max="15322" width="16.140625" style="105" customWidth="1"/>
    <col min="15323" max="15323" width="23" style="105" customWidth="1"/>
    <col min="15324" max="15324" width="0.7109375" style="105" customWidth="1"/>
    <col min="15325" max="15325" width="6.42578125" style="105" customWidth="1"/>
    <col min="15326" max="15327" width="0.5703125" style="105" customWidth="1"/>
    <col min="15328" max="15328" width="5.42578125" style="105" customWidth="1"/>
    <col min="15329" max="15329" width="0.5703125" style="105" customWidth="1"/>
    <col min="15330" max="15330" width="5.7109375" style="105" customWidth="1"/>
    <col min="15331" max="15331" width="0.5703125" style="105" customWidth="1"/>
    <col min="15332" max="15332" width="5.5703125" style="105" customWidth="1"/>
    <col min="15333" max="15333" width="0.5703125" style="105" customWidth="1"/>
    <col min="15334" max="15334" width="5.42578125" style="105" customWidth="1"/>
    <col min="15335" max="15335" width="0.5703125" style="105" customWidth="1"/>
    <col min="15336" max="15336" width="5.5703125" style="105" customWidth="1"/>
    <col min="15337" max="15337" width="0.7109375" style="105" customWidth="1"/>
    <col min="15338" max="15338" width="5.42578125" style="105" customWidth="1"/>
    <col min="15339" max="15572" width="9.140625" style="105"/>
    <col min="15573" max="15574" width="0.5703125" style="105" customWidth="1"/>
    <col min="15575" max="15575" width="10.7109375" style="105" customWidth="1"/>
    <col min="15576" max="15576" width="4.28515625" style="105" customWidth="1"/>
    <col min="15577" max="15577" width="2.42578125" style="105" customWidth="1"/>
    <col min="15578" max="15578" width="16.140625" style="105" customWidth="1"/>
    <col min="15579" max="15579" width="23" style="105" customWidth="1"/>
    <col min="15580" max="15580" width="0.7109375" style="105" customWidth="1"/>
    <col min="15581" max="15581" width="6.42578125" style="105" customWidth="1"/>
    <col min="15582" max="15583" width="0.5703125" style="105" customWidth="1"/>
    <col min="15584" max="15584" width="5.42578125" style="105" customWidth="1"/>
    <col min="15585" max="15585" width="0.5703125" style="105" customWidth="1"/>
    <col min="15586" max="15586" width="5.7109375" style="105" customWidth="1"/>
    <col min="15587" max="15587" width="0.5703125" style="105" customWidth="1"/>
    <col min="15588" max="15588" width="5.5703125" style="105" customWidth="1"/>
    <col min="15589" max="15589" width="0.5703125" style="105" customWidth="1"/>
    <col min="15590" max="15590" width="5.42578125" style="105" customWidth="1"/>
    <col min="15591" max="15591" width="0.5703125" style="105" customWidth="1"/>
    <col min="15592" max="15592" width="5.5703125" style="105" customWidth="1"/>
    <col min="15593" max="15593" width="0.7109375" style="105" customWidth="1"/>
    <col min="15594" max="15594" width="5.42578125" style="105" customWidth="1"/>
    <col min="15595" max="15828" width="9.140625" style="105"/>
    <col min="15829" max="15830" width="0.5703125" style="105" customWidth="1"/>
    <col min="15831" max="15831" width="10.7109375" style="105" customWidth="1"/>
    <col min="15832" max="15832" width="4.28515625" style="105" customWidth="1"/>
    <col min="15833" max="15833" width="2.42578125" style="105" customWidth="1"/>
    <col min="15834" max="15834" width="16.140625" style="105" customWidth="1"/>
    <col min="15835" max="15835" width="23" style="105" customWidth="1"/>
    <col min="15836" max="15836" width="0.7109375" style="105" customWidth="1"/>
    <col min="15837" max="15837" width="6.42578125" style="105" customWidth="1"/>
    <col min="15838" max="15839" width="0.5703125" style="105" customWidth="1"/>
    <col min="15840" max="15840" width="5.42578125" style="105" customWidth="1"/>
    <col min="15841" max="15841" width="0.5703125" style="105" customWidth="1"/>
    <col min="15842" max="15842" width="5.7109375" style="105" customWidth="1"/>
    <col min="15843" max="15843" width="0.5703125" style="105" customWidth="1"/>
    <col min="15844" max="15844" width="5.5703125" style="105" customWidth="1"/>
    <col min="15845" max="15845" width="0.5703125" style="105" customWidth="1"/>
    <col min="15846" max="15846" width="5.42578125" style="105" customWidth="1"/>
    <col min="15847" max="15847" width="0.5703125" style="105" customWidth="1"/>
    <col min="15848" max="15848" width="5.5703125" style="105" customWidth="1"/>
    <col min="15849" max="15849" width="0.7109375" style="105" customWidth="1"/>
    <col min="15850" max="15850" width="5.42578125" style="105" customWidth="1"/>
    <col min="15851" max="16084" width="9.140625" style="105"/>
    <col min="16085" max="16086" width="0.5703125" style="105" customWidth="1"/>
    <col min="16087" max="16087" width="10.7109375" style="105" customWidth="1"/>
    <col min="16088" max="16088" width="4.28515625" style="105" customWidth="1"/>
    <col min="16089" max="16089" width="2.42578125" style="105" customWidth="1"/>
    <col min="16090" max="16090" width="16.140625" style="105" customWidth="1"/>
    <col min="16091" max="16091" width="23" style="105" customWidth="1"/>
    <col min="16092" max="16092" width="0.7109375" style="105" customWidth="1"/>
    <col min="16093" max="16093" width="6.42578125" style="105" customWidth="1"/>
    <col min="16094" max="16095" width="0.5703125" style="105" customWidth="1"/>
    <col min="16096" max="16096" width="5.42578125" style="105" customWidth="1"/>
    <col min="16097" max="16097" width="0.5703125" style="105" customWidth="1"/>
    <col min="16098" max="16098" width="5.7109375" style="105" customWidth="1"/>
    <col min="16099" max="16099" width="0.5703125" style="105" customWidth="1"/>
    <col min="16100" max="16100" width="5.5703125" style="105" customWidth="1"/>
    <col min="16101" max="16101" width="0.5703125" style="105" customWidth="1"/>
    <col min="16102" max="16102" width="5.42578125" style="105" customWidth="1"/>
    <col min="16103" max="16103" width="0.5703125" style="105" customWidth="1"/>
    <col min="16104" max="16104" width="5.5703125" style="105" customWidth="1"/>
    <col min="16105" max="16105" width="0.7109375" style="105" customWidth="1"/>
    <col min="16106" max="16106" width="5.42578125" style="105" customWidth="1"/>
    <col min="16107" max="16384" width="9.140625" style="105"/>
  </cols>
  <sheetData>
    <row r="1" spans="1:196" s="103" customFormat="1" ht="15.75" x14ac:dyDescent="0.25">
      <c r="A1" s="465" t="s">
        <v>2259</v>
      </c>
      <c r="B1" s="467"/>
      <c r="C1" s="648"/>
      <c r="D1" s="466"/>
      <c r="E1" s="467"/>
      <c r="F1" s="468"/>
      <c r="G1" s="468"/>
      <c r="H1" s="468"/>
      <c r="I1" s="627"/>
      <c r="J1" s="392"/>
      <c r="K1" s="392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234"/>
      <c r="X1" s="521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  <c r="CV1" s="234"/>
      <c r="CW1" s="234"/>
      <c r="CX1" s="234"/>
      <c r="CY1" s="234"/>
      <c r="CZ1" s="234"/>
      <c r="DA1" s="234"/>
      <c r="DB1" s="234"/>
      <c r="DC1" s="234"/>
      <c r="DD1" s="234"/>
      <c r="DE1" s="234"/>
      <c r="DF1" s="234"/>
      <c r="DG1" s="234"/>
      <c r="DH1" s="234"/>
      <c r="DI1" s="234"/>
      <c r="DJ1" s="234"/>
      <c r="DK1" s="234"/>
      <c r="DL1" s="234"/>
      <c r="DM1" s="234"/>
      <c r="DN1" s="234"/>
      <c r="DO1" s="234"/>
      <c r="DP1" s="234"/>
      <c r="DQ1" s="234"/>
      <c r="DR1" s="234"/>
      <c r="DS1" s="234"/>
      <c r="DT1" s="234"/>
      <c r="DU1" s="234"/>
      <c r="DV1" s="234"/>
      <c r="DW1" s="234"/>
      <c r="DX1" s="234"/>
      <c r="DY1" s="234"/>
      <c r="DZ1" s="234"/>
      <c r="EA1" s="234"/>
      <c r="EB1" s="234"/>
      <c r="EC1" s="234"/>
      <c r="ED1" s="234"/>
      <c r="EE1" s="234"/>
      <c r="EF1" s="234"/>
      <c r="EG1" s="234"/>
      <c r="EH1" s="234"/>
      <c r="EI1" s="234"/>
      <c r="EJ1" s="234"/>
      <c r="EK1" s="234"/>
      <c r="EL1" s="234"/>
      <c r="EM1" s="234"/>
      <c r="EN1" s="234"/>
      <c r="EO1" s="234"/>
      <c r="EP1" s="234"/>
      <c r="EQ1" s="234"/>
      <c r="ER1" s="234"/>
      <c r="ES1" s="234"/>
      <c r="ET1" s="234"/>
      <c r="EU1" s="234"/>
      <c r="EV1" s="234"/>
      <c r="EW1" s="234"/>
      <c r="EX1" s="234"/>
      <c r="EY1" s="234"/>
      <c r="EZ1" s="234"/>
      <c r="FA1" s="234"/>
      <c r="FB1" s="234"/>
      <c r="FC1" s="234"/>
      <c r="FD1" s="234"/>
      <c r="FE1" s="234"/>
      <c r="FF1" s="234"/>
      <c r="FG1" s="234"/>
      <c r="FH1" s="234"/>
      <c r="FI1" s="234"/>
      <c r="FJ1" s="234"/>
      <c r="FK1" s="234"/>
      <c r="FL1" s="234"/>
      <c r="FM1" s="234"/>
      <c r="FN1" s="234"/>
      <c r="FO1" s="234"/>
      <c r="FP1" s="234"/>
      <c r="FQ1" s="234"/>
      <c r="FR1" s="234"/>
      <c r="FS1" s="234"/>
      <c r="FT1" s="234"/>
      <c r="FU1" s="234"/>
      <c r="FV1" s="234"/>
      <c r="FW1" s="234"/>
      <c r="FX1" s="234"/>
      <c r="FY1" s="234"/>
      <c r="FZ1" s="234"/>
      <c r="GA1" s="234"/>
      <c r="GB1" s="234"/>
      <c r="GC1" s="234"/>
      <c r="GD1" s="234"/>
      <c r="GE1" s="234"/>
      <c r="GF1" s="234"/>
      <c r="GG1" s="234"/>
      <c r="GH1" s="234"/>
      <c r="GI1" s="234"/>
      <c r="GJ1" s="234"/>
      <c r="GK1" s="234"/>
      <c r="GL1" s="234"/>
      <c r="GM1" s="234"/>
      <c r="GN1" s="234"/>
    </row>
    <row r="2" spans="1:196" s="103" customFormat="1" ht="12" customHeight="1" x14ac:dyDescent="0.2">
      <c r="A2" s="466"/>
      <c r="B2" s="467"/>
      <c r="C2" s="466"/>
      <c r="D2" s="468"/>
      <c r="E2" s="468"/>
      <c r="F2" s="468"/>
      <c r="G2" s="468"/>
      <c r="H2" s="468"/>
      <c r="I2" s="627"/>
      <c r="J2" s="392"/>
      <c r="K2" s="392"/>
      <c r="L2" s="628"/>
      <c r="M2" s="392"/>
      <c r="N2" s="628"/>
      <c r="O2" s="392"/>
      <c r="P2" s="628"/>
      <c r="Q2" s="628"/>
      <c r="R2" s="628"/>
      <c r="S2" s="628"/>
      <c r="T2" s="628"/>
      <c r="U2" s="628"/>
      <c r="V2" s="628"/>
      <c r="W2" s="234"/>
      <c r="X2" s="521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4"/>
      <c r="DY2" s="234"/>
      <c r="DZ2" s="234"/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4"/>
      <c r="FE2" s="234"/>
      <c r="FF2" s="234"/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4"/>
      <c r="GK2" s="234"/>
      <c r="GL2" s="234"/>
      <c r="GM2" s="234"/>
      <c r="GN2" s="234"/>
    </row>
    <row r="3" spans="1:196" s="262" customFormat="1" ht="13.5" customHeight="1" x14ac:dyDescent="0.2">
      <c r="A3" s="595"/>
      <c r="B3" s="598" t="s">
        <v>2031</v>
      </c>
      <c r="C3" s="595"/>
      <c r="D3" s="595"/>
      <c r="E3" s="595"/>
      <c r="F3" s="595"/>
      <c r="G3" s="595"/>
      <c r="H3" s="595"/>
      <c r="I3" s="636"/>
      <c r="J3" s="524"/>
      <c r="K3" s="524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443" t="s">
        <v>2399</v>
      </c>
      <c r="W3" s="528"/>
      <c r="X3" s="597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8"/>
      <c r="BH3" s="528"/>
      <c r="BI3" s="528"/>
      <c r="BJ3" s="528"/>
      <c r="BK3" s="528"/>
      <c r="BL3" s="528"/>
      <c r="BM3" s="528"/>
      <c r="BN3" s="528"/>
      <c r="BO3" s="528"/>
      <c r="BP3" s="528"/>
      <c r="BQ3" s="528"/>
      <c r="BR3" s="528"/>
      <c r="BS3" s="528"/>
      <c r="BT3" s="528"/>
      <c r="BU3" s="528"/>
      <c r="BV3" s="528"/>
      <c r="BW3" s="528"/>
      <c r="BX3" s="528"/>
      <c r="BY3" s="528"/>
      <c r="BZ3" s="528"/>
      <c r="CA3" s="528"/>
      <c r="CB3" s="528"/>
      <c r="CC3" s="528"/>
      <c r="CD3" s="528"/>
      <c r="CE3" s="528"/>
      <c r="CF3" s="528"/>
      <c r="CG3" s="528"/>
      <c r="CH3" s="528"/>
      <c r="CI3" s="528"/>
      <c r="CJ3" s="528"/>
      <c r="CK3" s="528"/>
      <c r="CL3" s="528"/>
      <c r="CM3" s="528"/>
      <c r="CN3" s="528"/>
      <c r="CO3" s="528"/>
      <c r="CP3" s="528"/>
      <c r="CQ3" s="528"/>
      <c r="CR3" s="528"/>
      <c r="CS3" s="528"/>
      <c r="CT3" s="528"/>
      <c r="CU3" s="528"/>
      <c r="CV3" s="528"/>
      <c r="CW3" s="528"/>
      <c r="CX3" s="528"/>
      <c r="CY3" s="528"/>
      <c r="CZ3" s="528"/>
      <c r="DA3" s="528"/>
      <c r="DB3" s="528"/>
      <c r="DC3" s="528"/>
      <c r="DD3" s="528"/>
      <c r="DE3" s="528"/>
      <c r="DF3" s="528"/>
      <c r="DG3" s="528"/>
      <c r="DH3" s="528"/>
      <c r="DI3" s="528"/>
      <c r="DJ3" s="528"/>
      <c r="DK3" s="528"/>
      <c r="DL3" s="528"/>
      <c r="DM3" s="528"/>
      <c r="DN3" s="528"/>
      <c r="DO3" s="528"/>
      <c r="DP3" s="528"/>
      <c r="DQ3" s="528"/>
      <c r="DR3" s="528"/>
      <c r="DS3" s="528"/>
      <c r="DT3" s="528"/>
      <c r="DU3" s="528"/>
      <c r="DV3" s="528"/>
      <c r="DW3" s="528"/>
      <c r="DX3" s="528"/>
      <c r="DY3" s="528"/>
      <c r="DZ3" s="528"/>
      <c r="EA3" s="528"/>
      <c r="EB3" s="528"/>
      <c r="EC3" s="528"/>
      <c r="ED3" s="528"/>
      <c r="EE3" s="528"/>
      <c r="EF3" s="528"/>
      <c r="EG3" s="528"/>
      <c r="EH3" s="528"/>
      <c r="EI3" s="528"/>
      <c r="EJ3" s="528"/>
      <c r="EK3" s="528"/>
      <c r="EL3" s="528"/>
      <c r="EM3" s="528"/>
      <c r="EN3" s="528"/>
      <c r="EO3" s="528"/>
      <c r="EP3" s="528"/>
      <c r="EQ3" s="528"/>
      <c r="ER3" s="528"/>
      <c r="ES3" s="528"/>
      <c r="ET3" s="528"/>
      <c r="EU3" s="528"/>
      <c r="EV3" s="528"/>
      <c r="EW3" s="528"/>
      <c r="EX3" s="528"/>
      <c r="EY3" s="528"/>
      <c r="EZ3" s="528"/>
      <c r="FA3" s="528"/>
      <c r="FB3" s="528"/>
      <c r="FC3" s="528"/>
      <c r="FD3" s="528"/>
      <c r="FE3" s="528"/>
      <c r="FF3" s="528"/>
      <c r="FG3" s="528"/>
      <c r="FH3" s="528"/>
      <c r="FI3" s="528"/>
      <c r="FJ3" s="528"/>
      <c r="FK3" s="528"/>
      <c r="FL3" s="528"/>
      <c r="FM3" s="528"/>
      <c r="FN3" s="528"/>
      <c r="FO3" s="528"/>
      <c r="FP3" s="528"/>
      <c r="FQ3" s="528"/>
      <c r="FR3" s="528"/>
      <c r="FS3" s="528"/>
      <c r="FT3" s="528"/>
      <c r="FU3" s="528"/>
      <c r="FV3" s="528"/>
      <c r="FW3" s="528"/>
      <c r="FX3" s="528"/>
      <c r="FY3" s="528"/>
      <c r="FZ3" s="528"/>
      <c r="GA3" s="528"/>
      <c r="GB3" s="528"/>
      <c r="GC3" s="528"/>
      <c r="GD3" s="528"/>
      <c r="GE3" s="528"/>
      <c r="GF3" s="528"/>
      <c r="GG3" s="528"/>
      <c r="GH3" s="528"/>
      <c r="GI3" s="528"/>
      <c r="GJ3" s="528"/>
      <c r="GK3" s="528"/>
      <c r="GL3" s="528"/>
      <c r="GM3" s="528"/>
      <c r="GN3" s="528"/>
    </row>
    <row r="4" spans="1:196" s="262" customFormat="1" ht="6" customHeight="1" x14ac:dyDescent="0.2">
      <c r="A4" s="601"/>
      <c r="B4" s="601"/>
      <c r="C4" s="601"/>
      <c r="D4" s="601"/>
      <c r="E4" s="601"/>
      <c r="F4" s="601"/>
      <c r="G4" s="601"/>
      <c r="H4" s="601"/>
      <c r="I4" s="637"/>
      <c r="J4" s="446"/>
      <c r="K4" s="446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528"/>
      <c r="X4" s="597"/>
      <c r="Y4" s="528"/>
      <c r="Z4" s="528"/>
      <c r="AA4" s="528"/>
      <c r="AB4" s="528"/>
      <c r="AC4" s="528"/>
      <c r="AD4" s="528"/>
      <c r="AE4" s="528"/>
      <c r="AF4" s="528"/>
      <c r="AG4" s="528"/>
      <c r="AH4" s="528"/>
      <c r="AI4" s="528"/>
      <c r="AJ4" s="528"/>
      <c r="AK4" s="528"/>
      <c r="AL4" s="528"/>
      <c r="AM4" s="528"/>
      <c r="AN4" s="528"/>
      <c r="AO4" s="528"/>
      <c r="AP4" s="528"/>
      <c r="AQ4" s="528"/>
      <c r="AR4" s="528"/>
      <c r="AS4" s="528"/>
      <c r="AT4" s="528"/>
      <c r="AU4" s="528"/>
      <c r="AV4" s="528"/>
      <c r="AW4" s="528"/>
      <c r="AX4" s="528"/>
      <c r="AY4" s="528"/>
      <c r="AZ4" s="528"/>
      <c r="BA4" s="528"/>
      <c r="BB4" s="528"/>
      <c r="BC4" s="528"/>
      <c r="BD4" s="528"/>
      <c r="BE4" s="528"/>
      <c r="BF4" s="528"/>
      <c r="BG4" s="528"/>
      <c r="BH4" s="528"/>
      <c r="BI4" s="528"/>
      <c r="BJ4" s="528"/>
      <c r="BK4" s="528"/>
      <c r="BL4" s="528"/>
      <c r="BM4" s="528"/>
      <c r="BN4" s="528"/>
      <c r="BO4" s="528"/>
      <c r="BP4" s="528"/>
      <c r="BQ4" s="528"/>
      <c r="BR4" s="528"/>
      <c r="BS4" s="528"/>
      <c r="BT4" s="528"/>
      <c r="BU4" s="528"/>
      <c r="BV4" s="528"/>
      <c r="BW4" s="528"/>
      <c r="BX4" s="528"/>
      <c r="BY4" s="528"/>
      <c r="BZ4" s="528"/>
      <c r="CA4" s="528"/>
      <c r="CB4" s="528"/>
      <c r="CC4" s="528"/>
      <c r="CD4" s="528"/>
      <c r="CE4" s="528"/>
      <c r="CF4" s="528"/>
      <c r="CG4" s="528"/>
      <c r="CH4" s="528"/>
      <c r="CI4" s="528"/>
      <c r="CJ4" s="528"/>
      <c r="CK4" s="528"/>
      <c r="CL4" s="528"/>
      <c r="CM4" s="528"/>
      <c r="CN4" s="528"/>
      <c r="CO4" s="528"/>
      <c r="CP4" s="528"/>
      <c r="CQ4" s="528"/>
      <c r="CR4" s="528"/>
      <c r="CS4" s="528"/>
      <c r="CT4" s="528"/>
      <c r="CU4" s="528"/>
      <c r="CV4" s="528"/>
      <c r="CW4" s="528"/>
      <c r="CX4" s="528"/>
      <c r="CY4" s="528"/>
      <c r="CZ4" s="528"/>
      <c r="DA4" s="528"/>
      <c r="DB4" s="528"/>
      <c r="DC4" s="528"/>
      <c r="DD4" s="528"/>
      <c r="DE4" s="528"/>
      <c r="DF4" s="528"/>
      <c r="DG4" s="528"/>
      <c r="DH4" s="528"/>
      <c r="DI4" s="528"/>
      <c r="DJ4" s="528"/>
      <c r="DK4" s="528"/>
      <c r="DL4" s="528"/>
      <c r="DM4" s="528"/>
      <c r="DN4" s="528"/>
      <c r="DO4" s="528"/>
      <c r="DP4" s="528"/>
      <c r="DQ4" s="528"/>
      <c r="DR4" s="528"/>
      <c r="DS4" s="528"/>
      <c r="DT4" s="528"/>
      <c r="DU4" s="528"/>
      <c r="DV4" s="528"/>
      <c r="DW4" s="528"/>
      <c r="DX4" s="528"/>
      <c r="DY4" s="528"/>
      <c r="DZ4" s="528"/>
      <c r="EA4" s="528"/>
      <c r="EB4" s="528"/>
      <c r="EC4" s="528"/>
      <c r="ED4" s="528"/>
      <c r="EE4" s="528"/>
      <c r="EF4" s="528"/>
      <c r="EG4" s="528"/>
      <c r="EH4" s="528"/>
      <c r="EI4" s="528"/>
      <c r="EJ4" s="528"/>
      <c r="EK4" s="528"/>
      <c r="EL4" s="528"/>
      <c r="EM4" s="528"/>
      <c r="EN4" s="528"/>
      <c r="EO4" s="528"/>
      <c r="EP4" s="528"/>
      <c r="EQ4" s="528"/>
      <c r="ER4" s="528"/>
      <c r="ES4" s="528"/>
      <c r="ET4" s="528"/>
      <c r="EU4" s="528"/>
      <c r="EV4" s="528"/>
      <c r="EW4" s="528"/>
      <c r="EX4" s="528"/>
      <c r="EY4" s="528"/>
      <c r="EZ4" s="528"/>
      <c r="FA4" s="528"/>
      <c r="FB4" s="528"/>
      <c r="FC4" s="528"/>
      <c r="FD4" s="528"/>
      <c r="FE4" s="528"/>
      <c r="FF4" s="528"/>
      <c r="FG4" s="528"/>
      <c r="FH4" s="528"/>
      <c r="FI4" s="528"/>
      <c r="FJ4" s="528"/>
      <c r="FK4" s="528"/>
      <c r="FL4" s="528"/>
      <c r="FM4" s="528"/>
      <c r="FN4" s="528"/>
      <c r="FO4" s="528"/>
      <c r="FP4" s="528"/>
      <c r="FQ4" s="528"/>
      <c r="FR4" s="528"/>
      <c r="FS4" s="528"/>
      <c r="FT4" s="528"/>
      <c r="FU4" s="528"/>
      <c r="FV4" s="528"/>
      <c r="FW4" s="528"/>
      <c r="FX4" s="528"/>
      <c r="FY4" s="528"/>
      <c r="FZ4" s="528"/>
      <c r="GA4" s="528"/>
      <c r="GB4" s="528"/>
      <c r="GC4" s="528"/>
      <c r="GD4" s="528"/>
      <c r="GE4" s="528"/>
      <c r="GF4" s="528"/>
      <c r="GG4" s="528"/>
      <c r="GH4" s="528"/>
      <c r="GI4" s="528"/>
      <c r="GJ4" s="528"/>
      <c r="GK4" s="528"/>
      <c r="GL4" s="528"/>
      <c r="GM4" s="528"/>
      <c r="GN4" s="528"/>
    </row>
    <row r="5" spans="1:196" s="262" customFormat="1" ht="12.75" customHeight="1" x14ac:dyDescent="0.2">
      <c r="A5" s="595"/>
      <c r="B5" s="595"/>
      <c r="C5" s="595"/>
      <c r="D5" s="595"/>
      <c r="E5" s="595"/>
      <c r="F5" s="595"/>
      <c r="G5" s="595"/>
      <c r="H5" s="595"/>
      <c r="I5" s="636"/>
      <c r="J5" s="604"/>
      <c r="K5" s="524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  <c r="W5" s="528"/>
      <c r="X5" s="597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8"/>
      <c r="BJ5" s="528"/>
      <c r="BK5" s="528"/>
      <c r="BL5" s="528"/>
      <c r="BM5" s="528"/>
      <c r="BN5" s="528"/>
      <c r="BO5" s="528"/>
      <c r="BP5" s="528"/>
      <c r="BQ5" s="528"/>
      <c r="BR5" s="528"/>
      <c r="BS5" s="528"/>
      <c r="BT5" s="528"/>
      <c r="BU5" s="528"/>
      <c r="BV5" s="528"/>
      <c r="BW5" s="528"/>
      <c r="BX5" s="528"/>
      <c r="BY5" s="528"/>
      <c r="BZ5" s="528"/>
      <c r="CA5" s="528"/>
      <c r="CB5" s="528"/>
      <c r="CC5" s="528"/>
      <c r="CD5" s="528"/>
      <c r="CE5" s="528"/>
      <c r="CF5" s="528"/>
      <c r="CG5" s="528"/>
      <c r="CH5" s="528"/>
      <c r="CI5" s="528"/>
      <c r="CJ5" s="528"/>
      <c r="CK5" s="528"/>
      <c r="CL5" s="528"/>
      <c r="CM5" s="528"/>
      <c r="CN5" s="528"/>
      <c r="CO5" s="528"/>
      <c r="CP5" s="528"/>
      <c r="CQ5" s="528"/>
      <c r="CR5" s="528"/>
      <c r="CS5" s="528"/>
      <c r="CT5" s="528"/>
      <c r="CU5" s="528"/>
      <c r="CV5" s="528"/>
      <c r="CW5" s="528"/>
      <c r="CX5" s="528"/>
      <c r="CY5" s="528"/>
      <c r="CZ5" s="528"/>
      <c r="DA5" s="528"/>
      <c r="DB5" s="528"/>
      <c r="DC5" s="528"/>
      <c r="DD5" s="528"/>
      <c r="DE5" s="528"/>
      <c r="DF5" s="528"/>
      <c r="DG5" s="528"/>
      <c r="DH5" s="528"/>
      <c r="DI5" s="528"/>
      <c r="DJ5" s="528"/>
      <c r="DK5" s="528"/>
      <c r="DL5" s="528"/>
      <c r="DM5" s="528"/>
      <c r="DN5" s="528"/>
      <c r="DO5" s="528"/>
      <c r="DP5" s="528"/>
      <c r="DQ5" s="528"/>
      <c r="DR5" s="528"/>
      <c r="DS5" s="528"/>
      <c r="DT5" s="528"/>
      <c r="DU5" s="528"/>
      <c r="DV5" s="528"/>
      <c r="DW5" s="528"/>
      <c r="DX5" s="528"/>
      <c r="DY5" s="528"/>
      <c r="DZ5" s="528"/>
      <c r="EA5" s="528"/>
      <c r="EB5" s="528"/>
      <c r="EC5" s="528"/>
      <c r="ED5" s="528"/>
      <c r="EE5" s="528"/>
      <c r="EF5" s="528"/>
      <c r="EG5" s="528"/>
      <c r="EH5" s="528"/>
      <c r="EI5" s="528"/>
      <c r="EJ5" s="528"/>
      <c r="EK5" s="528"/>
      <c r="EL5" s="528"/>
      <c r="EM5" s="528"/>
      <c r="EN5" s="528"/>
      <c r="EO5" s="528"/>
      <c r="EP5" s="528"/>
      <c r="EQ5" s="528"/>
      <c r="ER5" s="528"/>
      <c r="ES5" s="528"/>
      <c r="ET5" s="528"/>
      <c r="EU5" s="528"/>
      <c r="EV5" s="528"/>
      <c r="EW5" s="528"/>
      <c r="EX5" s="528"/>
      <c r="EY5" s="528"/>
      <c r="EZ5" s="528"/>
      <c r="FA5" s="528"/>
      <c r="FB5" s="528"/>
      <c r="FC5" s="528"/>
      <c r="FD5" s="528"/>
      <c r="FE5" s="528"/>
      <c r="FF5" s="528"/>
      <c r="FG5" s="528"/>
      <c r="FH5" s="528"/>
      <c r="FI5" s="528"/>
      <c r="FJ5" s="528"/>
      <c r="FK5" s="528"/>
      <c r="FL5" s="528"/>
      <c r="FM5" s="528"/>
      <c r="FN5" s="528"/>
      <c r="FO5" s="528"/>
      <c r="FP5" s="528"/>
      <c r="FQ5" s="528"/>
      <c r="FR5" s="528"/>
      <c r="FS5" s="528"/>
      <c r="FT5" s="528"/>
      <c r="FU5" s="528"/>
      <c r="FV5" s="528"/>
      <c r="FW5" s="528"/>
      <c r="FX5" s="528"/>
      <c r="FY5" s="528"/>
      <c r="FZ5" s="528"/>
      <c r="GA5" s="528"/>
      <c r="GB5" s="528"/>
      <c r="GC5" s="528"/>
      <c r="GD5" s="528"/>
      <c r="GE5" s="528"/>
      <c r="GF5" s="528"/>
      <c r="GG5" s="528"/>
      <c r="GH5" s="528"/>
      <c r="GI5" s="528"/>
      <c r="GJ5" s="528"/>
      <c r="GK5" s="528"/>
      <c r="GL5" s="528"/>
      <c r="GM5" s="528"/>
      <c r="GN5" s="528"/>
    </row>
    <row r="6" spans="1:196" s="262" customFormat="1" ht="12" customHeight="1" x14ac:dyDescent="0.2">
      <c r="A6" s="595"/>
      <c r="B6" s="595"/>
      <c r="C6" s="595"/>
      <c r="D6" s="595"/>
      <c r="E6" s="595"/>
      <c r="F6" s="595"/>
      <c r="G6" s="595"/>
      <c r="H6" s="595"/>
      <c r="I6" s="638"/>
      <c r="J6" s="604"/>
      <c r="K6" s="604"/>
      <c r="L6" s="603"/>
      <c r="M6" s="603"/>
      <c r="N6" s="603" t="s">
        <v>104</v>
      </c>
      <c r="O6" s="603"/>
      <c r="P6" s="603"/>
      <c r="Q6" s="603"/>
      <c r="R6" s="603"/>
      <c r="S6" s="603"/>
      <c r="T6" s="603"/>
      <c r="U6" s="603"/>
      <c r="V6" s="603"/>
      <c r="W6" s="528"/>
      <c r="X6" s="597"/>
      <c r="Y6" s="528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28"/>
      <c r="BE6" s="528"/>
      <c r="BF6" s="528"/>
      <c r="BG6" s="528"/>
      <c r="BH6" s="528"/>
      <c r="BI6" s="528"/>
      <c r="BJ6" s="528"/>
      <c r="BK6" s="528"/>
      <c r="BL6" s="528"/>
      <c r="BM6" s="528"/>
      <c r="BN6" s="528"/>
      <c r="BO6" s="528"/>
      <c r="BP6" s="528"/>
      <c r="BQ6" s="528"/>
      <c r="BR6" s="528"/>
      <c r="BS6" s="528"/>
      <c r="BT6" s="528"/>
      <c r="BU6" s="528"/>
      <c r="BV6" s="528"/>
      <c r="BW6" s="528"/>
      <c r="BX6" s="528"/>
      <c r="BY6" s="528"/>
      <c r="BZ6" s="528"/>
      <c r="CA6" s="528"/>
      <c r="CB6" s="528"/>
      <c r="CC6" s="528"/>
      <c r="CD6" s="528"/>
      <c r="CE6" s="528"/>
      <c r="CF6" s="528"/>
      <c r="CG6" s="528"/>
      <c r="CH6" s="528"/>
      <c r="CI6" s="528"/>
      <c r="CJ6" s="528"/>
      <c r="CK6" s="528"/>
      <c r="CL6" s="528"/>
      <c r="CM6" s="528"/>
      <c r="CN6" s="528"/>
      <c r="CO6" s="528"/>
      <c r="CP6" s="528"/>
      <c r="CQ6" s="528"/>
      <c r="CR6" s="528"/>
      <c r="CS6" s="528"/>
      <c r="CT6" s="528"/>
      <c r="CU6" s="528"/>
      <c r="CV6" s="528"/>
      <c r="CW6" s="528"/>
      <c r="CX6" s="528"/>
      <c r="CY6" s="528"/>
      <c r="CZ6" s="528"/>
      <c r="DA6" s="528"/>
      <c r="DB6" s="528"/>
      <c r="DC6" s="528"/>
      <c r="DD6" s="528"/>
      <c r="DE6" s="528"/>
      <c r="DF6" s="528"/>
      <c r="DG6" s="528"/>
      <c r="DH6" s="528"/>
      <c r="DI6" s="528"/>
      <c r="DJ6" s="528"/>
      <c r="DK6" s="528"/>
      <c r="DL6" s="528"/>
      <c r="DM6" s="528"/>
      <c r="DN6" s="528"/>
      <c r="DO6" s="528"/>
      <c r="DP6" s="528"/>
      <c r="DQ6" s="528"/>
      <c r="DR6" s="528"/>
      <c r="DS6" s="528"/>
      <c r="DT6" s="528"/>
      <c r="DU6" s="528"/>
      <c r="DV6" s="528"/>
      <c r="DW6" s="528"/>
      <c r="DX6" s="528"/>
      <c r="DY6" s="528"/>
      <c r="DZ6" s="528"/>
      <c r="EA6" s="528"/>
      <c r="EB6" s="528"/>
      <c r="EC6" s="528"/>
      <c r="ED6" s="528"/>
      <c r="EE6" s="528"/>
      <c r="EF6" s="528"/>
      <c r="EG6" s="528"/>
      <c r="EH6" s="528"/>
      <c r="EI6" s="528"/>
      <c r="EJ6" s="528"/>
      <c r="EK6" s="528"/>
      <c r="EL6" s="528"/>
      <c r="EM6" s="528"/>
      <c r="EN6" s="528"/>
      <c r="EO6" s="528"/>
      <c r="EP6" s="528"/>
      <c r="EQ6" s="528"/>
      <c r="ER6" s="528"/>
      <c r="ES6" s="528"/>
      <c r="ET6" s="528"/>
      <c r="EU6" s="528"/>
      <c r="EV6" s="528"/>
      <c r="EW6" s="528"/>
      <c r="EX6" s="528"/>
      <c r="EY6" s="528"/>
      <c r="EZ6" s="528"/>
      <c r="FA6" s="528"/>
      <c r="FB6" s="528"/>
      <c r="FC6" s="528"/>
      <c r="FD6" s="528"/>
      <c r="FE6" s="528"/>
      <c r="FF6" s="528"/>
      <c r="FG6" s="528"/>
      <c r="FH6" s="528"/>
      <c r="FI6" s="528"/>
      <c r="FJ6" s="528"/>
      <c r="FK6" s="528"/>
      <c r="FL6" s="528"/>
      <c r="FM6" s="528"/>
      <c r="FN6" s="528"/>
      <c r="FO6" s="528"/>
      <c r="FP6" s="528"/>
      <c r="FQ6" s="528"/>
      <c r="FR6" s="528"/>
      <c r="FS6" s="528"/>
      <c r="FT6" s="528"/>
      <c r="FU6" s="528"/>
      <c r="FV6" s="528"/>
      <c r="FW6" s="528"/>
      <c r="FX6" s="528"/>
      <c r="FY6" s="528"/>
      <c r="FZ6" s="528"/>
      <c r="GA6" s="528"/>
      <c r="GB6" s="528"/>
      <c r="GC6" s="528"/>
      <c r="GD6" s="528"/>
      <c r="GE6" s="528"/>
      <c r="GF6" s="528"/>
      <c r="GG6" s="528"/>
      <c r="GH6" s="528"/>
      <c r="GI6" s="528"/>
      <c r="GJ6" s="528"/>
      <c r="GK6" s="528"/>
      <c r="GL6" s="528"/>
      <c r="GM6" s="528"/>
      <c r="GN6" s="528"/>
    </row>
    <row r="7" spans="1:196" s="262" customFormat="1" ht="6.75" customHeight="1" x14ac:dyDescent="0.2">
      <c r="A7" s="595"/>
      <c r="B7" s="595"/>
      <c r="C7" s="595"/>
      <c r="D7" s="595"/>
      <c r="E7" s="595"/>
      <c r="F7" s="595"/>
      <c r="G7" s="595"/>
      <c r="H7" s="595"/>
      <c r="I7" s="636"/>
      <c r="J7" s="604"/>
      <c r="K7" s="604"/>
      <c r="L7" s="529"/>
      <c r="M7" s="529"/>
      <c r="N7" s="529"/>
      <c r="O7" s="529"/>
      <c r="P7" s="529"/>
      <c r="Q7" s="529"/>
      <c r="R7" s="529"/>
      <c r="S7" s="529"/>
      <c r="T7" s="529"/>
      <c r="U7" s="529"/>
      <c r="V7" s="529"/>
      <c r="W7" s="528"/>
      <c r="X7" s="597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528"/>
      <c r="AJ7" s="528"/>
      <c r="AK7" s="528"/>
      <c r="AL7" s="528"/>
      <c r="AM7" s="528"/>
      <c r="AN7" s="528"/>
      <c r="AO7" s="528"/>
      <c r="AP7" s="528"/>
      <c r="AQ7" s="528"/>
      <c r="AR7" s="528"/>
      <c r="AS7" s="528"/>
      <c r="AT7" s="528"/>
      <c r="AU7" s="528"/>
      <c r="AV7" s="528"/>
      <c r="AW7" s="528"/>
      <c r="AX7" s="528"/>
      <c r="AY7" s="528"/>
      <c r="AZ7" s="528"/>
      <c r="BA7" s="528"/>
      <c r="BB7" s="528"/>
      <c r="BC7" s="528"/>
      <c r="BD7" s="528"/>
      <c r="BE7" s="528"/>
      <c r="BF7" s="528"/>
      <c r="BG7" s="528"/>
      <c r="BH7" s="528"/>
      <c r="BI7" s="528"/>
      <c r="BJ7" s="528"/>
      <c r="BK7" s="528"/>
      <c r="BL7" s="528"/>
      <c r="BM7" s="528"/>
      <c r="BN7" s="528"/>
      <c r="BO7" s="528"/>
      <c r="BP7" s="528"/>
      <c r="BQ7" s="528"/>
      <c r="BR7" s="528"/>
      <c r="BS7" s="528"/>
      <c r="BT7" s="528"/>
      <c r="BU7" s="528"/>
      <c r="BV7" s="528"/>
      <c r="BW7" s="528"/>
      <c r="BX7" s="528"/>
      <c r="BY7" s="528"/>
      <c r="BZ7" s="528"/>
      <c r="CA7" s="528"/>
      <c r="CB7" s="528"/>
      <c r="CC7" s="528"/>
      <c r="CD7" s="528"/>
      <c r="CE7" s="528"/>
      <c r="CF7" s="528"/>
      <c r="CG7" s="528"/>
      <c r="CH7" s="528"/>
      <c r="CI7" s="528"/>
      <c r="CJ7" s="528"/>
      <c r="CK7" s="528"/>
      <c r="CL7" s="528"/>
      <c r="CM7" s="528"/>
      <c r="CN7" s="528"/>
      <c r="CO7" s="528"/>
      <c r="CP7" s="528"/>
      <c r="CQ7" s="528"/>
      <c r="CR7" s="528"/>
      <c r="CS7" s="528"/>
      <c r="CT7" s="528"/>
      <c r="CU7" s="528"/>
      <c r="CV7" s="528"/>
      <c r="CW7" s="528"/>
      <c r="CX7" s="528"/>
      <c r="CY7" s="528"/>
      <c r="CZ7" s="528"/>
      <c r="DA7" s="528"/>
      <c r="DB7" s="528"/>
      <c r="DC7" s="528"/>
      <c r="DD7" s="528"/>
      <c r="DE7" s="528"/>
      <c r="DF7" s="528"/>
      <c r="DG7" s="528"/>
      <c r="DH7" s="528"/>
      <c r="DI7" s="528"/>
      <c r="DJ7" s="528"/>
      <c r="DK7" s="528"/>
      <c r="DL7" s="528"/>
      <c r="DM7" s="528"/>
      <c r="DN7" s="528"/>
      <c r="DO7" s="528"/>
      <c r="DP7" s="528"/>
      <c r="DQ7" s="528"/>
      <c r="DR7" s="528"/>
      <c r="DS7" s="528"/>
      <c r="DT7" s="528"/>
      <c r="DU7" s="528"/>
      <c r="DV7" s="528"/>
      <c r="DW7" s="528"/>
      <c r="DX7" s="528"/>
      <c r="DY7" s="528"/>
      <c r="DZ7" s="528"/>
      <c r="EA7" s="528"/>
      <c r="EB7" s="528"/>
      <c r="EC7" s="528"/>
      <c r="ED7" s="528"/>
      <c r="EE7" s="528"/>
      <c r="EF7" s="528"/>
      <c r="EG7" s="528"/>
      <c r="EH7" s="528"/>
      <c r="EI7" s="528"/>
      <c r="EJ7" s="528"/>
      <c r="EK7" s="528"/>
      <c r="EL7" s="528"/>
      <c r="EM7" s="528"/>
      <c r="EN7" s="528"/>
      <c r="EO7" s="528"/>
      <c r="EP7" s="528"/>
      <c r="EQ7" s="528"/>
      <c r="ER7" s="528"/>
      <c r="ES7" s="528"/>
      <c r="ET7" s="528"/>
      <c r="EU7" s="528"/>
      <c r="EV7" s="528"/>
      <c r="EW7" s="528"/>
      <c r="EX7" s="528"/>
      <c r="EY7" s="528"/>
      <c r="EZ7" s="528"/>
      <c r="FA7" s="528"/>
      <c r="FB7" s="528"/>
      <c r="FC7" s="528"/>
      <c r="FD7" s="528"/>
      <c r="FE7" s="528"/>
      <c r="FF7" s="528"/>
      <c r="FG7" s="528"/>
      <c r="FH7" s="528"/>
      <c r="FI7" s="528"/>
      <c r="FJ7" s="528"/>
      <c r="FK7" s="528"/>
      <c r="FL7" s="528"/>
      <c r="FM7" s="528"/>
      <c r="FN7" s="528"/>
      <c r="FO7" s="528"/>
      <c r="FP7" s="528"/>
      <c r="FQ7" s="528"/>
      <c r="FR7" s="528"/>
      <c r="FS7" s="528"/>
      <c r="FT7" s="528"/>
      <c r="FU7" s="528"/>
      <c r="FV7" s="528"/>
      <c r="FW7" s="528"/>
      <c r="FX7" s="528"/>
      <c r="FY7" s="528"/>
      <c r="FZ7" s="528"/>
      <c r="GA7" s="528"/>
      <c r="GB7" s="528"/>
      <c r="GC7" s="528"/>
      <c r="GD7" s="528"/>
      <c r="GE7" s="528"/>
      <c r="GF7" s="528"/>
      <c r="GG7" s="528"/>
      <c r="GH7" s="528"/>
      <c r="GI7" s="528"/>
      <c r="GJ7" s="528"/>
      <c r="GK7" s="528"/>
      <c r="GL7" s="528"/>
      <c r="GM7" s="528"/>
      <c r="GN7" s="528"/>
    </row>
    <row r="8" spans="1:196" s="538" customFormat="1" ht="10.5" customHeight="1" x14ac:dyDescent="0.2">
      <c r="A8" s="595"/>
      <c r="B8" s="595"/>
      <c r="C8" s="598"/>
      <c r="D8" s="598"/>
      <c r="E8" s="595"/>
      <c r="F8" s="598"/>
      <c r="G8" s="598"/>
      <c r="H8" s="598"/>
      <c r="I8" s="636"/>
      <c r="J8" s="604"/>
      <c r="K8" s="524"/>
      <c r="L8" s="625"/>
      <c r="M8" s="625"/>
      <c r="N8" s="625"/>
      <c r="O8" s="625"/>
      <c r="P8" s="625"/>
      <c r="Q8" s="446"/>
      <c r="R8" s="446"/>
      <c r="S8" s="625"/>
      <c r="T8" s="446"/>
      <c r="U8" s="625"/>
      <c r="V8" s="446"/>
      <c r="W8" s="528"/>
      <c r="X8" s="597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28"/>
      <c r="AP8" s="528"/>
      <c r="AQ8" s="528"/>
      <c r="AR8" s="528"/>
      <c r="AS8" s="528"/>
      <c r="AT8" s="528"/>
      <c r="AU8" s="528"/>
      <c r="AV8" s="528"/>
      <c r="AW8" s="528"/>
      <c r="AX8" s="528"/>
      <c r="AY8" s="528"/>
      <c r="AZ8" s="528"/>
      <c r="BA8" s="528"/>
      <c r="BB8" s="528"/>
      <c r="BC8" s="528"/>
      <c r="BD8" s="528"/>
      <c r="BE8" s="528"/>
      <c r="BF8" s="528"/>
      <c r="BG8" s="528"/>
      <c r="BH8" s="528"/>
      <c r="BI8" s="528"/>
      <c r="BJ8" s="528"/>
      <c r="BK8" s="528"/>
      <c r="BL8" s="528"/>
      <c r="BM8" s="528"/>
      <c r="BN8" s="528"/>
      <c r="BO8" s="528"/>
      <c r="BP8" s="528"/>
      <c r="BQ8" s="528"/>
      <c r="BR8" s="528"/>
      <c r="BS8" s="528"/>
      <c r="BT8" s="528"/>
      <c r="BU8" s="528"/>
      <c r="BV8" s="528"/>
      <c r="BW8" s="528"/>
      <c r="BX8" s="528"/>
      <c r="BY8" s="528"/>
      <c r="BZ8" s="528"/>
      <c r="CA8" s="528"/>
      <c r="CB8" s="528"/>
      <c r="CC8" s="528"/>
      <c r="CD8" s="528"/>
      <c r="CE8" s="528"/>
      <c r="CF8" s="528"/>
      <c r="CG8" s="528"/>
      <c r="CH8" s="528"/>
      <c r="CI8" s="528"/>
      <c r="CJ8" s="528"/>
      <c r="CK8" s="528"/>
      <c r="CL8" s="528"/>
      <c r="CM8" s="528"/>
      <c r="CN8" s="528"/>
      <c r="CO8" s="528"/>
      <c r="CP8" s="528"/>
      <c r="CQ8" s="528"/>
      <c r="CR8" s="528"/>
      <c r="CS8" s="528"/>
      <c r="CT8" s="528"/>
      <c r="CU8" s="528"/>
      <c r="CV8" s="528"/>
      <c r="CW8" s="528"/>
      <c r="CX8" s="528"/>
      <c r="CY8" s="528"/>
      <c r="CZ8" s="528"/>
      <c r="DA8" s="528"/>
      <c r="DB8" s="528"/>
      <c r="DC8" s="528"/>
      <c r="DD8" s="528"/>
      <c r="DE8" s="528"/>
      <c r="DF8" s="528"/>
      <c r="DG8" s="528"/>
      <c r="DH8" s="528"/>
      <c r="DI8" s="528"/>
      <c r="DJ8" s="528"/>
      <c r="DK8" s="528"/>
      <c r="DL8" s="528"/>
      <c r="DM8" s="528"/>
      <c r="DN8" s="528"/>
      <c r="DO8" s="528"/>
      <c r="DP8" s="528"/>
      <c r="DQ8" s="528"/>
      <c r="DR8" s="528"/>
      <c r="DS8" s="528"/>
      <c r="DT8" s="528"/>
      <c r="DU8" s="528"/>
      <c r="DV8" s="528"/>
      <c r="DW8" s="528"/>
      <c r="DX8" s="528"/>
      <c r="DY8" s="528"/>
      <c r="DZ8" s="528"/>
      <c r="EA8" s="528"/>
      <c r="EB8" s="528"/>
      <c r="EC8" s="528"/>
      <c r="ED8" s="528"/>
      <c r="EE8" s="528"/>
      <c r="EF8" s="528"/>
      <c r="EG8" s="528"/>
      <c r="EH8" s="528"/>
      <c r="EI8" s="528"/>
      <c r="EJ8" s="528"/>
      <c r="EK8" s="528"/>
      <c r="EL8" s="528"/>
      <c r="EM8" s="528"/>
      <c r="EN8" s="528"/>
      <c r="EO8" s="528"/>
      <c r="EP8" s="528"/>
      <c r="EQ8" s="528"/>
      <c r="ER8" s="528"/>
      <c r="ES8" s="528"/>
      <c r="ET8" s="528"/>
      <c r="EU8" s="528"/>
      <c r="EV8" s="528"/>
      <c r="EW8" s="528"/>
      <c r="EX8" s="528"/>
      <c r="EY8" s="528"/>
      <c r="EZ8" s="528"/>
      <c r="FA8" s="528"/>
      <c r="FB8" s="528"/>
      <c r="FC8" s="528"/>
      <c r="FD8" s="528"/>
      <c r="FE8" s="528"/>
      <c r="FF8" s="528"/>
      <c r="FG8" s="528"/>
      <c r="FH8" s="528"/>
      <c r="FI8" s="528"/>
      <c r="FJ8" s="528"/>
      <c r="FK8" s="528"/>
      <c r="FL8" s="528"/>
      <c r="FM8" s="528"/>
      <c r="FN8" s="528"/>
      <c r="FO8" s="528"/>
      <c r="FP8" s="528"/>
      <c r="FQ8" s="528"/>
      <c r="FR8" s="528"/>
      <c r="FS8" s="528"/>
      <c r="FT8" s="528"/>
      <c r="FU8" s="528"/>
      <c r="FV8" s="528"/>
      <c r="FW8" s="528"/>
      <c r="FX8" s="528"/>
      <c r="FY8" s="528"/>
      <c r="FZ8" s="528"/>
      <c r="GA8" s="528"/>
      <c r="GB8" s="528"/>
      <c r="GC8" s="528"/>
      <c r="GD8" s="528"/>
      <c r="GE8" s="528"/>
      <c r="GF8" s="528"/>
      <c r="GG8" s="528"/>
      <c r="GH8" s="528"/>
      <c r="GI8" s="528"/>
      <c r="GJ8" s="528"/>
      <c r="GK8" s="528"/>
      <c r="GL8" s="528"/>
      <c r="GM8" s="528"/>
      <c r="GN8" s="528"/>
    </row>
    <row r="9" spans="1:196" s="538" customFormat="1" ht="13.5" customHeight="1" x14ac:dyDescent="0.2">
      <c r="A9" s="595"/>
      <c r="B9" s="595"/>
      <c r="C9" s="595" t="s">
        <v>2033</v>
      </c>
      <c r="D9" s="595"/>
      <c r="E9" s="595"/>
      <c r="F9" s="598"/>
      <c r="G9" s="595"/>
      <c r="H9" s="595"/>
      <c r="I9" s="636"/>
      <c r="J9" s="604"/>
      <c r="K9" s="524"/>
      <c r="L9" s="529"/>
      <c r="M9" s="529"/>
      <c r="N9" s="529"/>
      <c r="O9" s="529"/>
      <c r="P9" s="529"/>
      <c r="Q9" s="529"/>
      <c r="R9" s="529"/>
      <c r="S9" s="529"/>
      <c r="T9" s="529"/>
      <c r="U9" s="529"/>
      <c r="V9" s="529"/>
      <c r="W9" s="528"/>
      <c r="X9" s="597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28"/>
      <c r="AQ9" s="528"/>
      <c r="AR9" s="528"/>
      <c r="AS9" s="528"/>
      <c r="AT9" s="528"/>
      <c r="AU9" s="528"/>
      <c r="AV9" s="528"/>
      <c r="AW9" s="528"/>
      <c r="AX9" s="528"/>
      <c r="AY9" s="528"/>
      <c r="AZ9" s="528"/>
      <c r="BA9" s="528"/>
      <c r="BB9" s="528"/>
      <c r="BC9" s="528"/>
      <c r="BD9" s="528"/>
      <c r="BE9" s="528"/>
      <c r="BF9" s="528"/>
      <c r="BG9" s="528"/>
      <c r="BH9" s="528"/>
      <c r="BI9" s="528"/>
      <c r="BJ9" s="528"/>
      <c r="BK9" s="528"/>
      <c r="BL9" s="528"/>
      <c r="BM9" s="528"/>
      <c r="BN9" s="528"/>
      <c r="BO9" s="528"/>
      <c r="BP9" s="528"/>
      <c r="BQ9" s="528"/>
      <c r="BR9" s="528"/>
      <c r="BS9" s="528"/>
      <c r="BT9" s="528"/>
      <c r="BU9" s="528"/>
      <c r="BV9" s="528"/>
      <c r="BW9" s="528"/>
      <c r="BX9" s="528"/>
      <c r="BY9" s="528"/>
      <c r="BZ9" s="528"/>
      <c r="CA9" s="528"/>
      <c r="CB9" s="528"/>
      <c r="CC9" s="528"/>
      <c r="CD9" s="528"/>
      <c r="CE9" s="528"/>
      <c r="CF9" s="528"/>
      <c r="CG9" s="528"/>
      <c r="CH9" s="528"/>
      <c r="CI9" s="528"/>
      <c r="CJ9" s="528"/>
      <c r="CK9" s="528"/>
      <c r="CL9" s="528"/>
      <c r="CM9" s="528"/>
      <c r="CN9" s="528"/>
      <c r="CO9" s="528"/>
      <c r="CP9" s="528"/>
      <c r="CQ9" s="528"/>
      <c r="CR9" s="528"/>
      <c r="CS9" s="528"/>
      <c r="CT9" s="528"/>
      <c r="CU9" s="528"/>
      <c r="CV9" s="528"/>
      <c r="CW9" s="528"/>
      <c r="CX9" s="528"/>
      <c r="CY9" s="528"/>
      <c r="CZ9" s="528"/>
      <c r="DA9" s="528"/>
      <c r="DB9" s="528"/>
      <c r="DC9" s="528"/>
      <c r="DD9" s="528"/>
      <c r="DE9" s="528"/>
      <c r="DF9" s="528"/>
      <c r="DG9" s="528"/>
      <c r="DH9" s="528"/>
      <c r="DI9" s="528"/>
      <c r="DJ9" s="528"/>
      <c r="DK9" s="528"/>
      <c r="DL9" s="528"/>
      <c r="DM9" s="528"/>
      <c r="DN9" s="528"/>
      <c r="DO9" s="528"/>
      <c r="DP9" s="528"/>
      <c r="DQ9" s="528"/>
      <c r="DR9" s="528"/>
      <c r="DS9" s="528"/>
      <c r="DT9" s="528"/>
      <c r="DU9" s="528"/>
      <c r="DV9" s="528"/>
      <c r="DW9" s="528"/>
      <c r="DX9" s="528"/>
      <c r="DY9" s="528"/>
      <c r="DZ9" s="528"/>
      <c r="EA9" s="528"/>
      <c r="EB9" s="528"/>
      <c r="EC9" s="528"/>
      <c r="ED9" s="528"/>
      <c r="EE9" s="528"/>
      <c r="EF9" s="528"/>
      <c r="EG9" s="528"/>
      <c r="EH9" s="528"/>
      <c r="EI9" s="528"/>
      <c r="EJ9" s="528"/>
      <c r="EK9" s="528"/>
      <c r="EL9" s="528"/>
      <c r="EM9" s="528"/>
      <c r="EN9" s="528"/>
      <c r="EO9" s="528"/>
      <c r="EP9" s="528"/>
      <c r="EQ9" s="528"/>
      <c r="ER9" s="528"/>
      <c r="ES9" s="528"/>
      <c r="ET9" s="528"/>
      <c r="EU9" s="528"/>
      <c r="EV9" s="528"/>
      <c r="EW9" s="528"/>
      <c r="EX9" s="528"/>
      <c r="EY9" s="528"/>
      <c r="EZ9" s="528"/>
      <c r="FA9" s="528"/>
      <c r="FB9" s="528"/>
      <c r="FC9" s="528"/>
      <c r="FD9" s="528"/>
      <c r="FE9" s="528"/>
      <c r="FF9" s="528"/>
      <c r="FG9" s="528"/>
      <c r="FH9" s="528"/>
      <c r="FI9" s="528"/>
      <c r="FJ9" s="528"/>
      <c r="FK9" s="528"/>
      <c r="FL9" s="528"/>
      <c r="FM9" s="528"/>
      <c r="FN9" s="528"/>
      <c r="FO9" s="528"/>
      <c r="FP9" s="528"/>
      <c r="FQ9" s="528"/>
      <c r="FR9" s="528"/>
      <c r="FS9" s="528"/>
      <c r="FT9" s="528"/>
      <c r="FU9" s="528"/>
      <c r="FV9" s="528"/>
      <c r="FW9" s="528"/>
      <c r="FX9" s="528"/>
      <c r="FY9" s="528"/>
      <c r="FZ9" s="528"/>
      <c r="GA9" s="528"/>
      <c r="GB9" s="528"/>
      <c r="GC9" s="528"/>
      <c r="GD9" s="528"/>
      <c r="GE9" s="528"/>
      <c r="GF9" s="528"/>
      <c r="GG9" s="528"/>
      <c r="GH9" s="528"/>
      <c r="GI9" s="528"/>
      <c r="GJ9" s="528"/>
      <c r="GK9" s="528"/>
      <c r="GL9" s="528"/>
      <c r="GM9" s="528"/>
      <c r="GN9" s="528"/>
    </row>
    <row r="10" spans="1:196" s="538" customFormat="1" ht="11.25" customHeight="1" x14ac:dyDescent="0.2">
      <c r="A10" s="595"/>
      <c r="B10" s="598"/>
      <c r="C10" s="595"/>
      <c r="D10" s="595"/>
      <c r="E10" s="595"/>
      <c r="F10" s="598"/>
      <c r="G10" s="595"/>
      <c r="H10" s="595"/>
      <c r="I10" s="636" t="s">
        <v>339</v>
      </c>
      <c r="J10" s="604"/>
      <c r="K10" s="604"/>
      <c r="L10" s="529" t="s">
        <v>105</v>
      </c>
      <c r="M10" s="529"/>
      <c r="N10" s="529"/>
      <c r="O10" s="529"/>
      <c r="P10" s="529"/>
      <c r="Q10" s="529"/>
      <c r="R10" s="529"/>
      <c r="S10" s="529"/>
      <c r="T10" s="529"/>
      <c r="U10" s="529"/>
      <c r="V10" s="529"/>
      <c r="W10" s="528"/>
      <c r="X10" s="597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  <c r="AT10" s="528"/>
      <c r="AU10" s="528"/>
      <c r="AV10" s="528"/>
      <c r="AW10" s="528"/>
      <c r="AX10" s="528"/>
      <c r="AY10" s="528"/>
      <c r="AZ10" s="528"/>
      <c r="BA10" s="528"/>
      <c r="BB10" s="528"/>
      <c r="BC10" s="528"/>
      <c r="BD10" s="528"/>
      <c r="BE10" s="528"/>
      <c r="BF10" s="528"/>
      <c r="BG10" s="528"/>
      <c r="BH10" s="528"/>
      <c r="BI10" s="528"/>
      <c r="BJ10" s="528"/>
      <c r="BK10" s="528"/>
      <c r="BL10" s="528"/>
      <c r="BM10" s="528"/>
      <c r="BN10" s="528"/>
      <c r="BO10" s="528"/>
      <c r="BP10" s="528"/>
      <c r="BQ10" s="528"/>
      <c r="BR10" s="528"/>
      <c r="BS10" s="528"/>
      <c r="BT10" s="528"/>
      <c r="BU10" s="528"/>
      <c r="BV10" s="528"/>
      <c r="BW10" s="528"/>
      <c r="BX10" s="528"/>
      <c r="BY10" s="528"/>
      <c r="BZ10" s="528"/>
      <c r="CA10" s="528"/>
      <c r="CB10" s="528"/>
      <c r="CC10" s="528"/>
      <c r="CD10" s="528"/>
      <c r="CE10" s="528"/>
      <c r="CF10" s="528"/>
      <c r="CG10" s="528"/>
      <c r="CH10" s="528"/>
      <c r="CI10" s="528"/>
      <c r="CJ10" s="528"/>
      <c r="CK10" s="528"/>
      <c r="CL10" s="528"/>
      <c r="CM10" s="528"/>
      <c r="CN10" s="528"/>
      <c r="CO10" s="528"/>
      <c r="CP10" s="528"/>
      <c r="CQ10" s="528"/>
      <c r="CR10" s="528"/>
      <c r="CS10" s="528"/>
      <c r="CT10" s="528"/>
      <c r="CU10" s="528"/>
      <c r="CV10" s="528"/>
      <c r="CW10" s="528"/>
      <c r="CX10" s="528"/>
      <c r="CY10" s="528"/>
      <c r="CZ10" s="528"/>
      <c r="DA10" s="528"/>
      <c r="DB10" s="528"/>
      <c r="DC10" s="528"/>
      <c r="DD10" s="528"/>
      <c r="DE10" s="528"/>
      <c r="DF10" s="528"/>
      <c r="DG10" s="528"/>
      <c r="DH10" s="528"/>
      <c r="DI10" s="528"/>
      <c r="DJ10" s="528"/>
      <c r="DK10" s="528"/>
      <c r="DL10" s="528"/>
      <c r="DM10" s="528"/>
      <c r="DN10" s="528"/>
      <c r="DO10" s="528"/>
      <c r="DP10" s="528"/>
      <c r="DQ10" s="528"/>
      <c r="DR10" s="528"/>
      <c r="DS10" s="528"/>
      <c r="DT10" s="528"/>
      <c r="DU10" s="528"/>
      <c r="DV10" s="528"/>
      <c r="DW10" s="528"/>
      <c r="DX10" s="528"/>
      <c r="DY10" s="528"/>
      <c r="DZ10" s="528"/>
      <c r="EA10" s="528"/>
      <c r="EB10" s="528"/>
      <c r="EC10" s="528"/>
      <c r="ED10" s="528"/>
      <c r="EE10" s="528"/>
      <c r="EF10" s="528"/>
      <c r="EG10" s="528"/>
      <c r="EH10" s="528"/>
      <c r="EI10" s="528"/>
      <c r="EJ10" s="528"/>
      <c r="EK10" s="528"/>
      <c r="EL10" s="528"/>
      <c r="EM10" s="528"/>
      <c r="EN10" s="528"/>
      <c r="EO10" s="528"/>
      <c r="EP10" s="528"/>
      <c r="EQ10" s="528"/>
      <c r="ER10" s="528"/>
      <c r="ES10" s="528"/>
      <c r="ET10" s="528"/>
      <c r="EU10" s="528"/>
      <c r="EV10" s="528"/>
      <c r="EW10" s="528"/>
      <c r="EX10" s="528"/>
      <c r="EY10" s="528"/>
      <c r="EZ10" s="528"/>
      <c r="FA10" s="528"/>
      <c r="FB10" s="528"/>
      <c r="FC10" s="528"/>
      <c r="FD10" s="528"/>
      <c r="FE10" s="528"/>
      <c r="FF10" s="528"/>
      <c r="FG10" s="528"/>
      <c r="FH10" s="528"/>
      <c r="FI10" s="528"/>
      <c r="FJ10" s="528"/>
      <c r="FK10" s="528"/>
      <c r="FL10" s="528"/>
      <c r="FM10" s="528"/>
      <c r="FN10" s="528"/>
      <c r="FO10" s="528"/>
      <c r="FP10" s="528"/>
      <c r="FQ10" s="528"/>
      <c r="FR10" s="528"/>
      <c r="FS10" s="528"/>
      <c r="FT10" s="528"/>
      <c r="FU10" s="528"/>
      <c r="FV10" s="528"/>
      <c r="FW10" s="528"/>
      <c r="FX10" s="528"/>
      <c r="FY10" s="528"/>
      <c r="FZ10" s="528"/>
      <c r="GA10" s="528"/>
      <c r="GB10" s="528"/>
      <c r="GC10" s="528"/>
      <c r="GD10" s="528"/>
      <c r="GE10" s="528"/>
      <c r="GF10" s="528"/>
      <c r="GG10" s="528"/>
      <c r="GH10" s="528"/>
      <c r="GI10" s="528"/>
      <c r="GJ10" s="528"/>
      <c r="GK10" s="528"/>
      <c r="GL10" s="528"/>
      <c r="GM10" s="528"/>
      <c r="GN10" s="528"/>
    </row>
    <row r="11" spans="1:196" s="538" customFormat="1" ht="11.25" customHeight="1" x14ac:dyDescent="0.2">
      <c r="A11" s="595"/>
      <c r="B11" s="595"/>
      <c r="C11" s="595"/>
      <c r="D11" s="595"/>
      <c r="E11" s="595"/>
      <c r="F11" s="595"/>
      <c r="G11" s="595"/>
      <c r="H11" s="595"/>
      <c r="I11" s="638" t="s">
        <v>1994</v>
      </c>
      <c r="J11" s="604"/>
      <c r="K11" s="603"/>
      <c r="L11" s="603">
        <v>18</v>
      </c>
      <c r="M11" s="603"/>
      <c r="N11" s="603" t="s">
        <v>114</v>
      </c>
      <c r="O11" s="603"/>
      <c r="P11" s="603" t="s">
        <v>115</v>
      </c>
      <c r="Q11" s="603"/>
      <c r="R11" s="603" t="s">
        <v>116</v>
      </c>
      <c r="S11" s="603"/>
      <c r="T11" s="603" t="s">
        <v>117</v>
      </c>
      <c r="U11" s="603"/>
      <c r="V11" s="603" t="s">
        <v>110</v>
      </c>
      <c r="W11" s="528"/>
      <c r="X11" s="597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528"/>
      <c r="AJ11" s="528"/>
      <c r="AK11" s="528"/>
      <c r="AL11" s="528"/>
      <c r="AM11" s="528"/>
      <c r="AN11" s="528"/>
      <c r="AO11" s="528"/>
      <c r="AP11" s="528"/>
      <c r="AQ11" s="528"/>
      <c r="AR11" s="528"/>
      <c r="AS11" s="528"/>
      <c r="AT11" s="528"/>
      <c r="AU11" s="528"/>
      <c r="AV11" s="528"/>
      <c r="AW11" s="528"/>
      <c r="AX11" s="528"/>
      <c r="AY11" s="528"/>
      <c r="AZ11" s="528"/>
      <c r="BA11" s="528"/>
      <c r="BB11" s="528"/>
      <c r="BC11" s="528"/>
      <c r="BD11" s="528"/>
      <c r="BE11" s="528"/>
      <c r="BF11" s="528"/>
      <c r="BG11" s="528"/>
      <c r="BH11" s="528"/>
      <c r="BI11" s="528"/>
      <c r="BJ11" s="528"/>
      <c r="BK11" s="528"/>
      <c r="BL11" s="528"/>
      <c r="BM11" s="528"/>
      <c r="BN11" s="528"/>
      <c r="BO11" s="528"/>
      <c r="BP11" s="528"/>
      <c r="BQ11" s="528"/>
      <c r="BR11" s="528"/>
      <c r="BS11" s="528"/>
      <c r="BT11" s="528"/>
      <c r="BU11" s="528"/>
      <c r="BV11" s="528"/>
      <c r="BW11" s="528"/>
      <c r="BX11" s="528"/>
      <c r="BY11" s="528"/>
      <c r="BZ11" s="528"/>
      <c r="CA11" s="528"/>
      <c r="CB11" s="528"/>
      <c r="CC11" s="528"/>
      <c r="CD11" s="528"/>
      <c r="CE11" s="528"/>
      <c r="CF11" s="528"/>
      <c r="CG11" s="528"/>
      <c r="CH11" s="528"/>
      <c r="CI11" s="528"/>
      <c r="CJ11" s="528"/>
      <c r="CK11" s="528"/>
      <c r="CL11" s="528"/>
      <c r="CM11" s="528"/>
      <c r="CN11" s="528"/>
      <c r="CO11" s="528"/>
      <c r="CP11" s="528"/>
      <c r="CQ11" s="528"/>
      <c r="CR11" s="528"/>
      <c r="CS11" s="528"/>
      <c r="CT11" s="528"/>
      <c r="CU11" s="528"/>
      <c r="CV11" s="528"/>
      <c r="CW11" s="528"/>
      <c r="CX11" s="528"/>
      <c r="CY11" s="528"/>
      <c r="CZ11" s="528"/>
      <c r="DA11" s="528"/>
      <c r="DB11" s="528"/>
      <c r="DC11" s="528"/>
      <c r="DD11" s="528"/>
      <c r="DE11" s="528"/>
      <c r="DF11" s="528"/>
      <c r="DG11" s="528"/>
      <c r="DH11" s="528"/>
      <c r="DI11" s="528"/>
      <c r="DJ11" s="528"/>
      <c r="DK11" s="528"/>
      <c r="DL11" s="528"/>
      <c r="DM11" s="528"/>
      <c r="DN11" s="528"/>
      <c r="DO11" s="528"/>
      <c r="DP11" s="528"/>
      <c r="DQ11" s="528"/>
      <c r="DR11" s="528"/>
      <c r="DS11" s="528"/>
      <c r="DT11" s="528"/>
      <c r="DU11" s="528"/>
      <c r="DV11" s="528"/>
      <c r="DW11" s="528"/>
      <c r="DX11" s="528"/>
      <c r="DY11" s="528"/>
      <c r="DZ11" s="528"/>
      <c r="EA11" s="528"/>
      <c r="EB11" s="528"/>
      <c r="EC11" s="528"/>
      <c r="ED11" s="528"/>
      <c r="EE11" s="528"/>
      <c r="EF11" s="528"/>
      <c r="EG11" s="528"/>
      <c r="EH11" s="528"/>
      <c r="EI11" s="528"/>
      <c r="EJ11" s="528"/>
      <c r="EK11" s="528"/>
      <c r="EL11" s="528"/>
      <c r="EM11" s="528"/>
      <c r="EN11" s="528"/>
      <c r="EO11" s="528"/>
      <c r="EP11" s="528"/>
      <c r="EQ11" s="528"/>
      <c r="ER11" s="528"/>
      <c r="ES11" s="528"/>
      <c r="ET11" s="528"/>
      <c r="EU11" s="528"/>
      <c r="EV11" s="528"/>
      <c r="EW11" s="528"/>
      <c r="EX11" s="528"/>
      <c r="EY11" s="528"/>
      <c r="EZ11" s="528"/>
      <c r="FA11" s="528"/>
      <c r="FB11" s="528"/>
      <c r="FC11" s="528"/>
      <c r="FD11" s="528"/>
      <c r="FE11" s="528"/>
      <c r="FF11" s="528"/>
      <c r="FG11" s="528"/>
      <c r="FH11" s="528"/>
      <c r="FI11" s="528"/>
      <c r="FJ11" s="528"/>
      <c r="FK11" s="528"/>
      <c r="FL11" s="528"/>
      <c r="FM11" s="528"/>
      <c r="FN11" s="528"/>
      <c r="FO11" s="528"/>
      <c r="FP11" s="528"/>
      <c r="FQ11" s="528"/>
      <c r="FR11" s="528"/>
      <c r="FS11" s="528"/>
      <c r="FT11" s="528"/>
      <c r="FU11" s="528"/>
      <c r="FV11" s="528"/>
      <c r="FW11" s="528"/>
      <c r="FX11" s="528"/>
      <c r="FY11" s="528"/>
      <c r="FZ11" s="528"/>
      <c r="GA11" s="528"/>
      <c r="GB11" s="528"/>
      <c r="GC11" s="528"/>
      <c r="GD11" s="528"/>
      <c r="GE11" s="528"/>
      <c r="GF11" s="528"/>
      <c r="GG11" s="528"/>
      <c r="GH11" s="528"/>
      <c r="GI11" s="528"/>
      <c r="GJ11" s="528"/>
      <c r="GK11" s="528"/>
      <c r="GL11" s="528"/>
      <c r="GM11" s="528"/>
      <c r="GN11" s="528"/>
    </row>
    <row r="12" spans="1:196" s="543" customFormat="1" ht="7.5" customHeight="1" x14ac:dyDescent="0.2">
      <c r="A12" s="605"/>
      <c r="B12" s="605"/>
      <c r="C12" s="605"/>
      <c r="D12" s="606"/>
      <c r="E12" s="601"/>
      <c r="F12" s="606"/>
      <c r="G12" s="606"/>
      <c r="H12" s="607"/>
      <c r="I12" s="637"/>
      <c r="J12" s="529"/>
      <c r="K12" s="529"/>
      <c r="L12" s="625"/>
      <c r="M12" s="625"/>
      <c r="N12" s="625"/>
      <c r="O12" s="625"/>
      <c r="P12" s="625"/>
      <c r="Q12" s="625"/>
      <c r="R12" s="625"/>
      <c r="S12" s="625"/>
      <c r="T12" s="625"/>
      <c r="U12" s="625"/>
      <c r="V12" s="625"/>
      <c r="W12" s="528"/>
      <c r="X12" s="597"/>
      <c r="Y12" s="528"/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  <c r="AL12" s="528"/>
      <c r="AM12" s="528"/>
      <c r="AN12" s="528"/>
      <c r="AO12" s="528"/>
      <c r="AP12" s="528"/>
      <c r="AQ12" s="528"/>
      <c r="AR12" s="528"/>
      <c r="AS12" s="528"/>
      <c r="AT12" s="528"/>
      <c r="AU12" s="528"/>
      <c r="AV12" s="528"/>
      <c r="AW12" s="528"/>
      <c r="AX12" s="528"/>
      <c r="AY12" s="528"/>
      <c r="AZ12" s="528"/>
      <c r="BA12" s="528"/>
      <c r="BB12" s="528"/>
      <c r="BC12" s="528"/>
      <c r="BD12" s="528"/>
      <c r="BE12" s="528"/>
      <c r="BF12" s="528"/>
      <c r="BG12" s="528"/>
      <c r="BH12" s="528"/>
      <c r="BI12" s="528"/>
      <c r="BJ12" s="528"/>
      <c r="BK12" s="528"/>
      <c r="BL12" s="528"/>
      <c r="BM12" s="528"/>
      <c r="BN12" s="528"/>
      <c r="BO12" s="528"/>
      <c r="BP12" s="528"/>
      <c r="BQ12" s="528"/>
      <c r="BR12" s="528"/>
      <c r="BS12" s="528"/>
      <c r="BT12" s="528"/>
      <c r="BU12" s="528"/>
      <c r="BV12" s="528"/>
      <c r="BW12" s="528"/>
      <c r="BX12" s="528"/>
      <c r="BY12" s="528"/>
      <c r="BZ12" s="528"/>
      <c r="CA12" s="528"/>
      <c r="CB12" s="528"/>
      <c r="CC12" s="528"/>
      <c r="CD12" s="528"/>
      <c r="CE12" s="528"/>
      <c r="CF12" s="528"/>
      <c r="CG12" s="528"/>
      <c r="CH12" s="528"/>
      <c r="CI12" s="528"/>
      <c r="CJ12" s="528"/>
      <c r="CK12" s="528"/>
      <c r="CL12" s="528"/>
      <c r="CM12" s="528"/>
      <c r="CN12" s="528"/>
      <c r="CO12" s="528"/>
      <c r="CP12" s="528"/>
      <c r="CQ12" s="528"/>
      <c r="CR12" s="528"/>
      <c r="CS12" s="528"/>
      <c r="CT12" s="528"/>
      <c r="CU12" s="528"/>
      <c r="CV12" s="528"/>
      <c r="CW12" s="528"/>
      <c r="CX12" s="528"/>
      <c r="CY12" s="528"/>
      <c r="CZ12" s="528"/>
      <c r="DA12" s="528"/>
      <c r="DB12" s="528"/>
      <c r="DC12" s="528"/>
      <c r="DD12" s="528"/>
      <c r="DE12" s="528"/>
      <c r="DF12" s="528"/>
      <c r="DG12" s="528"/>
      <c r="DH12" s="528"/>
      <c r="DI12" s="528"/>
      <c r="DJ12" s="528"/>
      <c r="DK12" s="528"/>
      <c r="DL12" s="528"/>
      <c r="DM12" s="528"/>
      <c r="DN12" s="528"/>
      <c r="DO12" s="528"/>
      <c r="DP12" s="528"/>
      <c r="DQ12" s="528"/>
      <c r="DR12" s="528"/>
      <c r="DS12" s="528"/>
      <c r="DT12" s="528"/>
      <c r="DU12" s="528"/>
      <c r="DV12" s="528"/>
      <c r="DW12" s="528"/>
      <c r="DX12" s="528"/>
      <c r="DY12" s="528"/>
      <c r="DZ12" s="528"/>
      <c r="EA12" s="528"/>
      <c r="EB12" s="528"/>
      <c r="EC12" s="528"/>
      <c r="ED12" s="528"/>
      <c r="EE12" s="528"/>
      <c r="EF12" s="528"/>
      <c r="EG12" s="528"/>
      <c r="EH12" s="528"/>
      <c r="EI12" s="528"/>
      <c r="EJ12" s="528"/>
      <c r="EK12" s="528"/>
      <c r="EL12" s="528"/>
      <c r="EM12" s="528"/>
      <c r="EN12" s="528"/>
      <c r="EO12" s="528"/>
      <c r="EP12" s="528"/>
      <c r="EQ12" s="528"/>
      <c r="ER12" s="528"/>
      <c r="ES12" s="528"/>
      <c r="ET12" s="528"/>
      <c r="EU12" s="528"/>
      <c r="EV12" s="528"/>
      <c r="EW12" s="528"/>
      <c r="EX12" s="528"/>
      <c r="EY12" s="528"/>
      <c r="EZ12" s="528"/>
      <c r="FA12" s="528"/>
      <c r="FB12" s="528"/>
      <c r="FC12" s="528"/>
      <c r="FD12" s="528"/>
      <c r="FE12" s="528"/>
      <c r="FF12" s="528"/>
      <c r="FG12" s="528"/>
      <c r="FH12" s="528"/>
      <c r="FI12" s="528"/>
      <c r="FJ12" s="528"/>
      <c r="FK12" s="528"/>
      <c r="FL12" s="528"/>
      <c r="FM12" s="528"/>
      <c r="FN12" s="528"/>
      <c r="FO12" s="528"/>
      <c r="FP12" s="528"/>
      <c r="FQ12" s="528"/>
      <c r="FR12" s="528"/>
      <c r="FS12" s="528"/>
      <c r="FT12" s="528"/>
      <c r="FU12" s="528"/>
      <c r="FV12" s="528"/>
      <c r="FW12" s="528"/>
      <c r="FX12" s="528"/>
      <c r="FY12" s="528"/>
      <c r="FZ12" s="528"/>
      <c r="GA12" s="528"/>
      <c r="GB12" s="528"/>
      <c r="GC12" s="528"/>
      <c r="GD12" s="528"/>
      <c r="GE12" s="528"/>
      <c r="GF12" s="528"/>
      <c r="GG12" s="528"/>
      <c r="GH12" s="528"/>
      <c r="GI12" s="528"/>
      <c r="GJ12" s="528"/>
      <c r="GK12" s="528"/>
      <c r="GL12" s="528"/>
      <c r="GM12" s="528"/>
      <c r="GN12" s="528"/>
    </row>
    <row r="13" spans="1:196" s="543" customFormat="1" ht="8.1" customHeight="1" x14ac:dyDescent="0.2">
      <c r="A13" s="608"/>
      <c r="B13" s="608"/>
      <c r="C13" s="608"/>
      <c r="D13" s="607"/>
      <c r="E13" s="595"/>
      <c r="F13" s="607"/>
      <c r="G13" s="607"/>
      <c r="H13" s="607"/>
      <c r="I13" s="639"/>
      <c r="J13" s="640"/>
      <c r="K13" s="640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528"/>
      <c r="X13" s="597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528"/>
      <c r="AL13" s="528"/>
      <c r="AM13" s="528"/>
      <c r="AN13" s="528"/>
      <c r="AO13" s="528"/>
      <c r="AP13" s="528"/>
      <c r="AQ13" s="528"/>
      <c r="AR13" s="528"/>
      <c r="AS13" s="528"/>
      <c r="AT13" s="528"/>
      <c r="AU13" s="528"/>
      <c r="AV13" s="528"/>
      <c r="AW13" s="528"/>
      <c r="AX13" s="528"/>
      <c r="AY13" s="528"/>
      <c r="AZ13" s="528"/>
      <c r="BA13" s="528"/>
      <c r="BB13" s="528"/>
      <c r="BC13" s="528"/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528"/>
      <c r="BQ13" s="528"/>
      <c r="BR13" s="528"/>
      <c r="BS13" s="528"/>
      <c r="BT13" s="528"/>
      <c r="BU13" s="528"/>
      <c r="BV13" s="528"/>
      <c r="BW13" s="528"/>
      <c r="BX13" s="528"/>
      <c r="BY13" s="528"/>
      <c r="BZ13" s="528"/>
      <c r="CA13" s="528"/>
      <c r="CB13" s="528"/>
      <c r="CC13" s="528"/>
      <c r="CD13" s="528"/>
      <c r="CE13" s="528"/>
      <c r="CF13" s="528"/>
      <c r="CG13" s="528"/>
      <c r="CH13" s="528"/>
      <c r="CI13" s="528"/>
      <c r="CJ13" s="528"/>
      <c r="CK13" s="528"/>
      <c r="CL13" s="528"/>
      <c r="CM13" s="528"/>
      <c r="CN13" s="528"/>
      <c r="CO13" s="528"/>
      <c r="CP13" s="528"/>
      <c r="CQ13" s="528"/>
      <c r="CR13" s="528"/>
      <c r="CS13" s="528"/>
      <c r="CT13" s="528"/>
      <c r="CU13" s="528"/>
      <c r="CV13" s="528"/>
      <c r="CW13" s="528"/>
      <c r="CX13" s="528"/>
      <c r="CY13" s="528"/>
      <c r="CZ13" s="528"/>
      <c r="DA13" s="528"/>
      <c r="DB13" s="528"/>
      <c r="DC13" s="528"/>
      <c r="DD13" s="528"/>
      <c r="DE13" s="528"/>
      <c r="DF13" s="528"/>
      <c r="DG13" s="528"/>
      <c r="DH13" s="528"/>
      <c r="DI13" s="528"/>
      <c r="DJ13" s="528"/>
      <c r="DK13" s="528"/>
      <c r="DL13" s="528"/>
      <c r="DM13" s="528"/>
      <c r="DN13" s="528"/>
      <c r="DO13" s="528"/>
      <c r="DP13" s="528"/>
      <c r="DQ13" s="528"/>
      <c r="DR13" s="528"/>
      <c r="DS13" s="528"/>
      <c r="DT13" s="528"/>
      <c r="DU13" s="528"/>
      <c r="DV13" s="528"/>
      <c r="DW13" s="528"/>
      <c r="DX13" s="528"/>
      <c r="DY13" s="528"/>
      <c r="DZ13" s="528"/>
      <c r="EA13" s="528"/>
      <c r="EB13" s="528"/>
      <c r="EC13" s="528"/>
      <c r="ED13" s="528"/>
      <c r="EE13" s="528"/>
      <c r="EF13" s="528"/>
      <c r="EG13" s="528"/>
      <c r="EH13" s="528"/>
      <c r="EI13" s="528"/>
      <c r="EJ13" s="528"/>
      <c r="EK13" s="528"/>
      <c r="EL13" s="528"/>
      <c r="EM13" s="528"/>
      <c r="EN13" s="528"/>
      <c r="EO13" s="528"/>
      <c r="EP13" s="528"/>
      <c r="EQ13" s="528"/>
      <c r="ER13" s="528"/>
      <c r="ES13" s="528"/>
      <c r="ET13" s="528"/>
      <c r="EU13" s="528"/>
      <c r="EV13" s="528"/>
      <c r="EW13" s="528"/>
      <c r="EX13" s="528"/>
      <c r="EY13" s="528"/>
      <c r="EZ13" s="528"/>
      <c r="FA13" s="528"/>
      <c r="FB13" s="528"/>
      <c r="FC13" s="528"/>
      <c r="FD13" s="528"/>
      <c r="FE13" s="528"/>
      <c r="FF13" s="528"/>
      <c r="FG13" s="528"/>
      <c r="FH13" s="528"/>
      <c r="FI13" s="528"/>
      <c r="FJ13" s="528"/>
      <c r="FK13" s="528"/>
      <c r="FL13" s="528"/>
      <c r="FM13" s="528"/>
      <c r="FN13" s="528"/>
      <c r="FO13" s="528"/>
      <c r="FP13" s="528"/>
      <c r="FQ13" s="528"/>
      <c r="FR13" s="528"/>
      <c r="FS13" s="528"/>
      <c r="FT13" s="528"/>
      <c r="FU13" s="528"/>
      <c r="FV13" s="528"/>
      <c r="FW13" s="528"/>
      <c r="FX13" s="528"/>
      <c r="FY13" s="528"/>
      <c r="FZ13" s="528"/>
      <c r="GA13" s="528"/>
      <c r="GB13" s="528"/>
      <c r="GC13" s="528"/>
      <c r="GD13" s="528"/>
      <c r="GE13" s="528"/>
      <c r="GF13" s="528"/>
      <c r="GG13" s="528"/>
      <c r="GH13" s="528"/>
      <c r="GI13" s="528"/>
      <c r="GJ13" s="528"/>
      <c r="GK13" s="528"/>
      <c r="GL13" s="528"/>
      <c r="GM13" s="528"/>
      <c r="GN13" s="528"/>
    </row>
    <row r="14" spans="1:196" s="557" customFormat="1" ht="14.25" customHeight="1" x14ac:dyDescent="0.25">
      <c r="A14" s="610"/>
      <c r="B14" s="610" t="s">
        <v>513</v>
      </c>
      <c r="C14" s="620"/>
      <c r="D14" s="595"/>
      <c r="E14" s="595"/>
      <c r="F14" s="595"/>
      <c r="G14" s="595"/>
      <c r="H14" s="610"/>
      <c r="I14" s="642">
        <v>16.622290810615791</v>
      </c>
      <c r="J14" s="643"/>
      <c r="K14" s="643"/>
      <c r="L14" s="644">
        <v>12.812725349110185</v>
      </c>
      <c r="M14" s="642"/>
      <c r="N14" s="644">
        <v>26.036174390385181</v>
      </c>
      <c r="O14" s="642"/>
      <c r="P14" s="644">
        <v>29.102949211916801</v>
      </c>
      <c r="Q14" s="642"/>
      <c r="R14" s="644">
        <v>21.852200318570983</v>
      </c>
      <c r="S14" s="642"/>
      <c r="T14" s="644">
        <v>16.508604952298018</v>
      </c>
      <c r="U14" s="642"/>
      <c r="V14" s="644">
        <v>6.9286258681580559</v>
      </c>
      <c r="W14" s="528"/>
      <c r="X14" s="597"/>
      <c r="Y14" s="528"/>
      <c r="Z14" s="528"/>
      <c r="AA14" s="528"/>
      <c r="AB14" s="528"/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8"/>
      <c r="AS14" s="528"/>
      <c r="AT14" s="528"/>
      <c r="AU14" s="528"/>
      <c r="AV14" s="528"/>
      <c r="AW14" s="528"/>
      <c r="AX14" s="528"/>
      <c r="AY14" s="528"/>
      <c r="AZ14" s="528"/>
      <c r="BA14" s="528"/>
      <c r="BB14" s="528"/>
      <c r="BC14" s="528"/>
      <c r="BD14" s="528"/>
      <c r="BE14" s="528"/>
      <c r="BF14" s="528"/>
      <c r="BG14" s="528"/>
      <c r="BH14" s="528"/>
      <c r="BI14" s="528"/>
      <c r="BJ14" s="528"/>
      <c r="BK14" s="528"/>
      <c r="BL14" s="528"/>
      <c r="BM14" s="528"/>
      <c r="BN14" s="528"/>
      <c r="BO14" s="528"/>
      <c r="BP14" s="528"/>
      <c r="BQ14" s="528"/>
      <c r="BR14" s="528"/>
      <c r="BS14" s="528"/>
      <c r="BT14" s="528"/>
      <c r="BU14" s="528"/>
      <c r="BV14" s="528"/>
      <c r="BW14" s="528"/>
      <c r="BX14" s="528"/>
      <c r="BY14" s="528"/>
      <c r="BZ14" s="528"/>
      <c r="CA14" s="528"/>
      <c r="CB14" s="528"/>
      <c r="CC14" s="528"/>
      <c r="CD14" s="528"/>
      <c r="CE14" s="528"/>
      <c r="CF14" s="528"/>
      <c r="CG14" s="528"/>
      <c r="CH14" s="528"/>
      <c r="CI14" s="528"/>
      <c r="CJ14" s="528"/>
      <c r="CK14" s="528"/>
      <c r="CL14" s="528"/>
      <c r="CM14" s="528"/>
      <c r="CN14" s="528"/>
      <c r="CO14" s="528"/>
      <c r="CP14" s="528"/>
      <c r="CQ14" s="528"/>
      <c r="CR14" s="528"/>
      <c r="CS14" s="528"/>
      <c r="CT14" s="528"/>
      <c r="CU14" s="528"/>
      <c r="CV14" s="528"/>
      <c r="CW14" s="528"/>
      <c r="CX14" s="528"/>
      <c r="CY14" s="528"/>
      <c r="CZ14" s="528"/>
      <c r="DA14" s="528"/>
      <c r="DB14" s="528"/>
      <c r="DC14" s="528"/>
      <c r="DD14" s="528"/>
      <c r="DE14" s="528"/>
      <c r="DF14" s="528"/>
      <c r="DG14" s="528"/>
      <c r="DH14" s="528"/>
      <c r="DI14" s="528"/>
      <c r="DJ14" s="528"/>
      <c r="DK14" s="528"/>
      <c r="DL14" s="528"/>
      <c r="DM14" s="528"/>
      <c r="DN14" s="528"/>
      <c r="DO14" s="528"/>
      <c r="DP14" s="528"/>
      <c r="DQ14" s="528"/>
      <c r="DR14" s="528"/>
      <c r="DS14" s="528"/>
      <c r="DT14" s="528"/>
      <c r="DU14" s="528"/>
      <c r="DV14" s="528"/>
      <c r="DW14" s="528"/>
      <c r="DX14" s="528"/>
      <c r="DY14" s="528"/>
      <c r="DZ14" s="528"/>
      <c r="EA14" s="528"/>
      <c r="EB14" s="528"/>
      <c r="EC14" s="528"/>
      <c r="ED14" s="528"/>
      <c r="EE14" s="528"/>
      <c r="EF14" s="528"/>
      <c r="EG14" s="528"/>
      <c r="EH14" s="528"/>
      <c r="EI14" s="528"/>
      <c r="EJ14" s="528"/>
      <c r="EK14" s="528"/>
      <c r="EL14" s="528"/>
      <c r="EM14" s="528"/>
      <c r="EN14" s="528"/>
      <c r="EO14" s="528"/>
      <c r="EP14" s="528"/>
      <c r="EQ14" s="528"/>
      <c r="ER14" s="528"/>
      <c r="ES14" s="528"/>
      <c r="ET14" s="528"/>
      <c r="EU14" s="528"/>
      <c r="EV14" s="528"/>
      <c r="EW14" s="528"/>
      <c r="EX14" s="528"/>
      <c r="EY14" s="528"/>
      <c r="EZ14" s="528"/>
      <c r="FA14" s="528"/>
      <c r="FB14" s="528"/>
      <c r="FC14" s="528"/>
      <c r="FD14" s="528"/>
      <c r="FE14" s="528"/>
      <c r="FF14" s="528"/>
      <c r="FG14" s="528"/>
      <c r="FH14" s="528"/>
      <c r="FI14" s="528"/>
      <c r="FJ14" s="528"/>
      <c r="FK14" s="528"/>
      <c r="FL14" s="528"/>
      <c r="FM14" s="528"/>
      <c r="FN14" s="528"/>
      <c r="FO14" s="528"/>
      <c r="FP14" s="528"/>
      <c r="FQ14" s="528"/>
      <c r="FR14" s="528"/>
      <c r="FS14" s="528"/>
      <c r="FT14" s="528"/>
      <c r="FU14" s="528"/>
      <c r="FV14" s="528"/>
      <c r="FW14" s="528"/>
      <c r="FX14" s="528"/>
      <c r="FY14" s="528"/>
      <c r="FZ14" s="528"/>
      <c r="GA14" s="528"/>
      <c r="GB14" s="528"/>
      <c r="GC14" s="528"/>
      <c r="GD14" s="528"/>
      <c r="GE14" s="528"/>
      <c r="GF14" s="528"/>
      <c r="GG14" s="528"/>
      <c r="GH14" s="528"/>
      <c r="GI14" s="528"/>
      <c r="GJ14" s="528"/>
      <c r="GK14" s="528"/>
      <c r="GL14" s="528"/>
      <c r="GM14" s="528"/>
      <c r="GN14" s="528"/>
    </row>
    <row r="15" spans="1:196" s="543" customFormat="1" ht="12.75" customHeight="1" x14ac:dyDescent="0.25">
      <c r="A15" s="595"/>
      <c r="B15" s="611"/>
      <c r="C15" s="440"/>
      <c r="D15" s="440"/>
      <c r="E15" s="616"/>
      <c r="F15" s="613"/>
      <c r="G15" s="610"/>
      <c r="H15" s="595"/>
      <c r="I15" s="642"/>
      <c r="J15" s="645"/>
      <c r="K15" s="645"/>
      <c r="L15" s="642"/>
      <c r="M15" s="642"/>
      <c r="N15" s="642"/>
      <c r="O15" s="642"/>
      <c r="P15" s="642"/>
      <c r="Q15" s="642"/>
      <c r="R15" s="642"/>
      <c r="S15" s="642"/>
      <c r="T15" s="642"/>
      <c r="U15" s="642"/>
      <c r="V15" s="642"/>
      <c r="W15" s="528"/>
      <c r="X15" s="597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528"/>
      <c r="BQ15" s="528"/>
      <c r="BR15" s="528"/>
      <c r="BS15" s="528"/>
      <c r="BT15" s="528"/>
      <c r="BU15" s="528"/>
      <c r="BV15" s="528"/>
      <c r="BW15" s="528"/>
      <c r="BX15" s="528"/>
      <c r="BY15" s="528"/>
      <c r="BZ15" s="528"/>
      <c r="CA15" s="528"/>
      <c r="CB15" s="528"/>
      <c r="CC15" s="528"/>
      <c r="CD15" s="528"/>
      <c r="CE15" s="528"/>
      <c r="CF15" s="528"/>
      <c r="CG15" s="528"/>
      <c r="CH15" s="528"/>
      <c r="CI15" s="528"/>
      <c r="CJ15" s="528"/>
      <c r="CK15" s="528"/>
      <c r="CL15" s="528"/>
      <c r="CM15" s="528"/>
      <c r="CN15" s="528"/>
      <c r="CO15" s="528"/>
      <c r="CP15" s="528"/>
      <c r="CQ15" s="528"/>
      <c r="CR15" s="528"/>
      <c r="CS15" s="528"/>
      <c r="CT15" s="528"/>
      <c r="CU15" s="528"/>
      <c r="CV15" s="528"/>
      <c r="CW15" s="528"/>
      <c r="CX15" s="528"/>
      <c r="CY15" s="528"/>
      <c r="CZ15" s="528"/>
      <c r="DA15" s="528"/>
      <c r="DB15" s="528"/>
      <c r="DC15" s="528"/>
      <c r="DD15" s="528"/>
      <c r="DE15" s="528"/>
      <c r="DF15" s="528"/>
      <c r="DG15" s="528"/>
      <c r="DH15" s="528"/>
      <c r="DI15" s="528"/>
      <c r="DJ15" s="528"/>
      <c r="DK15" s="528"/>
      <c r="DL15" s="528"/>
      <c r="DM15" s="528"/>
      <c r="DN15" s="528"/>
      <c r="DO15" s="528"/>
      <c r="DP15" s="528"/>
      <c r="DQ15" s="528"/>
      <c r="DR15" s="528"/>
      <c r="DS15" s="528"/>
      <c r="DT15" s="528"/>
      <c r="DU15" s="528"/>
      <c r="DV15" s="528"/>
      <c r="DW15" s="528"/>
      <c r="DX15" s="528"/>
      <c r="DY15" s="528"/>
      <c r="DZ15" s="528"/>
      <c r="EA15" s="528"/>
      <c r="EB15" s="528"/>
      <c r="EC15" s="528"/>
      <c r="ED15" s="528"/>
      <c r="EE15" s="528"/>
      <c r="EF15" s="528"/>
      <c r="EG15" s="528"/>
      <c r="EH15" s="528"/>
      <c r="EI15" s="528"/>
      <c r="EJ15" s="528"/>
      <c r="EK15" s="528"/>
      <c r="EL15" s="528"/>
      <c r="EM15" s="528"/>
      <c r="EN15" s="528"/>
      <c r="EO15" s="528"/>
      <c r="EP15" s="528"/>
      <c r="EQ15" s="528"/>
      <c r="ER15" s="528"/>
      <c r="ES15" s="528"/>
      <c r="ET15" s="528"/>
      <c r="EU15" s="528"/>
      <c r="EV15" s="528"/>
      <c r="EW15" s="528"/>
      <c r="EX15" s="528"/>
      <c r="EY15" s="528"/>
      <c r="EZ15" s="528"/>
      <c r="FA15" s="528"/>
      <c r="FB15" s="528"/>
      <c r="FC15" s="528"/>
      <c r="FD15" s="528"/>
      <c r="FE15" s="528"/>
      <c r="FF15" s="528"/>
      <c r="FG15" s="528"/>
      <c r="FH15" s="528"/>
      <c r="FI15" s="528"/>
      <c r="FJ15" s="528"/>
      <c r="FK15" s="528"/>
      <c r="FL15" s="528"/>
      <c r="FM15" s="528"/>
      <c r="FN15" s="528"/>
      <c r="FO15" s="528"/>
      <c r="FP15" s="528"/>
      <c r="FQ15" s="528"/>
      <c r="FR15" s="528"/>
      <c r="FS15" s="528"/>
      <c r="FT15" s="528"/>
      <c r="FU15" s="528"/>
      <c r="FV15" s="528"/>
      <c r="FW15" s="528"/>
      <c r="FX15" s="528"/>
      <c r="FY15" s="528"/>
      <c r="FZ15" s="528"/>
      <c r="GA15" s="528"/>
      <c r="GB15" s="528"/>
      <c r="GC15" s="528"/>
      <c r="GD15" s="528"/>
      <c r="GE15" s="528"/>
      <c r="GF15" s="528"/>
      <c r="GG15" s="528"/>
      <c r="GH15" s="528"/>
      <c r="GI15" s="528"/>
      <c r="GJ15" s="528"/>
      <c r="GK15" s="528"/>
      <c r="GL15" s="528"/>
      <c r="GM15" s="528"/>
      <c r="GN15" s="528"/>
    </row>
    <row r="16" spans="1:196" s="543" customFormat="1" ht="12.75" customHeight="1" x14ac:dyDescent="0.25">
      <c r="A16" s="595"/>
      <c r="B16" s="611" t="s">
        <v>2053</v>
      </c>
      <c r="C16" s="440"/>
      <c r="D16" s="440"/>
      <c r="E16" s="616"/>
      <c r="F16" s="613"/>
      <c r="G16" s="595"/>
      <c r="H16" s="595"/>
      <c r="I16" s="642">
        <v>13.76587889778946</v>
      </c>
      <c r="J16" s="645"/>
      <c r="K16" s="645"/>
      <c r="L16" s="644">
        <v>12.52618349392543</v>
      </c>
      <c r="M16" s="644"/>
      <c r="N16" s="644">
        <v>21.427116572747639</v>
      </c>
      <c r="O16" s="644"/>
      <c r="P16" s="644">
        <v>24.232141074871169</v>
      </c>
      <c r="Q16" s="644"/>
      <c r="R16" s="644">
        <v>18.39718610986586</v>
      </c>
      <c r="S16" s="644"/>
      <c r="T16" s="644">
        <v>13.189068183938065</v>
      </c>
      <c r="U16" s="644"/>
      <c r="V16" s="644">
        <v>5.168987190264378</v>
      </c>
      <c r="W16" s="528"/>
      <c r="X16" s="597"/>
      <c r="Y16" s="528"/>
      <c r="Z16" s="528"/>
      <c r="AA16" s="528"/>
      <c r="AB16" s="528"/>
      <c r="AC16" s="528"/>
      <c r="AD16" s="528"/>
      <c r="AE16" s="528"/>
      <c r="AF16" s="528"/>
      <c r="AG16" s="528"/>
      <c r="AH16" s="528"/>
      <c r="AI16" s="528"/>
      <c r="AJ16" s="528"/>
      <c r="AK16" s="528"/>
      <c r="AL16" s="528"/>
      <c r="AM16" s="528"/>
      <c r="AN16" s="528"/>
      <c r="AO16" s="528"/>
      <c r="AP16" s="528"/>
      <c r="AQ16" s="528"/>
      <c r="AR16" s="528"/>
      <c r="AS16" s="528"/>
      <c r="AT16" s="528"/>
      <c r="AU16" s="528"/>
      <c r="AV16" s="528"/>
      <c r="AW16" s="528"/>
      <c r="AX16" s="528"/>
      <c r="AY16" s="528"/>
      <c r="AZ16" s="528"/>
      <c r="BA16" s="528"/>
      <c r="BB16" s="528"/>
      <c r="BC16" s="528"/>
      <c r="BD16" s="528"/>
      <c r="BE16" s="528"/>
      <c r="BF16" s="528"/>
      <c r="BG16" s="528"/>
      <c r="BH16" s="528"/>
      <c r="BI16" s="528"/>
      <c r="BJ16" s="528"/>
      <c r="BK16" s="528"/>
      <c r="BL16" s="528"/>
      <c r="BM16" s="528"/>
      <c r="BN16" s="528"/>
      <c r="BO16" s="528"/>
      <c r="BP16" s="528"/>
      <c r="BQ16" s="528"/>
      <c r="BR16" s="528"/>
      <c r="BS16" s="528"/>
      <c r="BT16" s="528"/>
      <c r="BU16" s="528"/>
      <c r="BV16" s="528"/>
      <c r="BW16" s="528"/>
      <c r="BX16" s="528"/>
      <c r="BY16" s="528"/>
      <c r="BZ16" s="528"/>
      <c r="CA16" s="528"/>
      <c r="CB16" s="528"/>
      <c r="CC16" s="528"/>
      <c r="CD16" s="528"/>
      <c r="CE16" s="528"/>
      <c r="CF16" s="528"/>
      <c r="CG16" s="528"/>
      <c r="CH16" s="528"/>
      <c r="CI16" s="528"/>
      <c r="CJ16" s="528"/>
      <c r="CK16" s="528"/>
      <c r="CL16" s="528"/>
      <c r="CM16" s="528"/>
      <c r="CN16" s="528"/>
      <c r="CO16" s="528"/>
      <c r="CP16" s="528"/>
      <c r="CQ16" s="528"/>
      <c r="CR16" s="528"/>
      <c r="CS16" s="528"/>
      <c r="CT16" s="528"/>
      <c r="CU16" s="528"/>
      <c r="CV16" s="528"/>
      <c r="CW16" s="528"/>
      <c r="CX16" s="528"/>
      <c r="CY16" s="528"/>
      <c r="CZ16" s="528"/>
      <c r="DA16" s="528"/>
      <c r="DB16" s="528"/>
      <c r="DC16" s="528"/>
      <c r="DD16" s="528"/>
      <c r="DE16" s="528"/>
      <c r="DF16" s="528"/>
      <c r="DG16" s="528"/>
      <c r="DH16" s="528"/>
      <c r="DI16" s="528"/>
      <c r="DJ16" s="528"/>
      <c r="DK16" s="528"/>
      <c r="DL16" s="528"/>
      <c r="DM16" s="528"/>
      <c r="DN16" s="528"/>
      <c r="DO16" s="528"/>
      <c r="DP16" s="528"/>
      <c r="DQ16" s="528"/>
      <c r="DR16" s="528"/>
      <c r="DS16" s="528"/>
      <c r="DT16" s="528"/>
      <c r="DU16" s="528"/>
      <c r="DV16" s="528"/>
      <c r="DW16" s="528"/>
      <c r="DX16" s="528"/>
      <c r="DY16" s="528"/>
      <c r="DZ16" s="528"/>
      <c r="EA16" s="528"/>
      <c r="EB16" s="528"/>
      <c r="EC16" s="528"/>
      <c r="ED16" s="528"/>
      <c r="EE16" s="528"/>
      <c r="EF16" s="528"/>
      <c r="EG16" s="528"/>
      <c r="EH16" s="528"/>
      <c r="EI16" s="528"/>
      <c r="EJ16" s="528"/>
      <c r="EK16" s="528"/>
      <c r="EL16" s="528"/>
      <c r="EM16" s="528"/>
      <c r="EN16" s="528"/>
      <c r="EO16" s="528"/>
      <c r="EP16" s="528"/>
      <c r="EQ16" s="528"/>
      <c r="ER16" s="528"/>
      <c r="ES16" s="528"/>
      <c r="ET16" s="528"/>
      <c r="EU16" s="528"/>
      <c r="EV16" s="528"/>
      <c r="EW16" s="528"/>
      <c r="EX16" s="528"/>
      <c r="EY16" s="528"/>
      <c r="EZ16" s="528"/>
      <c r="FA16" s="528"/>
      <c r="FB16" s="528"/>
      <c r="FC16" s="528"/>
      <c r="FD16" s="528"/>
      <c r="FE16" s="528"/>
      <c r="FF16" s="528"/>
      <c r="FG16" s="528"/>
      <c r="FH16" s="528"/>
      <c r="FI16" s="528"/>
      <c r="FJ16" s="528"/>
      <c r="FK16" s="528"/>
      <c r="FL16" s="528"/>
      <c r="FM16" s="528"/>
      <c r="FN16" s="528"/>
      <c r="FO16" s="528"/>
      <c r="FP16" s="528"/>
      <c r="FQ16" s="528"/>
      <c r="FR16" s="528"/>
      <c r="FS16" s="528"/>
      <c r="FT16" s="528"/>
      <c r="FU16" s="528"/>
      <c r="FV16" s="528"/>
      <c r="FW16" s="528"/>
      <c r="FX16" s="528"/>
      <c r="FY16" s="528"/>
      <c r="FZ16" s="528"/>
      <c r="GA16" s="528"/>
      <c r="GB16" s="528"/>
      <c r="GC16" s="528"/>
      <c r="GD16" s="528"/>
      <c r="GE16" s="528"/>
      <c r="GF16" s="528"/>
      <c r="GG16" s="528"/>
      <c r="GH16" s="528"/>
      <c r="GI16" s="528"/>
      <c r="GJ16" s="528"/>
      <c r="GK16" s="528"/>
      <c r="GL16" s="528"/>
      <c r="GM16" s="528"/>
      <c r="GN16" s="528"/>
    </row>
    <row r="17" spans="1:196" s="543" customFormat="1" ht="6.75" customHeight="1" x14ac:dyDescent="0.25">
      <c r="A17" s="595"/>
      <c r="B17" s="611"/>
      <c r="C17" s="440"/>
      <c r="D17" s="440"/>
      <c r="E17" s="616"/>
      <c r="F17" s="613"/>
      <c r="G17" s="595"/>
      <c r="H17" s="595"/>
      <c r="I17" s="646"/>
      <c r="J17" s="645"/>
      <c r="K17" s="645"/>
      <c r="L17" s="647"/>
      <c r="M17" s="647"/>
      <c r="N17" s="647"/>
      <c r="O17" s="647"/>
      <c r="P17" s="647"/>
      <c r="Q17" s="647"/>
      <c r="R17" s="647"/>
      <c r="S17" s="647"/>
      <c r="T17" s="647"/>
      <c r="U17" s="647"/>
      <c r="V17" s="647"/>
      <c r="W17" s="528"/>
      <c r="X17" s="597"/>
      <c r="Y17" s="528"/>
      <c r="Z17" s="528"/>
      <c r="AA17" s="528"/>
      <c r="AB17" s="528"/>
      <c r="AC17" s="528"/>
      <c r="AD17" s="528"/>
      <c r="AE17" s="528"/>
      <c r="AF17" s="528"/>
      <c r="AG17" s="528"/>
      <c r="AH17" s="528"/>
      <c r="AI17" s="528"/>
      <c r="AJ17" s="528"/>
      <c r="AK17" s="528"/>
      <c r="AL17" s="528"/>
      <c r="AM17" s="528"/>
      <c r="AN17" s="528"/>
      <c r="AO17" s="528"/>
      <c r="AP17" s="528"/>
      <c r="AQ17" s="528"/>
      <c r="AR17" s="528"/>
      <c r="AS17" s="528"/>
      <c r="AT17" s="528"/>
      <c r="AU17" s="528"/>
      <c r="AV17" s="528"/>
      <c r="AW17" s="528"/>
      <c r="AX17" s="528"/>
      <c r="AY17" s="528"/>
      <c r="AZ17" s="528"/>
      <c r="BA17" s="528"/>
      <c r="BB17" s="528"/>
      <c r="BC17" s="528"/>
      <c r="BD17" s="528"/>
      <c r="BE17" s="528"/>
      <c r="BF17" s="528"/>
      <c r="BG17" s="528"/>
      <c r="BH17" s="528"/>
      <c r="BI17" s="528"/>
      <c r="BJ17" s="528"/>
      <c r="BK17" s="528"/>
      <c r="BL17" s="528"/>
      <c r="BM17" s="528"/>
      <c r="BN17" s="528"/>
      <c r="BO17" s="528"/>
      <c r="BP17" s="528"/>
      <c r="BQ17" s="528"/>
      <c r="BR17" s="528"/>
      <c r="BS17" s="528"/>
      <c r="BT17" s="528"/>
      <c r="BU17" s="528"/>
      <c r="BV17" s="528"/>
      <c r="BW17" s="528"/>
      <c r="BX17" s="528"/>
      <c r="BY17" s="528"/>
      <c r="BZ17" s="528"/>
      <c r="CA17" s="528"/>
      <c r="CB17" s="528"/>
      <c r="CC17" s="528"/>
      <c r="CD17" s="528"/>
      <c r="CE17" s="528"/>
      <c r="CF17" s="528"/>
      <c r="CG17" s="528"/>
      <c r="CH17" s="528"/>
      <c r="CI17" s="528"/>
      <c r="CJ17" s="528"/>
      <c r="CK17" s="528"/>
      <c r="CL17" s="528"/>
      <c r="CM17" s="528"/>
      <c r="CN17" s="528"/>
      <c r="CO17" s="528"/>
      <c r="CP17" s="528"/>
      <c r="CQ17" s="528"/>
      <c r="CR17" s="528"/>
      <c r="CS17" s="528"/>
      <c r="CT17" s="528"/>
      <c r="CU17" s="528"/>
      <c r="CV17" s="528"/>
      <c r="CW17" s="528"/>
      <c r="CX17" s="528"/>
      <c r="CY17" s="528"/>
      <c r="CZ17" s="528"/>
      <c r="DA17" s="528"/>
      <c r="DB17" s="528"/>
      <c r="DC17" s="528"/>
      <c r="DD17" s="528"/>
      <c r="DE17" s="528"/>
      <c r="DF17" s="528"/>
      <c r="DG17" s="528"/>
      <c r="DH17" s="528"/>
      <c r="DI17" s="528"/>
      <c r="DJ17" s="528"/>
      <c r="DK17" s="528"/>
      <c r="DL17" s="528"/>
      <c r="DM17" s="528"/>
      <c r="DN17" s="528"/>
      <c r="DO17" s="528"/>
      <c r="DP17" s="528"/>
      <c r="DQ17" s="528"/>
      <c r="DR17" s="528"/>
      <c r="DS17" s="528"/>
      <c r="DT17" s="528"/>
      <c r="DU17" s="528"/>
      <c r="DV17" s="528"/>
      <c r="DW17" s="528"/>
      <c r="DX17" s="528"/>
      <c r="DY17" s="528"/>
      <c r="DZ17" s="528"/>
      <c r="EA17" s="528"/>
      <c r="EB17" s="528"/>
      <c r="EC17" s="528"/>
      <c r="ED17" s="528"/>
      <c r="EE17" s="528"/>
      <c r="EF17" s="528"/>
      <c r="EG17" s="528"/>
      <c r="EH17" s="528"/>
      <c r="EI17" s="528"/>
      <c r="EJ17" s="528"/>
      <c r="EK17" s="528"/>
      <c r="EL17" s="528"/>
      <c r="EM17" s="528"/>
      <c r="EN17" s="528"/>
      <c r="EO17" s="528"/>
      <c r="EP17" s="528"/>
      <c r="EQ17" s="528"/>
      <c r="ER17" s="528"/>
      <c r="ES17" s="528"/>
      <c r="ET17" s="528"/>
      <c r="EU17" s="528"/>
      <c r="EV17" s="528"/>
      <c r="EW17" s="528"/>
      <c r="EX17" s="528"/>
      <c r="EY17" s="528"/>
      <c r="EZ17" s="528"/>
      <c r="FA17" s="528"/>
      <c r="FB17" s="528"/>
      <c r="FC17" s="528"/>
      <c r="FD17" s="528"/>
      <c r="FE17" s="528"/>
      <c r="FF17" s="528"/>
      <c r="FG17" s="528"/>
      <c r="FH17" s="528"/>
      <c r="FI17" s="528"/>
      <c r="FJ17" s="528"/>
      <c r="FK17" s="528"/>
      <c r="FL17" s="528"/>
      <c r="FM17" s="528"/>
      <c r="FN17" s="528"/>
      <c r="FO17" s="528"/>
      <c r="FP17" s="528"/>
      <c r="FQ17" s="528"/>
      <c r="FR17" s="528"/>
      <c r="FS17" s="528"/>
      <c r="FT17" s="528"/>
      <c r="FU17" s="528"/>
      <c r="FV17" s="528"/>
      <c r="FW17" s="528"/>
      <c r="FX17" s="528"/>
      <c r="FY17" s="528"/>
      <c r="FZ17" s="528"/>
      <c r="GA17" s="528"/>
      <c r="GB17" s="528"/>
      <c r="GC17" s="528"/>
      <c r="GD17" s="528"/>
      <c r="GE17" s="528"/>
      <c r="GF17" s="528"/>
      <c r="GG17" s="528"/>
      <c r="GH17" s="528"/>
      <c r="GI17" s="528"/>
      <c r="GJ17" s="528"/>
      <c r="GK17" s="528"/>
      <c r="GL17" s="528"/>
      <c r="GM17" s="528"/>
      <c r="GN17" s="528"/>
    </row>
    <row r="18" spans="1:196" s="543" customFormat="1" ht="12.75" customHeight="1" x14ac:dyDescent="0.25">
      <c r="A18" s="595"/>
      <c r="B18" s="611"/>
      <c r="C18" s="440" t="s">
        <v>2054</v>
      </c>
      <c r="D18" s="440" t="s">
        <v>2055</v>
      </c>
      <c r="E18" s="616"/>
      <c r="F18" s="613"/>
      <c r="G18" s="595"/>
      <c r="H18" s="595"/>
      <c r="I18" s="646">
        <v>17.001247728433849</v>
      </c>
      <c r="J18" s="645"/>
      <c r="K18" s="645"/>
      <c r="L18" s="647">
        <v>14.539579967689821</v>
      </c>
      <c r="M18" s="647"/>
      <c r="N18" s="647">
        <v>32.529239766081872</v>
      </c>
      <c r="O18" s="647"/>
      <c r="P18" s="647">
        <v>33.236994219653177</v>
      </c>
      <c r="Q18" s="647"/>
      <c r="R18" s="647">
        <v>20.745762711864405</v>
      </c>
      <c r="S18" s="647"/>
      <c r="T18" s="647">
        <v>13.814616755793226</v>
      </c>
      <c r="U18" s="647"/>
      <c r="V18" s="647">
        <v>5.7693488000982018</v>
      </c>
      <c r="W18" s="528"/>
      <c r="X18" s="597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  <c r="AQ18" s="528"/>
      <c r="AR18" s="528"/>
      <c r="AS18" s="528"/>
      <c r="AT18" s="528"/>
      <c r="AU18" s="528"/>
      <c r="AV18" s="528"/>
      <c r="AW18" s="528"/>
      <c r="AX18" s="528"/>
      <c r="AY18" s="528"/>
      <c r="AZ18" s="528"/>
      <c r="BA18" s="528"/>
      <c r="BB18" s="528"/>
      <c r="BC18" s="528"/>
      <c r="BD18" s="528"/>
      <c r="BE18" s="528"/>
      <c r="BF18" s="528"/>
      <c r="BG18" s="528"/>
      <c r="BH18" s="528"/>
      <c r="BI18" s="528"/>
      <c r="BJ18" s="528"/>
      <c r="BK18" s="528"/>
      <c r="BL18" s="528"/>
      <c r="BM18" s="528"/>
      <c r="BN18" s="528"/>
      <c r="BO18" s="528"/>
      <c r="BP18" s="528"/>
      <c r="BQ18" s="528"/>
      <c r="BR18" s="528"/>
      <c r="BS18" s="528"/>
      <c r="BT18" s="528"/>
      <c r="BU18" s="528"/>
      <c r="BV18" s="528"/>
      <c r="BW18" s="528"/>
      <c r="BX18" s="528"/>
      <c r="BY18" s="528"/>
      <c r="BZ18" s="528"/>
      <c r="CA18" s="528"/>
      <c r="CB18" s="528"/>
      <c r="CC18" s="528"/>
      <c r="CD18" s="528"/>
      <c r="CE18" s="528"/>
      <c r="CF18" s="528"/>
      <c r="CG18" s="528"/>
      <c r="CH18" s="528"/>
      <c r="CI18" s="528"/>
      <c r="CJ18" s="528"/>
      <c r="CK18" s="528"/>
      <c r="CL18" s="528"/>
      <c r="CM18" s="528"/>
      <c r="CN18" s="528"/>
      <c r="CO18" s="528"/>
      <c r="CP18" s="528"/>
      <c r="CQ18" s="528"/>
      <c r="CR18" s="528"/>
      <c r="CS18" s="528"/>
      <c r="CT18" s="528"/>
      <c r="CU18" s="528"/>
      <c r="CV18" s="528"/>
      <c r="CW18" s="528"/>
      <c r="CX18" s="528"/>
      <c r="CY18" s="528"/>
      <c r="CZ18" s="528"/>
      <c r="DA18" s="528"/>
      <c r="DB18" s="528"/>
      <c r="DC18" s="528"/>
      <c r="DD18" s="528"/>
      <c r="DE18" s="528"/>
      <c r="DF18" s="528"/>
      <c r="DG18" s="528"/>
      <c r="DH18" s="528"/>
      <c r="DI18" s="528"/>
      <c r="DJ18" s="528"/>
      <c r="DK18" s="528"/>
      <c r="DL18" s="528"/>
      <c r="DM18" s="528"/>
      <c r="DN18" s="528"/>
      <c r="DO18" s="528"/>
      <c r="DP18" s="528"/>
      <c r="DQ18" s="528"/>
      <c r="DR18" s="528"/>
      <c r="DS18" s="528"/>
      <c r="DT18" s="528"/>
      <c r="DU18" s="528"/>
      <c r="DV18" s="528"/>
      <c r="DW18" s="528"/>
      <c r="DX18" s="528"/>
      <c r="DY18" s="528"/>
      <c r="DZ18" s="528"/>
      <c r="EA18" s="528"/>
      <c r="EB18" s="528"/>
      <c r="EC18" s="528"/>
      <c r="ED18" s="528"/>
      <c r="EE18" s="528"/>
      <c r="EF18" s="528"/>
      <c r="EG18" s="528"/>
      <c r="EH18" s="528"/>
      <c r="EI18" s="528"/>
      <c r="EJ18" s="528"/>
      <c r="EK18" s="528"/>
      <c r="EL18" s="528"/>
      <c r="EM18" s="528"/>
      <c r="EN18" s="528"/>
      <c r="EO18" s="528"/>
      <c r="EP18" s="528"/>
      <c r="EQ18" s="528"/>
      <c r="ER18" s="528"/>
      <c r="ES18" s="528"/>
      <c r="ET18" s="528"/>
      <c r="EU18" s="528"/>
      <c r="EV18" s="528"/>
      <c r="EW18" s="528"/>
      <c r="EX18" s="528"/>
      <c r="EY18" s="528"/>
      <c r="EZ18" s="528"/>
      <c r="FA18" s="528"/>
      <c r="FB18" s="528"/>
      <c r="FC18" s="528"/>
      <c r="FD18" s="528"/>
      <c r="FE18" s="528"/>
      <c r="FF18" s="528"/>
      <c r="FG18" s="528"/>
      <c r="FH18" s="528"/>
      <c r="FI18" s="528"/>
      <c r="FJ18" s="528"/>
      <c r="FK18" s="528"/>
      <c r="FL18" s="528"/>
      <c r="FM18" s="528"/>
      <c r="FN18" s="528"/>
      <c r="FO18" s="528"/>
      <c r="FP18" s="528"/>
      <c r="FQ18" s="528"/>
      <c r="FR18" s="528"/>
      <c r="FS18" s="528"/>
      <c r="FT18" s="528"/>
      <c r="FU18" s="528"/>
      <c r="FV18" s="528"/>
      <c r="FW18" s="528"/>
      <c r="FX18" s="528"/>
      <c r="FY18" s="528"/>
      <c r="FZ18" s="528"/>
      <c r="GA18" s="528"/>
      <c r="GB18" s="528"/>
      <c r="GC18" s="528"/>
      <c r="GD18" s="528"/>
      <c r="GE18" s="528"/>
      <c r="GF18" s="528"/>
      <c r="GG18" s="528"/>
      <c r="GH18" s="528"/>
      <c r="GI18" s="528"/>
      <c r="GJ18" s="528"/>
      <c r="GK18" s="528"/>
      <c r="GL18" s="528"/>
      <c r="GM18" s="528"/>
      <c r="GN18" s="528"/>
    </row>
    <row r="19" spans="1:196" s="543" customFormat="1" ht="12.75" customHeight="1" x14ac:dyDescent="0.25">
      <c r="A19" s="595"/>
      <c r="B19" s="611"/>
      <c r="C19" s="440" t="s">
        <v>2056</v>
      </c>
      <c r="D19" s="440" t="s">
        <v>2057</v>
      </c>
      <c r="E19" s="616"/>
      <c r="F19" s="613"/>
      <c r="G19" s="595"/>
      <c r="H19" s="595"/>
      <c r="I19" s="646">
        <v>16.266051777002357</v>
      </c>
      <c r="J19" s="645"/>
      <c r="K19" s="645"/>
      <c r="L19" s="629" t="s">
        <v>2406</v>
      </c>
      <c r="M19" s="629"/>
      <c r="N19" s="629" t="s">
        <v>2406</v>
      </c>
      <c r="O19" s="647"/>
      <c r="P19" s="647">
        <v>33.070170595704745</v>
      </c>
      <c r="Q19" s="647"/>
      <c r="R19" s="647">
        <v>19.693211157798814</v>
      </c>
      <c r="S19" s="647"/>
      <c r="T19" s="647">
        <v>14.528781350127058</v>
      </c>
      <c r="U19" s="647"/>
      <c r="V19" s="647">
        <v>6.7730325615665823</v>
      </c>
      <c r="W19" s="528"/>
      <c r="X19" s="597"/>
      <c r="Y19" s="528"/>
      <c r="Z19" s="528"/>
      <c r="AA19" s="528"/>
      <c r="AB19" s="528"/>
      <c r="AC19" s="528"/>
      <c r="AD19" s="528"/>
      <c r="AE19" s="528"/>
      <c r="AF19" s="528"/>
      <c r="AG19" s="528"/>
      <c r="AH19" s="528"/>
      <c r="AI19" s="528"/>
      <c r="AJ19" s="528"/>
      <c r="AK19" s="528"/>
      <c r="AL19" s="528"/>
      <c r="AM19" s="528"/>
      <c r="AN19" s="528"/>
      <c r="AO19" s="528"/>
      <c r="AP19" s="528"/>
      <c r="AQ19" s="528"/>
      <c r="AR19" s="528"/>
      <c r="AS19" s="528"/>
      <c r="AT19" s="528"/>
      <c r="AU19" s="528"/>
      <c r="AV19" s="528"/>
      <c r="AW19" s="528"/>
      <c r="AX19" s="528"/>
      <c r="AY19" s="528"/>
      <c r="AZ19" s="528"/>
      <c r="BA19" s="528"/>
      <c r="BB19" s="528"/>
      <c r="BC19" s="528"/>
      <c r="BD19" s="528"/>
      <c r="BE19" s="528"/>
      <c r="BF19" s="528"/>
      <c r="BG19" s="528"/>
      <c r="BH19" s="528"/>
      <c r="BI19" s="528"/>
      <c r="BJ19" s="528"/>
      <c r="BK19" s="528"/>
      <c r="BL19" s="528"/>
      <c r="BM19" s="528"/>
      <c r="BN19" s="528"/>
      <c r="BO19" s="528"/>
      <c r="BP19" s="528"/>
      <c r="BQ19" s="528"/>
      <c r="BR19" s="528"/>
      <c r="BS19" s="528"/>
      <c r="BT19" s="528"/>
      <c r="BU19" s="528"/>
      <c r="BV19" s="528"/>
      <c r="BW19" s="528"/>
      <c r="BX19" s="528"/>
      <c r="BY19" s="528"/>
      <c r="BZ19" s="528"/>
      <c r="CA19" s="528"/>
      <c r="CB19" s="528"/>
      <c r="CC19" s="528"/>
      <c r="CD19" s="528"/>
      <c r="CE19" s="528"/>
      <c r="CF19" s="528"/>
      <c r="CG19" s="528"/>
      <c r="CH19" s="528"/>
      <c r="CI19" s="528"/>
      <c r="CJ19" s="528"/>
      <c r="CK19" s="528"/>
      <c r="CL19" s="528"/>
      <c r="CM19" s="528"/>
      <c r="CN19" s="528"/>
      <c r="CO19" s="528"/>
      <c r="CP19" s="528"/>
      <c r="CQ19" s="528"/>
      <c r="CR19" s="528"/>
      <c r="CS19" s="528"/>
      <c r="CT19" s="528"/>
      <c r="CU19" s="528"/>
      <c r="CV19" s="528"/>
      <c r="CW19" s="528"/>
      <c r="CX19" s="528"/>
      <c r="CY19" s="528"/>
      <c r="CZ19" s="528"/>
      <c r="DA19" s="528"/>
      <c r="DB19" s="528"/>
      <c r="DC19" s="528"/>
      <c r="DD19" s="528"/>
      <c r="DE19" s="528"/>
      <c r="DF19" s="528"/>
      <c r="DG19" s="528"/>
      <c r="DH19" s="528"/>
      <c r="DI19" s="528"/>
      <c r="DJ19" s="528"/>
      <c r="DK19" s="528"/>
      <c r="DL19" s="528"/>
      <c r="DM19" s="528"/>
      <c r="DN19" s="528"/>
      <c r="DO19" s="528"/>
      <c r="DP19" s="528"/>
      <c r="DQ19" s="528"/>
      <c r="DR19" s="528"/>
      <c r="DS19" s="528"/>
      <c r="DT19" s="528"/>
      <c r="DU19" s="528"/>
      <c r="DV19" s="528"/>
      <c r="DW19" s="528"/>
      <c r="DX19" s="528"/>
      <c r="DY19" s="528"/>
      <c r="DZ19" s="528"/>
      <c r="EA19" s="528"/>
      <c r="EB19" s="528"/>
      <c r="EC19" s="528"/>
      <c r="ED19" s="528"/>
      <c r="EE19" s="528"/>
      <c r="EF19" s="528"/>
      <c r="EG19" s="528"/>
      <c r="EH19" s="528"/>
      <c r="EI19" s="528"/>
      <c r="EJ19" s="528"/>
      <c r="EK19" s="528"/>
      <c r="EL19" s="528"/>
      <c r="EM19" s="528"/>
      <c r="EN19" s="528"/>
      <c r="EO19" s="528"/>
      <c r="EP19" s="528"/>
      <c r="EQ19" s="528"/>
      <c r="ER19" s="528"/>
      <c r="ES19" s="528"/>
      <c r="ET19" s="528"/>
      <c r="EU19" s="528"/>
      <c r="EV19" s="528"/>
      <c r="EW19" s="528"/>
      <c r="EX19" s="528"/>
      <c r="EY19" s="528"/>
      <c r="EZ19" s="528"/>
      <c r="FA19" s="528"/>
      <c r="FB19" s="528"/>
      <c r="FC19" s="528"/>
      <c r="FD19" s="528"/>
      <c r="FE19" s="528"/>
      <c r="FF19" s="528"/>
      <c r="FG19" s="528"/>
      <c r="FH19" s="528"/>
      <c r="FI19" s="528"/>
      <c r="FJ19" s="528"/>
      <c r="FK19" s="528"/>
      <c r="FL19" s="528"/>
      <c r="FM19" s="528"/>
      <c r="FN19" s="528"/>
      <c r="FO19" s="528"/>
      <c r="FP19" s="528"/>
      <c r="FQ19" s="528"/>
      <c r="FR19" s="528"/>
      <c r="FS19" s="528"/>
      <c r="FT19" s="528"/>
      <c r="FU19" s="528"/>
      <c r="FV19" s="528"/>
      <c r="FW19" s="528"/>
      <c r="FX19" s="528"/>
      <c r="FY19" s="528"/>
      <c r="FZ19" s="528"/>
      <c r="GA19" s="528"/>
      <c r="GB19" s="528"/>
      <c r="GC19" s="528"/>
      <c r="GD19" s="528"/>
      <c r="GE19" s="528"/>
      <c r="GF19" s="528"/>
      <c r="GG19" s="528"/>
      <c r="GH19" s="528"/>
      <c r="GI19" s="528"/>
      <c r="GJ19" s="528"/>
      <c r="GK19" s="528"/>
      <c r="GL19" s="528"/>
      <c r="GM19" s="528"/>
      <c r="GN19" s="528"/>
    </row>
    <row r="20" spans="1:196" s="543" customFormat="1" ht="12.75" customHeight="1" x14ac:dyDescent="0.25">
      <c r="A20" s="595"/>
      <c r="B20" s="611"/>
      <c r="C20" s="440" t="s">
        <v>2058</v>
      </c>
      <c r="D20" s="440" t="s">
        <v>2059</v>
      </c>
      <c r="E20" s="616"/>
      <c r="F20" s="613"/>
      <c r="G20" s="595"/>
      <c r="H20" s="595"/>
      <c r="I20" s="646">
        <v>16.666871790582054</v>
      </c>
      <c r="J20" s="645"/>
      <c r="K20" s="645"/>
      <c r="L20" s="647">
        <v>16.260162601626018</v>
      </c>
      <c r="M20" s="647"/>
      <c r="N20" s="647">
        <v>26.315789473684209</v>
      </c>
      <c r="O20" s="647"/>
      <c r="P20" s="647">
        <v>33.889468196037541</v>
      </c>
      <c r="Q20" s="647"/>
      <c r="R20" s="647">
        <v>20.418163998693238</v>
      </c>
      <c r="S20" s="647"/>
      <c r="T20" s="647">
        <v>14.877619580867062</v>
      </c>
      <c r="U20" s="647"/>
      <c r="V20" s="647">
        <v>4.3859649122807012</v>
      </c>
      <c r="W20" s="528"/>
      <c r="X20" s="597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  <c r="AQ20" s="528"/>
      <c r="AR20" s="528"/>
      <c r="AS20" s="528"/>
      <c r="AT20" s="528"/>
      <c r="AU20" s="528"/>
      <c r="AV20" s="528"/>
      <c r="AW20" s="528"/>
      <c r="AX20" s="528"/>
      <c r="AY20" s="528"/>
      <c r="AZ20" s="528"/>
      <c r="BA20" s="528"/>
      <c r="BB20" s="528"/>
      <c r="BC20" s="528"/>
      <c r="BD20" s="528"/>
      <c r="BE20" s="528"/>
      <c r="BF20" s="528"/>
      <c r="BG20" s="528"/>
      <c r="BH20" s="528"/>
      <c r="BI20" s="528"/>
      <c r="BJ20" s="528"/>
      <c r="BK20" s="528"/>
      <c r="BL20" s="528"/>
      <c r="BM20" s="528"/>
      <c r="BN20" s="528"/>
      <c r="BO20" s="528"/>
      <c r="BP20" s="528"/>
      <c r="BQ20" s="528"/>
      <c r="BR20" s="528"/>
      <c r="BS20" s="528"/>
      <c r="BT20" s="528"/>
      <c r="BU20" s="528"/>
      <c r="BV20" s="528"/>
      <c r="BW20" s="528"/>
      <c r="BX20" s="528"/>
      <c r="BY20" s="528"/>
      <c r="BZ20" s="528"/>
      <c r="CA20" s="528"/>
      <c r="CB20" s="528"/>
      <c r="CC20" s="528"/>
      <c r="CD20" s="528"/>
      <c r="CE20" s="528"/>
      <c r="CF20" s="528"/>
      <c r="CG20" s="528"/>
      <c r="CH20" s="528"/>
      <c r="CI20" s="528"/>
      <c r="CJ20" s="528"/>
      <c r="CK20" s="528"/>
      <c r="CL20" s="528"/>
      <c r="CM20" s="528"/>
      <c r="CN20" s="528"/>
      <c r="CO20" s="528"/>
      <c r="CP20" s="528"/>
      <c r="CQ20" s="528"/>
      <c r="CR20" s="528"/>
      <c r="CS20" s="528"/>
      <c r="CT20" s="528"/>
      <c r="CU20" s="528"/>
      <c r="CV20" s="528"/>
      <c r="CW20" s="528"/>
      <c r="CX20" s="528"/>
      <c r="CY20" s="528"/>
      <c r="CZ20" s="528"/>
      <c r="DA20" s="528"/>
      <c r="DB20" s="528"/>
      <c r="DC20" s="528"/>
      <c r="DD20" s="528"/>
      <c r="DE20" s="528"/>
      <c r="DF20" s="528"/>
      <c r="DG20" s="528"/>
      <c r="DH20" s="528"/>
      <c r="DI20" s="528"/>
      <c r="DJ20" s="528"/>
      <c r="DK20" s="528"/>
      <c r="DL20" s="528"/>
      <c r="DM20" s="528"/>
      <c r="DN20" s="528"/>
      <c r="DO20" s="528"/>
      <c r="DP20" s="528"/>
      <c r="DQ20" s="528"/>
      <c r="DR20" s="528"/>
      <c r="DS20" s="528"/>
      <c r="DT20" s="528"/>
      <c r="DU20" s="528"/>
      <c r="DV20" s="528"/>
      <c r="DW20" s="528"/>
      <c r="DX20" s="528"/>
      <c r="DY20" s="528"/>
      <c r="DZ20" s="528"/>
      <c r="EA20" s="528"/>
      <c r="EB20" s="528"/>
      <c r="EC20" s="528"/>
      <c r="ED20" s="528"/>
      <c r="EE20" s="528"/>
      <c r="EF20" s="528"/>
      <c r="EG20" s="528"/>
      <c r="EH20" s="528"/>
      <c r="EI20" s="528"/>
      <c r="EJ20" s="528"/>
      <c r="EK20" s="528"/>
      <c r="EL20" s="528"/>
      <c r="EM20" s="528"/>
      <c r="EN20" s="528"/>
      <c r="EO20" s="528"/>
      <c r="EP20" s="528"/>
      <c r="EQ20" s="528"/>
      <c r="ER20" s="528"/>
      <c r="ES20" s="528"/>
      <c r="ET20" s="528"/>
      <c r="EU20" s="528"/>
      <c r="EV20" s="528"/>
      <c r="EW20" s="528"/>
      <c r="EX20" s="528"/>
      <c r="EY20" s="528"/>
      <c r="EZ20" s="528"/>
      <c r="FA20" s="528"/>
      <c r="FB20" s="528"/>
      <c r="FC20" s="528"/>
      <c r="FD20" s="528"/>
      <c r="FE20" s="528"/>
      <c r="FF20" s="528"/>
      <c r="FG20" s="528"/>
      <c r="FH20" s="528"/>
      <c r="FI20" s="528"/>
      <c r="FJ20" s="528"/>
      <c r="FK20" s="528"/>
      <c r="FL20" s="528"/>
      <c r="FM20" s="528"/>
      <c r="FN20" s="528"/>
      <c r="FO20" s="528"/>
      <c r="FP20" s="528"/>
      <c r="FQ20" s="528"/>
      <c r="FR20" s="528"/>
      <c r="FS20" s="528"/>
      <c r="FT20" s="528"/>
      <c r="FU20" s="528"/>
      <c r="FV20" s="528"/>
      <c r="FW20" s="528"/>
      <c r="FX20" s="528"/>
      <c r="FY20" s="528"/>
      <c r="FZ20" s="528"/>
      <c r="GA20" s="528"/>
      <c r="GB20" s="528"/>
      <c r="GC20" s="528"/>
      <c r="GD20" s="528"/>
      <c r="GE20" s="528"/>
      <c r="GF20" s="528"/>
      <c r="GG20" s="528"/>
      <c r="GH20" s="528"/>
      <c r="GI20" s="528"/>
      <c r="GJ20" s="528"/>
      <c r="GK20" s="528"/>
      <c r="GL20" s="528"/>
      <c r="GM20" s="528"/>
      <c r="GN20" s="528"/>
    </row>
    <row r="21" spans="1:196" s="543" customFormat="1" ht="12.75" customHeight="1" x14ac:dyDescent="0.25">
      <c r="A21" s="595"/>
      <c r="B21" s="611"/>
      <c r="C21" s="440" t="s">
        <v>2060</v>
      </c>
      <c r="D21" s="440" t="s">
        <v>2061</v>
      </c>
      <c r="E21" s="616"/>
      <c r="F21" s="613"/>
      <c r="G21" s="595"/>
      <c r="H21" s="595"/>
      <c r="I21" s="646">
        <v>17.859042919813874</v>
      </c>
      <c r="J21" s="645"/>
      <c r="K21" s="645"/>
      <c r="L21" s="647">
        <v>13.972744523029153</v>
      </c>
      <c r="M21" s="647"/>
      <c r="N21" s="647">
        <v>33.228301346319107</v>
      </c>
      <c r="O21" s="647"/>
      <c r="P21" s="647">
        <v>31.445883827831167</v>
      </c>
      <c r="Q21" s="647"/>
      <c r="R21" s="647">
        <v>22.764063132335085</v>
      </c>
      <c r="S21" s="647"/>
      <c r="T21" s="647">
        <v>17.912862591008899</v>
      </c>
      <c r="U21" s="647"/>
      <c r="V21" s="647">
        <v>6.1633281972265026</v>
      </c>
      <c r="W21" s="528"/>
      <c r="X21" s="597"/>
      <c r="Y21" s="528"/>
      <c r="Z21" s="528"/>
      <c r="AA21" s="528"/>
      <c r="AB21" s="528"/>
      <c r="AC21" s="528"/>
      <c r="AD21" s="528"/>
      <c r="AE21" s="528"/>
      <c r="AF21" s="528"/>
      <c r="AG21" s="528"/>
      <c r="AH21" s="528"/>
      <c r="AI21" s="528"/>
      <c r="AJ21" s="528"/>
      <c r="AK21" s="528"/>
      <c r="AL21" s="528"/>
      <c r="AM21" s="528"/>
      <c r="AN21" s="528"/>
      <c r="AO21" s="528"/>
      <c r="AP21" s="528"/>
      <c r="AQ21" s="528"/>
      <c r="AR21" s="528"/>
      <c r="AS21" s="528"/>
      <c r="AT21" s="528"/>
      <c r="AU21" s="528"/>
      <c r="AV21" s="528"/>
      <c r="AW21" s="528"/>
      <c r="AX21" s="528"/>
      <c r="AY21" s="528"/>
      <c r="AZ21" s="528"/>
      <c r="BA21" s="528"/>
      <c r="BB21" s="528"/>
      <c r="BC21" s="528"/>
      <c r="BD21" s="528"/>
      <c r="BE21" s="528"/>
      <c r="BF21" s="528"/>
      <c r="BG21" s="528"/>
      <c r="BH21" s="528"/>
      <c r="BI21" s="528"/>
      <c r="BJ21" s="528"/>
      <c r="BK21" s="528"/>
      <c r="BL21" s="528"/>
      <c r="BM21" s="528"/>
      <c r="BN21" s="528"/>
      <c r="BO21" s="528"/>
      <c r="BP21" s="528"/>
      <c r="BQ21" s="528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8"/>
      <c r="CG21" s="528"/>
      <c r="CH21" s="528"/>
      <c r="CI21" s="528"/>
      <c r="CJ21" s="528"/>
      <c r="CK21" s="528"/>
      <c r="CL21" s="528"/>
      <c r="CM21" s="528"/>
      <c r="CN21" s="528"/>
      <c r="CO21" s="528"/>
      <c r="CP21" s="528"/>
      <c r="CQ21" s="528"/>
      <c r="CR21" s="528"/>
      <c r="CS21" s="528"/>
      <c r="CT21" s="528"/>
      <c r="CU21" s="528"/>
      <c r="CV21" s="528"/>
      <c r="CW21" s="528"/>
      <c r="CX21" s="528"/>
      <c r="CY21" s="528"/>
      <c r="CZ21" s="528"/>
      <c r="DA21" s="528"/>
      <c r="DB21" s="528"/>
      <c r="DC21" s="528"/>
      <c r="DD21" s="528"/>
      <c r="DE21" s="528"/>
      <c r="DF21" s="528"/>
      <c r="DG21" s="528"/>
      <c r="DH21" s="528"/>
      <c r="DI21" s="528"/>
      <c r="DJ21" s="528"/>
      <c r="DK21" s="528"/>
      <c r="DL21" s="528"/>
      <c r="DM21" s="528"/>
      <c r="DN21" s="528"/>
      <c r="DO21" s="528"/>
      <c r="DP21" s="528"/>
      <c r="DQ21" s="528"/>
      <c r="DR21" s="528"/>
      <c r="DS21" s="528"/>
      <c r="DT21" s="528"/>
      <c r="DU21" s="528"/>
      <c r="DV21" s="528"/>
      <c r="DW21" s="528"/>
      <c r="DX21" s="528"/>
      <c r="DY21" s="528"/>
      <c r="DZ21" s="528"/>
      <c r="EA21" s="528"/>
      <c r="EB21" s="528"/>
      <c r="EC21" s="528"/>
      <c r="ED21" s="528"/>
      <c r="EE21" s="528"/>
      <c r="EF21" s="528"/>
      <c r="EG21" s="528"/>
      <c r="EH21" s="528"/>
      <c r="EI21" s="528"/>
      <c r="EJ21" s="528"/>
      <c r="EK21" s="528"/>
      <c r="EL21" s="528"/>
      <c r="EM21" s="528"/>
      <c r="EN21" s="528"/>
      <c r="EO21" s="528"/>
      <c r="EP21" s="528"/>
      <c r="EQ21" s="528"/>
      <c r="ER21" s="528"/>
      <c r="ES21" s="528"/>
      <c r="ET21" s="528"/>
      <c r="EU21" s="528"/>
      <c r="EV21" s="528"/>
      <c r="EW21" s="528"/>
      <c r="EX21" s="528"/>
      <c r="EY21" s="528"/>
      <c r="EZ21" s="528"/>
      <c r="FA21" s="528"/>
      <c r="FB21" s="528"/>
      <c r="FC21" s="528"/>
      <c r="FD21" s="528"/>
      <c r="FE21" s="528"/>
      <c r="FF21" s="528"/>
      <c r="FG21" s="528"/>
      <c r="FH21" s="528"/>
      <c r="FI21" s="528"/>
      <c r="FJ21" s="528"/>
      <c r="FK21" s="528"/>
      <c r="FL21" s="528"/>
      <c r="FM21" s="528"/>
      <c r="FN21" s="528"/>
      <c r="FO21" s="528"/>
      <c r="FP21" s="528"/>
      <c r="FQ21" s="528"/>
      <c r="FR21" s="528"/>
      <c r="FS21" s="528"/>
      <c r="FT21" s="528"/>
      <c r="FU21" s="528"/>
      <c r="FV21" s="528"/>
      <c r="FW21" s="528"/>
      <c r="FX21" s="528"/>
      <c r="FY21" s="528"/>
      <c r="FZ21" s="528"/>
      <c r="GA21" s="528"/>
      <c r="GB21" s="528"/>
      <c r="GC21" s="528"/>
      <c r="GD21" s="528"/>
      <c r="GE21" s="528"/>
      <c r="GF21" s="528"/>
      <c r="GG21" s="528"/>
      <c r="GH21" s="528"/>
      <c r="GI21" s="528"/>
      <c r="GJ21" s="528"/>
      <c r="GK21" s="528"/>
      <c r="GL21" s="528"/>
      <c r="GM21" s="528"/>
      <c r="GN21" s="528"/>
    </row>
    <row r="22" spans="1:196" s="543" customFormat="1" ht="12.75" customHeight="1" x14ac:dyDescent="0.25">
      <c r="A22" s="595"/>
      <c r="B22" s="611"/>
      <c r="C22" s="440" t="s">
        <v>2062</v>
      </c>
      <c r="D22" s="440" t="s">
        <v>2316</v>
      </c>
      <c r="E22" s="616"/>
      <c r="F22" s="613"/>
      <c r="G22" s="595"/>
      <c r="H22" s="595"/>
      <c r="I22" s="646">
        <v>8.0709450583151749</v>
      </c>
      <c r="J22" s="645"/>
      <c r="K22" s="645"/>
      <c r="L22" s="629" t="s">
        <v>2406</v>
      </c>
      <c r="M22" s="629"/>
      <c r="N22" s="629" t="s">
        <v>2406</v>
      </c>
      <c r="O22" s="647"/>
      <c r="P22" s="647">
        <v>15.595841109037591</v>
      </c>
      <c r="Q22" s="647"/>
      <c r="R22" s="647">
        <v>10.86082059533387</v>
      </c>
      <c r="S22" s="647"/>
      <c r="T22" s="647">
        <v>6.3678361842926705</v>
      </c>
      <c r="U22" s="647"/>
      <c r="V22" s="647">
        <v>3.0125819599503814</v>
      </c>
      <c r="W22" s="528"/>
      <c r="X22" s="597"/>
      <c r="Y22" s="528"/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528"/>
      <c r="AM22" s="528"/>
      <c r="AN22" s="528"/>
      <c r="AO22" s="528"/>
      <c r="AP22" s="528"/>
      <c r="AQ22" s="528"/>
      <c r="AR22" s="528"/>
      <c r="AS22" s="528"/>
      <c r="AT22" s="528"/>
      <c r="AU22" s="528"/>
      <c r="AV22" s="528"/>
      <c r="AW22" s="528"/>
      <c r="AX22" s="528"/>
      <c r="AY22" s="528"/>
      <c r="AZ22" s="528"/>
      <c r="BA22" s="528"/>
      <c r="BB22" s="528"/>
      <c r="BC22" s="528"/>
      <c r="BD22" s="528"/>
      <c r="BE22" s="528"/>
      <c r="BF22" s="528"/>
      <c r="BG22" s="528"/>
      <c r="BH22" s="528"/>
      <c r="BI22" s="528"/>
      <c r="BJ22" s="528"/>
      <c r="BK22" s="528"/>
      <c r="BL22" s="528"/>
      <c r="BM22" s="528"/>
      <c r="BN22" s="528"/>
      <c r="BO22" s="528"/>
      <c r="BP22" s="528"/>
      <c r="BQ22" s="528"/>
      <c r="BR22" s="528"/>
      <c r="BS22" s="528"/>
      <c r="BT22" s="528"/>
      <c r="BU22" s="528"/>
      <c r="BV22" s="528"/>
      <c r="BW22" s="528"/>
      <c r="BX22" s="528"/>
      <c r="BY22" s="528"/>
      <c r="BZ22" s="528"/>
      <c r="CA22" s="528"/>
      <c r="CB22" s="528"/>
      <c r="CC22" s="528"/>
      <c r="CD22" s="528"/>
      <c r="CE22" s="528"/>
      <c r="CF22" s="528"/>
      <c r="CG22" s="528"/>
      <c r="CH22" s="528"/>
      <c r="CI22" s="528"/>
      <c r="CJ22" s="528"/>
      <c r="CK22" s="528"/>
      <c r="CL22" s="528"/>
      <c r="CM22" s="528"/>
      <c r="CN22" s="528"/>
      <c r="CO22" s="528"/>
      <c r="CP22" s="528"/>
      <c r="CQ22" s="528"/>
      <c r="CR22" s="528"/>
      <c r="CS22" s="528"/>
      <c r="CT22" s="528"/>
      <c r="CU22" s="528"/>
      <c r="CV22" s="528"/>
      <c r="CW22" s="528"/>
      <c r="CX22" s="528"/>
      <c r="CY22" s="528"/>
      <c r="CZ22" s="528"/>
      <c r="DA22" s="528"/>
      <c r="DB22" s="528"/>
      <c r="DC22" s="528"/>
      <c r="DD22" s="528"/>
      <c r="DE22" s="528"/>
      <c r="DF22" s="528"/>
      <c r="DG22" s="528"/>
      <c r="DH22" s="528"/>
      <c r="DI22" s="528"/>
      <c r="DJ22" s="528"/>
      <c r="DK22" s="528"/>
      <c r="DL22" s="528"/>
      <c r="DM22" s="528"/>
      <c r="DN22" s="528"/>
      <c r="DO22" s="528"/>
      <c r="DP22" s="528"/>
      <c r="DQ22" s="528"/>
      <c r="DR22" s="528"/>
      <c r="DS22" s="528"/>
      <c r="DT22" s="528"/>
      <c r="DU22" s="528"/>
      <c r="DV22" s="528"/>
      <c r="DW22" s="528"/>
      <c r="DX22" s="528"/>
      <c r="DY22" s="528"/>
      <c r="DZ22" s="528"/>
      <c r="EA22" s="528"/>
      <c r="EB22" s="528"/>
      <c r="EC22" s="528"/>
      <c r="ED22" s="528"/>
      <c r="EE22" s="528"/>
      <c r="EF22" s="528"/>
      <c r="EG22" s="528"/>
      <c r="EH22" s="528"/>
      <c r="EI22" s="528"/>
      <c r="EJ22" s="528"/>
      <c r="EK22" s="528"/>
      <c r="EL22" s="528"/>
      <c r="EM22" s="528"/>
      <c r="EN22" s="528"/>
      <c r="EO22" s="528"/>
      <c r="EP22" s="528"/>
      <c r="EQ22" s="528"/>
      <c r="ER22" s="528"/>
      <c r="ES22" s="528"/>
      <c r="ET22" s="528"/>
      <c r="EU22" s="528"/>
      <c r="EV22" s="528"/>
      <c r="EW22" s="528"/>
      <c r="EX22" s="528"/>
      <c r="EY22" s="528"/>
      <c r="EZ22" s="528"/>
      <c r="FA22" s="528"/>
      <c r="FB22" s="528"/>
      <c r="FC22" s="528"/>
      <c r="FD22" s="528"/>
      <c r="FE22" s="528"/>
      <c r="FF22" s="528"/>
      <c r="FG22" s="528"/>
      <c r="FH22" s="528"/>
      <c r="FI22" s="528"/>
      <c r="FJ22" s="528"/>
      <c r="FK22" s="528"/>
      <c r="FL22" s="528"/>
      <c r="FM22" s="528"/>
      <c r="FN22" s="528"/>
      <c r="FO22" s="528"/>
      <c r="FP22" s="528"/>
      <c r="FQ22" s="528"/>
      <c r="FR22" s="528"/>
      <c r="FS22" s="528"/>
      <c r="FT22" s="528"/>
      <c r="FU22" s="528"/>
      <c r="FV22" s="528"/>
      <c r="FW22" s="528"/>
      <c r="FX22" s="528"/>
      <c r="FY22" s="528"/>
      <c r="FZ22" s="528"/>
      <c r="GA22" s="528"/>
      <c r="GB22" s="528"/>
      <c r="GC22" s="528"/>
      <c r="GD22" s="528"/>
      <c r="GE22" s="528"/>
      <c r="GF22" s="528"/>
      <c r="GG22" s="528"/>
      <c r="GH22" s="528"/>
      <c r="GI22" s="528"/>
      <c r="GJ22" s="528"/>
      <c r="GK22" s="528"/>
      <c r="GL22" s="528"/>
      <c r="GM22" s="528"/>
      <c r="GN22" s="528"/>
    </row>
    <row r="23" spans="1:196" s="543" customFormat="1" ht="12.75" customHeight="1" x14ac:dyDescent="0.25">
      <c r="A23" s="595"/>
      <c r="B23" s="611"/>
      <c r="C23" s="440" t="s">
        <v>2063</v>
      </c>
      <c r="D23" s="440" t="s">
        <v>2317</v>
      </c>
      <c r="E23" s="616"/>
      <c r="F23" s="613"/>
      <c r="G23" s="595"/>
      <c r="H23" s="595"/>
      <c r="I23" s="646">
        <v>8.4304322484128189</v>
      </c>
      <c r="J23" s="645"/>
      <c r="K23" s="645"/>
      <c r="L23" s="647">
        <v>8.9539200698842532</v>
      </c>
      <c r="M23" s="647"/>
      <c r="N23" s="647">
        <v>13.995609220636663</v>
      </c>
      <c r="O23" s="647"/>
      <c r="P23" s="647">
        <v>13.064133016627078</v>
      </c>
      <c r="Q23" s="647"/>
      <c r="R23" s="647">
        <v>12.22879684418146</v>
      </c>
      <c r="S23" s="647"/>
      <c r="T23" s="647">
        <v>8.7550971455984676</v>
      </c>
      <c r="U23" s="647"/>
      <c r="V23" s="647">
        <v>2.8012874001668853</v>
      </c>
      <c r="W23" s="528"/>
      <c r="X23" s="597"/>
      <c r="Y23" s="528"/>
      <c r="Z23" s="528"/>
      <c r="AA23" s="528"/>
      <c r="AB23" s="528"/>
      <c r="AC23" s="528"/>
      <c r="AD23" s="528"/>
      <c r="AE23" s="528"/>
      <c r="AF23" s="528"/>
      <c r="AG23" s="528"/>
      <c r="AH23" s="528"/>
      <c r="AI23" s="528"/>
      <c r="AJ23" s="528"/>
      <c r="AK23" s="528"/>
      <c r="AL23" s="528"/>
      <c r="AM23" s="528"/>
      <c r="AN23" s="528"/>
      <c r="AO23" s="528"/>
      <c r="AP23" s="528"/>
      <c r="AQ23" s="528"/>
      <c r="AR23" s="528"/>
      <c r="AS23" s="528"/>
      <c r="AT23" s="528"/>
      <c r="AU23" s="528"/>
      <c r="AV23" s="528"/>
      <c r="AW23" s="528"/>
      <c r="AX23" s="528"/>
      <c r="AY23" s="528"/>
      <c r="AZ23" s="528"/>
      <c r="BA23" s="528"/>
      <c r="BB23" s="528"/>
      <c r="BC23" s="528"/>
      <c r="BD23" s="528"/>
      <c r="BE23" s="528"/>
      <c r="BF23" s="528"/>
      <c r="BG23" s="528"/>
      <c r="BH23" s="528"/>
      <c r="BI23" s="528"/>
      <c r="BJ23" s="528"/>
      <c r="BK23" s="528"/>
      <c r="BL23" s="528"/>
      <c r="BM23" s="528"/>
      <c r="BN23" s="528"/>
      <c r="BO23" s="528"/>
      <c r="BP23" s="528"/>
      <c r="BQ23" s="528"/>
      <c r="BR23" s="528"/>
      <c r="BS23" s="528"/>
      <c r="BT23" s="528"/>
      <c r="BU23" s="528"/>
      <c r="BV23" s="528"/>
      <c r="BW23" s="528"/>
      <c r="BX23" s="528"/>
      <c r="BY23" s="528"/>
      <c r="BZ23" s="528"/>
      <c r="CA23" s="528"/>
      <c r="CB23" s="528"/>
      <c r="CC23" s="528"/>
      <c r="CD23" s="528"/>
      <c r="CE23" s="528"/>
      <c r="CF23" s="528"/>
      <c r="CG23" s="528"/>
      <c r="CH23" s="528"/>
      <c r="CI23" s="528"/>
      <c r="CJ23" s="528"/>
      <c r="CK23" s="528"/>
      <c r="CL23" s="528"/>
      <c r="CM23" s="528"/>
      <c r="CN23" s="528"/>
      <c r="CO23" s="528"/>
      <c r="CP23" s="528"/>
      <c r="CQ23" s="528"/>
      <c r="CR23" s="528"/>
      <c r="CS23" s="528"/>
      <c r="CT23" s="528"/>
      <c r="CU23" s="528"/>
      <c r="CV23" s="528"/>
      <c r="CW23" s="528"/>
      <c r="CX23" s="528"/>
      <c r="CY23" s="528"/>
      <c r="CZ23" s="528"/>
      <c r="DA23" s="528"/>
      <c r="DB23" s="528"/>
      <c r="DC23" s="528"/>
      <c r="DD23" s="528"/>
      <c r="DE23" s="528"/>
      <c r="DF23" s="528"/>
      <c r="DG23" s="528"/>
      <c r="DH23" s="528"/>
      <c r="DI23" s="528"/>
      <c r="DJ23" s="528"/>
      <c r="DK23" s="528"/>
      <c r="DL23" s="528"/>
      <c r="DM23" s="528"/>
      <c r="DN23" s="528"/>
      <c r="DO23" s="528"/>
      <c r="DP23" s="528"/>
      <c r="DQ23" s="528"/>
      <c r="DR23" s="528"/>
      <c r="DS23" s="528"/>
      <c r="DT23" s="528"/>
      <c r="DU23" s="528"/>
      <c r="DV23" s="528"/>
      <c r="DW23" s="528"/>
      <c r="DX23" s="528"/>
      <c r="DY23" s="528"/>
      <c r="DZ23" s="528"/>
      <c r="EA23" s="528"/>
      <c r="EB23" s="528"/>
      <c r="EC23" s="528"/>
      <c r="ED23" s="528"/>
      <c r="EE23" s="528"/>
      <c r="EF23" s="528"/>
      <c r="EG23" s="528"/>
      <c r="EH23" s="528"/>
      <c r="EI23" s="528"/>
      <c r="EJ23" s="528"/>
      <c r="EK23" s="528"/>
      <c r="EL23" s="528"/>
      <c r="EM23" s="528"/>
      <c r="EN23" s="528"/>
      <c r="EO23" s="528"/>
      <c r="EP23" s="528"/>
      <c r="EQ23" s="528"/>
      <c r="ER23" s="528"/>
      <c r="ES23" s="528"/>
      <c r="ET23" s="528"/>
      <c r="EU23" s="528"/>
      <c r="EV23" s="528"/>
      <c r="EW23" s="528"/>
      <c r="EX23" s="528"/>
      <c r="EY23" s="528"/>
      <c r="EZ23" s="528"/>
      <c r="FA23" s="528"/>
      <c r="FB23" s="528"/>
      <c r="FC23" s="528"/>
      <c r="FD23" s="528"/>
      <c r="FE23" s="528"/>
      <c r="FF23" s="528"/>
      <c r="FG23" s="528"/>
      <c r="FH23" s="528"/>
      <c r="FI23" s="528"/>
      <c r="FJ23" s="528"/>
      <c r="FK23" s="528"/>
      <c r="FL23" s="528"/>
      <c r="FM23" s="528"/>
      <c r="FN23" s="528"/>
      <c r="FO23" s="528"/>
      <c r="FP23" s="528"/>
      <c r="FQ23" s="528"/>
      <c r="FR23" s="528"/>
      <c r="FS23" s="528"/>
      <c r="FT23" s="528"/>
      <c r="FU23" s="528"/>
      <c r="FV23" s="528"/>
      <c r="FW23" s="528"/>
      <c r="FX23" s="528"/>
      <c r="FY23" s="528"/>
      <c r="FZ23" s="528"/>
      <c r="GA23" s="528"/>
      <c r="GB23" s="528"/>
      <c r="GC23" s="528"/>
      <c r="GD23" s="528"/>
      <c r="GE23" s="528"/>
      <c r="GF23" s="528"/>
      <c r="GG23" s="528"/>
      <c r="GH23" s="528"/>
      <c r="GI23" s="528"/>
      <c r="GJ23" s="528"/>
      <c r="GK23" s="528"/>
      <c r="GL23" s="528"/>
      <c r="GM23" s="528"/>
      <c r="GN23" s="528"/>
    </row>
    <row r="24" spans="1:196" s="543" customFormat="1" ht="12.75" customHeight="1" x14ac:dyDescent="0.25">
      <c r="A24" s="595"/>
      <c r="B24" s="611"/>
      <c r="C24" s="440" t="s">
        <v>2064</v>
      </c>
      <c r="D24" s="440" t="s">
        <v>2065</v>
      </c>
      <c r="E24" s="616"/>
      <c r="F24" s="613"/>
      <c r="G24" s="595"/>
      <c r="H24" s="595"/>
      <c r="I24" s="646">
        <v>15.393655032893514</v>
      </c>
      <c r="J24" s="645"/>
      <c r="K24" s="645"/>
      <c r="L24" s="647">
        <v>13.431322858590979</v>
      </c>
      <c r="M24" s="647"/>
      <c r="N24" s="647">
        <v>26.953196139136775</v>
      </c>
      <c r="O24" s="647"/>
      <c r="P24" s="647">
        <v>27.850243248960023</v>
      </c>
      <c r="Q24" s="647"/>
      <c r="R24" s="647">
        <v>19.496580823512296</v>
      </c>
      <c r="S24" s="647"/>
      <c r="T24" s="647">
        <v>15.039811265113535</v>
      </c>
      <c r="U24" s="647"/>
      <c r="V24" s="647">
        <v>5.3474125968795478</v>
      </c>
      <c r="W24" s="528"/>
      <c r="X24" s="597"/>
      <c r="Y24" s="528"/>
      <c r="Z24" s="528"/>
      <c r="AA24" s="528"/>
      <c r="AB24" s="528"/>
      <c r="AC24" s="528"/>
      <c r="AD24" s="528"/>
      <c r="AE24" s="528"/>
      <c r="AF24" s="528"/>
      <c r="AG24" s="528"/>
      <c r="AH24" s="528"/>
      <c r="AI24" s="528"/>
      <c r="AJ24" s="528"/>
      <c r="AK24" s="528"/>
      <c r="AL24" s="528"/>
      <c r="AM24" s="528"/>
      <c r="AN24" s="528"/>
      <c r="AO24" s="528"/>
      <c r="AP24" s="528"/>
      <c r="AQ24" s="528"/>
      <c r="AR24" s="528"/>
      <c r="AS24" s="528"/>
      <c r="AT24" s="528"/>
      <c r="AU24" s="528"/>
      <c r="AV24" s="528"/>
      <c r="AW24" s="528"/>
      <c r="AX24" s="528"/>
      <c r="AY24" s="528"/>
      <c r="AZ24" s="528"/>
      <c r="BA24" s="528"/>
      <c r="BB24" s="528"/>
      <c r="BC24" s="528"/>
      <c r="BD24" s="528"/>
      <c r="BE24" s="528"/>
      <c r="BF24" s="528"/>
      <c r="BG24" s="528"/>
      <c r="BH24" s="528"/>
      <c r="BI24" s="528"/>
      <c r="BJ24" s="528"/>
      <c r="BK24" s="528"/>
      <c r="BL24" s="528"/>
      <c r="BM24" s="528"/>
      <c r="BN24" s="528"/>
      <c r="BO24" s="528"/>
      <c r="BP24" s="528"/>
      <c r="BQ24" s="528"/>
      <c r="BR24" s="528"/>
      <c r="BS24" s="528"/>
      <c r="BT24" s="528"/>
      <c r="BU24" s="528"/>
      <c r="BV24" s="528"/>
      <c r="BW24" s="528"/>
      <c r="BX24" s="528"/>
      <c r="BY24" s="528"/>
      <c r="BZ24" s="528"/>
      <c r="CA24" s="528"/>
      <c r="CB24" s="528"/>
      <c r="CC24" s="528"/>
      <c r="CD24" s="528"/>
      <c r="CE24" s="528"/>
      <c r="CF24" s="528"/>
      <c r="CG24" s="528"/>
      <c r="CH24" s="528"/>
      <c r="CI24" s="528"/>
      <c r="CJ24" s="528"/>
      <c r="CK24" s="528"/>
      <c r="CL24" s="528"/>
      <c r="CM24" s="528"/>
      <c r="CN24" s="528"/>
      <c r="CO24" s="528"/>
      <c r="CP24" s="528"/>
      <c r="CQ24" s="528"/>
      <c r="CR24" s="528"/>
      <c r="CS24" s="528"/>
      <c r="CT24" s="528"/>
      <c r="CU24" s="528"/>
      <c r="CV24" s="528"/>
      <c r="CW24" s="528"/>
      <c r="CX24" s="528"/>
      <c r="CY24" s="528"/>
      <c r="CZ24" s="528"/>
      <c r="DA24" s="528"/>
      <c r="DB24" s="528"/>
      <c r="DC24" s="528"/>
      <c r="DD24" s="528"/>
      <c r="DE24" s="528"/>
      <c r="DF24" s="528"/>
      <c r="DG24" s="528"/>
      <c r="DH24" s="528"/>
      <c r="DI24" s="528"/>
      <c r="DJ24" s="528"/>
      <c r="DK24" s="528"/>
      <c r="DL24" s="528"/>
      <c r="DM24" s="528"/>
      <c r="DN24" s="528"/>
      <c r="DO24" s="528"/>
      <c r="DP24" s="528"/>
      <c r="DQ24" s="528"/>
      <c r="DR24" s="528"/>
      <c r="DS24" s="528"/>
      <c r="DT24" s="528"/>
      <c r="DU24" s="528"/>
      <c r="DV24" s="528"/>
      <c r="DW24" s="528"/>
      <c r="DX24" s="528"/>
      <c r="DY24" s="528"/>
      <c r="DZ24" s="528"/>
      <c r="EA24" s="528"/>
      <c r="EB24" s="528"/>
      <c r="EC24" s="528"/>
      <c r="ED24" s="528"/>
      <c r="EE24" s="528"/>
      <c r="EF24" s="528"/>
      <c r="EG24" s="528"/>
      <c r="EH24" s="528"/>
      <c r="EI24" s="528"/>
      <c r="EJ24" s="528"/>
      <c r="EK24" s="528"/>
      <c r="EL24" s="528"/>
      <c r="EM24" s="528"/>
      <c r="EN24" s="528"/>
      <c r="EO24" s="528"/>
      <c r="EP24" s="528"/>
      <c r="EQ24" s="528"/>
      <c r="ER24" s="528"/>
      <c r="ES24" s="528"/>
      <c r="ET24" s="528"/>
      <c r="EU24" s="528"/>
      <c r="EV24" s="528"/>
      <c r="EW24" s="528"/>
      <c r="EX24" s="528"/>
      <c r="EY24" s="528"/>
      <c r="EZ24" s="528"/>
      <c r="FA24" s="528"/>
      <c r="FB24" s="528"/>
      <c r="FC24" s="528"/>
      <c r="FD24" s="528"/>
      <c r="FE24" s="528"/>
      <c r="FF24" s="528"/>
      <c r="FG24" s="528"/>
      <c r="FH24" s="528"/>
      <c r="FI24" s="528"/>
      <c r="FJ24" s="528"/>
      <c r="FK24" s="528"/>
      <c r="FL24" s="528"/>
      <c r="FM24" s="528"/>
      <c r="FN24" s="528"/>
      <c r="FO24" s="528"/>
      <c r="FP24" s="528"/>
      <c r="FQ24" s="528"/>
      <c r="FR24" s="528"/>
      <c r="FS24" s="528"/>
      <c r="FT24" s="528"/>
      <c r="FU24" s="528"/>
      <c r="FV24" s="528"/>
      <c r="FW24" s="528"/>
      <c r="FX24" s="528"/>
      <c r="FY24" s="528"/>
      <c r="FZ24" s="528"/>
      <c r="GA24" s="528"/>
      <c r="GB24" s="528"/>
      <c r="GC24" s="528"/>
      <c r="GD24" s="528"/>
      <c r="GE24" s="528"/>
      <c r="GF24" s="528"/>
      <c r="GG24" s="528"/>
      <c r="GH24" s="528"/>
      <c r="GI24" s="528"/>
      <c r="GJ24" s="528"/>
      <c r="GK24" s="528"/>
      <c r="GL24" s="528"/>
      <c r="GM24" s="528"/>
      <c r="GN24" s="528"/>
    </row>
    <row r="25" spans="1:196" s="543" customFormat="1" ht="12.75" customHeight="1" x14ac:dyDescent="0.25">
      <c r="A25" s="595"/>
      <c r="B25" s="611"/>
      <c r="C25" s="440" t="s">
        <v>2066</v>
      </c>
      <c r="D25" s="440" t="s">
        <v>2067</v>
      </c>
      <c r="E25" s="616"/>
      <c r="F25" s="613"/>
      <c r="G25" s="595"/>
      <c r="H25" s="595"/>
      <c r="I25" s="646">
        <v>15.257418650228907</v>
      </c>
      <c r="J25" s="645"/>
      <c r="K25" s="645"/>
      <c r="L25" s="647">
        <v>17.166017642851465</v>
      </c>
      <c r="M25" s="647"/>
      <c r="N25" s="647">
        <v>19.906592144552484</v>
      </c>
      <c r="O25" s="647"/>
      <c r="P25" s="647">
        <v>24.776437771761426</v>
      </c>
      <c r="Q25" s="647"/>
      <c r="R25" s="647">
        <v>19.978653858982053</v>
      </c>
      <c r="S25" s="647"/>
      <c r="T25" s="647">
        <v>14.753791424826812</v>
      </c>
      <c r="U25" s="647"/>
      <c r="V25" s="647">
        <v>6.6161268090971745</v>
      </c>
      <c r="W25" s="528"/>
      <c r="X25" s="597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8"/>
      <c r="AL25" s="528"/>
      <c r="AM25" s="528"/>
      <c r="AN25" s="528"/>
      <c r="AO25" s="528"/>
      <c r="AP25" s="528"/>
      <c r="AQ25" s="528"/>
      <c r="AR25" s="528"/>
      <c r="AS25" s="528"/>
      <c r="AT25" s="528"/>
      <c r="AU25" s="528"/>
      <c r="AV25" s="528"/>
      <c r="AW25" s="528"/>
      <c r="AX25" s="528"/>
      <c r="AY25" s="528"/>
      <c r="AZ25" s="528"/>
      <c r="BA25" s="528"/>
      <c r="BB25" s="528"/>
      <c r="BC25" s="528"/>
      <c r="BD25" s="528"/>
      <c r="BE25" s="528"/>
      <c r="BF25" s="528"/>
      <c r="BG25" s="528"/>
      <c r="BH25" s="528"/>
      <c r="BI25" s="528"/>
      <c r="BJ25" s="528"/>
      <c r="BK25" s="528"/>
      <c r="BL25" s="528"/>
      <c r="BM25" s="528"/>
      <c r="BN25" s="528"/>
      <c r="BO25" s="528"/>
      <c r="BP25" s="528"/>
      <c r="BQ25" s="528"/>
      <c r="BR25" s="528"/>
      <c r="BS25" s="528"/>
      <c r="BT25" s="528"/>
      <c r="BU25" s="528"/>
      <c r="BV25" s="528"/>
      <c r="BW25" s="528"/>
      <c r="BX25" s="528"/>
      <c r="BY25" s="528"/>
      <c r="BZ25" s="528"/>
      <c r="CA25" s="528"/>
      <c r="CB25" s="528"/>
      <c r="CC25" s="528"/>
      <c r="CD25" s="528"/>
      <c r="CE25" s="528"/>
      <c r="CF25" s="528"/>
      <c r="CG25" s="528"/>
      <c r="CH25" s="528"/>
      <c r="CI25" s="528"/>
      <c r="CJ25" s="528"/>
      <c r="CK25" s="528"/>
      <c r="CL25" s="528"/>
      <c r="CM25" s="528"/>
      <c r="CN25" s="528"/>
      <c r="CO25" s="528"/>
      <c r="CP25" s="528"/>
      <c r="CQ25" s="528"/>
      <c r="CR25" s="528"/>
      <c r="CS25" s="528"/>
      <c r="CT25" s="528"/>
      <c r="CU25" s="528"/>
      <c r="CV25" s="528"/>
      <c r="CW25" s="528"/>
      <c r="CX25" s="528"/>
      <c r="CY25" s="528"/>
      <c r="CZ25" s="528"/>
      <c r="DA25" s="528"/>
      <c r="DB25" s="528"/>
      <c r="DC25" s="528"/>
      <c r="DD25" s="528"/>
      <c r="DE25" s="528"/>
      <c r="DF25" s="528"/>
      <c r="DG25" s="528"/>
      <c r="DH25" s="528"/>
      <c r="DI25" s="528"/>
      <c r="DJ25" s="528"/>
      <c r="DK25" s="528"/>
      <c r="DL25" s="528"/>
      <c r="DM25" s="528"/>
      <c r="DN25" s="528"/>
      <c r="DO25" s="528"/>
      <c r="DP25" s="528"/>
      <c r="DQ25" s="528"/>
      <c r="DR25" s="528"/>
      <c r="DS25" s="528"/>
      <c r="DT25" s="528"/>
      <c r="DU25" s="528"/>
      <c r="DV25" s="528"/>
      <c r="DW25" s="528"/>
      <c r="DX25" s="528"/>
      <c r="DY25" s="528"/>
      <c r="DZ25" s="528"/>
      <c r="EA25" s="528"/>
      <c r="EB25" s="528"/>
      <c r="EC25" s="528"/>
      <c r="ED25" s="528"/>
      <c r="EE25" s="528"/>
      <c r="EF25" s="528"/>
      <c r="EG25" s="528"/>
      <c r="EH25" s="528"/>
      <c r="EI25" s="528"/>
      <c r="EJ25" s="528"/>
      <c r="EK25" s="528"/>
      <c r="EL25" s="528"/>
      <c r="EM25" s="528"/>
      <c r="EN25" s="528"/>
      <c r="EO25" s="528"/>
      <c r="EP25" s="528"/>
      <c r="EQ25" s="528"/>
      <c r="ER25" s="528"/>
      <c r="ES25" s="528"/>
      <c r="ET25" s="528"/>
      <c r="EU25" s="528"/>
      <c r="EV25" s="528"/>
      <c r="EW25" s="528"/>
      <c r="EX25" s="528"/>
      <c r="EY25" s="528"/>
      <c r="EZ25" s="528"/>
      <c r="FA25" s="528"/>
      <c r="FB25" s="528"/>
      <c r="FC25" s="528"/>
      <c r="FD25" s="528"/>
      <c r="FE25" s="528"/>
      <c r="FF25" s="528"/>
      <c r="FG25" s="528"/>
      <c r="FH25" s="528"/>
      <c r="FI25" s="528"/>
      <c r="FJ25" s="528"/>
      <c r="FK25" s="528"/>
      <c r="FL25" s="528"/>
      <c r="FM25" s="528"/>
      <c r="FN25" s="528"/>
      <c r="FO25" s="528"/>
      <c r="FP25" s="528"/>
      <c r="FQ25" s="528"/>
      <c r="FR25" s="528"/>
      <c r="FS25" s="528"/>
      <c r="FT25" s="528"/>
      <c r="FU25" s="528"/>
      <c r="FV25" s="528"/>
      <c r="FW25" s="528"/>
      <c r="FX25" s="528"/>
      <c r="FY25" s="528"/>
      <c r="FZ25" s="528"/>
      <c r="GA25" s="528"/>
      <c r="GB25" s="528"/>
      <c r="GC25" s="528"/>
      <c r="GD25" s="528"/>
      <c r="GE25" s="528"/>
      <c r="GF25" s="528"/>
      <c r="GG25" s="528"/>
      <c r="GH25" s="528"/>
      <c r="GI25" s="528"/>
      <c r="GJ25" s="528"/>
      <c r="GK25" s="528"/>
      <c r="GL25" s="528"/>
      <c r="GM25" s="528"/>
      <c r="GN25" s="528"/>
    </row>
    <row r="26" spans="1:196" s="543" customFormat="1" ht="12.75" customHeight="1" x14ac:dyDescent="0.25">
      <c r="A26" s="595"/>
      <c r="B26" s="611"/>
      <c r="C26" s="440" t="s">
        <v>2068</v>
      </c>
      <c r="D26" s="440" t="s">
        <v>2069</v>
      </c>
      <c r="E26" s="616"/>
      <c r="F26" s="613"/>
      <c r="G26" s="595"/>
      <c r="H26" s="595"/>
      <c r="I26" s="646">
        <v>17.287114414901151</v>
      </c>
      <c r="J26" s="645"/>
      <c r="K26" s="645"/>
      <c r="L26" s="647">
        <v>17.537942664418214</v>
      </c>
      <c r="M26" s="647"/>
      <c r="N26" s="647">
        <v>29.484029484029485</v>
      </c>
      <c r="O26" s="647"/>
      <c r="P26" s="647">
        <v>31.61904761904762</v>
      </c>
      <c r="Q26" s="647"/>
      <c r="R26" s="647">
        <v>22.091886608015642</v>
      </c>
      <c r="S26" s="647"/>
      <c r="T26" s="647">
        <v>16.949152542372882</v>
      </c>
      <c r="U26" s="647"/>
      <c r="V26" s="647">
        <v>5.2361005331302355</v>
      </c>
      <c r="W26" s="528"/>
      <c r="X26" s="597"/>
      <c r="Y26" s="528"/>
      <c r="Z26" s="528"/>
      <c r="AA26" s="528"/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  <c r="AQ26" s="528"/>
      <c r="AR26" s="528"/>
      <c r="AS26" s="528"/>
      <c r="AT26" s="528"/>
      <c r="AU26" s="528"/>
      <c r="AV26" s="528"/>
      <c r="AW26" s="528"/>
      <c r="AX26" s="528"/>
      <c r="AY26" s="528"/>
      <c r="AZ26" s="528"/>
      <c r="BA26" s="528"/>
      <c r="BB26" s="528"/>
      <c r="BC26" s="528"/>
      <c r="BD26" s="528"/>
      <c r="BE26" s="528"/>
      <c r="BF26" s="528"/>
      <c r="BG26" s="528"/>
      <c r="BH26" s="528"/>
      <c r="BI26" s="528"/>
      <c r="BJ26" s="528"/>
      <c r="BK26" s="528"/>
      <c r="BL26" s="528"/>
      <c r="BM26" s="528"/>
      <c r="BN26" s="528"/>
      <c r="BO26" s="528"/>
      <c r="BP26" s="528"/>
      <c r="BQ26" s="528"/>
      <c r="BR26" s="528"/>
      <c r="BS26" s="528"/>
      <c r="BT26" s="528"/>
      <c r="BU26" s="528"/>
      <c r="BV26" s="528"/>
      <c r="BW26" s="528"/>
      <c r="BX26" s="528"/>
      <c r="BY26" s="528"/>
      <c r="BZ26" s="528"/>
      <c r="CA26" s="528"/>
      <c r="CB26" s="528"/>
      <c r="CC26" s="528"/>
      <c r="CD26" s="528"/>
      <c r="CE26" s="528"/>
      <c r="CF26" s="528"/>
      <c r="CG26" s="528"/>
      <c r="CH26" s="528"/>
      <c r="CI26" s="528"/>
      <c r="CJ26" s="528"/>
      <c r="CK26" s="528"/>
      <c r="CL26" s="528"/>
      <c r="CM26" s="528"/>
      <c r="CN26" s="528"/>
      <c r="CO26" s="528"/>
      <c r="CP26" s="528"/>
      <c r="CQ26" s="528"/>
      <c r="CR26" s="528"/>
      <c r="CS26" s="528"/>
      <c r="CT26" s="528"/>
      <c r="CU26" s="528"/>
      <c r="CV26" s="528"/>
      <c r="CW26" s="528"/>
      <c r="CX26" s="528"/>
      <c r="CY26" s="528"/>
      <c r="CZ26" s="528"/>
      <c r="DA26" s="528"/>
      <c r="DB26" s="528"/>
      <c r="DC26" s="528"/>
      <c r="DD26" s="528"/>
      <c r="DE26" s="528"/>
      <c r="DF26" s="528"/>
      <c r="DG26" s="528"/>
      <c r="DH26" s="528"/>
      <c r="DI26" s="528"/>
      <c r="DJ26" s="528"/>
      <c r="DK26" s="528"/>
      <c r="DL26" s="528"/>
      <c r="DM26" s="528"/>
      <c r="DN26" s="528"/>
      <c r="DO26" s="528"/>
      <c r="DP26" s="528"/>
      <c r="DQ26" s="528"/>
      <c r="DR26" s="528"/>
      <c r="DS26" s="528"/>
      <c r="DT26" s="528"/>
      <c r="DU26" s="528"/>
      <c r="DV26" s="528"/>
      <c r="DW26" s="528"/>
      <c r="DX26" s="528"/>
      <c r="DY26" s="528"/>
      <c r="DZ26" s="528"/>
      <c r="EA26" s="528"/>
      <c r="EB26" s="528"/>
      <c r="EC26" s="528"/>
      <c r="ED26" s="528"/>
      <c r="EE26" s="528"/>
      <c r="EF26" s="528"/>
      <c r="EG26" s="528"/>
      <c r="EH26" s="528"/>
      <c r="EI26" s="528"/>
      <c r="EJ26" s="528"/>
      <c r="EK26" s="528"/>
      <c r="EL26" s="528"/>
      <c r="EM26" s="528"/>
      <c r="EN26" s="528"/>
      <c r="EO26" s="528"/>
      <c r="EP26" s="528"/>
      <c r="EQ26" s="528"/>
      <c r="ER26" s="528"/>
      <c r="ES26" s="528"/>
      <c r="ET26" s="528"/>
      <c r="EU26" s="528"/>
      <c r="EV26" s="528"/>
      <c r="EW26" s="528"/>
      <c r="EX26" s="528"/>
      <c r="EY26" s="528"/>
      <c r="EZ26" s="528"/>
      <c r="FA26" s="528"/>
      <c r="FB26" s="528"/>
      <c r="FC26" s="528"/>
      <c r="FD26" s="528"/>
      <c r="FE26" s="528"/>
      <c r="FF26" s="528"/>
      <c r="FG26" s="528"/>
      <c r="FH26" s="528"/>
      <c r="FI26" s="528"/>
      <c r="FJ26" s="528"/>
      <c r="FK26" s="528"/>
      <c r="FL26" s="528"/>
      <c r="FM26" s="528"/>
      <c r="FN26" s="528"/>
      <c r="FO26" s="528"/>
      <c r="FP26" s="528"/>
      <c r="FQ26" s="528"/>
      <c r="FR26" s="528"/>
      <c r="FS26" s="528"/>
      <c r="FT26" s="528"/>
      <c r="FU26" s="528"/>
      <c r="FV26" s="528"/>
      <c r="FW26" s="528"/>
      <c r="FX26" s="528"/>
      <c r="FY26" s="528"/>
      <c r="FZ26" s="528"/>
      <c r="GA26" s="528"/>
      <c r="GB26" s="528"/>
      <c r="GC26" s="528"/>
      <c r="GD26" s="528"/>
      <c r="GE26" s="528"/>
      <c r="GF26" s="528"/>
      <c r="GG26" s="528"/>
      <c r="GH26" s="528"/>
      <c r="GI26" s="528"/>
      <c r="GJ26" s="528"/>
      <c r="GK26" s="528"/>
      <c r="GL26" s="528"/>
      <c r="GM26" s="528"/>
      <c r="GN26" s="528"/>
    </row>
    <row r="27" spans="1:196" s="543" customFormat="1" ht="12.75" customHeight="1" x14ac:dyDescent="0.25">
      <c r="A27" s="595"/>
      <c r="B27" s="611"/>
      <c r="C27" s="440" t="s">
        <v>2070</v>
      </c>
      <c r="D27" s="440" t="s">
        <v>2318</v>
      </c>
      <c r="E27" s="616"/>
      <c r="F27" s="613"/>
      <c r="G27" s="595"/>
      <c r="H27" s="595"/>
      <c r="I27" s="646">
        <v>14.474082986199669</v>
      </c>
      <c r="J27" s="645"/>
      <c r="K27" s="645"/>
      <c r="L27" s="647">
        <v>13.567174056915949</v>
      </c>
      <c r="M27" s="647"/>
      <c r="N27" s="647">
        <v>28.493150684931507</v>
      </c>
      <c r="O27" s="647"/>
      <c r="P27" s="647">
        <v>24.400417101147028</v>
      </c>
      <c r="Q27" s="647"/>
      <c r="R27" s="647">
        <v>20.614469772051539</v>
      </c>
      <c r="S27" s="647"/>
      <c r="T27" s="647">
        <v>8.8593576965669989</v>
      </c>
      <c r="U27" s="647"/>
      <c r="V27" s="647">
        <v>6.0139736446449099</v>
      </c>
      <c r="W27" s="528"/>
      <c r="X27" s="597"/>
      <c r="Y27" s="528"/>
      <c r="Z27" s="528"/>
      <c r="AA27" s="528"/>
      <c r="AB27" s="528"/>
      <c r="AC27" s="528"/>
      <c r="AD27" s="528"/>
      <c r="AE27" s="528"/>
      <c r="AF27" s="528"/>
      <c r="AG27" s="528"/>
      <c r="AH27" s="528"/>
      <c r="AI27" s="528"/>
      <c r="AJ27" s="528"/>
      <c r="AK27" s="528"/>
      <c r="AL27" s="528"/>
      <c r="AM27" s="528"/>
      <c r="AN27" s="528"/>
      <c r="AO27" s="528"/>
      <c r="AP27" s="528"/>
      <c r="AQ27" s="528"/>
      <c r="AR27" s="528"/>
      <c r="AS27" s="528"/>
      <c r="AT27" s="528"/>
      <c r="AU27" s="528"/>
      <c r="AV27" s="528"/>
      <c r="AW27" s="528"/>
      <c r="AX27" s="528"/>
      <c r="AY27" s="528"/>
      <c r="AZ27" s="528"/>
      <c r="BA27" s="528"/>
      <c r="BB27" s="528"/>
      <c r="BC27" s="528"/>
      <c r="BD27" s="528"/>
      <c r="BE27" s="528"/>
      <c r="BF27" s="528"/>
      <c r="BG27" s="528"/>
      <c r="BH27" s="528"/>
      <c r="BI27" s="528"/>
      <c r="BJ27" s="528"/>
      <c r="BK27" s="528"/>
      <c r="BL27" s="528"/>
      <c r="BM27" s="528"/>
      <c r="BN27" s="528"/>
      <c r="BO27" s="528"/>
      <c r="BP27" s="528"/>
      <c r="BQ27" s="528"/>
      <c r="BR27" s="528"/>
      <c r="BS27" s="528"/>
      <c r="BT27" s="528"/>
      <c r="BU27" s="528"/>
      <c r="BV27" s="528"/>
      <c r="BW27" s="528"/>
      <c r="BX27" s="528"/>
      <c r="BY27" s="528"/>
      <c r="BZ27" s="528"/>
      <c r="CA27" s="528"/>
      <c r="CB27" s="528"/>
      <c r="CC27" s="528"/>
      <c r="CD27" s="528"/>
      <c r="CE27" s="528"/>
      <c r="CF27" s="528"/>
      <c r="CG27" s="528"/>
      <c r="CH27" s="528"/>
      <c r="CI27" s="528"/>
      <c r="CJ27" s="528"/>
      <c r="CK27" s="528"/>
      <c r="CL27" s="528"/>
      <c r="CM27" s="528"/>
      <c r="CN27" s="528"/>
      <c r="CO27" s="528"/>
      <c r="CP27" s="528"/>
      <c r="CQ27" s="528"/>
      <c r="CR27" s="528"/>
      <c r="CS27" s="528"/>
      <c r="CT27" s="528"/>
      <c r="CU27" s="528"/>
      <c r="CV27" s="528"/>
      <c r="CW27" s="528"/>
      <c r="CX27" s="528"/>
      <c r="CY27" s="528"/>
      <c r="CZ27" s="528"/>
      <c r="DA27" s="528"/>
      <c r="DB27" s="528"/>
      <c r="DC27" s="528"/>
      <c r="DD27" s="528"/>
      <c r="DE27" s="528"/>
      <c r="DF27" s="528"/>
      <c r="DG27" s="528"/>
      <c r="DH27" s="528"/>
      <c r="DI27" s="528"/>
      <c r="DJ27" s="528"/>
      <c r="DK27" s="528"/>
      <c r="DL27" s="528"/>
      <c r="DM27" s="528"/>
      <c r="DN27" s="528"/>
      <c r="DO27" s="528"/>
      <c r="DP27" s="528"/>
      <c r="DQ27" s="528"/>
      <c r="DR27" s="528"/>
      <c r="DS27" s="528"/>
      <c r="DT27" s="528"/>
      <c r="DU27" s="528"/>
      <c r="DV27" s="528"/>
      <c r="DW27" s="528"/>
      <c r="DX27" s="528"/>
      <c r="DY27" s="528"/>
      <c r="DZ27" s="528"/>
      <c r="EA27" s="528"/>
      <c r="EB27" s="528"/>
      <c r="EC27" s="528"/>
      <c r="ED27" s="528"/>
      <c r="EE27" s="528"/>
      <c r="EF27" s="528"/>
      <c r="EG27" s="528"/>
      <c r="EH27" s="528"/>
      <c r="EI27" s="528"/>
      <c r="EJ27" s="528"/>
      <c r="EK27" s="528"/>
      <c r="EL27" s="528"/>
      <c r="EM27" s="528"/>
      <c r="EN27" s="528"/>
      <c r="EO27" s="528"/>
      <c r="EP27" s="528"/>
      <c r="EQ27" s="528"/>
      <c r="ER27" s="528"/>
      <c r="ES27" s="528"/>
      <c r="ET27" s="528"/>
      <c r="EU27" s="528"/>
      <c r="EV27" s="528"/>
      <c r="EW27" s="528"/>
      <c r="EX27" s="528"/>
      <c r="EY27" s="528"/>
      <c r="EZ27" s="528"/>
      <c r="FA27" s="528"/>
      <c r="FB27" s="528"/>
      <c r="FC27" s="528"/>
      <c r="FD27" s="528"/>
      <c r="FE27" s="528"/>
      <c r="FF27" s="528"/>
      <c r="FG27" s="528"/>
      <c r="FH27" s="528"/>
      <c r="FI27" s="528"/>
      <c r="FJ27" s="528"/>
      <c r="FK27" s="528"/>
      <c r="FL27" s="528"/>
      <c r="FM27" s="528"/>
      <c r="FN27" s="528"/>
      <c r="FO27" s="528"/>
      <c r="FP27" s="528"/>
      <c r="FQ27" s="528"/>
      <c r="FR27" s="528"/>
      <c r="FS27" s="528"/>
      <c r="FT27" s="528"/>
      <c r="FU27" s="528"/>
      <c r="FV27" s="528"/>
      <c r="FW27" s="528"/>
      <c r="FX27" s="528"/>
      <c r="FY27" s="528"/>
      <c r="FZ27" s="528"/>
      <c r="GA27" s="528"/>
      <c r="GB27" s="528"/>
      <c r="GC27" s="528"/>
      <c r="GD27" s="528"/>
      <c r="GE27" s="528"/>
      <c r="GF27" s="528"/>
      <c r="GG27" s="528"/>
      <c r="GH27" s="528"/>
      <c r="GI27" s="528"/>
      <c r="GJ27" s="528"/>
      <c r="GK27" s="528"/>
      <c r="GL27" s="528"/>
      <c r="GM27" s="528"/>
      <c r="GN27" s="528"/>
    </row>
    <row r="28" spans="1:196" s="543" customFormat="1" ht="12.75" customHeight="1" x14ac:dyDescent="0.25">
      <c r="A28" s="595"/>
      <c r="B28" s="611"/>
      <c r="C28" s="440" t="s">
        <v>2071</v>
      </c>
      <c r="D28" s="440" t="s">
        <v>2072</v>
      </c>
      <c r="E28" s="616"/>
      <c r="F28" s="613"/>
      <c r="G28" s="595"/>
      <c r="H28" s="595"/>
      <c r="I28" s="646">
        <v>14.884369831278979</v>
      </c>
      <c r="J28" s="645"/>
      <c r="K28" s="645"/>
      <c r="L28" s="647">
        <v>10.584164461632405</v>
      </c>
      <c r="M28" s="647"/>
      <c r="N28" s="647">
        <v>24.508223153821348</v>
      </c>
      <c r="O28" s="647"/>
      <c r="P28" s="647">
        <v>27.139874739039669</v>
      </c>
      <c r="Q28" s="647"/>
      <c r="R28" s="647">
        <v>22.11888902852834</v>
      </c>
      <c r="S28" s="647"/>
      <c r="T28" s="647">
        <v>12.262498315590891</v>
      </c>
      <c r="U28" s="647"/>
      <c r="V28" s="647">
        <v>5.444544229905703</v>
      </c>
      <c r="W28" s="528"/>
      <c r="X28" s="597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28"/>
      <c r="AS28" s="528"/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528"/>
      <c r="BE28" s="528"/>
      <c r="BF28" s="528"/>
      <c r="BG28" s="528"/>
      <c r="BH28" s="528"/>
      <c r="BI28" s="528"/>
      <c r="BJ28" s="528"/>
      <c r="BK28" s="528"/>
      <c r="BL28" s="528"/>
      <c r="BM28" s="528"/>
      <c r="BN28" s="528"/>
      <c r="BO28" s="528"/>
      <c r="BP28" s="528"/>
      <c r="BQ28" s="528"/>
      <c r="BR28" s="528"/>
      <c r="BS28" s="528"/>
      <c r="BT28" s="528"/>
      <c r="BU28" s="528"/>
      <c r="BV28" s="528"/>
      <c r="BW28" s="528"/>
      <c r="BX28" s="528"/>
      <c r="BY28" s="528"/>
      <c r="BZ28" s="528"/>
      <c r="CA28" s="528"/>
      <c r="CB28" s="528"/>
      <c r="CC28" s="528"/>
      <c r="CD28" s="528"/>
      <c r="CE28" s="528"/>
      <c r="CF28" s="528"/>
      <c r="CG28" s="528"/>
      <c r="CH28" s="528"/>
      <c r="CI28" s="528"/>
      <c r="CJ28" s="528"/>
      <c r="CK28" s="528"/>
      <c r="CL28" s="528"/>
      <c r="CM28" s="528"/>
      <c r="CN28" s="528"/>
      <c r="CO28" s="528"/>
      <c r="CP28" s="528"/>
      <c r="CQ28" s="528"/>
      <c r="CR28" s="528"/>
      <c r="CS28" s="528"/>
      <c r="CT28" s="528"/>
      <c r="CU28" s="528"/>
      <c r="CV28" s="528"/>
      <c r="CW28" s="528"/>
      <c r="CX28" s="528"/>
      <c r="CY28" s="528"/>
      <c r="CZ28" s="528"/>
      <c r="DA28" s="528"/>
      <c r="DB28" s="528"/>
      <c r="DC28" s="528"/>
      <c r="DD28" s="528"/>
      <c r="DE28" s="528"/>
      <c r="DF28" s="528"/>
      <c r="DG28" s="528"/>
      <c r="DH28" s="528"/>
      <c r="DI28" s="528"/>
      <c r="DJ28" s="528"/>
      <c r="DK28" s="528"/>
      <c r="DL28" s="528"/>
      <c r="DM28" s="528"/>
      <c r="DN28" s="528"/>
      <c r="DO28" s="528"/>
      <c r="DP28" s="528"/>
      <c r="DQ28" s="528"/>
      <c r="DR28" s="528"/>
      <c r="DS28" s="528"/>
      <c r="DT28" s="528"/>
      <c r="DU28" s="528"/>
      <c r="DV28" s="528"/>
      <c r="DW28" s="528"/>
      <c r="DX28" s="528"/>
      <c r="DY28" s="528"/>
      <c r="DZ28" s="528"/>
      <c r="EA28" s="528"/>
      <c r="EB28" s="528"/>
      <c r="EC28" s="528"/>
      <c r="ED28" s="528"/>
      <c r="EE28" s="528"/>
      <c r="EF28" s="528"/>
      <c r="EG28" s="528"/>
      <c r="EH28" s="528"/>
      <c r="EI28" s="528"/>
      <c r="EJ28" s="528"/>
      <c r="EK28" s="528"/>
      <c r="EL28" s="528"/>
      <c r="EM28" s="528"/>
      <c r="EN28" s="528"/>
      <c r="EO28" s="528"/>
      <c r="EP28" s="528"/>
      <c r="EQ28" s="528"/>
      <c r="ER28" s="528"/>
      <c r="ES28" s="528"/>
      <c r="ET28" s="528"/>
      <c r="EU28" s="528"/>
      <c r="EV28" s="528"/>
      <c r="EW28" s="528"/>
      <c r="EX28" s="528"/>
      <c r="EY28" s="528"/>
      <c r="EZ28" s="528"/>
      <c r="FA28" s="528"/>
      <c r="FB28" s="528"/>
      <c r="FC28" s="528"/>
      <c r="FD28" s="528"/>
      <c r="FE28" s="528"/>
      <c r="FF28" s="528"/>
      <c r="FG28" s="528"/>
      <c r="FH28" s="528"/>
      <c r="FI28" s="528"/>
      <c r="FJ28" s="528"/>
      <c r="FK28" s="528"/>
      <c r="FL28" s="528"/>
      <c r="FM28" s="528"/>
      <c r="FN28" s="528"/>
      <c r="FO28" s="528"/>
      <c r="FP28" s="528"/>
      <c r="FQ28" s="528"/>
      <c r="FR28" s="528"/>
      <c r="FS28" s="528"/>
      <c r="FT28" s="528"/>
      <c r="FU28" s="528"/>
      <c r="FV28" s="528"/>
      <c r="FW28" s="528"/>
      <c r="FX28" s="528"/>
      <c r="FY28" s="528"/>
      <c r="FZ28" s="528"/>
      <c r="GA28" s="528"/>
      <c r="GB28" s="528"/>
      <c r="GC28" s="528"/>
      <c r="GD28" s="528"/>
      <c r="GE28" s="528"/>
      <c r="GF28" s="528"/>
      <c r="GG28" s="528"/>
      <c r="GH28" s="528"/>
      <c r="GI28" s="528"/>
      <c r="GJ28" s="528"/>
      <c r="GK28" s="528"/>
      <c r="GL28" s="528"/>
      <c r="GM28" s="528"/>
      <c r="GN28" s="528"/>
    </row>
    <row r="29" spans="1:196" s="543" customFormat="1" ht="12.75" customHeight="1" x14ac:dyDescent="0.25">
      <c r="A29" s="595"/>
      <c r="B29" s="611"/>
      <c r="C29" s="440" t="s">
        <v>2073</v>
      </c>
      <c r="D29" s="440" t="s">
        <v>2074</v>
      </c>
      <c r="E29" s="616"/>
      <c r="F29" s="613"/>
      <c r="G29" s="595"/>
      <c r="H29" s="595"/>
      <c r="I29" s="646">
        <v>12.839219780889838</v>
      </c>
      <c r="J29" s="645"/>
      <c r="K29" s="645"/>
      <c r="L29" s="647">
        <v>12.165716790881193</v>
      </c>
      <c r="M29" s="647"/>
      <c r="N29" s="647">
        <v>15.964643275908724</v>
      </c>
      <c r="O29" s="647"/>
      <c r="P29" s="647">
        <v>19.030211805182237</v>
      </c>
      <c r="Q29" s="647"/>
      <c r="R29" s="647">
        <v>17.645253682487727</v>
      </c>
      <c r="S29" s="647"/>
      <c r="T29" s="647">
        <v>15.861326686682151</v>
      </c>
      <c r="U29" s="647"/>
      <c r="V29" s="647">
        <v>4.8472703639514734</v>
      </c>
      <c r="W29" s="528"/>
      <c r="X29" s="597"/>
      <c r="Y29" s="528"/>
      <c r="Z29" s="528"/>
      <c r="AA29" s="528"/>
      <c r="AB29" s="528"/>
      <c r="AC29" s="528"/>
      <c r="AD29" s="528"/>
      <c r="AE29" s="528"/>
      <c r="AF29" s="528"/>
      <c r="AG29" s="528"/>
      <c r="AH29" s="528"/>
      <c r="AI29" s="528"/>
      <c r="AJ29" s="528"/>
      <c r="AK29" s="528"/>
      <c r="AL29" s="528"/>
      <c r="AM29" s="528"/>
      <c r="AN29" s="528"/>
      <c r="AO29" s="528"/>
      <c r="AP29" s="528"/>
      <c r="AQ29" s="528"/>
      <c r="AR29" s="528"/>
      <c r="AS29" s="528"/>
      <c r="AT29" s="528"/>
      <c r="AU29" s="528"/>
      <c r="AV29" s="528"/>
      <c r="AW29" s="528"/>
      <c r="AX29" s="528"/>
      <c r="AY29" s="528"/>
      <c r="AZ29" s="528"/>
      <c r="BA29" s="528"/>
      <c r="BB29" s="528"/>
      <c r="BC29" s="528"/>
      <c r="BD29" s="528"/>
      <c r="BE29" s="528"/>
      <c r="BF29" s="528"/>
      <c r="BG29" s="528"/>
      <c r="BH29" s="528"/>
      <c r="BI29" s="528"/>
      <c r="BJ29" s="528"/>
      <c r="BK29" s="528"/>
      <c r="BL29" s="528"/>
      <c r="BM29" s="528"/>
      <c r="BN29" s="528"/>
      <c r="BO29" s="528"/>
      <c r="BP29" s="528"/>
      <c r="BQ29" s="528"/>
      <c r="BR29" s="528"/>
      <c r="BS29" s="528"/>
      <c r="BT29" s="528"/>
      <c r="BU29" s="528"/>
      <c r="BV29" s="528"/>
      <c r="BW29" s="528"/>
      <c r="BX29" s="528"/>
      <c r="BY29" s="528"/>
      <c r="BZ29" s="528"/>
      <c r="CA29" s="528"/>
      <c r="CB29" s="528"/>
      <c r="CC29" s="528"/>
      <c r="CD29" s="528"/>
      <c r="CE29" s="528"/>
      <c r="CF29" s="528"/>
      <c r="CG29" s="528"/>
      <c r="CH29" s="528"/>
      <c r="CI29" s="528"/>
      <c r="CJ29" s="528"/>
      <c r="CK29" s="528"/>
      <c r="CL29" s="528"/>
      <c r="CM29" s="528"/>
      <c r="CN29" s="528"/>
      <c r="CO29" s="528"/>
      <c r="CP29" s="528"/>
      <c r="CQ29" s="528"/>
      <c r="CR29" s="528"/>
      <c r="CS29" s="528"/>
      <c r="CT29" s="528"/>
      <c r="CU29" s="528"/>
      <c r="CV29" s="528"/>
      <c r="CW29" s="528"/>
      <c r="CX29" s="528"/>
      <c r="CY29" s="528"/>
      <c r="CZ29" s="528"/>
      <c r="DA29" s="528"/>
      <c r="DB29" s="528"/>
      <c r="DC29" s="528"/>
      <c r="DD29" s="528"/>
      <c r="DE29" s="528"/>
      <c r="DF29" s="528"/>
      <c r="DG29" s="528"/>
      <c r="DH29" s="528"/>
      <c r="DI29" s="528"/>
      <c r="DJ29" s="528"/>
      <c r="DK29" s="528"/>
      <c r="DL29" s="528"/>
      <c r="DM29" s="528"/>
      <c r="DN29" s="528"/>
      <c r="DO29" s="528"/>
      <c r="DP29" s="528"/>
      <c r="DQ29" s="528"/>
      <c r="DR29" s="528"/>
      <c r="DS29" s="528"/>
      <c r="DT29" s="528"/>
      <c r="DU29" s="528"/>
      <c r="DV29" s="528"/>
      <c r="DW29" s="528"/>
      <c r="DX29" s="528"/>
      <c r="DY29" s="528"/>
      <c r="DZ29" s="528"/>
      <c r="EA29" s="528"/>
      <c r="EB29" s="528"/>
      <c r="EC29" s="528"/>
      <c r="ED29" s="528"/>
      <c r="EE29" s="528"/>
      <c r="EF29" s="528"/>
      <c r="EG29" s="528"/>
      <c r="EH29" s="528"/>
      <c r="EI29" s="528"/>
      <c r="EJ29" s="528"/>
      <c r="EK29" s="528"/>
      <c r="EL29" s="528"/>
      <c r="EM29" s="528"/>
      <c r="EN29" s="528"/>
      <c r="EO29" s="528"/>
      <c r="EP29" s="528"/>
      <c r="EQ29" s="528"/>
      <c r="ER29" s="528"/>
      <c r="ES29" s="528"/>
      <c r="ET29" s="528"/>
      <c r="EU29" s="528"/>
      <c r="EV29" s="528"/>
      <c r="EW29" s="528"/>
      <c r="EX29" s="528"/>
      <c r="EY29" s="528"/>
      <c r="EZ29" s="528"/>
      <c r="FA29" s="528"/>
      <c r="FB29" s="528"/>
      <c r="FC29" s="528"/>
      <c r="FD29" s="528"/>
      <c r="FE29" s="528"/>
      <c r="FF29" s="528"/>
      <c r="FG29" s="528"/>
      <c r="FH29" s="528"/>
      <c r="FI29" s="528"/>
      <c r="FJ29" s="528"/>
      <c r="FK29" s="528"/>
      <c r="FL29" s="528"/>
      <c r="FM29" s="528"/>
      <c r="FN29" s="528"/>
      <c r="FO29" s="528"/>
      <c r="FP29" s="528"/>
      <c r="FQ29" s="528"/>
      <c r="FR29" s="528"/>
      <c r="FS29" s="528"/>
      <c r="FT29" s="528"/>
      <c r="FU29" s="528"/>
      <c r="FV29" s="528"/>
      <c r="FW29" s="528"/>
      <c r="FX29" s="528"/>
      <c r="FY29" s="528"/>
      <c r="FZ29" s="528"/>
      <c r="GA29" s="528"/>
      <c r="GB29" s="528"/>
      <c r="GC29" s="528"/>
      <c r="GD29" s="528"/>
      <c r="GE29" s="528"/>
      <c r="GF29" s="528"/>
      <c r="GG29" s="528"/>
      <c r="GH29" s="528"/>
      <c r="GI29" s="528"/>
      <c r="GJ29" s="528"/>
      <c r="GK29" s="528"/>
      <c r="GL29" s="528"/>
      <c r="GM29" s="528"/>
      <c r="GN29" s="528"/>
    </row>
    <row r="30" spans="1:196" s="543" customFormat="1" ht="12.75" customHeight="1" x14ac:dyDescent="0.25">
      <c r="A30" s="595"/>
      <c r="B30" s="611"/>
      <c r="C30" s="440" t="s">
        <v>2075</v>
      </c>
      <c r="D30" s="440" t="s">
        <v>2076</v>
      </c>
      <c r="E30" s="616"/>
      <c r="F30" s="613"/>
      <c r="G30" s="595"/>
      <c r="H30" s="595"/>
      <c r="I30" s="646">
        <v>14.492174574001018</v>
      </c>
      <c r="J30" s="645"/>
      <c r="K30" s="645"/>
      <c r="L30" s="647">
        <v>12.654012654012654</v>
      </c>
      <c r="M30" s="647"/>
      <c r="N30" s="647">
        <v>29.940119760479043</v>
      </c>
      <c r="O30" s="647"/>
      <c r="P30" s="647">
        <v>26.916149689813889</v>
      </c>
      <c r="Q30" s="647"/>
      <c r="R30" s="647">
        <v>18.30236249883276</v>
      </c>
      <c r="S30" s="647"/>
      <c r="T30" s="647">
        <v>11.735382698099491</v>
      </c>
      <c r="U30" s="647"/>
      <c r="V30" s="647">
        <v>4.7619047619047628</v>
      </c>
      <c r="W30" s="528"/>
      <c r="X30" s="597"/>
      <c r="Y30" s="528"/>
      <c r="Z30" s="528"/>
      <c r="AA30" s="528"/>
      <c r="AB30" s="528"/>
      <c r="AC30" s="528"/>
      <c r="AD30" s="528"/>
      <c r="AE30" s="528"/>
      <c r="AF30" s="528"/>
      <c r="AG30" s="528"/>
      <c r="AH30" s="528"/>
      <c r="AI30" s="528"/>
      <c r="AJ30" s="528"/>
      <c r="AK30" s="528"/>
      <c r="AL30" s="528"/>
      <c r="AM30" s="528"/>
      <c r="AN30" s="528"/>
      <c r="AO30" s="528"/>
      <c r="AP30" s="528"/>
      <c r="AQ30" s="528"/>
      <c r="AR30" s="528"/>
      <c r="AS30" s="528"/>
      <c r="AT30" s="528"/>
      <c r="AU30" s="528"/>
      <c r="AV30" s="528"/>
      <c r="AW30" s="528"/>
      <c r="AX30" s="528"/>
      <c r="AY30" s="528"/>
      <c r="AZ30" s="528"/>
      <c r="BA30" s="528"/>
      <c r="BB30" s="528"/>
      <c r="BC30" s="528"/>
      <c r="BD30" s="528"/>
      <c r="BE30" s="528"/>
      <c r="BF30" s="528"/>
      <c r="BG30" s="528"/>
      <c r="BH30" s="528"/>
      <c r="BI30" s="528"/>
      <c r="BJ30" s="528"/>
      <c r="BK30" s="528"/>
      <c r="BL30" s="528"/>
      <c r="BM30" s="528"/>
      <c r="BN30" s="528"/>
      <c r="BO30" s="528"/>
      <c r="BP30" s="528"/>
      <c r="BQ30" s="528"/>
      <c r="BR30" s="528"/>
      <c r="BS30" s="528"/>
      <c r="BT30" s="528"/>
      <c r="BU30" s="528"/>
      <c r="BV30" s="528"/>
      <c r="BW30" s="528"/>
      <c r="BX30" s="528"/>
      <c r="BY30" s="528"/>
      <c r="BZ30" s="528"/>
      <c r="CA30" s="528"/>
      <c r="CB30" s="528"/>
      <c r="CC30" s="528"/>
      <c r="CD30" s="528"/>
      <c r="CE30" s="528"/>
      <c r="CF30" s="528"/>
      <c r="CG30" s="528"/>
      <c r="CH30" s="528"/>
      <c r="CI30" s="528"/>
      <c r="CJ30" s="528"/>
      <c r="CK30" s="528"/>
      <c r="CL30" s="528"/>
      <c r="CM30" s="528"/>
      <c r="CN30" s="528"/>
      <c r="CO30" s="528"/>
      <c r="CP30" s="528"/>
      <c r="CQ30" s="528"/>
      <c r="CR30" s="528"/>
      <c r="CS30" s="528"/>
      <c r="CT30" s="528"/>
      <c r="CU30" s="528"/>
      <c r="CV30" s="528"/>
      <c r="CW30" s="528"/>
      <c r="CX30" s="528"/>
      <c r="CY30" s="528"/>
      <c r="CZ30" s="528"/>
      <c r="DA30" s="528"/>
      <c r="DB30" s="528"/>
      <c r="DC30" s="528"/>
      <c r="DD30" s="528"/>
      <c r="DE30" s="528"/>
      <c r="DF30" s="528"/>
      <c r="DG30" s="528"/>
      <c r="DH30" s="528"/>
      <c r="DI30" s="528"/>
      <c r="DJ30" s="528"/>
      <c r="DK30" s="528"/>
      <c r="DL30" s="528"/>
      <c r="DM30" s="528"/>
      <c r="DN30" s="528"/>
      <c r="DO30" s="528"/>
      <c r="DP30" s="528"/>
      <c r="DQ30" s="528"/>
      <c r="DR30" s="528"/>
      <c r="DS30" s="528"/>
      <c r="DT30" s="528"/>
      <c r="DU30" s="528"/>
      <c r="DV30" s="528"/>
      <c r="DW30" s="528"/>
      <c r="DX30" s="528"/>
      <c r="DY30" s="528"/>
      <c r="DZ30" s="528"/>
      <c r="EA30" s="528"/>
      <c r="EB30" s="528"/>
      <c r="EC30" s="528"/>
      <c r="ED30" s="528"/>
      <c r="EE30" s="528"/>
      <c r="EF30" s="528"/>
      <c r="EG30" s="528"/>
      <c r="EH30" s="528"/>
      <c r="EI30" s="528"/>
      <c r="EJ30" s="528"/>
      <c r="EK30" s="528"/>
      <c r="EL30" s="528"/>
      <c r="EM30" s="528"/>
      <c r="EN30" s="528"/>
      <c r="EO30" s="528"/>
      <c r="EP30" s="528"/>
      <c r="EQ30" s="528"/>
      <c r="ER30" s="528"/>
      <c r="ES30" s="528"/>
      <c r="ET30" s="528"/>
      <c r="EU30" s="528"/>
      <c r="EV30" s="528"/>
      <c r="EW30" s="528"/>
      <c r="EX30" s="528"/>
      <c r="EY30" s="528"/>
      <c r="EZ30" s="528"/>
      <c r="FA30" s="528"/>
      <c r="FB30" s="528"/>
      <c r="FC30" s="528"/>
      <c r="FD30" s="528"/>
      <c r="FE30" s="528"/>
      <c r="FF30" s="528"/>
      <c r="FG30" s="528"/>
      <c r="FH30" s="528"/>
      <c r="FI30" s="528"/>
      <c r="FJ30" s="528"/>
      <c r="FK30" s="528"/>
      <c r="FL30" s="528"/>
      <c r="FM30" s="528"/>
      <c r="FN30" s="528"/>
      <c r="FO30" s="528"/>
      <c r="FP30" s="528"/>
      <c r="FQ30" s="528"/>
      <c r="FR30" s="528"/>
      <c r="FS30" s="528"/>
      <c r="FT30" s="528"/>
      <c r="FU30" s="528"/>
      <c r="FV30" s="528"/>
      <c r="FW30" s="528"/>
      <c r="FX30" s="528"/>
      <c r="FY30" s="528"/>
      <c r="FZ30" s="528"/>
      <c r="GA30" s="528"/>
      <c r="GB30" s="528"/>
      <c r="GC30" s="528"/>
      <c r="GD30" s="528"/>
      <c r="GE30" s="528"/>
      <c r="GF30" s="528"/>
      <c r="GG30" s="528"/>
      <c r="GH30" s="528"/>
      <c r="GI30" s="528"/>
      <c r="GJ30" s="528"/>
      <c r="GK30" s="528"/>
      <c r="GL30" s="528"/>
      <c r="GM30" s="528"/>
      <c r="GN30" s="528"/>
    </row>
    <row r="31" spans="1:196" s="543" customFormat="1" ht="12.75" customHeight="1" x14ac:dyDescent="0.25">
      <c r="A31" s="595"/>
      <c r="B31" s="611"/>
      <c r="C31" s="440" t="s">
        <v>2077</v>
      </c>
      <c r="D31" s="440" t="s">
        <v>2253</v>
      </c>
      <c r="E31" s="616"/>
      <c r="F31" s="613"/>
      <c r="G31" s="595"/>
      <c r="H31" s="595"/>
      <c r="I31" s="629" t="s">
        <v>2406</v>
      </c>
      <c r="J31" s="629"/>
      <c r="K31" s="629"/>
      <c r="L31" s="629" t="s">
        <v>2406</v>
      </c>
      <c r="M31" s="629"/>
      <c r="N31" s="629" t="s">
        <v>2406</v>
      </c>
      <c r="O31" s="629"/>
      <c r="P31" s="629" t="s">
        <v>2406</v>
      </c>
      <c r="Q31" s="629"/>
      <c r="R31" s="629" t="s">
        <v>2406</v>
      </c>
      <c r="S31" s="629"/>
      <c r="T31" s="629" t="s">
        <v>2406</v>
      </c>
      <c r="U31" s="629"/>
      <c r="V31" s="629" t="s">
        <v>2406</v>
      </c>
      <c r="W31" s="528"/>
      <c r="X31" s="597"/>
      <c r="Y31" s="528"/>
      <c r="Z31" s="528"/>
      <c r="AA31" s="528"/>
      <c r="AB31" s="528"/>
      <c r="AC31" s="528"/>
      <c r="AD31" s="528"/>
      <c r="AE31" s="528"/>
      <c r="AF31" s="528"/>
      <c r="AG31" s="528"/>
      <c r="AH31" s="528"/>
      <c r="AI31" s="528"/>
      <c r="AJ31" s="528"/>
      <c r="AK31" s="528"/>
      <c r="AL31" s="528"/>
      <c r="AM31" s="528"/>
      <c r="AN31" s="528"/>
      <c r="AO31" s="528"/>
      <c r="AP31" s="528"/>
      <c r="AQ31" s="528"/>
      <c r="AR31" s="528"/>
      <c r="AS31" s="528"/>
      <c r="AT31" s="528"/>
      <c r="AU31" s="528"/>
      <c r="AV31" s="528"/>
      <c r="AW31" s="528"/>
      <c r="AX31" s="528"/>
      <c r="AY31" s="528"/>
      <c r="AZ31" s="528"/>
      <c r="BA31" s="528"/>
      <c r="BB31" s="528"/>
      <c r="BC31" s="528"/>
      <c r="BD31" s="528"/>
      <c r="BE31" s="528"/>
      <c r="BF31" s="528"/>
      <c r="BG31" s="528"/>
      <c r="BH31" s="528"/>
      <c r="BI31" s="528"/>
      <c r="BJ31" s="528"/>
      <c r="BK31" s="528"/>
      <c r="BL31" s="528"/>
      <c r="BM31" s="528"/>
      <c r="BN31" s="528"/>
      <c r="BO31" s="528"/>
      <c r="BP31" s="528"/>
      <c r="BQ31" s="528"/>
      <c r="BR31" s="528"/>
      <c r="BS31" s="528"/>
      <c r="BT31" s="528"/>
      <c r="BU31" s="528"/>
      <c r="BV31" s="528"/>
      <c r="BW31" s="528"/>
      <c r="BX31" s="528"/>
      <c r="BY31" s="528"/>
      <c r="BZ31" s="528"/>
      <c r="CA31" s="528"/>
      <c r="CB31" s="528"/>
      <c r="CC31" s="528"/>
      <c r="CD31" s="528"/>
      <c r="CE31" s="528"/>
      <c r="CF31" s="528"/>
      <c r="CG31" s="528"/>
      <c r="CH31" s="528"/>
      <c r="CI31" s="528"/>
      <c r="CJ31" s="528"/>
      <c r="CK31" s="528"/>
      <c r="CL31" s="528"/>
      <c r="CM31" s="528"/>
      <c r="CN31" s="528"/>
      <c r="CO31" s="528"/>
      <c r="CP31" s="528"/>
      <c r="CQ31" s="528"/>
      <c r="CR31" s="528"/>
      <c r="CS31" s="528"/>
      <c r="CT31" s="528"/>
      <c r="CU31" s="528"/>
      <c r="CV31" s="528"/>
      <c r="CW31" s="528"/>
      <c r="CX31" s="528"/>
      <c r="CY31" s="528"/>
      <c r="CZ31" s="528"/>
      <c r="DA31" s="528"/>
      <c r="DB31" s="528"/>
      <c r="DC31" s="528"/>
      <c r="DD31" s="528"/>
      <c r="DE31" s="528"/>
      <c r="DF31" s="528"/>
      <c r="DG31" s="528"/>
      <c r="DH31" s="528"/>
      <c r="DI31" s="528"/>
      <c r="DJ31" s="528"/>
      <c r="DK31" s="528"/>
      <c r="DL31" s="528"/>
      <c r="DM31" s="528"/>
      <c r="DN31" s="528"/>
      <c r="DO31" s="528"/>
      <c r="DP31" s="528"/>
      <c r="DQ31" s="528"/>
      <c r="DR31" s="528"/>
      <c r="DS31" s="528"/>
      <c r="DT31" s="528"/>
      <c r="DU31" s="528"/>
      <c r="DV31" s="528"/>
      <c r="DW31" s="528"/>
      <c r="DX31" s="528"/>
      <c r="DY31" s="528"/>
      <c r="DZ31" s="528"/>
      <c r="EA31" s="528"/>
      <c r="EB31" s="528"/>
      <c r="EC31" s="528"/>
      <c r="ED31" s="528"/>
      <c r="EE31" s="528"/>
      <c r="EF31" s="528"/>
      <c r="EG31" s="528"/>
      <c r="EH31" s="528"/>
      <c r="EI31" s="528"/>
      <c r="EJ31" s="528"/>
      <c r="EK31" s="528"/>
      <c r="EL31" s="528"/>
      <c r="EM31" s="528"/>
      <c r="EN31" s="528"/>
      <c r="EO31" s="528"/>
      <c r="EP31" s="528"/>
      <c r="EQ31" s="528"/>
      <c r="ER31" s="528"/>
      <c r="ES31" s="528"/>
      <c r="ET31" s="528"/>
      <c r="EU31" s="528"/>
      <c r="EV31" s="528"/>
      <c r="EW31" s="528"/>
      <c r="EX31" s="528"/>
      <c r="EY31" s="528"/>
      <c r="EZ31" s="528"/>
      <c r="FA31" s="528"/>
      <c r="FB31" s="528"/>
      <c r="FC31" s="528"/>
      <c r="FD31" s="528"/>
      <c r="FE31" s="528"/>
      <c r="FF31" s="528"/>
      <c r="FG31" s="528"/>
      <c r="FH31" s="528"/>
      <c r="FI31" s="528"/>
      <c r="FJ31" s="528"/>
      <c r="FK31" s="528"/>
      <c r="FL31" s="528"/>
      <c r="FM31" s="528"/>
      <c r="FN31" s="528"/>
      <c r="FO31" s="528"/>
      <c r="FP31" s="528"/>
      <c r="FQ31" s="528"/>
      <c r="FR31" s="528"/>
      <c r="FS31" s="528"/>
      <c r="FT31" s="528"/>
      <c r="FU31" s="528"/>
      <c r="FV31" s="528"/>
      <c r="FW31" s="528"/>
      <c r="FX31" s="528"/>
      <c r="FY31" s="528"/>
      <c r="FZ31" s="528"/>
      <c r="GA31" s="528"/>
      <c r="GB31" s="528"/>
      <c r="GC31" s="528"/>
      <c r="GD31" s="528"/>
      <c r="GE31" s="528"/>
      <c r="GF31" s="528"/>
      <c r="GG31" s="528"/>
      <c r="GH31" s="528"/>
      <c r="GI31" s="528"/>
      <c r="GJ31" s="528"/>
      <c r="GK31" s="528"/>
      <c r="GL31" s="528"/>
      <c r="GM31" s="528"/>
      <c r="GN31" s="528"/>
    </row>
    <row r="32" spans="1:196" s="543" customFormat="1" ht="12.75" customHeight="1" x14ac:dyDescent="0.25">
      <c r="A32" s="595"/>
      <c r="B32" s="611"/>
      <c r="C32" s="440" t="s">
        <v>2306</v>
      </c>
      <c r="D32" s="440" t="s">
        <v>2319</v>
      </c>
      <c r="E32" s="616"/>
      <c r="F32" s="613"/>
      <c r="G32" s="595"/>
      <c r="H32" s="595"/>
      <c r="I32" s="629" t="s">
        <v>2406</v>
      </c>
      <c r="J32" s="629"/>
      <c r="K32" s="629"/>
      <c r="L32" s="629" t="s">
        <v>2406</v>
      </c>
      <c r="M32" s="647"/>
      <c r="N32" s="629" t="s">
        <v>2406</v>
      </c>
      <c r="O32" s="647"/>
      <c r="P32" s="629" t="s">
        <v>2406</v>
      </c>
      <c r="Q32" s="647"/>
      <c r="R32" s="629" t="s">
        <v>2406</v>
      </c>
      <c r="S32" s="647"/>
      <c r="T32" s="629" t="s">
        <v>2406</v>
      </c>
      <c r="U32" s="647"/>
      <c r="V32" s="629" t="s">
        <v>2406</v>
      </c>
      <c r="W32" s="528"/>
      <c r="X32" s="528"/>
      <c r="Y32" s="528"/>
      <c r="Z32" s="528"/>
      <c r="AA32" s="528"/>
      <c r="AB32" s="528"/>
      <c r="AC32" s="528"/>
      <c r="AD32" s="528"/>
      <c r="AE32" s="528"/>
      <c r="AF32" s="528"/>
      <c r="AG32" s="528"/>
      <c r="AH32" s="528"/>
      <c r="AI32" s="528"/>
      <c r="AJ32" s="528"/>
      <c r="AK32" s="528"/>
      <c r="AL32" s="528"/>
      <c r="AM32" s="528"/>
      <c r="AN32" s="528"/>
      <c r="AO32" s="528"/>
      <c r="AP32" s="528"/>
      <c r="AQ32" s="528"/>
      <c r="AR32" s="528"/>
      <c r="AS32" s="528"/>
      <c r="AT32" s="528"/>
      <c r="AU32" s="528"/>
      <c r="AV32" s="528"/>
      <c r="AW32" s="528"/>
      <c r="AX32" s="528"/>
      <c r="AY32" s="528"/>
      <c r="AZ32" s="528"/>
      <c r="BA32" s="528"/>
      <c r="BB32" s="528"/>
      <c r="BC32" s="528"/>
      <c r="BD32" s="528"/>
      <c r="BE32" s="528"/>
      <c r="BF32" s="528"/>
      <c r="BG32" s="528"/>
      <c r="BH32" s="528"/>
      <c r="BI32" s="528"/>
      <c r="BJ32" s="528"/>
      <c r="BK32" s="528"/>
      <c r="BL32" s="528"/>
      <c r="BM32" s="528"/>
      <c r="BN32" s="528"/>
      <c r="BO32" s="528"/>
      <c r="BP32" s="528"/>
      <c r="BQ32" s="528"/>
      <c r="BR32" s="528"/>
      <c r="BS32" s="528"/>
      <c r="BT32" s="528"/>
      <c r="BU32" s="528"/>
      <c r="BV32" s="528"/>
      <c r="BW32" s="528"/>
      <c r="BX32" s="528"/>
      <c r="BY32" s="528"/>
      <c r="BZ32" s="528"/>
      <c r="CA32" s="528"/>
      <c r="CB32" s="528"/>
      <c r="CC32" s="528"/>
      <c r="CD32" s="528"/>
      <c r="CE32" s="528"/>
      <c r="CF32" s="528"/>
      <c r="CG32" s="528"/>
      <c r="CH32" s="528"/>
      <c r="CI32" s="528"/>
      <c r="CJ32" s="528"/>
      <c r="CK32" s="528"/>
      <c r="CL32" s="528"/>
      <c r="CM32" s="528"/>
      <c r="CN32" s="528"/>
      <c r="CO32" s="528"/>
      <c r="CP32" s="528"/>
      <c r="CQ32" s="528"/>
      <c r="CR32" s="528"/>
      <c r="CS32" s="528"/>
      <c r="CT32" s="528"/>
      <c r="CU32" s="528"/>
      <c r="CV32" s="528"/>
      <c r="CW32" s="528"/>
      <c r="CX32" s="528"/>
      <c r="CY32" s="528"/>
      <c r="CZ32" s="528"/>
      <c r="DA32" s="528"/>
      <c r="DB32" s="528"/>
      <c r="DC32" s="528"/>
      <c r="DD32" s="528"/>
      <c r="DE32" s="528"/>
      <c r="DF32" s="528"/>
      <c r="DG32" s="528"/>
      <c r="DH32" s="528"/>
      <c r="DI32" s="528"/>
      <c r="DJ32" s="528"/>
      <c r="DK32" s="528"/>
      <c r="DL32" s="528"/>
      <c r="DM32" s="528"/>
      <c r="DN32" s="528"/>
      <c r="DO32" s="528"/>
      <c r="DP32" s="528"/>
      <c r="DQ32" s="528"/>
      <c r="DR32" s="528"/>
      <c r="DS32" s="528"/>
      <c r="DT32" s="528"/>
      <c r="DU32" s="528"/>
      <c r="DV32" s="528"/>
      <c r="DW32" s="528"/>
      <c r="DX32" s="528"/>
      <c r="DY32" s="528"/>
      <c r="DZ32" s="528"/>
      <c r="EA32" s="528"/>
      <c r="EB32" s="528"/>
      <c r="EC32" s="528"/>
      <c r="ED32" s="528"/>
      <c r="EE32" s="528"/>
      <c r="EF32" s="528"/>
      <c r="EG32" s="528"/>
      <c r="EH32" s="528"/>
      <c r="EI32" s="528"/>
      <c r="EJ32" s="528"/>
      <c r="EK32" s="528"/>
      <c r="EL32" s="528"/>
      <c r="EM32" s="528"/>
      <c r="EN32" s="528"/>
      <c r="EO32" s="528"/>
      <c r="EP32" s="528"/>
      <c r="EQ32" s="528"/>
      <c r="ER32" s="528"/>
      <c r="ES32" s="528"/>
      <c r="ET32" s="528"/>
      <c r="EU32" s="528"/>
      <c r="EV32" s="528"/>
      <c r="EW32" s="528"/>
      <c r="EX32" s="528"/>
      <c r="EY32" s="528"/>
      <c r="EZ32" s="528"/>
      <c r="FA32" s="528"/>
      <c r="FB32" s="528"/>
      <c r="FC32" s="528"/>
      <c r="FD32" s="528"/>
      <c r="FE32" s="528"/>
      <c r="FF32" s="528"/>
      <c r="FG32" s="528"/>
      <c r="FH32" s="528"/>
      <c r="FI32" s="528"/>
      <c r="FJ32" s="528"/>
      <c r="FK32" s="528"/>
      <c r="FL32" s="528"/>
      <c r="FM32" s="528"/>
      <c r="FN32" s="528"/>
      <c r="FO32" s="528"/>
      <c r="FP32" s="528"/>
      <c r="FQ32" s="528"/>
      <c r="FR32" s="528"/>
      <c r="FS32" s="528"/>
      <c r="FT32" s="528"/>
      <c r="FU32" s="528"/>
      <c r="FV32" s="528"/>
      <c r="FW32" s="528"/>
      <c r="FX32" s="528"/>
      <c r="FY32" s="528"/>
      <c r="FZ32" s="528"/>
      <c r="GA32" s="528"/>
      <c r="GB32" s="528"/>
      <c r="GC32" s="528"/>
      <c r="GD32" s="528"/>
      <c r="GE32" s="528"/>
      <c r="GF32" s="528"/>
      <c r="GG32" s="528"/>
      <c r="GH32" s="528"/>
      <c r="GI32" s="528"/>
      <c r="GJ32" s="528"/>
      <c r="GK32" s="528"/>
      <c r="GL32" s="528"/>
      <c r="GM32" s="528"/>
      <c r="GN32" s="528"/>
    </row>
    <row r="33" spans="1:196" s="543" customFormat="1" ht="6.75" customHeight="1" x14ac:dyDescent="0.25">
      <c r="A33" s="595"/>
      <c r="B33" s="611"/>
      <c r="C33" s="440"/>
      <c r="D33" s="440"/>
      <c r="E33" s="616"/>
      <c r="F33" s="613"/>
      <c r="G33" s="595"/>
      <c r="H33" s="595"/>
      <c r="I33" s="646"/>
      <c r="J33" s="645"/>
      <c r="K33" s="645"/>
      <c r="L33" s="647"/>
      <c r="M33" s="647"/>
      <c r="N33" s="647"/>
      <c r="O33" s="647"/>
      <c r="P33" s="647"/>
      <c r="Q33" s="647"/>
      <c r="R33" s="647"/>
      <c r="S33" s="647"/>
      <c r="T33" s="647"/>
      <c r="U33" s="647"/>
      <c r="V33" s="647"/>
      <c r="W33" s="528"/>
      <c r="X33" s="597"/>
      <c r="Y33" s="528"/>
      <c r="Z33" s="528"/>
      <c r="AA33" s="528"/>
      <c r="AB33" s="528"/>
      <c r="AC33" s="528"/>
      <c r="AD33" s="528"/>
      <c r="AE33" s="528"/>
      <c r="AF33" s="528"/>
      <c r="AG33" s="528"/>
      <c r="AH33" s="528"/>
      <c r="AI33" s="528"/>
      <c r="AJ33" s="528"/>
      <c r="AK33" s="528"/>
      <c r="AL33" s="528"/>
      <c r="AM33" s="528"/>
      <c r="AN33" s="528"/>
      <c r="AO33" s="528"/>
      <c r="AP33" s="528"/>
      <c r="AQ33" s="528"/>
      <c r="AR33" s="528"/>
      <c r="AS33" s="528"/>
      <c r="AT33" s="528"/>
      <c r="AU33" s="528"/>
      <c r="AV33" s="528"/>
      <c r="AW33" s="528"/>
      <c r="AX33" s="528"/>
      <c r="AY33" s="528"/>
      <c r="AZ33" s="528"/>
      <c r="BA33" s="528"/>
      <c r="BB33" s="528"/>
      <c r="BC33" s="528"/>
      <c r="BD33" s="528"/>
      <c r="BE33" s="528"/>
      <c r="BF33" s="528"/>
      <c r="BG33" s="528"/>
      <c r="BH33" s="528"/>
      <c r="BI33" s="528"/>
      <c r="BJ33" s="528"/>
      <c r="BK33" s="528"/>
      <c r="BL33" s="528"/>
      <c r="BM33" s="528"/>
      <c r="BN33" s="528"/>
      <c r="BO33" s="528"/>
      <c r="BP33" s="528"/>
      <c r="BQ33" s="528"/>
      <c r="BR33" s="528"/>
      <c r="BS33" s="528"/>
      <c r="BT33" s="528"/>
      <c r="BU33" s="528"/>
      <c r="BV33" s="528"/>
      <c r="BW33" s="528"/>
      <c r="BX33" s="528"/>
      <c r="BY33" s="528"/>
      <c r="BZ33" s="528"/>
      <c r="CA33" s="528"/>
      <c r="CB33" s="528"/>
      <c r="CC33" s="528"/>
      <c r="CD33" s="528"/>
      <c r="CE33" s="528"/>
      <c r="CF33" s="528"/>
      <c r="CG33" s="528"/>
      <c r="CH33" s="528"/>
      <c r="CI33" s="528"/>
      <c r="CJ33" s="528"/>
      <c r="CK33" s="528"/>
      <c r="CL33" s="528"/>
      <c r="CM33" s="528"/>
      <c r="CN33" s="528"/>
      <c r="CO33" s="528"/>
      <c r="CP33" s="528"/>
      <c r="CQ33" s="528"/>
      <c r="CR33" s="528"/>
      <c r="CS33" s="528"/>
      <c r="CT33" s="528"/>
      <c r="CU33" s="528"/>
      <c r="CV33" s="528"/>
      <c r="CW33" s="528"/>
      <c r="CX33" s="528"/>
      <c r="CY33" s="528"/>
      <c r="CZ33" s="528"/>
      <c r="DA33" s="528"/>
      <c r="DB33" s="528"/>
      <c r="DC33" s="528"/>
      <c r="DD33" s="528"/>
      <c r="DE33" s="528"/>
      <c r="DF33" s="528"/>
      <c r="DG33" s="528"/>
      <c r="DH33" s="528"/>
      <c r="DI33" s="528"/>
      <c r="DJ33" s="528"/>
      <c r="DK33" s="528"/>
      <c r="DL33" s="528"/>
      <c r="DM33" s="528"/>
      <c r="DN33" s="528"/>
      <c r="DO33" s="528"/>
      <c r="DP33" s="528"/>
      <c r="DQ33" s="528"/>
      <c r="DR33" s="528"/>
      <c r="DS33" s="528"/>
      <c r="DT33" s="528"/>
      <c r="DU33" s="528"/>
      <c r="DV33" s="528"/>
      <c r="DW33" s="528"/>
      <c r="DX33" s="528"/>
      <c r="DY33" s="528"/>
      <c r="DZ33" s="528"/>
      <c r="EA33" s="528"/>
      <c r="EB33" s="528"/>
      <c r="EC33" s="528"/>
      <c r="ED33" s="528"/>
      <c r="EE33" s="528"/>
      <c r="EF33" s="528"/>
      <c r="EG33" s="528"/>
      <c r="EH33" s="528"/>
      <c r="EI33" s="528"/>
      <c r="EJ33" s="528"/>
      <c r="EK33" s="528"/>
      <c r="EL33" s="528"/>
      <c r="EM33" s="528"/>
      <c r="EN33" s="528"/>
      <c r="EO33" s="528"/>
      <c r="EP33" s="528"/>
      <c r="EQ33" s="528"/>
      <c r="ER33" s="528"/>
      <c r="ES33" s="528"/>
      <c r="ET33" s="528"/>
      <c r="EU33" s="528"/>
      <c r="EV33" s="528"/>
      <c r="EW33" s="528"/>
      <c r="EX33" s="528"/>
      <c r="EY33" s="528"/>
      <c r="EZ33" s="528"/>
      <c r="FA33" s="528"/>
      <c r="FB33" s="528"/>
      <c r="FC33" s="528"/>
      <c r="FD33" s="528"/>
      <c r="FE33" s="528"/>
      <c r="FF33" s="528"/>
      <c r="FG33" s="528"/>
      <c r="FH33" s="528"/>
      <c r="FI33" s="528"/>
      <c r="FJ33" s="528"/>
      <c r="FK33" s="528"/>
      <c r="FL33" s="528"/>
      <c r="FM33" s="528"/>
      <c r="FN33" s="528"/>
      <c r="FO33" s="528"/>
      <c r="FP33" s="528"/>
      <c r="FQ33" s="528"/>
      <c r="FR33" s="528"/>
      <c r="FS33" s="528"/>
      <c r="FT33" s="528"/>
      <c r="FU33" s="528"/>
      <c r="FV33" s="528"/>
      <c r="FW33" s="528"/>
      <c r="FX33" s="528"/>
      <c r="FY33" s="528"/>
      <c r="FZ33" s="528"/>
      <c r="GA33" s="528"/>
      <c r="GB33" s="528"/>
      <c r="GC33" s="528"/>
      <c r="GD33" s="528"/>
      <c r="GE33" s="528"/>
      <c r="GF33" s="528"/>
      <c r="GG33" s="528"/>
      <c r="GH33" s="528"/>
      <c r="GI33" s="528"/>
      <c r="GJ33" s="528"/>
      <c r="GK33" s="528"/>
      <c r="GL33" s="528"/>
      <c r="GM33" s="528"/>
      <c r="GN33" s="528"/>
    </row>
    <row r="34" spans="1:196" s="543" customFormat="1" ht="12.75" customHeight="1" x14ac:dyDescent="0.25">
      <c r="A34" s="595"/>
      <c r="B34" s="611" t="s">
        <v>2079</v>
      </c>
      <c r="C34" s="440"/>
      <c r="D34" s="440"/>
      <c r="E34" s="616"/>
      <c r="F34" s="613"/>
      <c r="G34" s="595"/>
      <c r="H34" s="595"/>
      <c r="I34" s="642">
        <v>17.505620062024967</v>
      </c>
      <c r="J34" s="645"/>
      <c r="K34" s="645"/>
      <c r="L34" s="644">
        <v>14.563980560490213</v>
      </c>
      <c r="M34" s="644"/>
      <c r="N34" s="644">
        <v>28.733612362482294</v>
      </c>
      <c r="O34" s="644"/>
      <c r="P34" s="644">
        <v>31.558733401430032</v>
      </c>
      <c r="Q34" s="644"/>
      <c r="R34" s="644">
        <v>23.626864969172118</v>
      </c>
      <c r="S34" s="644"/>
      <c r="T34" s="644">
        <v>17.103989850583172</v>
      </c>
      <c r="U34" s="644"/>
      <c r="V34" s="644">
        <v>6.0818312771639311</v>
      </c>
      <c r="W34" s="528"/>
      <c r="X34" s="597"/>
      <c r="Y34" s="528"/>
      <c r="Z34" s="528"/>
      <c r="AA34" s="528"/>
      <c r="AB34" s="528"/>
      <c r="AC34" s="528"/>
      <c r="AD34" s="528"/>
      <c r="AE34" s="528"/>
      <c r="AF34" s="528"/>
      <c r="AG34" s="528"/>
      <c r="AH34" s="528"/>
      <c r="AI34" s="528"/>
      <c r="AJ34" s="528"/>
      <c r="AK34" s="528"/>
      <c r="AL34" s="528"/>
      <c r="AM34" s="528"/>
      <c r="AN34" s="528"/>
      <c r="AO34" s="528"/>
      <c r="AP34" s="528"/>
      <c r="AQ34" s="528"/>
      <c r="AR34" s="528"/>
      <c r="AS34" s="528"/>
      <c r="AT34" s="528"/>
      <c r="AU34" s="528"/>
      <c r="AV34" s="528"/>
      <c r="AW34" s="528"/>
      <c r="AX34" s="528"/>
      <c r="AY34" s="528"/>
      <c r="AZ34" s="528"/>
      <c r="BA34" s="528"/>
      <c r="BB34" s="528"/>
      <c r="BC34" s="528"/>
      <c r="BD34" s="528"/>
      <c r="BE34" s="528"/>
      <c r="BF34" s="528"/>
      <c r="BG34" s="528"/>
      <c r="BH34" s="528"/>
      <c r="BI34" s="528"/>
      <c r="BJ34" s="528"/>
      <c r="BK34" s="528"/>
      <c r="BL34" s="528"/>
      <c r="BM34" s="528"/>
      <c r="BN34" s="528"/>
      <c r="BO34" s="528"/>
      <c r="BP34" s="528"/>
      <c r="BQ34" s="528"/>
      <c r="BR34" s="528"/>
      <c r="BS34" s="528"/>
      <c r="BT34" s="528"/>
      <c r="BU34" s="528"/>
      <c r="BV34" s="528"/>
      <c r="BW34" s="528"/>
      <c r="BX34" s="528"/>
      <c r="BY34" s="528"/>
      <c r="BZ34" s="528"/>
      <c r="CA34" s="528"/>
      <c r="CB34" s="528"/>
      <c r="CC34" s="528"/>
      <c r="CD34" s="528"/>
      <c r="CE34" s="528"/>
      <c r="CF34" s="528"/>
      <c r="CG34" s="528"/>
      <c r="CH34" s="528"/>
      <c r="CI34" s="528"/>
      <c r="CJ34" s="528"/>
      <c r="CK34" s="528"/>
      <c r="CL34" s="528"/>
      <c r="CM34" s="528"/>
      <c r="CN34" s="528"/>
      <c r="CO34" s="528"/>
      <c r="CP34" s="528"/>
      <c r="CQ34" s="528"/>
      <c r="CR34" s="528"/>
      <c r="CS34" s="528"/>
      <c r="CT34" s="528"/>
      <c r="CU34" s="528"/>
      <c r="CV34" s="528"/>
      <c r="CW34" s="528"/>
      <c r="CX34" s="528"/>
      <c r="CY34" s="528"/>
      <c r="CZ34" s="528"/>
      <c r="DA34" s="528"/>
      <c r="DB34" s="528"/>
      <c r="DC34" s="528"/>
      <c r="DD34" s="528"/>
      <c r="DE34" s="528"/>
      <c r="DF34" s="528"/>
      <c r="DG34" s="528"/>
      <c r="DH34" s="528"/>
      <c r="DI34" s="528"/>
      <c r="DJ34" s="528"/>
      <c r="DK34" s="528"/>
      <c r="DL34" s="528"/>
      <c r="DM34" s="528"/>
      <c r="DN34" s="528"/>
      <c r="DO34" s="528"/>
      <c r="DP34" s="528"/>
      <c r="DQ34" s="528"/>
      <c r="DR34" s="528"/>
      <c r="DS34" s="528"/>
      <c r="DT34" s="528"/>
      <c r="DU34" s="528"/>
      <c r="DV34" s="528"/>
      <c r="DW34" s="528"/>
      <c r="DX34" s="528"/>
      <c r="DY34" s="528"/>
      <c r="DZ34" s="528"/>
      <c r="EA34" s="528"/>
      <c r="EB34" s="528"/>
      <c r="EC34" s="528"/>
      <c r="ED34" s="528"/>
      <c r="EE34" s="528"/>
      <c r="EF34" s="528"/>
      <c r="EG34" s="528"/>
      <c r="EH34" s="528"/>
      <c r="EI34" s="528"/>
      <c r="EJ34" s="528"/>
      <c r="EK34" s="528"/>
      <c r="EL34" s="528"/>
      <c r="EM34" s="528"/>
      <c r="EN34" s="528"/>
      <c r="EO34" s="528"/>
      <c r="EP34" s="528"/>
      <c r="EQ34" s="528"/>
      <c r="ER34" s="528"/>
      <c r="ES34" s="528"/>
      <c r="ET34" s="528"/>
      <c r="EU34" s="528"/>
      <c r="EV34" s="528"/>
      <c r="EW34" s="528"/>
      <c r="EX34" s="528"/>
      <c r="EY34" s="528"/>
      <c r="EZ34" s="528"/>
      <c r="FA34" s="528"/>
      <c r="FB34" s="528"/>
      <c r="FC34" s="528"/>
      <c r="FD34" s="528"/>
      <c r="FE34" s="528"/>
      <c r="FF34" s="528"/>
      <c r="FG34" s="528"/>
      <c r="FH34" s="528"/>
      <c r="FI34" s="528"/>
      <c r="FJ34" s="528"/>
      <c r="FK34" s="528"/>
      <c r="FL34" s="528"/>
      <c r="FM34" s="528"/>
      <c r="FN34" s="528"/>
      <c r="FO34" s="528"/>
      <c r="FP34" s="528"/>
      <c r="FQ34" s="528"/>
      <c r="FR34" s="528"/>
      <c r="FS34" s="528"/>
      <c r="FT34" s="528"/>
      <c r="FU34" s="528"/>
      <c r="FV34" s="528"/>
      <c r="FW34" s="528"/>
      <c r="FX34" s="528"/>
      <c r="FY34" s="528"/>
      <c r="FZ34" s="528"/>
      <c r="GA34" s="528"/>
      <c r="GB34" s="528"/>
      <c r="GC34" s="528"/>
      <c r="GD34" s="528"/>
      <c r="GE34" s="528"/>
      <c r="GF34" s="528"/>
      <c r="GG34" s="528"/>
      <c r="GH34" s="528"/>
      <c r="GI34" s="528"/>
      <c r="GJ34" s="528"/>
      <c r="GK34" s="528"/>
      <c r="GL34" s="528"/>
      <c r="GM34" s="528"/>
      <c r="GN34" s="528"/>
    </row>
    <row r="35" spans="1:196" s="543" customFormat="1" ht="6.75" customHeight="1" x14ac:dyDescent="0.25">
      <c r="A35" s="595"/>
      <c r="B35" s="611"/>
      <c r="C35" s="440"/>
      <c r="D35" s="440"/>
      <c r="E35" s="616"/>
      <c r="F35" s="613"/>
      <c r="G35" s="595"/>
      <c r="H35" s="595"/>
      <c r="I35" s="646"/>
      <c r="J35" s="645"/>
      <c r="K35" s="645"/>
      <c r="L35" s="647"/>
      <c r="M35" s="647"/>
      <c r="N35" s="647"/>
      <c r="O35" s="647"/>
      <c r="P35" s="647"/>
      <c r="Q35" s="647"/>
      <c r="R35" s="647"/>
      <c r="S35" s="647"/>
      <c r="T35" s="647"/>
      <c r="U35" s="647"/>
      <c r="V35" s="647"/>
      <c r="W35" s="528"/>
      <c r="X35" s="597"/>
      <c r="Y35" s="528"/>
      <c r="Z35" s="528"/>
      <c r="AA35" s="528"/>
      <c r="AB35" s="528"/>
      <c r="AC35" s="528"/>
      <c r="AD35" s="528"/>
      <c r="AE35" s="528"/>
      <c r="AF35" s="528"/>
      <c r="AG35" s="528"/>
      <c r="AH35" s="528"/>
      <c r="AI35" s="528"/>
      <c r="AJ35" s="528"/>
      <c r="AK35" s="528"/>
      <c r="AL35" s="528"/>
      <c r="AM35" s="528"/>
      <c r="AN35" s="528"/>
      <c r="AO35" s="528"/>
      <c r="AP35" s="528"/>
      <c r="AQ35" s="528"/>
      <c r="AR35" s="528"/>
      <c r="AS35" s="528"/>
      <c r="AT35" s="528"/>
      <c r="AU35" s="528"/>
      <c r="AV35" s="528"/>
      <c r="AW35" s="528"/>
      <c r="AX35" s="528"/>
      <c r="AY35" s="528"/>
      <c r="AZ35" s="528"/>
      <c r="BA35" s="528"/>
      <c r="BB35" s="528"/>
      <c r="BC35" s="528"/>
      <c r="BD35" s="528"/>
      <c r="BE35" s="528"/>
      <c r="BF35" s="528"/>
      <c r="BG35" s="528"/>
      <c r="BH35" s="528"/>
      <c r="BI35" s="528"/>
      <c r="BJ35" s="528"/>
      <c r="BK35" s="528"/>
      <c r="BL35" s="528"/>
      <c r="BM35" s="528"/>
      <c r="BN35" s="528"/>
      <c r="BO35" s="528"/>
      <c r="BP35" s="528"/>
      <c r="BQ35" s="528"/>
      <c r="BR35" s="528"/>
      <c r="BS35" s="528"/>
      <c r="BT35" s="528"/>
      <c r="BU35" s="528"/>
      <c r="BV35" s="528"/>
      <c r="BW35" s="528"/>
      <c r="BX35" s="528"/>
      <c r="BY35" s="528"/>
      <c r="BZ35" s="528"/>
      <c r="CA35" s="528"/>
      <c r="CB35" s="528"/>
      <c r="CC35" s="528"/>
      <c r="CD35" s="528"/>
      <c r="CE35" s="528"/>
      <c r="CF35" s="528"/>
      <c r="CG35" s="528"/>
      <c r="CH35" s="528"/>
      <c r="CI35" s="528"/>
      <c r="CJ35" s="528"/>
      <c r="CK35" s="528"/>
      <c r="CL35" s="528"/>
      <c r="CM35" s="528"/>
      <c r="CN35" s="528"/>
      <c r="CO35" s="528"/>
      <c r="CP35" s="528"/>
      <c r="CQ35" s="528"/>
      <c r="CR35" s="528"/>
      <c r="CS35" s="528"/>
      <c r="CT35" s="528"/>
      <c r="CU35" s="528"/>
      <c r="CV35" s="528"/>
      <c r="CW35" s="528"/>
      <c r="CX35" s="528"/>
      <c r="CY35" s="528"/>
      <c r="CZ35" s="528"/>
      <c r="DA35" s="528"/>
      <c r="DB35" s="528"/>
      <c r="DC35" s="528"/>
      <c r="DD35" s="528"/>
      <c r="DE35" s="528"/>
      <c r="DF35" s="528"/>
      <c r="DG35" s="528"/>
      <c r="DH35" s="528"/>
      <c r="DI35" s="528"/>
      <c r="DJ35" s="528"/>
      <c r="DK35" s="528"/>
      <c r="DL35" s="528"/>
      <c r="DM35" s="528"/>
      <c r="DN35" s="528"/>
      <c r="DO35" s="528"/>
      <c r="DP35" s="528"/>
      <c r="DQ35" s="528"/>
      <c r="DR35" s="528"/>
      <c r="DS35" s="528"/>
      <c r="DT35" s="528"/>
      <c r="DU35" s="528"/>
      <c r="DV35" s="528"/>
      <c r="DW35" s="528"/>
      <c r="DX35" s="528"/>
      <c r="DY35" s="528"/>
      <c r="DZ35" s="528"/>
      <c r="EA35" s="528"/>
      <c r="EB35" s="528"/>
      <c r="EC35" s="528"/>
      <c r="ED35" s="528"/>
      <c r="EE35" s="528"/>
      <c r="EF35" s="528"/>
      <c r="EG35" s="528"/>
      <c r="EH35" s="528"/>
      <c r="EI35" s="528"/>
      <c r="EJ35" s="528"/>
      <c r="EK35" s="528"/>
      <c r="EL35" s="528"/>
      <c r="EM35" s="528"/>
      <c r="EN35" s="528"/>
      <c r="EO35" s="528"/>
      <c r="EP35" s="528"/>
      <c r="EQ35" s="528"/>
      <c r="ER35" s="528"/>
      <c r="ES35" s="528"/>
      <c r="ET35" s="528"/>
      <c r="EU35" s="528"/>
      <c r="EV35" s="528"/>
      <c r="EW35" s="528"/>
      <c r="EX35" s="528"/>
      <c r="EY35" s="528"/>
      <c r="EZ35" s="528"/>
      <c r="FA35" s="528"/>
      <c r="FB35" s="528"/>
      <c r="FC35" s="528"/>
      <c r="FD35" s="528"/>
      <c r="FE35" s="528"/>
      <c r="FF35" s="528"/>
      <c r="FG35" s="528"/>
      <c r="FH35" s="528"/>
      <c r="FI35" s="528"/>
      <c r="FJ35" s="528"/>
      <c r="FK35" s="528"/>
      <c r="FL35" s="528"/>
      <c r="FM35" s="528"/>
      <c r="FN35" s="528"/>
      <c r="FO35" s="528"/>
      <c r="FP35" s="528"/>
      <c r="FQ35" s="528"/>
      <c r="FR35" s="528"/>
      <c r="FS35" s="528"/>
      <c r="FT35" s="528"/>
      <c r="FU35" s="528"/>
      <c r="FV35" s="528"/>
      <c r="FW35" s="528"/>
      <c r="FX35" s="528"/>
      <c r="FY35" s="528"/>
      <c r="FZ35" s="528"/>
      <c r="GA35" s="528"/>
      <c r="GB35" s="528"/>
      <c r="GC35" s="528"/>
      <c r="GD35" s="528"/>
      <c r="GE35" s="528"/>
      <c r="GF35" s="528"/>
      <c r="GG35" s="528"/>
      <c r="GH35" s="528"/>
      <c r="GI35" s="528"/>
      <c r="GJ35" s="528"/>
      <c r="GK35" s="528"/>
      <c r="GL35" s="528"/>
      <c r="GM35" s="528"/>
      <c r="GN35" s="528"/>
    </row>
    <row r="36" spans="1:196" s="543" customFormat="1" ht="12.75" customHeight="1" x14ac:dyDescent="0.25">
      <c r="A36" s="595"/>
      <c r="B36" s="611"/>
      <c r="C36" s="440" t="s">
        <v>2080</v>
      </c>
      <c r="D36" s="440" t="s">
        <v>2320</v>
      </c>
      <c r="E36" s="616"/>
      <c r="F36" s="613"/>
      <c r="G36" s="595"/>
      <c r="H36" s="595"/>
      <c r="I36" s="646">
        <v>16.186844966767836</v>
      </c>
      <c r="J36" s="645"/>
      <c r="K36" s="645"/>
      <c r="L36" s="647">
        <v>12.890750886239124</v>
      </c>
      <c r="M36" s="647"/>
      <c r="N36" s="647">
        <v>26.143790849673202</v>
      </c>
      <c r="O36" s="647"/>
      <c r="P36" s="647">
        <v>26.633886498668307</v>
      </c>
      <c r="Q36" s="647"/>
      <c r="R36" s="647">
        <v>20.8183776022972</v>
      </c>
      <c r="S36" s="647"/>
      <c r="T36" s="647">
        <v>18.219037871033777</v>
      </c>
      <c r="U36" s="647"/>
      <c r="V36" s="647">
        <v>6.4283627154962497</v>
      </c>
      <c r="W36" s="528"/>
      <c r="X36" s="597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28"/>
      <c r="AQ36" s="528"/>
      <c r="AR36" s="528"/>
      <c r="AS36" s="528"/>
      <c r="AT36" s="528"/>
      <c r="AU36" s="528"/>
      <c r="AV36" s="528"/>
      <c r="AW36" s="528"/>
      <c r="AX36" s="528"/>
      <c r="AY36" s="528"/>
      <c r="AZ36" s="528"/>
      <c r="BA36" s="528"/>
      <c r="BB36" s="528"/>
      <c r="BC36" s="528"/>
      <c r="BD36" s="528"/>
      <c r="BE36" s="528"/>
      <c r="BF36" s="528"/>
      <c r="BG36" s="528"/>
      <c r="BH36" s="528"/>
      <c r="BI36" s="528"/>
      <c r="BJ36" s="528"/>
      <c r="BK36" s="528"/>
      <c r="BL36" s="528"/>
      <c r="BM36" s="528"/>
      <c r="BN36" s="528"/>
      <c r="BO36" s="528"/>
      <c r="BP36" s="528"/>
      <c r="BQ36" s="528"/>
      <c r="BR36" s="528"/>
      <c r="BS36" s="528"/>
      <c r="BT36" s="528"/>
      <c r="BU36" s="528"/>
      <c r="BV36" s="528"/>
      <c r="BW36" s="528"/>
      <c r="BX36" s="528"/>
      <c r="BY36" s="528"/>
      <c r="BZ36" s="528"/>
      <c r="CA36" s="528"/>
      <c r="CB36" s="528"/>
      <c r="CC36" s="528"/>
      <c r="CD36" s="528"/>
      <c r="CE36" s="528"/>
      <c r="CF36" s="528"/>
      <c r="CG36" s="528"/>
      <c r="CH36" s="528"/>
      <c r="CI36" s="528"/>
      <c r="CJ36" s="528"/>
      <c r="CK36" s="528"/>
      <c r="CL36" s="528"/>
      <c r="CM36" s="528"/>
      <c r="CN36" s="528"/>
      <c r="CO36" s="528"/>
      <c r="CP36" s="528"/>
      <c r="CQ36" s="528"/>
      <c r="CR36" s="528"/>
      <c r="CS36" s="528"/>
      <c r="CT36" s="528"/>
      <c r="CU36" s="528"/>
      <c r="CV36" s="528"/>
      <c r="CW36" s="528"/>
      <c r="CX36" s="528"/>
      <c r="CY36" s="528"/>
      <c r="CZ36" s="528"/>
      <c r="DA36" s="528"/>
      <c r="DB36" s="528"/>
      <c r="DC36" s="528"/>
      <c r="DD36" s="528"/>
      <c r="DE36" s="528"/>
      <c r="DF36" s="528"/>
      <c r="DG36" s="528"/>
      <c r="DH36" s="528"/>
      <c r="DI36" s="528"/>
      <c r="DJ36" s="528"/>
      <c r="DK36" s="528"/>
      <c r="DL36" s="528"/>
      <c r="DM36" s="528"/>
      <c r="DN36" s="528"/>
      <c r="DO36" s="528"/>
      <c r="DP36" s="528"/>
      <c r="DQ36" s="528"/>
      <c r="DR36" s="528"/>
      <c r="DS36" s="528"/>
      <c r="DT36" s="528"/>
      <c r="DU36" s="528"/>
      <c r="DV36" s="528"/>
      <c r="DW36" s="528"/>
      <c r="DX36" s="528"/>
      <c r="DY36" s="528"/>
      <c r="DZ36" s="528"/>
      <c r="EA36" s="528"/>
      <c r="EB36" s="528"/>
      <c r="EC36" s="528"/>
      <c r="ED36" s="528"/>
      <c r="EE36" s="528"/>
      <c r="EF36" s="528"/>
      <c r="EG36" s="528"/>
      <c r="EH36" s="528"/>
      <c r="EI36" s="528"/>
      <c r="EJ36" s="528"/>
      <c r="EK36" s="528"/>
      <c r="EL36" s="528"/>
      <c r="EM36" s="528"/>
      <c r="EN36" s="528"/>
      <c r="EO36" s="528"/>
      <c r="EP36" s="528"/>
      <c r="EQ36" s="528"/>
      <c r="ER36" s="528"/>
      <c r="ES36" s="528"/>
      <c r="ET36" s="528"/>
      <c r="EU36" s="528"/>
      <c r="EV36" s="528"/>
      <c r="EW36" s="528"/>
      <c r="EX36" s="528"/>
      <c r="EY36" s="528"/>
      <c r="EZ36" s="528"/>
      <c r="FA36" s="528"/>
      <c r="FB36" s="528"/>
      <c r="FC36" s="528"/>
      <c r="FD36" s="528"/>
      <c r="FE36" s="528"/>
      <c r="FF36" s="528"/>
      <c r="FG36" s="528"/>
      <c r="FH36" s="528"/>
      <c r="FI36" s="528"/>
      <c r="FJ36" s="528"/>
      <c r="FK36" s="528"/>
      <c r="FL36" s="528"/>
      <c r="FM36" s="528"/>
      <c r="FN36" s="528"/>
      <c r="FO36" s="528"/>
      <c r="FP36" s="528"/>
      <c r="FQ36" s="528"/>
      <c r="FR36" s="528"/>
      <c r="FS36" s="528"/>
      <c r="FT36" s="528"/>
      <c r="FU36" s="528"/>
      <c r="FV36" s="528"/>
      <c r="FW36" s="528"/>
      <c r="FX36" s="528"/>
      <c r="FY36" s="528"/>
      <c r="FZ36" s="528"/>
      <c r="GA36" s="528"/>
      <c r="GB36" s="528"/>
      <c r="GC36" s="528"/>
      <c r="GD36" s="528"/>
      <c r="GE36" s="528"/>
      <c r="GF36" s="528"/>
      <c r="GG36" s="528"/>
      <c r="GH36" s="528"/>
      <c r="GI36" s="528"/>
      <c r="GJ36" s="528"/>
      <c r="GK36" s="528"/>
      <c r="GL36" s="528"/>
      <c r="GM36" s="528"/>
      <c r="GN36" s="528"/>
    </row>
    <row r="37" spans="1:196" s="543" customFormat="1" ht="12.75" customHeight="1" x14ac:dyDescent="0.25">
      <c r="A37" s="595"/>
      <c r="B37" s="611"/>
      <c r="C37" s="440" t="s">
        <v>2081</v>
      </c>
      <c r="D37" s="440" t="s">
        <v>2321</v>
      </c>
      <c r="E37" s="616"/>
      <c r="F37" s="613"/>
      <c r="G37" s="595"/>
      <c r="H37" s="595"/>
      <c r="I37" s="646">
        <v>20.633267440671318</v>
      </c>
      <c r="J37" s="645"/>
      <c r="K37" s="645"/>
      <c r="L37" s="647">
        <v>18.323586744639378</v>
      </c>
      <c r="M37" s="647"/>
      <c r="N37" s="647">
        <v>36.871508379888269</v>
      </c>
      <c r="O37" s="647"/>
      <c r="P37" s="647">
        <v>38.030797946803546</v>
      </c>
      <c r="Q37" s="647"/>
      <c r="R37" s="647">
        <v>28.506271379703534</v>
      </c>
      <c r="S37" s="647"/>
      <c r="T37" s="647">
        <v>17.751479289940828</v>
      </c>
      <c r="U37" s="647"/>
      <c r="V37" s="647">
        <v>6.1741537151373214</v>
      </c>
      <c r="W37" s="528"/>
      <c r="X37" s="597"/>
      <c r="Y37" s="528"/>
      <c r="Z37" s="528"/>
      <c r="AA37" s="528"/>
      <c r="AB37" s="528"/>
      <c r="AC37" s="528"/>
      <c r="AD37" s="528"/>
      <c r="AE37" s="528"/>
      <c r="AF37" s="528"/>
      <c r="AG37" s="528"/>
      <c r="AH37" s="528"/>
      <c r="AI37" s="528"/>
      <c r="AJ37" s="528"/>
      <c r="AK37" s="528"/>
      <c r="AL37" s="528"/>
      <c r="AM37" s="528"/>
      <c r="AN37" s="528"/>
      <c r="AO37" s="528"/>
      <c r="AP37" s="528"/>
      <c r="AQ37" s="528"/>
      <c r="AR37" s="528"/>
      <c r="AS37" s="528"/>
      <c r="AT37" s="528"/>
      <c r="AU37" s="528"/>
      <c r="AV37" s="528"/>
      <c r="AW37" s="528"/>
      <c r="AX37" s="528"/>
      <c r="AY37" s="528"/>
      <c r="AZ37" s="528"/>
      <c r="BA37" s="528"/>
      <c r="BB37" s="528"/>
      <c r="BC37" s="528"/>
      <c r="BD37" s="528"/>
      <c r="BE37" s="528"/>
      <c r="BF37" s="528"/>
      <c r="BG37" s="528"/>
      <c r="BH37" s="528"/>
      <c r="BI37" s="528"/>
      <c r="BJ37" s="528"/>
      <c r="BK37" s="528"/>
      <c r="BL37" s="528"/>
      <c r="BM37" s="528"/>
      <c r="BN37" s="528"/>
      <c r="BO37" s="528"/>
      <c r="BP37" s="528"/>
      <c r="BQ37" s="528"/>
      <c r="BR37" s="528"/>
      <c r="BS37" s="528"/>
      <c r="BT37" s="528"/>
      <c r="BU37" s="528"/>
      <c r="BV37" s="528"/>
      <c r="BW37" s="528"/>
      <c r="BX37" s="528"/>
      <c r="BY37" s="528"/>
      <c r="BZ37" s="528"/>
      <c r="CA37" s="528"/>
      <c r="CB37" s="528"/>
      <c r="CC37" s="528"/>
      <c r="CD37" s="528"/>
      <c r="CE37" s="528"/>
      <c r="CF37" s="528"/>
      <c r="CG37" s="528"/>
      <c r="CH37" s="528"/>
      <c r="CI37" s="528"/>
      <c r="CJ37" s="528"/>
      <c r="CK37" s="528"/>
      <c r="CL37" s="528"/>
      <c r="CM37" s="528"/>
      <c r="CN37" s="528"/>
      <c r="CO37" s="528"/>
      <c r="CP37" s="528"/>
      <c r="CQ37" s="528"/>
      <c r="CR37" s="528"/>
      <c r="CS37" s="528"/>
      <c r="CT37" s="528"/>
      <c r="CU37" s="528"/>
      <c r="CV37" s="528"/>
      <c r="CW37" s="528"/>
      <c r="CX37" s="528"/>
      <c r="CY37" s="528"/>
      <c r="CZ37" s="528"/>
      <c r="DA37" s="528"/>
      <c r="DB37" s="528"/>
      <c r="DC37" s="528"/>
      <c r="DD37" s="528"/>
      <c r="DE37" s="528"/>
      <c r="DF37" s="528"/>
      <c r="DG37" s="528"/>
      <c r="DH37" s="528"/>
      <c r="DI37" s="528"/>
      <c r="DJ37" s="528"/>
      <c r="DK37" s="528"/>
      <c r="DL37" s="528"/>
      <c r="DM37" s="528"/>
      <c r="DN37" s="528"/>
      <c r="DO37" s="528"/>
      <c r="DP37" s="528"/>
      <c r="DQ37" s="528"/>
      <c r="DR37" s="528"/>
      <c r="DS37" s="528"/>
      <c r="DT37" s="528"/>
      <c r="DU37" s="528"/>
      <c r="DV37" s="528"/>
      <c r="DW37" s="528"/>
      <c r="DX37" s="528"/>
      <c r="DY37" s="528"/>
      <c r="DZ37" s="528"/>
      <c r="EA37" s="528"/>
      <c r="EB37" s="528"/>
      <c r="EC37" s="528"/>
      <c r="ED37" s="528"/>
      <c r="EE37" s="528"/>
      <c r="EF37" s="528"/>
      <c r="EG37" s="528"/>
      <c r="EH37" s="528"/>
      <c r="EI37" s="528"/>
      <c r="EJ37" s="528"/>
      <c r="EK37" s="528"/>
      <c r="EL37" s="528"/>
      <c r="EM37" s="528"/>
      <c r="EN37" s="528"/>
      <c r="EO37" s="528"/>
      <c r="EP37" s="528"/>
      <c r="EQ37" s="528"/>
      <c r="ER37" s="528"/>
      <c r="ES37" s="528"/>
      <c r="ET37" s="528"/>
      <c r="EU37" s="528"/>
      <c r="EV37" s="528"/>
      <c r="EW37" s="528"/>
      <c r="EX37" s="528"/>
      <c r="EY37" s="528"/>
      <c r="EZ37" s="528"/>
      <c r="FA37" s="528"/>
      <c r="FB37" s="528"/>
      <c r="FC37" s="528"/>
      <c r="FD37" s="528"/>
      <c r="FE37" s="528"/>
      <c r="FF37" s="528"/>
      <c r="FG37" s="528"/>
      <c r="FH37" s="528"/>
      <c r="FI37" s="528"/>
      <c r="FJ37" s="528"/>
      <c r="FK37" s="528"/>
      <c r="FL37" s="528"/>
      <c r="FM37" s="528"/>
      <c r="FN37" s="528"/>
      <c r="FO37" s="528"/>
      <c r="FP37" s="528"/>
      <c r="FQ37" s="528"/>
      <c r="FR37" s="528"/>
      <c r="FS37" s="528"/>
      <c r="FT37" s="528"/>
      <c r="FU37" s="528"/>
      <c r="FV37" s="528"/>
      <c r="FW37" s="528"/>
      <c r="FX37" s="528"/>
      <c r="FY37" s="528"/>
      <c r="FZ37" s="528"/>
      <c r="GA37" s="528"/>
      <c r="GB37" s="528"/>
      <c r="GC37" s="528"/>
      <c r="GD37" s="528"/>
      <c r="GE37" s="528"/>
      <c r="GF37" s="528"/>
      <c r="GG37" s="528"/>
      <c r="GH37" s="528"/>
      <c r="GI37" s="528"/>
      <c r="GJ37" s="528"/>
      <c r="GK37" s="528"/>
      <c r="GL37" s="528"/>
      <c r="GM37" s="528"/>
      <c r="GN37" s="528"/>
    </row>
    <row r="38" spans="1:196" s="543" customFormat="1" ht="12.75" customHeight="1" x14ac:dyDescent="0.25">
      <c r="A38" s="595"/>
      <c r="B38" s="611"/>
      <c r="C38" s="440" t="s">
        <v>2082</v>
      </c>
      <c r="D38" s="440" t="s">
        <v>2083</v>
      </c>
      <c r="E38" s="616"/>
      <c r="F38" s="613"/>
      <c r="G38" s="595"/>
      <c r="H38" s="595"/>
      <c r="I38" s="646">
        <v>17.915451602519603</v>
      </c>
      <c r="J38" s="645"/>
      <c r="K38" s="645"/>
      <c r="L38" s="647">
        <v>14.8864905098623</v>
      </c>
      <c r="M38" s="647"/>
      <c r="N38" s="647">
        <v>28.749259039715469</v>
      </c>
      <c r="O38" s="647"/>
      <c r="P38" s="647">
        <v>30.109187162236683</v>
      </c>
      <c r="Q38" s="647"/>
      <c r="R38" s="647">
        <v>23.573735199138859</v>
      </c>
      <c r="S38" s="647"/>
      <c r="T38" s="647">
        <v>20.401106500691562</v>
      </c>
      <c r="U38" s="647"/>
      <c r="V38" s="647">
        <v>6.2168309325246396</v>
      </c>
      <c r="W38" s="528"/>
      <c r="X38" s="597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  <c r="AL38" s="528"/>
      <c r="AM38" s="528"/>
      <c r="AN38" s="528"/>
      <c r="AO38" s="528"/>
      <c r="AP38" s="528"/>
      <c r="AQ38" s="528"/>
      <c r="AR38" s="528"/>
      <c r="AS38" s="528"/>
      <c r="AT38" s="528"/>
      <c r="AU38" s="528"/>
      <c r="AV38" s="528"/>
      <c r="AW38" s="528"/>
      <c r="AX38" s="528"/>
      <c r="AY38" s="528"/>
      <c r="AZ38" s="528"/>
      <c r="BA38" s="528"/>
      <c r="BB38" s="528"/>
      <c r="BC38" s="528"/>
      <c r="BD38" s="528"/>
      <c r="BE38" s="528"/>
      <c r="BF38" s="528"/>
      <c r="BG38" s="528"/>
      <c r="BH38" s="528"/>
      <c r="BI38" s="528"/>
      <c r="BJ38" s="528"/>
      <c r="BK38" s="528"/>
      <c r="BL38" s="528"/>
      <c r="BM38" s="528"/>
      <c r="BN38" s="528"/>
      <c r="BO38" s="528"/>
      <c r="BP38" s="528"/>
      <c r="BQ38" s="528"/>
      <c r="BR38" s="528"/>
      <c r="BS38" s="528"/>
      <c r="BT38" s="528"/>
      <c r="BU38" s="528"/>
      <c r="BV38" s="528"/>
      <c r="BW38" s="528"/>
      <c r="BX38" s="528"/>
      <c r="BY38" s="528"/>
      <c r="BZ38" s="528"/>
      <c r="CA38" s="528"/>
      <c r="CB38" s="528"/>
      <c r="CC38" s="528"/>
      <c r="CD38" s="528"/>
      <c r="CE38" s="528"/>
      <c r="CF38" s="528"/>
      <c r="CG38" s="528"/>
      <c r="CH38" s="528"/>
      <c r="CI38" s="528"/>
      <c r="CJ38" s="528"/>
      <c r="CK38" s="528"/>
      <c r="CL38" s="528"/>
      <c r="CM38" s="528"/>
      <c r="CN38" s="528"/>
      <c r="CO38" s="528"/>
      <c r="CP38" s="528"/>
      <c r="CQ38" s="528"/>
      <c r="CR38" s="528"/>
      <c r="CS38" s="528"/>
      <c r="CT38" s="528"/>
      <c r="CU38" s="528"/>
      <c r="CV38" s="528"/>
      <c r="CW38" s="528"/>
      <c r="CX38" s="528"/>
      <c r="CY38" s="528"/>
      <c r="CZ38" s="528"/>
      <c r="DA38" s="528"/>
      <c r="DB38" s="528"/>
      <c r="DC38" s="528"/>
      <c r="DD38" s="528"/>
      <c r="DE38" s="528"/>
      <c r="DF38" s="528"/>
      <c r="DG38" s="528"/>
      <c r="DH38" s="528"/>
      <c r="DI38" s="528"/>
      <c r="DJ38" s="528"/>
      <c r="DK38" s="528"/>
      <c r="DL38" s="528"/>
      <c r="DM38" s="528"/>
      <c r="DN38" s="528"/>
      <c r="DO38" s="528"/>
      <c r="DP38" s="528"/>
      <c r="DQ38" s="528"/>
      <c r="DR38" s="528"/>
      <c r="DS38" s="528"/>
      <c r="DT38" s="528"/>
      <c r="DU38" s="528"/>
      <c r="DV38" s="528"/>
      <c r="DW38" s="528"/>
      <c r="DX38" s="528"/>
      <c r="DY38" s="528"/>
      <c r="DZ38" s="528"/>
      <c r="EA38" s="528"/>
      <c r="EB38" s="528"/>
      <c r="EC38" s="528"/>
      <c r="ED38" s="528"/>
      <c r="EE38" s="528"/>
      <c r="EF38" s="528"/>
      <c r="EG38" s="528"/>
      <c r="EH38" s="528"/>
      <c r="EI38" s="528"/>
      <c r="EJ38" s="528"/>
      <c r="EK38" s="528"/>
      <c r="EL38" s="528"/>
      <c r="EM38" s="528"/>
      <c r="EN38" s="528"/>
      <c r="EO38" s="528"/>
      <c r="EP38" s="528"/>
      <c r="EQ38" s="528"/>
      <c r="ER38" s="528"/>
      <c r="ES38" s="528"/>
      <c r="ET38" s="528"/>
      <c r="EU38" s="528"/>
      <c r="EV38" s="528"/>
      <c r="EW38" s="528"/>
      <c r="EX38" s="528"/>
      <c r="EY38" s="528"/>
      <c r="EZ38" s="528"/>
      <c r="FA38" s="528"/>
      <c r="FB38" s="528"/>
      <c r="FC38" s="528"/>
      <c r="FD38" s="528"/>
      <c r="FE38" s="528"/>
      <c r="FF38" s="528"/>
      <c r="FG38" s="528"/>
      <c r="FH38" s="528"/>
      <c r="FI38" s="528"/>
      <c r="FJ38" s="528"/>
      <c r="FK38" s="528"/>
      <c r="FL38" s="528"/>
      <c r="FM38" s="528"/>
      <c r="FN38" s="528"/>
      <c r="FO38" s="528"/>
      <c r="FP38" s="528"/>
      <c r="FQ38" s="528"/>
      <c r="FR38" s="528"/>
      <c r="FS38" s="528"/>
      <c r="FT38" s="528"/>
      <c r="FU38" s="528"/>
      <c r="FV38" s="528"/>
      <c r="FW38" s="528"/>
      <c r="FX38" s="528"/>
      <c r="FY38" s="528"/>
      <c r="FZ38" s="528"/>
      <c r="GA38" s="528"/>
      <c r="GB38" s="528"/>
      <c r="GC38" s="528"/>
      <c r="GD38" s="528"/>
      <c r="GE38" s="528"/>
      <c r="GF38" s="528"/>
      <c r="GG38" s="528"/>
      <c r="GH38" s="528"/>
      <c r="GI38" s="528"/>
      <c r="GJ38" s="528"/>
      <c r="GK38" s="528"/>
      <c r="GL38" s="528"/>
      <c r="GM38" s="528"/>
      <c r="GN38" s="528"/>
    </row>
    <row r="39" spans="1:196" s="543" customFormat="1" ht="12.75" customHeight="1" x14ac:dyDescent="0.25">
      <c r="A39" s="595"/>
      <c r="B39" s="611"/>
      <c r="C39" s="440" t="s">
        <v>2084</v>
      </c>
      <c r="D39" s="440" t="s">
        <v>2085</v>
      </c>
      <c r="E39" s="616"/>
      <c r="F39" s="613"/>
      <c r="G39" s="595"/>
      <c r="H39" s="595"/>
      <c r="I39" s="646">
        <v>20.341475060346358</v>
      </c>
      <c r="J39" s="645"/>
      <c r="K39" s="645"/>
      <c r="L39" s="647">
        <v>17.468499427262316</v>
      </c>
      <c r="M39" s="647"/>
      <c r="N39" s="647">
        <v>33.866415804327374</v>
      </c>
      <c r="O39" s="647"/>
      <c r="P39" s="647">
        <v>39.628365566932118</v>
      </c>
      <c r="Q39" s="647"/>
      <c r="R39" s="647">
        <v>25.965379494007991</v>
      </c>
      <c r="S39" s="647"/>
      <c r="T39" s="647">
        <v>16.816714795311704</v>
      </c>
      <c r="U39" s="647"/>
      <c r="V39" s="647">
        <v>7.1412795406022234</v>
      </c>
      <c r="W39" s="528"/>
      <c r="X39" s="597"/>
      <c r="Y39" s="528"/>
      <c r="Z39" s="528"/>
      <c r="AA39" s="528"/>
      <c r="AB39" s="528"/>
      <c r="AC39" s="528"/>
      <c r="AD39" s="528"/>
      <c r="AE39" s="528"/>
      <c r="AF39" s="528"/>
      <c r="AG39" s="528"/>
      <c r="AH39" s="528"/>
      <c r="AI39" s="528"/>
      <c r="AJ39" s="528"/>
      <c r="AK39" s="528"/>
      <c r="AL39" s="528"/>
      <c r="AM39" s="528"/>
      <c r="AN39" s="528"/>
      <c r="AO39" s="528"/>
      <c r="AP39" s="528"/>
      <c r="AQ39" s="528"/>
      <c r="AR39" s="528"/>
      <c r="AS39" s="528"/>
      <c r="AT39" s="528"/>
      <c r="AU39" s="528"/>
      <c r="AV39" s="528"/>
      <c r="AW39" s="528"/>
      <c r="AX39" s="528"/>
      <c r="AY39" s="528"/>
      <c r="AZ39" s="528"/>
      <c r="BA39" s="528"/>
      <c r="BB39" s="528"/>
      <c r="BC39" s="528"/>
      <c r="BD39" s="528"/>
      <c r="BE39" s="528"/>
      <c r="BF39" s="528"/>
      <c r="BG39" s="528"/>
      <c r="BH39" s="528"/>
      <c r="BI39" s="528"/>
      <c r="BJ39" s="528"/>
      <c r="BK39" s="528"/>
      <c r="BL39" s="528"/>
      <c r="BM39" s="528"/>
      <c r="BN39" s="528"/>
      <c r="BO39" s="528"/>
      <c r="BP39" s="528"/>
      <c r="BQ39" s="528"/>
      <c r="BR39" s="528"/>
      <c r="BS39" s="528"/>
      <c r="BT39" s="528"/>
      <c r="BU39" s="528"/>
      <c r="BV39" s="528"/>
      <c r="BW39" s="528"/>
      <c r="BX39" s="528"/>
      <c r="BY39" s="528"/>
      <c r="BZ39" s="528"/>
      <c r="CA39" s="528"/>
      <c r="CB39" s="528"/>
      <c r="CC39" s="528"/>
      <c r="CD39" s="528"/>
      <c r="CE39" s="528"/>
      <c r="CF39" s="528"/>
      <c r="CG39" s="528"/>
      <c r="CH39" s="528"/>
      <c r="CI39" s="528"/>
      <c r="CJ39" s="528"/>
      <c r="CK39" s="528"/>
      <c r="CL39" s="528"/>
      <c r="CM39" s="528"/>
      <c r="CN39" s="528"/>
      <c r="CO39" s="528"/>
      <c r="CP39" s="528"/>
      <c r="CQ39" s="528"/>
      <c r="CR39" s="528"/>
      <c r="CS39" s="528"/>
      <c r="CT39" s="528"/>
      <c r="CU39" s="528"/>
      <c r="CV39" s="528"/>
      <c r="CW39" s="528"/>
      <c r="CX39" s="528"/>
      <c r="CY39" s="528"/>
      <c r="CZ39" s="528"/>
      <c r="DA39" s="528"/>
      <c r="DB39" s="528"/>
      <c r="DC39" s="528"/>
      <c r="DD39" s="528"/>
      <c r="DE39" s="528"/>
      <c r="DF39" s="528"/>
      <c r="DG39" s="528"/>
      <c r="DH39" s="528"/>
      <c r="DI39" s="528"/>
      <c r="DJ39" s="528"/>
      <c r="DK39" s="528"/>
      <c r="DL39" s="528"/>
      <c r="DM39" s="528"/>
      <c r="DN39" s="528"/>
      <c r="DO39" s="528"/>
      <c r="DP39" s="528"/>
      <c r="DQ39" s="528"/>
      <c r="DR39" s="528"/>
      <c r="DS39" s="528"/>
      <c r="DT39" s="528"/>
      <c r="DU39" s="528"/>
      <c r="DV39" s="528"/>
      <c r="DW39" s="528"/>
      <c r="DX39" s="528"/>
      <c r="DY39" s="528"/>
      <c r="DZ39" s="528"/>
      <c r="EA39" s="528"/>
      <c r="EB39" s="528"/>
      <c r="EC39" s="528"/>
      <c r="ED39" s="528"/>
      <c r="EE39" s="528"/>
      <c r="EF39" s="528"/>
      <c r="EG39" s="528"/>
      <c r="EH39" s="528"/>
      <c r="EI39" s="528"/>
      <c r="EJ39" s="528"/>
      <c r="EK39" s="528"/>
      <c r="EL39" s="528"/>
      <c r="EM39" s="528"/>
      <c r="EN39" s="528"/>
      <c r="EO39" s="528"/>
      <c r="EP39" s="528"/>
      <c r="EQ39" s="528"/>
      <c r="ER39" s="528"/>
      <c r="ES39" s="528"/>
      <c r="ET39" s="528"/>
      <c r="EU39" s="528"/>
      <c r="EV39" s="528"/>
      <c r="EW39" s="528"/>
      <c r="EX39" s="528"/>
      <c r="EY39" s="528"/>
      <c r="EZ39" s="528"/>
      <c r="FA39" s="528"/>
      <c r="FB39" s="528"/>
      <c r="FC39" s="528"/>
      <c r="FD39" s="528"/>
      <c r="FE39" s="528"/>
      <c r="FF39" s="528"/>
      <c r="FG39" s="528"/>
      <c r="FH39" s="528"/>
      <c r="FI39" s="528"/>
      <c r="FJ39" s="528"/>
      <c r="FK39" s="528"/>
      <c r="FL39" s="528"/>
      <c r="FM39" s="528"/>
      <c r="FN39" s="528"/>
      <c r="FO39" s="528"/>
      <c r="FP39" s="528"/>
      <c r="FQ39" s="528"/>
      <c r="FR39" s="528"/>
      <c r="FS39" s="528"/>
      <c r="FT39" s="528"/>
      <c r="FU39" s="528"/>
      <c r="FV39" s="528"/>
      <c r="FW39" s="528"/>
      <c r="FX39" s="528"/>
      <c r="FY39" s="528"/>
      <c r="FZ39" s="528"/>
      <c r="GA39" s="528"/>
      <c r="GB39" s="528"/>
      <c r="GC39" s="528"/>
      <c r="GD39" s="528"/>
      <c r="GE39" s="528"/>
      <c r="GF39" s="528"/>
      <c r="GG39" s="528"/>
      <c r="GH39" s="528"/>
      <c r="GI39" s="528"/>
      <c r="GJ39" s="528"/>
      <c r="GK39" s="528"/>
      <c r="GL39" s="528"/>
      <c r="GM39" s="528"/>
      <c r="GN39" s="528"/>
    </row>
    <row r="40" spans="1:196" s="543" customFormat="1" ht="12.75" customHeight="1" x14ac:dyDescent="0.25">
      <c r="A40" s="595"/>
      <c r="B40" s="611"/>
      <c r="C40" s="440" t="s">
        <v>2086</v>
      </c>
      <c r="D40" s="440" t="s">
        <v>2322</v>
      </c>
      <c r="E40" s="616"/>
      <c r="F40" s="613"/>
      <c r="G40" s="595"/>
      <c r="H40" s="595"/>
      <c r="I40" s="646">
        <v>14.603875732848481</v>
      </c>
      <c r="J40" s="645"/>
      <c r="K40" s="645"/>
      <c r="L40" s="647">
        <v>10.81749343223613</v>
      </c>
      <c r="M40" s="647"/>
      <c r="N40" s="647">
        <v>27.340914589886282</v>
      </c>
      <c r="O40" s="647"/>
      <c r="P40" s="647">
        <v>28.618421052631579</v>
      </c>
      <c r="Q40" s="647"/>
      <c r="R40" s="647">
        <v>19.898926089703096</v>
      </c>
      <c r="S40" s="647"/>
      <c r="T40" s="647">
        <v>11.397720455908818</v>
      </c>
      <c r="U40" s="647"/>
      <c r="V40" s="647">
        <v>4.7423450336071697</v>
      </c>
      <c r="W40" s="528"/>
      <c r="X40" s="597"/>
      <c r="Y40" s="528"/>
      <c r="Z40" s="528"/>
      <c r="AA40" s="528"/>
      <c r="AB40" s="528"/>
      <c r="AC40" s="528"/>
      <c r="AD40" s="528"/>
      <c r="AE40" s="528"/>
      <c r="AF40" s="528"/>
      <c r="AG40" s="528"/>
      <c r="AH40" s="528"/>
      <c r="AI40" s="528"/>
      <c r="AJ40" s="528"/>
      <c r="AK40" s="528"/>
      <c r="AL40" s="528"/>
      <c r="AM40" s="528"/>
      <c r="AN40" s="528"/>
      <c r="AO40" s="528"/>
      <c r="AP40" s="528"/>
      <c r="AQ40" s="528"/>
      <c r="AR40" s="528"/>
      <c r="AS40" s="528"/>
      <c r="AT40" s="528"/>
      <c r="AU40" s="528"/>
      <c r="AV40" s="528"/>
      <c r="AW40" s="528"/>
      <c r="AX40" s="528"/>
      <c r="AY40" s="528"/>
      <c r="AZ40" s="528"/>
      <c r="BA40" s="528"/>
      <c r="BB40" s="528"/>
      <c r="BC40" s="528"/>
      <c r="BD40" s="528"/>
      <c r="BE40" s="528"/>
      <c r="BF40" s="528"/>
      <c r="BG40" s="528"/>
      <c r="BH40" s="528"/>
      <c r="BI40" s="528"/>
      <c r="BJ40" s="528"/>
      <c r="BK40" s="528"/>
      <c r="BL40" s="528"/>
      <c r="BM40" s="528"/>
      <c r="BN40" s="528"/>
      <c r="BO40" s="528"/>
      <c r="BP40" s="528"/>
      <c r="BQ40" s="528"/>
      <c r="BR40" s="528"/>
      <c r="BS40" s="528"/>
      <c r="BT40" s="528"/>
      <c r="BU40" s="528"/>
      <c r="BV40" s="528"/>
      <c r="BW40" s="528"/>
      <c r="BX40" s="528"/>
      <c r="BY40" s="528"/>
      <c r="BZ40" s="528"/>
      <c r="CA40" s="528"/>
      <c r="CB40" s="528"/>
      <c r="CC40" s="528"/>
      <c r="CD40" s="528"/>
      <c r="CE40" s="528"/>
      <c r="CF40" s="528"/>
      <c r="CG40" s="528"/>
      <c r="CH40" s="528"/>
      <c r="CI40" s="528"/>
      <c r="CJ40" s="528"/>
      <c r="CK40" s="528"/>
      <c r="CL40" s="528"/>
      <c r="CM40" s="528"/>
      <c r="CN40" s="528"/>
      <c r="CO40" s="528"/>
      <c r="CP40" s="528"/>
      <c r="CQ40" s="528"/>
      <c r="CR40" s="528"/>
      <c r="CS40" s="528"/>
      <c r="CT40" s="528"/>
      <c r="CU40" s="528"/>
      <c r="CV40" s="528"/>
      <c r="CW40" s="528"/>
      <c r="CX40" s="528"/>
      <c r="CY40" s="528"/>
      <c r="CZ40" s="528"/>
      <c r="DA40" s="528"/>
      <c r="DB40" s="528"/>
      <c r="DC40" s="528"/>
      <c r="DD40" s="528"/>
      <c r="DE40" s="528"/>
      <c r="DF40" s="528"/>
      <c r="DG40" s="528"/>
      <c r="DH40" s="528"/>
      <c r="DI40" s="528"/>
      <c r="DJ40" s="528"/>
      <c r="DK40" s="528"/>
      <c r="DL40" s="528"/>
      <c r="DM40" s="528"/>
      <c r="DN40" s="528"/>
      <c r="DO40" s="528"/>
      <c r="DP40" s="528"/>
      <c r="DQ40" s="528"/>
      <c r="DR40" s="528"/>
      <c r="DS40" s="528"/>
      <c r="DT40" s="528"/>
      <c r="DU40" s="528"/>
      <c r="DV40" s="528"/>
      <c r="DW40" s="528"/>
      <c r="DX40" s="528"/>
      <c r="DY40" s="528"/>
      <c r="DZ40" s="528"/>
      <c r="EA40" s="528"/>
      <c r="EB40" s="528"/>
      <c r="EC40" s="528"/>
      <c r="ED40" s="528"/>
      <c r="EE40" s="528"/>
      <c r="EF40" s="528"/>
      <c r="EG40" s="528"/>
      <c r="EH40" s="528"/>
      <c r="EI40" s="528"/>
      <c r="EJ40" s="528"/>
      <c r="EK40" s="528"/>
      <c r="EL40" s="528"/>
      <c r="EM40" s="528"/>
      <c r="EN40" s="528"/>
      <c r="EO40" s="528"/>
      <c r="EP40" s="528"/>
      <c r="EQ40" s="528"/>
      <c r="ER40" s="528"/>
      <c r="ES40" s="528"/>
      <c r="ET40" s="528"/>
      <c r="EU40" s="528"/>
      <c r="EV40" s="528"/>
      <c r="EW40" s="528"/>
      <c r="EX40" s="528"/>
      <c r="EY40" s="528"/>
      <c r="EZ40" s="528"/>
      <c r="FA40" s="528"/>
      <c r="FB40" s="528"/>
      <c r="FC40" s="528"/>
      <c r="FD40" s="528"/>
      <c r="FE40" s="528"/>
      <c r="FF40" s="528"/>
      <c r="FG40" s="528"/>
      <c r="FH40" s="528"/>
      <c r="FI40" s="528"/>
      <c r="FJ40" s="528"/>
      <c r="FK40" s="528"/>
      <c r="FL40" s="528"/>
      <c r="FM40" s="528"/>
      <c r="FN40" s="528"/>
      <c r="FO40" s="528"/>
      <c r="FP40" s="528"/>
      <c r="FQ40" s="528"/>
      <c r="FR40" s="528"/>
      <c r="FS40" s="528"/>
      <c r="FT40" s="528"/>
      <c r="FU40" s="528"/>
      <c r="FV40" s="528"/>
      <c r="FW40" s="528"/>
      <c r="FX40" s="528"/>
      <c r="FY40" s="528"/>
      <c r="FZ40" s="528"/>
      <c r="GA40" s="528"/>
      <c r="GB40" s="528"/>
      <c r="GC40" s="528"/>
      <c r="GD40" s="528"/>
      <c r="GE40" s="528"/>
      <c r="GF40" s="528"/>
      <c r="GG40" s="528"/>
      <c r="GH40" s="528"/>
      <c r="GI40" s="528"/>
      <c r="GJ40" s="528"/>
      <c r="GK40" s="528"/>
      <c r="GL40" s="528"/>
      <c r="GM40" s="528"/>
      <c r="GN40" s="528"/>
    </row>
    <row r="41" spans="1:196" s="543" customFormat="1" ht="12.75" customHeight="1" x14ac:dyDescent="0.25">
      <c r="A41" s="595"/>
      <c r="B41" s="611"/>
      <c r="C41" s="440" t="s">
        <v>2087</v>
      </c>
      <c r="D41" s="440" t="s">
        <v>2323</v>
      </c>
      <c r="E41" s="616"/>
      <c r="F41" s="613"/>
      <c r="G41" s="595"/>
      <c r="H41" s="595"/>
      <c r="I41" s="646">
        <v>14.924098499582817</v>
      </c>
      <c r="J41" s="645"/>
      <c r="K41" s="645"/>
      <c r="L41" s="647">
        <v>12.557481429076759</v>
      </c>
      <c r="M41" s="647"/>
      <c r="N41" s="647">
        <v>26.265060240963855</v>
      </c>
      <c r="O41" s="647"/>
      <c r="P41" s="647">
        <v>27.596439169139465</v>
      </c>
      <c r="Q41" s="647"/>
      <c r="R41" s="647">
        <v>17.796967144060655</v>
      </c>
      <c r="S41" s="647"/>
      <c r="T41" s="647">
        <v>15.306672415651608</v>
      </c>
      <c r="U41" s="647"/>
      <c r="V41" s="647">
        <v>5.0794197408635018</v>
      </c>
      <c r="W41" s="528"/>
      <c r="X41" s="597"/>
      <c r="Y41" s="528"/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  <c r="AJ41" s="528"/>
      <c r="AK41" s="528"/>
      <c r="AL41" s="528"/>
      <c r="AM41" s="528"/>
      <c r="AN41" s="528"/>
      <c r="AO41" s="528"/>
      <c r="AP41" s="528"/>
      <c r="AQ41" s="528"/>
      <c r="AR41" s="528"/>
      <c r="AS41" s="528"/>
      <c r="AT41" s="528"/>
      <c r="AU41" s="528"/>
      <c r="AV41" s="528"/>
      <c r="AW41" s="528"/>
      <c r="AX41" s="528"/>
      <c r="AY41" s="528"/>
      <c r="AZ41" s="528"/>
      <c r="BA41" s="528"/>
      <c r="BB41" s="528"/>
      <c r="BC41" s="528"/>
      <c r="BD41" s="528"/>
      <c r="BE41" s="528"/>
      <c r="BF41" s="528"/>
      <c r="BG41" s="528"/>
      <c r="BH41" s="528"/>
      <c r="BI41" s="528"/>
      <c r="BJ41" s="528"/>
      <c r="BK41" s="528"/>
      <c r="BL41" s="528"/>
      <c r="BM41" s="528"/>
      <c r="BN41" s="528"/>
      <c r="BO41" s="528"/>
      <c r="BP41" s="528"/>
      <c r="BQ41" s="528"/>
      <c r="BR41" s="528"/>
      <c r="BS41" s="528"/>
      <c r="BT41" s="528"/>
      <c r="BU41" s="528"/>
      <c r="BV41" s="528"/>
      <c r="BW41" s="528"/>
      <c r="BX41" s="528"/>
      <c r="BY41" s="528"/>
      <c r="BZ41" s="528"/>
      <c r="CA41" s="528"/>
      <c r="CB41" s="528"/>
      <c r="CC41" s="528"/>
      <c r="CD41" s="528"/>
      <c r="CE41" s="528"/>
      <c r="CF41" s="528"/>
      <c r="CG41" s="528"/>
      <c r="CH41" s="528"/>
      <c r="CI41" s="528"/>
      <c r="CJ41" s="528"/>
      <c r="CK41" s="528"/>
      <c r="CL41" s="528"/>
      <c r="CM41" s="528"/>
      <c r="CN41" s="528"/>
      <c r="CO41" s="528"/>
      <c r="CP41" s="528"/>
      <c r="CQ41" s="528"/>
      <c r="CR41" s="528"/>
      <c r="CS41" s="528"/>
      <c r="CT41" s="528"/>
      <c r="CU41" s="528"/>
      <c r="CV41" s="528"/>
      <c r="CW41" s="528"/>
      <c r="CX41" s="528"/>
      <c r="CY41" s="528"/>
      <c r="CZ41" s="528"/>
      <c r="DA41" s="528"/>
      <c r="DB41" s="528"/>
      <c r="DC41" s="528"/>
      <c r="DD41" s="528"/>
      <c r="DE41" s="528"/>
      <c r="DF41" s="528"/>
      <c r="DG41" s="528"/>
      <c r="DH41" s="528"/>
      <c r="DI41" s="528"/>
      <c r="DJ41" s="528"/>
      <c r="DK41" s="528"/>
      <c r="DL41" s="528"/>
      <c r="DM41" s="528"/>
      <c r="DN41" s="528"/>
      <c r="DO41" s="528"/>
      <c r="DP41" s="528"/>
      <c r="DQ41" s="528"/>
      <c r="DR41" s="528"/>
      <c r="DS41" s="528"/>
      <c r="DT41" s="528"/>
      <c r="DU41" s="528"/>
      <c r="DV41" s="528"/>
      <c r="DW41" s="528"/>
      <c r="DX41" s="528"/>
      <c r="DY41" s="528"/>
      <c r="DZ41" s="528"/>
      <c r="EA41" s="528"/>
      <c r="EB41" s="528"/>
      <c r="EC41" s="528"/>
      <c r="ED41" s="528"/>
      <c r="EE41" s="528"/>
      <c r="EF41" s="528"/>
      <c r="EG41" s="528"/>
      <c r="EH41" s="528"/>
      <c r="EI41" s="528"/>
      <c r="EJ41" s="528"/>
      <c r="EK41" s="528"/>
      <c r="EL41" s="528"/>
      <c r="EM41" s="528"/>
      <c r="EN41" s="528"/>
      <c r="EO41" s="528"/>
      <c r="EP41" s="528"/>
      <c r="EQ41" s="528"/>
      <c r="ER41" s="528"/>
      <c r="ES41" s="528"/>
      <c r="ET41" s="528"/>
      <c r="EU41" s="528"/>
      <c r="EV41" s="528"/>
      <c r="EW41" s="528"/>
      <c r="EX41" s="528"/>
      <c r="EY41" s="528"/>
      <c r="EZ41" s="528"/>
      <c r="FA41" s="528"/>
      <c r="FB41" s="528"/>
      <c r="FC41" s="528"/>
      <c r="FD41" s="528"/>
      <c r="FE41" s="528"/>
      <c r="FF41" s="528"/>
      <c r="FG41" s="528"/>
      <c r="FH41" s="528"/>
      <c r="FI41" s="528"/>
      <c r="FJ41" s="528"/>
      <c r="FK41" s="528"/>
      <c r="FL41" s="528"/>
      <c r="FM41" s="528"/>
      <c r="FN41" s="528"/>
      <c r="FO41" s="528"/>
      <c r="FP41" s="528"/>
      <c r="FQ41" s="528"/>
      <c r="FR41" s="528"/>
      <c r="FS41" s="528"/>
      <c r="FT41" s="528"/>
      <c r="FU41" s="528"/>
      <c r="FV41" s="528"/>
      <c r="FW41" s="528"/>
      <c r="FX41" s="528"/>
      <c r="FY41" s="528"/>
      <c r="FZ41" s="528"/>
      <c r="GA41" s="528"/>
      <c r="GB41" s="528"/>
      <c r="GC41" s="528"/>
      <c r="GD41" s="528"/>
      <c r="GE41" s="528"/>
      <c r="GF41" s="528"/>
      <c r="GG41" s="528"/>
      <c r="GH41" s="528"/>
      <c r="GI41" s="528"/>
      <c r="GJ41" s="528"/>
      <c r="GK41" s="528"/>
      <c r="GL41" s="528"/>
      <c r="GM41" s="528"/>
      <c r="GN41" s="528"/>
    </row>
    <row r="42" spans="1:196" s="543" customFormat="1" ht="12.75" customHeight="1" x14ac:dyDescent="0.25">
      <c r="A42" s="595"/>
      <c r="B42" s="611"/>
      <c r="C42" s="440" t="s">
        <v>2088</v>
      </c>
      <c r="D42" s="440" t="s">
        <v>2324</v>
      </c>
      <c r="E42" s="616"/>
      <c r="F42" s="613"/>
      <c r="G42" s="595"/>
      <c r="H42" s="595"/>
      <c r="I42" s="646">
        <v>22.493430142248489</v>
      </c>
      <c r="J42" s="645"/>
      <c r="K42" s="645"/>
      <c r="L42" s="647">
        <v>18.819503849443969</v>
      </c>
      <c r="M42" s="647"/>
      <c r="N42" s="647">
        <v>39.399624765478421</v>
      </c>
      <c r="O42" s="647"/>
      <c r="P42" s="647">
        <v>40.080160320641284</v>
      </c>
      <c r="Q42" s="647"/>
      <c r="R42" s="647">
        <v>31.642512077294693</v>
      </c>
      <c r="S42" s="647"/>
      <c r="T42" s="647">
        <v>19.657901455195304</v>
      </c>
      <c r="U42" s="647"/>
      <c r="V42" s="647">
        <v>8.1392719873389101</v>
      </c>
      <c r="W42" s="528"/>
      <c r="X42" s="597"/>
      <c r="Y42" s="528"/>
      <c r="Z42" s="528"/>
      <c r="AA42" s="528"/>
      <c r="AB42" s="528"/>
      <c r="AC42" s="528"/>
      <c r="AD42" s="528"/>
      <c r="AE42" s="528"/>
      <c r="AF42" s="528"/>
      <c r="AG42" s="528"/>
      <c r="AH42" s="528"/>
      <c r="AI42" s="528"/>
      <c r="AJ42" s="528"/>
      <c r="AK42" s="528"/>
      <c r="AL42" s="528"/>
      <c r="AM42" s="528"/>
      <c r="AN42" s="528"/>
      <c r="AO42" s="528"/>
      <c r="AP42" s="528"/>
      <c r="AQ42" s="528"/>
      <c r="AR42" s="528"/>
      <c r="AS42" s="528"/>
      <c r="AT42" s="528"/>
      <c r="AU42" s="528"/>
      <c r="AV42" s="528"/>
      <c r="AW42" s="528"/>
      <c r="AX42" s="528"/>
      <c r="AY42" s="528"/>
      <c r="AZ42" s="528"/>
      <c r="BA42" s="528"/>
      <c r="BB42" s="528"/>
      <c r="BC42" s="528"/>
      <c r="BD42" s="528"/>
      <c r="BE42" s="528"/>
      <c r="BF42" s="528"/>
      <c r="BG42" s="528"/>
      <c r="BH42" s="528"/>
      <c r="BI42" s="528"/>
      <c r="BJ42" s="528"/>
      <c r="BK42" s="528"/>
      <c r="BL42" s="528"/>
      <c r="BM42" s="528"/>
      <c r="BN42" s="528"/>
      <c r="BO42" s="528"/>
      <c r="BP42" s="528"/>
      <c r="BQ42" s="528"/>
      <c r="BR42" s="528"/>
      <c r="BS42" s="528"/>
      <c r="BT42" s="528"/>
      <c r="BU42" s="528"/>
      <c r="BV42" s="528"/>
      <c r="BW42" s="528"/>
      <c r="BX42" s="528"/>
      <c r="BY42" s="528"/>
      <c r="BZ42" s="528"/>
      <c r="CA42" s="528"/>
      <c r="CB42" s="528"/>
      <c r="CC42" s="528"/>
      <c r="CD42" s="528"/>
      <c r="CE42" s="528"/>
      <c r="CF42" s="528"/>
      <c r="CG42" s="528"/>
      <c r="CH42" s="528"/>
      <c r="CI42" s="528"/>
      <c r="CJ42" s="528"/>
      <c r="CK42" s="528"/>
      <c r="CL42" s="528"/>
      <c r="CM42" s="528"/>
      <c r="CN42" s="528"/>
      <c r="CO42" s="528"/>
      <c r="CP42" s="528"/>
      <c r="CQ42" s="528"/>
      <c r="CR42" s="528"/>
      <c r="CS42" s="528"/>
      <c r="CT42" s="528"/>
      <c r="CU42" s="528"/>
      <c r="CV42" s="528"/>
      <c r="CW42" s="528"/>
      <c r="CX42" s="528"/>
      <c r="CY42" s="528"/>
      <c r="CZ42" s="528"/>
      <c r="DA42" s="528"/>
      <c r="DB42" s="528"/>
      <c r="DC42" s="528"/>
      <c r="DD42" s="528"/>
      <c r="DE42" s="528"/>
      <c r="DF42" s="528"/>
      <c r="DG42" s="528"/>
      <c r="DH42" s="528"/>
      <c r="DI42" s="528"/>
      <c r="DJ42" s="528"/>
      <c r="DK42" s="528"/>
      <c r="DL42" s="528"/>
      <c r="DM42" s="528"/>
      <c r="DN42" s="528"/>
      <c r="DO42" s="528"/>
      <c r="DP42" s="528"/>
      <c r="DQ42" s="528"/>
      <c r="DR42" s="528"/>
      <c r="DS42" s="528"/>
      <c r="DT42" s="528"/>
      <c r="DU42" s="528"/>
      <c r="DV42" s="528"/>
      <c r="DW42" s="528"/>
      <c r="DX42" s="528"/>
      <c r="DY42" s="528"/>
      <c r="DZ42" s="528"/>
      <c r="EA42" s="528"/>
      <c r="EB42" s="528"/>
      <c r="EC42" s="528"/>
      <c r="ED42" s="528"/>
      <c r="EE42" s="528"/>
      <c r="EF42" s="528"/>
      <c r="EG42" s="528"/>
      <c r="EH42" s="528"/>
      <c r="EI42" s="528"/>
      <c r="EJ42" s="528"/>
      <c r="EK42" s="528"/>
      <c r="EL42" s="528"/>
      <c r="EM42" s="528"/>
      <c r="EN42" s="528"/>
      <c r="EO42" s="528"/>
      <c r="EP42" s="528"/>
      <c r="EQ42" s="528"/>
      <c r="ER42" s="528"/>
      <c r="ES42" s="528"/>
      <c r="ET42" s="528"/>
      <c r="EU42" s="528"/>
      <c r="EV42" s="528"/>
      <c r="EW42" s="528"/>
      <c r="EX42" s="528"/>
      <c r="EY42" s="528"/>
      <c r="EZ42" s="528"/>
      <c r="FA42" s="528"/>
      <c r="FB42" s="528"/>
      <c r="FC42" s="528"/>
      <c r="FD42" s="528"/>
      <c r="FE42" s="528"/>
      <c r="FF42" s="528"/>
      <c r="FG42" s="528"/>
      <c r="FH42" s="528"/>
      <c r="FI42" s="528"/>
      <c r="FJ42" s="528"/>
      <c r="FK42" s="528"/>
      <c r="FL42" s="528"/>
      <c r="FM42" s="528"/>
      <c r="FN42" s="528"/>
      <c r="FO42" s="528"/>
      <c r="FP42" s="528"/>
      <c r="FQ42" s="528"/>
      <c r="FR42" s="528"/>
      <c r="FS42" s="528"/>
      <c r="FT42" s="528"/>
      <c r="FU42" s="528"/>
      <c r="FV42" s="528"/>
      <c r="FW42" s="528"/>
      <c r="FX42" s="528"/>
      <c r="FY42" s="528"/>
      <c r="FZ42" s="528"/>
      <c r="GA42" s="528"/>
      <c r="GB42" s="528"/>
      <c r="GC42" s="528"/>
      <c r="GD42" s="528"/>
      <c r="GE42" s="528"/>
      <c r="GF42" s="528"/>
      <c r="GG42" s="528"/>
      <c r="GH42" s="528"/>
      <c r="GI42" s="528"/>
      <c r="GJ42" s="528"/>
      <c r="GK42" s="528"/>
      <c r="GL42" s="528"/>
      <c r="GM42" s="528"/>
      <c r="GN42" s="528"/>
    </row>
    <row r="43" spans="1:196" s="543" customFormat="1" ht="12.75" customHeight="1" x14ac:dyDescent="0.25">
      <c r="A43" s="595"/>
      <c r="B43" s="611"/>
      <c r="C43" s="440" t="s">
        <v>2089</v>
      </c>
      <c r="D43" s="440" t="s">
        <v>2090</v>
      </c>
      <c r="E43" s="616"/>
      <c r="F43" s="613"/>
      <c r="G43" s="595"/>
      <c r="H43" s="595"/>
      <c r="I43" s="646">
        <v>22.959948950960488</v>
      </c>
      <c r="J43" s="645"/>
      <c r="K43" s="645"/>
      <c r="L43" s="647">
        <v>20.917678812415655</v>
      </c>
      <c r="M43" s="647"/>
      <c r="N43" s="647">
        <v>32.023289665211067</v>
      </c>
      <c r="O43" s="647"/>
      <c r="P43" s="647">
        <v>41.790453555159438</v>
      </c>
      <c r="Q43" s="647"/>
      <c r="R43" s="647">
        <v>31.957928802588995</v>
      </c>
      <c r="S43" s="647"/>
      <c r="T43" s="647">
        <v>24.1773002014775</v>
      </c>
      <c r="U43" s="647"/>
      <c r="V43" s="647">
        <v>6.9512433914235361</v>
      </c>
      <c r="W43" s="528"/>
      <c r="X43" s="597"/>
      <c r="Y43" s="528"/>
      <c r="Z43" s="528"/>
      <c r="AA43" s="528"/>
      <c r="AB43" s="528"/>
      <c r="AC43" s="528"/>
      <c r="AD43" s="528"/>
      <c r="AE43" s="528"/>
      <c r="AF43" s="528"/>
      <c r="AG43" s="528"/>
      <c r="AH43" s="528"/>
      <c r="AI43" s="528"/>
      <c r="AJ43" s="528"/>
      <c r="AK43" s="528"/>
      <c r="AL43" s="528"/>
      <c r="AM43" s="528"/>
      <c r="AN43" s="528"/>
      <c r="AO43" s="528"/>
      <c r="AP43" s="528"/>
      <c r="AQ43" s="528"/>
      <c r="AR43" s="528"/>
      <c r="AS43" s="528"/>
      <c r="AT43" s="528"/>
      <c r="AU43" s="528"/>
      <c r="AV43" s="528"/>
      <c r="AW43" s="528"/>
      <c r="AX43" s="528"/>
      <c r="AY43" s="528"/>
      <c r="AZ43" s="528"/>
      <c r="BA43" s="528"/>
      <c r="BB43" s="528"/>
      <c r="BC43" s="528"/>
      <c r="BD43" s="528"/>
      <c r="BE43" s="528"/>
      <c r="BF43" s="528"/>
      <c r="BG43" s="528"/>
      <c r="BH43" s="528"/>
      <c r="BI43" s="528"/>
      <c r="BJ43" s="528"/>
      <c r="BK43" s="528"/>
      <c r="BL43" s="528"/>
      <c r="BM43" s="528"/>
      <c r="BN43" s="528"/>
      <c r="BO43" s="528"/>
      <c r="BP43" s="528"/>
      <c r="BQ43" s="528"/>
      <c r="BR43" s="528"/>
      <c r="BS43" s="528"/>
      <c r="BT43" s="528"/>
      <c r="BU43" s="528"/>
      <c r="BV43" s="528"/>
      <c r="BW43" s="528"/>
      <c r="BX43" s="528"/>
      <c r="BY43" s="528"/>
      <c r="BZ43" s="528"/>
      <c r="CA43" s="528"/>
      <c r="CB43" s="528"/>
      <c r="CC43" s="528"/>
      <c r="CD43" s="528"/>
      <c r="CE43" s="528"/>
      <c r="CF43" s="528"/>
      <c r="CG43" s="528"/>
      <c r="CH43" s="528"/>
      <c r="CI43" s="528"/>
      <c r="CJ43" s="528"/>
      <c r="CK43" s="528"/>
      <c r="CL43" s="528"/>
      <c r="CM43" s="528"/>
      <c r="CN43" s="528"/>
      <c r="CO43" s="528"/>
      <c r="CP43" s="528"/>
      <c r="CQ43" s="528"/>
      <c r="CR43" s="528"/>
      <c r="CS43" s="528"/>
      <c r="CT43" s="528"/>
      <c r="CU43" s="528"/>
      <c r="CV43" s="528"/>
      <c r="CW43" s="528"/>
      <c r="CX43" s="528"/>
      <c r="CY43" s="528"/>
      <c r="CZ43" s="528"/>
      <c r="DA43" s="528"/>
      <c r="DB43" s="528"/>
      <c r="DC43" s="528"/>
      <c r="DD43" s="528"/>
      <c r="DE43" s="528"/>
      <c r="DF43" s="528"/>
      <c r="DG43" s="528"/>
      <c r="DH43" s="528"/>
      <c r="DI43" s="528"/>
      <c r="DJ43" s="528"/>
      <c r="DK43" s="528"/>
      <c r="DL43" s="528"/>
      <c r="DM43" s="528"/>
      <c r="DN43" s="528"/>
      <c r="DO43" s="528"/>
      <c r="DP43" s="528"/>
      <c r="DQ43" s="528"/>
      <c r="DR43" s="528"/>
      <c r="DS43" s="528"/>
      <c r="DT43" s="528"/>
      <c r="DU43" s="528"/>
      <c r="DV43" s="528"/>
      <c r="DW43" s="528"/>
      <c r="DX43" s="528"/>
      <c r="DY43" s="528"/>
      <c r="DZ43" s="528"/>
      <c r="EA43" s="528"/>
      <c r="EB43" s="528"/>
      <c r="EC43" s="528"/>
      <c r="ED43" s="528"/>
      <c r="EE43" s="528"/>
      <c r="EF43" s="528"/>
      <c r="EG43" s="528"/>
      <c r="EH43" s="528"/>
      <c r="EI43" s="528"/>
      <c r="EJ43" s="528"/>
      <c r="EK43" s="528"/>
      <c r="EL43" s="528"/>
      <c r="EM43" s="528"/>
      <c r="EN43" s="528"/>
      <c r="EO43" s="528"/>
      <c r="EP43" s="528"/>
      <c r="EQ43" s="528"/>
      <c r="ER43" s="528"/>
      <c r="ES43" s="528"/>
      <c r="ET43" s="528"/>
      <c r="EU43" s="528"/>
      <c r="EV43" s="528"/>
      <c r="EW43" s="528"/>
      <c r="EX43" s="528"/>
      <c r="EY43" s="528"/>
      <c r="EZ43" s="528"/>
      <c r="FA43" s="528"/>
      <c r="FB43" s="528"/>
      <c r="FC43" s="528"/>
      <c r="FD43" s="528"/>
      <c r="FE43" s="528"/>
      <c r="FF43" s="528"/>
      <c r="FG43" s="528"/>
      <c r="FH43" s="528"/>
      <c r="FI43" s="528"/>
      <c r="FJ43" s="528"/>
      <c r="FK43" s="528"/>
      <c r="FL43" s="528"/>
      <c r="FM43" s="528"/>
      <c r="FN43" s="528"/>
      <c r="FO43" s="528"/>
      <c r="FP43" s="528"/>
      <c r="FQ43" s="528"/>
      <c r="FR43" s="528"/>
      <c r="FS43" s="528"/>
      <c r="FT43" s="528"/>
      <c r="FU43" s="528"/>
      <c r="FV43" s="528"/>
      <c r="FW43" s="528"/>
      <c r="FX43" s="528"/>
      <c r="FY43" s="528"/>
      <c r="FZ43" s="528"/>
      <c r="GA43" s="528"/>
      <c r="GB43" s="528"/>
      <c r="GC43" s="528"/>
      <c r="GD43" s="528"/>
      <c r="GE43" s="528"/>
      <c r="GF43" s="528"/>
      <c r="GG43" s="528"/>
      <c r="GH43" s="528"/>
      <c r="GI43" s="528"/>
      <c r="GJ43" s="528"/>
      <c r="GK43" s="528"/>
      <c r="GL43" s="528"/>
      <c r="GM43" s="528"/>
      <c r="GN43" s="528"/>
    </row>
    <row r="44" spans="1:196" s="543" customFormat="1" ht="12.75" customHeight="1" x14ac:dyDescent="0.25">
      <c r="A44" s="595"/>
      <c r="B44" s="611"/>
      <c r="C44" s="440" t="s">
        <v>2091</v>
      </c>
      <c r="D44" s="440" t="s">
        <v>2092</v>
      </c>
      <c r="E44" s="616"/>
      <c r="F44" s="613"/>
      <c r="G44" s="595"/>
      <c r="H44" s="595"/>
      <c r="I44" s="646">
        <v>19.901506548758523</v>
      </c>
      <c r="J44" s="645"/>
      <c r="K44" s="645"/>
      <c r="L44" s="647">
        <v>17.918414029736944</v>
      </c>
      <c r="M44" s="647"/>
      <c r="N44" s="647">
        <v>24.243101329460394</v>
      </c>
      <c r="O44" s="647"/>
      <c r="P44" s="647">
        <v>32.174221242074587</v>
      </c>
      <c r="Q44" s="647"/>
      <c r="R44" s="647">
        <v>26.208286911772507</v>
      </c>
      <c r="S44" s="647"/>
      <c r="T44" s="647">
        <v>22.482014388489208</v>
      </c>
      <c r="U44" s="647"/>
      <c r="V44" s="647">
        <v>8.1753228909040949</v>
      </c>
      <c r="W44" s="528"/>
      <c r="X44" s="597"/>
      <c r="Y44" s="528"/>
      <c r="Z44" s="528"/>
      <c r="AA44" s="528"/>
      <c r="AB44" s="528"/>
      <c r="AC44" s="528"/>
      <c r="AD44" s="528"/>
      <c r="AE44" s="528"/>
      <c r="AF44" s="528"/>
      <c r="AG44" s="528"/>
      <c r="AH44" s="528"/>
      <c r="AI44" s="528"/>
      <c r="AJ44" s="528"/>
      <c r="AK44" s="528"/>
      <c r="AL44" s="528"/>
      <c r="AM44" s="528"/>
      <c r="AN44" s="528"/>
      <c r="AO44" s="528"/>
      <c r="AP44" s="528"/>
      <c r="AQ44" s="528"/>
      <c r="AR44" s="528"/>
      <c r="AS44" s="528"/>
      <c r="AT44" s="528"/>
      <c r="AU44" s="528"/>
      <c r="AV44" s="528"/>
      <c r="AW44" s="528"/>
      <c r="AX44" s="528"/>
      <c r="AY44" s="528"/>
      <c r="AZ44" s="528"/>
      <c r="BA44" s="528"/>
      <c r="BB44" s="528"/>
      <c r="BC44" s="528"/>
      <c r="BD44" s="528"/>
      <c r="BE44" s="528"/>
      <c r="BF44" s="528"/>
      <c r="BG44" s="528"/>
      <c r="BH44" s="528"/>
      <c r="BI44" s="528"/>
      <c r="BJ44" s="528"/>
      <c r="BK44" s="528"/>
      <c r="BL44" s="528"/>
      <c r="BM44" s="528"/>
      <c r="BN44" s="528"/>
      <c r="BO44" s="528"/>
      <c r="BP44" s="528"/>
      <c r="BQ44" s="528"/>
      <c r="BR44" s="528"/>
      <c r="BS44" s="528"/>
      <c r="BT44" s="528"/>
      <c r="BU44" s="528"/>
      <c r="BV44" s="528"/>
      <c r="BW44" s="528"/>
      <c r="BX44" s="528"/>
      <c r="BY44" s="528"/>
      <c r="BZ44" s="528"/>
      <c r="CA44" s="528"/>
      <c r="CB44" s="528"/>
      <c r="CC44" s="528"/>
      <c r="CD44" s="528"/>
      <c r="CE44" s="528"/>
      <c r="CF44" s="528"/>
      <c r="CG44" s="528"/>
      <c r="CH44" s="528"/>
      <c r="CI44" s="528"/>
      <c r="CJ44" s="528"/>
      <c r="CK44" s="528"/>
      <c r="CL44" s="528"/>
      <c r="CM44" s="528"/>
      <c r="CN44" s="528"/>
      <c r="CO44" s="528"/>
      <c r="CP44" s="528"/>
      <c r="CQ44" s="528"/>
      <c r="CR44" s="528"/>
      <c r="CS44" s="528"/>
      <c r="CT44" s="528"/>
      <c r="CU44" s="528"/>
      <c r="CV44" s="528"/>
      <c r="CW44" s="528"/>
      <c r="CX44" s="528"/>
      <c r="CY44" s="528"/>
      <c r="CZ44" s="528"/>
      <c r="DA44" s="528"/>
      <c r="DB44" s="528"/>
      <c r="DC44" s="528"/>
      <c r="DD44" s="528"/>
      <c r="DE44" s="528"/>
      <c r="DF44" s="528"/>
      <c r="DG44" s="528"/>
      <c r="DH44" s="528"/>
      <c r="DI44" s="528"/>
      <c r="DJ44" s="528"/>
      <c r="DK44" s="528"/>
      <c r="DL44" s="528"/>
      <c r="DM44" s="528"/>
      <c r="DN44" s="528"/>
      <c r="DO44" s="528"/>
      <c r="DP44" s="528"/>
      <c r="DQ44" s="528"/>
      <c r="DR44" s="528"/>
      <c r="DS44" s="528"/>
      <c r="DT44" s="528"/>
      <c r="DU44" s="528"/>
      <c r="DV44" s="528"/>
      <c r="DW44" s="528"/>
      <c r="DX44" s="528"/>
      <c r="DY44" s="528"/>
      <c r="DZ44" s="528"/>
      <c r="EA44" s="528"/>
      <c r="EB44" s="528"/>
      <c r="EC44" s="528"/>
      <c r="ED44" s="528"/>
      <c r="EE44" s="528"/>
      <c r="EF44" s="528"/>
      <c r="EG44" s="528"/>
      <c r="EH44" s="528"/>
      <c r="EI44" s="528"/>
      <c r="EJ44" s="528"/>
      <c r="EK44" s="528"/>
      <c r="EL44" s="528"/>
      <c r="EM44" s="528"/>
      <c r="EN44" s="528"/>
      <c r="EO44" s="528"/>
      <c r="EP44" s="528"/>
      <c r="EQ44" s="528"/>
      <c r="ER44" s="528"/>
      <c r="ES44" s="528"/>
      <c r="ET44" s="528"/>
      <c r="EU44" s="528"/>
      <c r="EV44" s="528"/>
      <c r="EW44" s="528"/>
      <c r="EX44" s="528"/>
      <c r="EY44" s="528"/>
      <c r="EZ44" s="528"/>
      <c r="FA44" s="528"/>
      <c r="FB44" s="528"/>
      <c r="FC44" s="528"/>
      <c r="FD44" s="528"/>
      <c r="FE44" s="528"/>
      <c r="FF44" s="528"/>
      <c r="FG44" s="528"/>
      <c r="FH44" s="528"/>
      <c r="FI44" s="528"/>
      <c r="FJ44" s="528"/>
      <c r="FK44" s="528"/>
      <c r="FL44" s="528"/>
      <c r="FM44" s="528"/>
      <c r="FN44" s="528"/>
      <c r="FO44" s="528"/>
      <c r="FP44" s="528"/>
      <c r="FQ44" s="528"/>
      <c r="FR44" s="528"/>
      <c r="FS44" s="528"/>
      <c r="FT44" s="528"/>
      <c r="FU44" s="528"/>
      <c r="FV44" s="528"/>
      <c r="FW44" s="528"/>
      <c r="FX44" s="528"/>
      <c r="FY44" s="528"/>
      <c r="FZ44" s="528"/>
      <c r="GA44" s="528"/>
      <c r="GB44" s="528"/>
      <c r="GC44" s="528"/>
      <c r="GD44" s="528"/>
      <c r="GE44" s="528"/>
      <c r="GF44" s="528"/>
      <c r="GG44" s="528"/>
      <c r="GH44" s="528"/>
      <c r="GI44" s="528"/>
      <c r="GJ44" s="528"/>
      <c r="GK44" s="528"/>
      <c r="GL44" s="528"/>
      <c r="GM44" s="528"/>
      <c r="GN44" s="528"/>
    </row>
    <row r="45" spans="1:196" s="543" customFormat="1" ht="12.75" customHeight="1" x14ac:dyDescent="0.25">
      <c r="A45" s="595"/>
      <c r="B45" s="611"/>
      <c r="C45" s="440" t="s">
        <v>2093</v>
      </c>
      <c r="D45" s="440" t="s">
        <v>2094</v>
      </c>
      <c r="E45" s="616"/>
      <c r="F45" s="613"/>
      <c r="G45" s="595"/>
      <c r="H45" s="595"/>
      <c r="I45" s="646">
        <v>20.004641073904448</v>
      </c>
      <c r="J45" s="645"/>
      <c r="K45" s="645"/>
      <c r="L45" s="647">
        <v>21.442246330567965</v>
      </c>
      <c r="M45" s="647"/>
      <c r="N45" s="647">
        <v>27.89593431595608</v>
      </c>
      <c r="O45" s="647"/>
      <c r="P45" s="647">
        <v>27.212909756751124</v>
      </c>
      <c r="Q45" s="647"/>
      <c r="R45" s="647">
        <v>26.807709027677149</v>
      </c>
      <c r="S45" s="647"/>
      <c r="T45" s="647">
        <v>20.148705709564901</v>
      </c>
      <c r="U45" s="647"/>
      <c r="V45" s="647">
        <v>10.363510363510363</v>
      </c>
      <c r="W45" s="528"/>
      <c r="X45" s="597"/>
      <c r="Y45" s="528"/>
      <c r="Z45" s="528"/>
      <c r="AA45" s="528"/>
      <c r="AB45" s="528"/>
      <c r="AC45" s="528"/>
      <c r="AD45" s="528"/>
      <c r="AE45" s="528"/>
      <c r="AF45" s="528"/>
      <c r="AG45" s="528"/>
      <c r="AH45" s="528"/>
      <c r="AI45" s="528"/>
      <c r="AJ45" s="528"/>
      <c r="AK45" s="528"/>
      <c r="AL45" s="528"/>
      <c r="AM45" s="528"/>
      <c r="AN45" s="528"/>
      <c r="AO45" s="528"/>
      <c r="AP45" s="528"/>
      <c r="AQ45" s="528"/>
      <c r="AR45" s="528"/>
      <c r="AS45" s="528"/>
      <c r="AT45" s="528"/>
      <c r="AU45" s="528"/>
      <c r="AV45" s="528"/>
      <c r="AW45" s="528"/>
      <c r="AX45" s="528"/>
      <c r="AY45" s="528"/>
      <c r="AZ45" s="528"/>
      <c r="BA45" s="528"/>
      <c r="BB45" s="528"/>
      <c r="BC45" s="528"/>
      <c r="BD45" s="528"/>
      <c r="BE45" s="528"/>
      <c r="BF45" s="528"/>
      <c r="BG45" s="528"/>
      <c r="BH45" s="528"/>
      <c r="BI45" s="528"/>
      <c r="BJ45" s="528"/>
      <c r="BK45" s="528"/>
      <c r="BL45" s="528"/>
      <c r="BM45" s="528"/>
      <c r="BN45" s="528"/>
      <c r="BO45" s="528"/>
      <c r="BP45" s="528"/>
      <c r="BQ45" s="528"/>
      <c r="BR45" s="528"/>
      <c r="BS45" s="528"/>
      <c r="BT45" s="528"/>
      <c r="BU45" s="528"/>
      <c r="BV45" s="528"/>
      <c r="BW45" s="528"/>
      <c r="BX45" s="528"/>
      <c r="BY45" s="528"/>
      <c r="BZ45" s="528"/>
      <c r="CA45" s="528"/>
      <c r="CB45" s="528"/>
      <c r="CC45" s="528"/>
      <c r="CD45" s="528"/>
      <c r="CE45" s="528"/>
      <c r="CF45" s="528"/>
      <c r="CG45" s="528"/>
      <c r="CH45" s="528"/>
      <c r="CI45" s="528"/>
      <c r="CJ45" s="528"/>
      <c r="CK45" s="528"/>
      <c r="CL45" s="528"/>
      <c r="CM45" s="528"/>
      <c r="CN45" s="528"/>
      <c r="CO45" s="528"/>
      <c r="CP45" s="528"/>
      <c r="CQ45" s="528"/>
      <c r="CR45" s="528"/>
      <c r="CS45" s="528"/>
      <c r="CT45" s="528"/>
      <c r="CU45" s="528"/>
      <c r="CV45" s="528"/>
      <c r="CW45" s="528"/>
      <c r="CX45" s="528"/>
      <c r="CY45" s="528"/>
      <c r="CZ45" s="528"/>
      <c r="DA45" s="528"/>
      <c r="DB45" s="528"/>
      <c r="DC45" s="528"/>
      <c r="DD45" s="528"/>
      <c r="DE45" s="528"/>
      <c r="DF45" s="528"/>
      <c r="DG45" s="528"/>
      <c r="DH45" s="528"/>
      <c r="DI45" s="528"/>
      <c r="DJ45" s="528"/>
      <c r="DK45" s="528"/>
      <c r="DL45" s="528"/>
      <c r="DM45" s="528"/>
      <c r="DN45" s="528"/>
      <c r="DO45" s="528"/>
      <c r="DP45" s="528"/>
      <c r="DQ45" s="528"/>
      <c r="DR45" s="528"/>
      <c r="DS45" s="528"/>
      <c r="DT45" s="528"/>
      <c r="DU45" s="528"/>
      <c r="DV45" s="528"/>
      <c r="DW45" s="528"/>
      <c r="DX45" s="528"/>
      <c r="DY45" s="528"/>
      <c r="DZ45" s="528"/>
      <c r="EA45" s="528"/>
      <c r="EB45" s="528"/>
      <c r="EC45" s="528"/>
      <c r="ED45" s="528"/>
      <c r="EE45" s="528"/>
      <c r="EF45" s="528"/>
      <c r="EG45" s="528"/>
      <c r="EH45" s="528"/>
      <c r="EI45" s="528"/>
      <c r="EJ45" s="528"/>
      <c r="EK45" s="528"/>
      <c r="EL45" s="528"/>
      <c r="EM45" s="528"/>
      <c r="EN45" s="528"/>
      <c r="EO45" s="528"/>
      <c r="EP45" s="528"/>
      <c r="EQ45" s="528"/>
      <c r="ER45" s="528"/>
      <c r="ES45" s="528"/>
      <c r="ET45" s="528"/>
      <c r="EU45" s="528"/>
      <c r="EV45" s="528"/>
      <c r="EW45" s="528"/>
      <c r="EX45" s="528"/>
      <c r="EY45" s="528"/>
      <c r="EZ45" s="528"/>
      <c r="FA45" s="528"/>
      <c r="FB45" s="528"/>
      <c r="FC45" s="528"/>
      <c r="FD45" s="528"/>
      <c r="FE45" s="528"/>
      <c r="FF45" s="528"/>
      <c r="FG45" s="528"/>
      <c r="FH45" s="528"/>
      <c r="FI45" s="528"/>
      <c r="FJ45" s="528"/>
      <c r="FK45" s="528"/>
      <c r="FL45" s="528"/>
      <c r="FM45" s="528"/>
      <c r="FN45" s="528"/>
      <c r="FO45" s="528"/>
      <c r="FP45" s="528"/>
      <c r="FQ45" s="528"/>
      <c r="FR45" s="528"/>
      <c r="FS45" s="528"/>
      <c r="FT45" s="528"/>
      <c r="FU45" s="528"/>
      <c r="FV45" s="528"/>
      <c r="FW45" s="528"/>
      <c r="FX45" s="528"/>
      <c r="FY45" s="528"/>
      <c r="FZ45" s="528"/>
      <c r="GA45" s="528"/>
      <c r="GB45" s="528"/>
      <c r="GC45" s="528"/>
      <c r="GD45" s="528"/>
      <c r="GE45" s="528"/>
      <c r="GF45" s="528"/>
      <c r="GG45" s="528"/>
      <c r="GH45" s="528"/>
      <c r="GI45" s="528"/>
      <c r="GJ45" s="528"/>
      <c r="GK45" s="528"/>
      <c r="GL45" s="528"/>
      <c r="GM45" s="528"/>
      <c r="GN45" s="528"/>
    </row>
    <row r="46" spans="1:196" s="543" customFormat="1" ht="12.75" customHeight="1" x14ac:dyDescent="0.25">
      <c r="A46" s="595"/>
      <c r="B46" s="611"/>
      <c r="C46" s="440" t="s">
        <v>2095</v>
      </c>
      <c r="D46" s="440" t="s">
        <v>2096</v>
      </c>
      <c r="E46" s="616"/>
      <c r="F46" s="613"/>
      <c r="G46" s="595"/>
      <c r="H46" s="595"/>
      <c r="I46" s="646">
        <v>18.471292890818184</v>
      </c>
      <c r="J46" s="645"/>
      <c r="K46" s="645"/>
      <c r="L46" s="647">
        <v>14.62882096069869</v>
      </c>
      <c r="M46" s="647"/>
      <c r="N46" s="647">
        <v>32.920353982300888</v>
      </c>
      <c r="O46" s="647"/>
      <c r="P46" s="647">
        <v>32.809110629067249</v>
      </c>
      <c r="Q46" s="647"/>
      <c r="R46" s="647">
        <v>26.777706598334401</v>
      </c>
      <c r="S46" s="647"/>
      <c r="T46" s="647">
        <v>16.575361708105071</v>
      </c>
      <c r="U46" s="647"/>
      <c r="V46" s="647">
        <v>5.8738120380147834</v>
      </c>
      <c r="W46" s="528"/>
      <c r="X46" s="597"/>
      <c r="Y46" s="528"/>
      <c r="Z46" s="528"/>
      <c r="AA46" s="528"/>
      <c r="AB46" s="528"/>
      <c r="AC46" s="528"/>
      <c r="AD46" s="528"/>
      <c r="AE46" s="528"/>
      <c r="AF46" s="528"/>
      <c r="AG46" s="528"/>
      <c r="AH46" s="528"/>
      <c r="AI46" s="528"/>
      <c r="AJ46" s="528"/>
      <c r="AK46" s="528"/>
      <c r="AL46" s="528"/>
      <c r="AM46" s="528"/>
      <c r="AN46" s="528"/>
      <c r="AO46" s="528"/>
      <c r="AP46" s="528"/>
      <c r="AQ46" s="528"/>
      <c r="AR46" s="528"/>
      <c r="AS46" s="528"/>
      <c r="AT46" s="528"/>
      <c r="AU46" s="528"/>
      <c r="AV46" s="528"/>
      <c r="AW46" s="528"/>
      <c r="AX46" s="528"/>
      <c r="AY46" s="528"/>
      <c r="AZ46" s="528"/>
      <c r="BA46" s="528"/>
      <c r="BB46" s="528"/>
      <c r="BC46" s="528"/>
      <c r="BD46" s="528"/>
      <c r="BE46" s="528"/>
      <c r="BF46" s="528"/>
      <c r="BG46" s="528"/>
      <c r="BH46" s="528"/>
      <c r="BI46" s="528"/>
      <c r="BJ46" s="528"/>
      <c r="BK46" s="528"/>
      <c r="BL46" s="528"/>
      <c r="BM46" s="528"/>
      <c r="BN46" s="528"/>
      <c r="BO46" s="528"/>
      <c r="BP46" s="528"/>
      <c r="BQ46" s="528"/>
      <c r="BR46" s="528"/>
      <c r="BS46" s="528"/>
      <c r="BT46" s="528"/>
      <c r="BU46" s="528"/>
      <c r="BV46" s="528"/>
      <c r="BW46" s="528"/>
      <c r="BX46" s="528"/>
      <c r="BY46" s="528"/>
      <c r="BZ46" s="528"/>
      <c r="CA46" s="528"/>
      <c r="CB46" s="528"/>
      <c r="CC46" s="528"/>
      <c r="CD46" s="528"/>
      <c r="CE46" s="528"/>
      <c r="CF46" s="528"/>
      <c r="CG46" s="528"/>
      <c r="CH46" s="528"/>
      <c r="CI46" s="528"/>
      <c r="CJ46" s="528"/>
      <c r="CK46" s="528"/>
      <c r="CL46" s="528"/>
      <c r="CM46" s="528"/>
      <c r="CN46" s="528"/>
      <c r="CO46" s="528"/>
      <c r="CP46" s="528"/>
      <c r="CQ46" s="528"/>
      <c r="CR46" s="528"/>
      <c r="CS46" s="528"/>
      <c r="CT46" s="528"/>
      <c r="CU46" s="528"/>
      <c r="CV46" s="528"/>
      <c r="CW46" s="528"/>
      <c r="CX46" s="528"/>
      <c r="CY46" s="528"/>
      <c r="CZ46" s="528"/>
      <c r="DA46" s="528"/>
      <c r="DB46" s="528"/>
      <c r="DC46" s="528"/>
      <c r="DD46" s="528"/>
      <c r="DE46" s="528"/>
      <c r="DF46" s="528"/>
      <c r="DG46" s="528"/>
      <c r="DH46" s="528"/>
      <c r="DI46" s="528"/>
      <c r="DJ46" s="528"/>
      <c r="DK46" s="528"/>
      <c r="DL46" s="528"/>
      <c r="DM46" s="528"/>
      <c r="DN46" s="528"/>
      <c r="DO46" s="528"/>
      <c r="DP46" s="528"/>
      <c r="DQ46" s="528"/>
      <c r="DR46" s="528"/>
      <c r="DS46" s="528"/>
      <c r="DT46" s="528"/>
      <c r="DU46" s="528"/>
      <c r="DV46" s="528"/>
      <c r="DW46" s="528"/>
      <c r="DX46" s="528"/>
      <c r="DY46" s="528"/>
      <c r="DZ46" s="528"/>
      <c r="EA46" s="528"/>
      <c r="EB46" s="528"/>
      <c r="EC46" s="528"/>
      <c r="ED46" s="528"/>
      <c r="EE46" s="528"/>
      <c r="EF46" s="528"/>
      <c r="EG46" s="528"/>
      <c r="EH46" s="528"/>
      <c r="EI46" s="528"/>
      <c r="EJ46" s="528"/>
      <c r="EK46" s="528"/>
      <c r="EL46" s="528"/>
      <c r="EM46" s="528"/>
      <c r="EN46" s="528"/>
      <c r="EO46" s="528"/>
      <c r="EP46" s="528"/>
      <c r="EQ46" s="528"/>
      <c r="ER46" s="528"/>
      <c r="ES46" s="528"/>
      <c r="ET46" s="528"/>
      <c r="EU46" s="528"/>
      <c r="EV46" s="528"/>
      <c r="EW46" s="528"/>
      <c r="EX46" s="528"/>
      <c r="EY46" s="528"/>
      <c r="EZ46" s="528"/>
      <c r="FA46" s="528"/>
      <c r="FB46" s="528"/>
      <c r="FC46" s="528"/>
      <c r="FD46" s="528"/>
      <c r="FE46" s="528"/>
      <c r="FF46" s="528"/>
      <c r="FG46" s="528"/>
      <c r="FH46" s="528"/>
      <c r="FI46" s="528"/>
      <c r="FJ46" s="528"/>
      <c r="FK46" s="528"/>
      <c r="FL46" s="528"/>
      <c r="FM46" s="528"/>
      <c r="FN46" s="528"/>
      <c r="FO46" s="528"/>
      <c r="FP46" s="528"/>
      <c r="FQ46" s="528"/>
      <c r="FR46" s="528"/>
      <c r="FS46" s="528"/>
      <c r="FT46" s="528"/>
      <c r="FU46" s="528"/>
      <c r="FV46" s="528"/>
      <c r="FW46" s="528"/>
      <c r="FX46" s="528"/>
      <c r="FY46" s="528"/>
      <c r="FZ46" s="528"/>
      <c r="GA46" s="528"/>
      <c r="GB46" s="528"/>
      <c r="GC46" s="528"/>
      <c r="GD46" s="528"/>
      <c r="GE46" s="528"/>
      <c r="GF46" s="528"/>
      <c r="GG46" s="528"/>
      <c r="GH46" s="528"/>
      <c r="GI46" s="528"/>
      <c r="GJ46" s="528"/>
      <c r="GK46" s="528"/>
      <c r="GL46" s="528"/>
      <c r="GM46" s="528"/>
      <c r="GN46" s="528"/>
    </row>
    <row r="47" spans="1:196" s="543" customFormat="1" ht="12.75" customHeight="1" x14ac:dyDescent="0.25">
      <c r="A47" s="595"/>
      <c r="B47" s="611"/>
      <c r="C47" s="440" t="s">
        <v>2097</v>
      </c>
      <c r="D47" s="440" t="s">
        <v>2098</v>
      </c>
      <c r="E47" s="616"/>
      <c r="F47" s="613"/>
      <c r="G47" s="595"/>
      <c r="H47" s="595"/>
      <c r="I47" s="646">
        <v>17.69928725941908</v>
      </c>
      <c r="J47" s="645"/>
      <c r="K47" s="645"/>
      <c r="L47" s="647">
        <v>15.028901734104046</v>
      </c>
      <c r="M47" s="647"/>
      <c r="N47" s="647">
        <v>26.170291190563951</v>
      </c>
      <c r="O47" s="647"/>
      <c r="P47" s="647">
        <v>37.751796027609522</v>
      </c>
      <c r="Q47" s="647"/>
      <c r="R47" s="647">
        <v>22.960229602296025</v>
      </c>
      <c r="S47" s="647"/>
      <c r="T47" s="647">
        <v>13.591671486408329</v>
      </c>
      <c r="U47" s="647"/>
      <c r="V47" s="647">
        <v>5.6300268096514738</v>
      </c>
      <c r="W47" s="528"/>
      <c r="X47" s="597"/>
      <c r="Y47" s="528"/>
      <c r="Z47" s="528"/>
      <c r="AA47" s="528"/>
      <c r="AB47" s="528"/>
      <c r="AC47" s="528"/>
      <c r="AD47" s="528"/>
      <c r="AE47" s="528"/>
      <c r="AF47" s="528"/>
      <c r="AG47" s="528"/>
      <c r="AH47" s="528"/>
      <c r="AI47" s="528"/>
      <c r="AJ47" s="528"/>
      <c r="AK47" s="528"/>
      <c r="AL47" s="528"/>
      <c r="AM47" s="528"/>
      <c r="AN47" s="528"/>
      <c r="AO47" s="528"/>
      <c r="AP47" s="528"/>
      <c r="AQ47" s="528"/>
      <c r="AR47" s="528"/>
      <c r="AS47" s="528"/>
      <c r="AT47" s="528"/>
      <c r="AU47" s="528"/>
      <c r="AV47" s="528"/>
      <c r="AW47" s="528"/>
      <c r="AX47" s="528"/>
      <c r="AY47" s="528"/>
      <c r="AZ47" s="528"/>
      <c r="BA47" s="528"/>
      <c r="BB47" s="528"/>
      <c r="BC47" s="528"/>
      <c r="BD47" s="528"/>
      <c r="BE47" s="528"/>
      <c r="BF47" s="528"/>
      <c r="BG47" s="528"/>
      <c r="BH47" s="528"/>
      <c r="BI47" s="528"/>
      <c r="BJ47" s="528"/>
      <c r="BK47" s="528"/>
      <c r="BL47" s="528"/>
      <c r="BM47" s="528"/>
      <c r="BN47" s="528"/>
      <c r="BO47" s="528"/>
      <c r="BP47" s="528"/>
      <c r="BQ47" s="528"/>
      <c r="BR47" s="528"/>
      <c r="BS47" s="528"/>
      <c r="BT47" s="528"/>
      <c r="BU47" s="528"/>
      <c r="BV47" s="528"/>
      <c r="BW47" s="528"/>
      <c r="BX47" s="528"/>
      <c r="BY47" s="528"/>
      <c r="BZ47" s="528"/>
      <c r="CA47" s="528"/>
      <c r="CB47" s="528"/>
      <c r="CC47" s="528"/>
      <c r="CD47" s="528"/>
      <c r="CE47" s="528"/>
      <c r="CF47" s="528"/>
      <c r="CG47" s="528"/>
      <c r="CH47" s="528"/>
      <c r="CI47" s="528"/>
      <c r="CJ47" s="528"/>
      <c r="CK47" s="528"/>
      <c r="CL47" s="528"/>
      <c r="CM47" s="528"/>
      <c r="CN47" s="528"/>
      <c r="CO47" s="528"/>
      <c r="CP47" s="528"/>
      <c r="CQ47" s="528"/>
      <c r="CR47" s="528"/>
      <c r="CS47" s="528"/>
      <c r="CT47" s="528"/>
      <c r="CU47" s="528"/>
      <c r="CV47" s="528"/>
      <c r="CW47" s="528"/>
      <c r="CX47" s="528"/>
      <c r="CY47" s="528"/>
      <c r="CZ47" s="528"/>
      <c r="DA47" s="528"/>
      <c r="DB47" s="528"/>
      <c r="DC47" s="528"/>
      <c r="DD47" s="528"/>
      <c r="DE47" s="528"/>
      <c r="DF47" s="528"/>
      <c r="DG47" s="528"/>
      <c r="DH47" s="528"/>
      <c r="DI47" s="528"/>
      <c r="DJ47" s="528"/>
      <c r="DK47" s="528"/>
      <c r="DL47" s="528"/>
      <c r="DM47" s="528"/>
      <c r="DN47" s="528"/>
      <c r="DO47" s="528"/>
      <c r="DP47" s="528"/>
      <c r="DQ47" s="528"/>
      <c r="DR47" s="528"/>
      <c r="DS47" s="528"/>
      <c r="DT47" s="528"/>
      <c r="DU47" s="528"/>
      <c r="DV47" s="528"/>
      <c r="DW47" s="528"/>
      <c r="DX47" s="528"/>
      <c r="DY47" s="528"/>
      <c r="DZ47" s="528"/>
      <c r="EA47" s="528"/>
      <c r="EB47" s="528"/>
      <c r="EC47" s="528"/>
      <c r="ED47" s="528"/>
      <c r="EE47" s="528"/>
      <c r="EF47" s="528"/>
      <c r="EG47" s="528"/>
      <c r="EH47" s="528"/>
      <c r="EI47" s="528"/>
      <c r="EJ47" s="528"/>
      <c r="EK47" s="528"/>
      <c r="EL47" s="528"/>
      <c r="EM47" s="528"/>
      <c r="EN47" s="528"/>
      <c r="EO47" s="528"/>
      <c r="EP47" s="528"/>
      <c r="EQ47" s="528"/>
      <c r="ER47" s="528"/>
      <c r="ES47" s="528"/>
      <c r="ET47" s="528"/>
      <c r="EU47" s="528"/>
      <c r="EV47" s="528"/>
      <c r="EW47" s="528"/>
      <c r="EX47" s="528"/>
      <c r="EY47" s="528"/>
      <c r="EZ47" s="528"/>
      <c r="FA47" s="528"/>
      <c r="FB47" s="528"/>
      <c r="FC47" s="528"/>
      <c r="FD47" s="528"/>
      <c r="FE47" s="528"/>
      <c r="FF47" s="528"/>
      <c r="FG47" s="528"/>
      <c r="FH47" s="528"/>
      <c r="FI47" s="528"/>
      <c r="FJ47" s="528"/>
      <c r="FK47" s="528"/>
      <c r="FL47" s="528"/>
      <c r="FM47" s="528"/>
      <c r="FN47" s="528"/>
      <c r="FO47" s="528"/>
      <c r="FP47" s="528"/>
      <c r="FQ47" s="528"/>
      <c r="FR47" s="528"/>
      <c r="FS47" s="528"/>
      <c r="FT47" s="528"/>
      <c r="FU47" s="528"/>
      <c r="FV47" s="528"/>
      <c r="FW47" s="528"/>
      <c r="FX47" s="528"/>
      <c r="FY47" s="528"/>
      <c r="FZ47" s="528"/>
      <c r="GA47" s="528"/>
      <c r="GB47" s="528"/>
      <c r="GC47" s="528"/>
      <c r="GD47" s="528"/>
      <c r="GE47" s="528"/>
      <c r="GF47" s="528"/>
      <c r="GG47" s="528"/>
      <c r="GH47" s="528"/>
      <c r="GI47" s="528"/>
      <c r="GJ47" s="528"/>
      <c r="GK47" s="528"/>
      <c r="GL47" s="528"/>
      <c r="GM47" s="528"/>
      <c r="GN47" s="528"/>
    </row>
    <row r="48" spans="1:196" s="543" customFormat="1" ht="12.75" customHeight="1" x14ac:dyDescent="0.25">
      <c r="A48" s="595"/>
      <c r="B48" s="611"/>
      <c r="C48" s="440" t="s">
        <v>2099</v>
      </c>
      <c r="D48" s="440" t="s">
        <v>2100</v>
      </c>
      <c r="E48" s="616"/>
      <c r="F48" s="613"/>
      <c r="G48" s="595"/>
      <c r="H48" s="595"/>
      <c r="I48" s="646">
        <v>21.145899090531753</v>
      </c>
      <c r="J48" s="645"/>
      <c r="K48" s="645"/>
      <c r="L48" s="647">
        <v>19.5274831243973</v>
      </c>
      <c r="M48" s="647"/>
      <c r="N48" s="647">
        <v>35.356695869837303</v>
      </c>
      <c r="O48" s="647"/>
      <c r="P48" s="647">
        <v>39.883973894126179</v>
      </c>
      <c r="Q48" s="647"/>
      <c r="R48" s="647">
        <v>26.168404789494019</v>
      </c>
      <c r="S48" s="647"/>
      <c r="T48" s="647">
        <v>21.667061330807481</v>
      </c>
      <c r="U48" s="647"/>
      <c r="V48" s="647">
        <v>6.50219927328361</v>
      </c>
      <c r="W48" s="528"/>
      <c r="X48" s="597"/>
      <c r="Y48" s="528"/>
      <c r="Z48" s="528"/>
      <c r="AA48" s="528"/>
      <c r="AB48" s="528"/>
      <c r="AC48" s="528"/>
      <c r="AD48" s="528"/>
      <c r="AE48" s="528"/>
      <c r="AF48" s="528"/>
      <c r="AG48" s="528"/>
      <c r="AH48" s="528"/>
      <c r="AI48" s="528"/>
      <c r="AJ48" s="528"/>
      <c r="AK48" s="528"/>
      <c r="AL48" s="528"/>
      <c r="AM48" s="528"/>
      <c r="AN48" s="528"/>
      <c r="AO48" s="528"/>
      <c r="AP48" s="528"/>
      <c r="AQ48" s="528"/>
      <c r="AR48" s="528"/>
      <c r="AS48" s="528"/>
      <c r="AT48" s="528"/>
      <c r="AU48" s="528"/>
      <c r="AV48" s="528"/>
      <c r="AW48" s="528"/>
      <c r="AX48" s="528"/>
      <c r="AY48" s="528"/>
      <c r="AZ48" s="528"/>
      <c r="BA48" s="528"/>
      <c r="BB48" s="528"/>
      <c r="BC48" s="528"/>
      <c r="BD48" s="528"/>
      <c r="BE48" s="528"/>
      <c r="BF48" s="528"/>
      <c r="BG48" s="528"/>
      <c r="BH48" s="528"/>
      <c r="BI48" s="528"/>
      <c r="BJ48" s="528"/>
      <c r="BK48" s="528"/>
      <c r="BL48" s="528"/>
      <c r="BM48" s="528"/>
      <c r="BN48" s="528"/>
      <c r="BO48" s="528"/>
      <c r="BP48" s="528"/>
      <c r="BQ48" s="528"/>
      <c r="BR48" s="528"/>
      <c r="BS48" s="528"/>
      <c r="BT48" s="528"/>
      <c r="BU48" s="528"/>
      <c r="BV48" s="528"/>
      <c r="BW48" s="528"/>
      <c r="BX48" s="528"/>
      <c r="BY48" s="528"/>
      <c r="BZ48" s="528"/>
      <c r="CA48" s="528"/>
      <c r="CB48" s="528"/>
      <c r="CC48" s="528"/>
      <c r="CD48" s="528"/>
      <c r="CE48" s="528"/>
      <c r="CF48" s="528"/>
      <c r="CG48" s="528"/>
      <c r="CH48" s="528"/>
      <c r="CI48" s="528"/>
      <c r="CJ48" s="528"/>
      <c r="CK48" s="528"/>
      <c r="CL48" s="528"/>
      <c r="CM48" s="528"/>
      <c r="CN48" s="528"/>
      <c r="CO48" s="528"/>
      <c r="CP48" s="528"/>
      <c r="CQ48" s="528"/>
      <c r="CR48" s="528"/>
      <c r="CS48" s="528"/>
      <c r="CT48" s="528"/>
      <c r="CU48" s="528"/>
      <c r="CV48" s="528"/>
      <c r="CW48" s="528"/>
      <c r="CX48" s="528"/>
      <c r="CY48" s="528"/>
      <c r="CZ48" s="528"/>
      <c r="DA48" s="528"/>
      <c r="DB48" s="528"/>
      <c r="DC48" s="528"/>
      <c r="DD48" s="528"/>
      <c r="DE48" s="528"/>
      <c r="DF48" s="528"/>
      <c r="DG48" s="528"/>
      <c r="DH48" s="528"/>
      <c r="DI48" s="528"/>
      <c r="DJ48" s="528"/>
      <c r="DK48" s="528"/>
      <c r="DL48" s="528"/>
      <c r="DM48" s="528"/>
      <c r="DN48" s="528"/>
      <c r="DO48" s="528"/>
      <c r="DP48" s="528"/>
      <c r="DQ48" s="528"/>
      <c r="DR48" s="528"/>
      <c r="DS48" s="528"/>
      <c r="DT48" s="528"/>
      <c r="DU48" s="528"/>
      <c r="DV48" s="528"/>
      <c r="DW48" s="528"/>
      <c r="DX48" s="528"/>
      <c r="DY48" s="528"/>
      <c r="DZ48" s="528"/>
      <c r="EA48" s="528"/>
      <c r="EB48" s="528"/>
      <c r="EC48" s="528"/>
      <c r="ED48" s="528"/>
      <c r="EE48" s="528"/>
      <c r="EF48" s="528"/>
      <c r="EG48" s="528"/>
      <c r="EH48" s="528"/>
      <c r="EI48" s="528"/>
      <c r="EJ48" s="528"/>
      <c r="EK48" s="528"/>
      <c r="EL48" s="528"/>
      <c r="EM48" s="528"/>
      <c r="EN48" s="528"/>
      <c r="EO48" s="528"/>
      <c r="EP48" s="528"/>
      <c r="EQ48" s="528"/>
      <c r="ER48" s="528"/>
      <c r="ES48" s="528"/>
      <c r="ET48" s="528"/>
      <c r="EU48" s="528"/>
      <c r="EV48" s="528"/>
      <c r="EW48" s="528"/>
      <c r="EX48" s="528"/>
      <c r="EY48" s="528"/>
      <c r="EZ48" s="528"/>
      <c r="FA48" s="528"/>
      <c r="FB48" s="528"/>
      <c r="FC48" s="528"/>
      <c r="FD48" s="528"/>
      <c r="FE48" s="528"/>
      <c r="FF48" s="528"/>
      <c r="FG48" s="528"/>
      <c r="FH48" s="528"/>
      <c r="FI48" s="528"/>
      <c r="FJ48" s="528"/>
      <c r="FK48" s="528"/>
      <c r="FL48" s="528"/>
      <c r="FM48" s="528"/>
      <c r="FN48" s="528"/>
      <c r="FO48" s="528"/>
      <c r="FP48" s="528"/>
      <c r="FQ48" s="528"/>
      <c r="FR48" s="528"/>
      <c r="FS48" s="528"/>
      <c r="FT48" s="528"/>
      <c r="FU48" s="528"/>
      <c r="FV48" s="528"/>
      <c r="FW48" s="528"/>
      <c r="FX48" s="528"/>
      <c r="FY48" s="528"/>
      <c r="FZ48" s="528"/>
      <c r="GA48" s="528"/>
      <c r="GB48" s="528"/>
      <c r="GC48" s="528"/>
      <c r="GD48" s="528"/>
      <c r="GE48" s="528"/>
      <c r="GF48" s="528"/>
      <c r="GG48" s="528"/>
      <c r="GH48" s="528"/>
      <c r="GI48" s="528"/>
      <c r="GJ48" s="528"/>
      <c r="GK48" s="528"/>
      <c r="GL48" s="528"/>
      <c r="GM48" s="528"/>
      <c r="GN48" s="528"/>
    </row>
    <row r="49" spans="1:196" s="543" customFormat="1" ht="12.75" customHeight="1" x14ac:dyDescent="0.25">
      <c r="A49" s="595"/>
      <c r="B49" s="611"/>
      <c r="C49" s="440" t="s">
        <v>2101</v>
      </c>
      <c r="D49" s="440" t="s">
        <v>2102</v>
      </c>
      <c r="E49" s="616"/>
      <c r="F49" s="613"/>
      <c r="G49" s="595"/>
      <c r="H49" s="595"/>
      <c r="I49" s="646">
        <v>19.261986920208518</v>
      </c>
      <c r="J49" s="645"/>
      <c r="K49" s="645"/>
      <c r="L49" s="647">
        <v>13.674197384066584</v>
      </c>
      <c r="M49" s="647"/>
      <c r="N49" s="647">
        <v>34.876347495244133</v>
      </c>
      <c r="O49" s="647"/>
      <c r="P49" s="647">
        <v>38.591038591038597</v>
      </c>
      <c r="Q49" s="647"/>
      <c r="R49" s="647">
        <v>25.942765445306232</v>
      </c>
      <c r="S49" s="647"/>
      <c r="T49" s="647">
        <v>17.559262510974541</v>
      </c>
      <c r="U49" s="647"/>
      <c r="V49" s="647">
        <v>5.2575046639154275</v>
      </c>
      <c r="W49" s="528"/>
      <c r="X49" s="597"/>
      <c r="Y49" s="528"/>
      <c r="Z49" s="528"/>
      <c r="AA49" s="528"/>
      <c r="AB49" s="528"/>
      <c r="AC49" s="528"/>
      <c r="AD49" s="528"/>
      <c r="AE49" s="528"/>
      <c r="AF49" s="528"/>
      <c r="AG49" s="528"/>
      <c r="AH49" s="528"/>
      <c r="AI49" s="528"/>
      <c r="AJ49" s="528"/>
      <c r="AK49" s="528"/>
      <c r="AL49" s="528"/>
      <c r="AM49" s="528"/>
      <c r="AN49" s="528"/>
      <c r="AO49" s="528"/>
      <c r="AP49" s="528"/>
      <c r="AQ49" s="528"/>
      <c r="AR49" s="528"/>
      <c r="AS49" s="528"/>
      <c r="AT49" s="528"/>
      <c r="AU49" s="528"/>
      <c r="AV49" s="528"/>
      <c r="AW49" s="528"/>
      <c r="AX49" s="528"/>
      <c r="AY49" s="528"/>
      <c r="AZ49" s="528"/>
      <c r="BA49" s="528"/>
      <c r="BB49" s="528"/>
      <c r="BC49" s="528"/>
      <c r="BD49" s="528"/>
      <c r="BE49" s="528"/>
      <c r="BF49" s="528"/>
      <c r="BG49" s="528"/>
      <c r="BH49" s="528"/>
      <c r="BI49" s="528"/>
      <c r="BJ49" s="528"/>
      <c r="BK49" s="528"/>
      <c r="BL49" s="528"/>
      <c r="BM49" s="528"/>
      <c r="BN49" s="528"/>
      <c r="BO49" s="528"/>
      <c r="BP49" s="528"/>
      <c r="BQ49" s="528"/>
      <c r="BR49" s="528"/>
      <c r="BS49" s="528"/>
      <c r="BT49" s="528"/>
      <c r="BU49" s="528"/>
      <c r="BV49" s="528"/>
      <c r="BW49" s="528"/>
      <c r="BX49" s="528"/>
      <c r="BY49" s="528"/>
      <c r="BZ49" s="528"/>
      <c r="CA49" s="528"/>
      <c r="CB49" s="528"/>
      <c r="CC49" s="528"/>
      <c r="CD49" s="528"/>
      <c r="CE49" s="528"/>
      <c r="CF49" s="528"/>
      <c r="CG49" s="528"/>
      <c r="CH49" s="528"/>
      <c r="CI49" s="528"/>
      <c r="CJ49" s="528"/>
      <c r="CK49" s="528"/>
      <c r="CL49" s="528"/>
      <c r="CM49" s="528"/>
      <c r="CN49" s="528"/>
      <c r="CO49" s="528"/>
      <c r="CP49" s="528"/>
      <c r="CQ49" s="528"/>
      <c r="CR49" s="528"/>
      <c r="CS49" s="528"/>
      <c r="CT49" s="528"/>
      <c r="CU49" s="528"/>
      <c r="CV49" s="528"/>
      <c r="CW49" s="528"/>
      <c r="CX49" s="528"/>
      <c r="CY49" s="528"/>
      <c r="CZ49" s="528"/>
      <c r="DA49" s="528"/>
      <c r="DB49" s="528"/>
      <c r="DC49" s="528"/>
      <c r="DD49" s="528"/>
      <c r="DE49" s="528"/>
      <c r="DF49" s="528"/>
      <c r="DG49" s="528"/>
      <c r="DH49" s="528"/>
      <c r="DI49" s="528"/>
      <c r="DJ49" s="528"/>
      <c r="DK49" s="528"/>
      <c r="DL49" s="528"/>
      <c r="DM49" s="528"/>
      <c r="DN49" s="528"/>
      <c r="DO49" s="528"/>
      <c r="DP49" s="528"/>
      <c r="DQ49" s="528"/>
      <c r="DR49" s="528"/>
      <c r="DS49" s="528"/>
      <c r="DT49" s="528"/>
      <c r="DU49" s="528"/>
      <c r="DV49" s="528"/>
      <c r="DW49" s="528"/>
      <c r="DX49" s="528"/>
      <c r="DY49" s="528"/>
      <c r="DZ49" s="528"/>
      <c r="EA49" s="528"/>
      <c r="EB49" s="528"/>
      <c r="EC49" s="528"/>
      <c r="ED49" s="528"/>
      <c r="EE49" s="528"/>
      <c r="EF49" s="528"/>
      <c r="EG49" s="528"/>
      <c r="EH49" s="528"/>
      <c r="EI49" s="528"/>
      <c r="EJ49" s="528"/>
      <c r="EK49" s="528"/>
      <c r="EL49" s="528"/>
      <c r="EM49" s="528"/>
      <c r="EN49" s="528"/>
      <c r="EO49" s="528"/>
      <c r="EP49" s="528"/>
      <c r="EQ49" s="528"/>
      <c r="ER49" s="528"/>
      <c r="ES49" s="528"/>
      <c r="ET49" s="528"/>
      <c r="EU49" s="528"/>
      <c r="EV49" s="528"/>
      <c r="EW49" s="528"/>
      <c r="EX49" s="528"/>
      <c r="EY49" s="528"/>
      <c r="EZ49" s="528"/>
      <c r="FA49" s="528"/>
      <c r="FB49" s="528"/>
      <c r="FC49" s="528"/>
      <c r="FD49" s="528"/>
      <c r="FE49" s="528"/>
      <c r="FF49" s="528"/>
      <c r="FG49" s="528"/>
      <c r="FH49" s="528"/>
      <c r="FI49" s="528"/>
      <c r="FJ49" s="528"/>
      <c r="FK49" s="528"/>
      <c r="FL49" s="528"/>
      <c r="FM49" s="528"/>
      <c r="FN49" s="528"/>
      <c r="FO49" s="528"/>
      <c r="FP49" s="528"/>
      <c r="FQ49" s="528"/>
      <c r="FR49" s="528"/>
      <c r="FS49" s="528"/>
      <c r="FT49" s="528"/>
      <c r="FU49" s="528"/>
      <c r="FV49" s="528"/>
      <c r="FW49" s="528"/>
      <c r="FX49" s="528"/>
      <c r="FY49" s="528"/>
      <c r="FZ49" s="528"/>
      <c r="GA49" s="528"/>
      <c r="GB49" s="528"/>
      <c r="GC49" s="528"/>
      <c r="GD49" s="528"/>
      <c r="GE49" s="528"/>
      <c r="GF49" s="528"/>
      <c r="GG49" s="528"/>
      <c r="GH49" s="528"/>
      <c r="GI49" s="528"/>
      <c r="GJ49" s="528"/>
      <c r="GK49" s="528"/>
      <c r="GL49" s="528"/>
      <c r="GM49" s="528"/>
      <c r="GN49" s="528"/>
    </row>
    <row r="50" spans="1:196" s="543" customFormat="1" ht="12.75" customHeight="1" x14ac:dyDescent="0.25">
      <c r="A50" s="595"/>
      <c r="B50" s="611"/>
      <c r="C50" s="440" t="s">
        <v>2103</v>
      </c>
      <c r="D50" s="440" t="s">
        <v>2325</v>
      </c>
      <c r="E50" s="616"/>
      <c r="F50" s="613"/>
      <c r="G50" s="595"/>
      <c r="H50" s="595"/>
      <c r="I50" s="646">
        <v>17.680347869904441</v>
      </c>
      <c r="J50" s="645"/>
      <c r="K50" s="645"/>
      <c r="L50" s="647">
        <v>16.363075023155297</v>
      </c>
      <c r="M50" s="647"/>
      <c r="N50" s="647">
        <v>30.927835051546392</v>
      </c>
      <c r="O50" s="647"/>
      <c r="P50" s="647">
        <v>31.724924012158056</v>
      </c>
      <c r="Q50" s="647"/>
      <c r="R50" s="647">
        <v>21.86204297022239</v>
      </c>
      <c r="S50" s="647"/>
      <c r="T50" s="647">
        <v>17.579308951303293</v>
      </c>
      <c r="U50" s="647"/>
      <c r="V50" s="647">
        <v>5.7803468208092479</v>
      </c>
      <c r="W50" s="528"/>
      <c r="X50" s="597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/>
      <c r="AL50" s="528"/>
      <c r="AM50" s="528"/>
      <c r="AN50" s="528"/>
      <c r="AO50" s="528"/>
      <c r="AP50" s="528"/>
      <c r="AQ50" s="528"/>
      <c r="AR50" s="528"/>
      <c r="AS50" s="528"/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8"/>
      <c r="BF50" s="528"/>
      <c r="BG50" s="528"/>
      <c r="BH50" s="528"/>
      <c r="BI50" s="528"/>
      <c r="BJ50" s="528"/>
      <c r="BK50" s="528"/>
      <c r="BL50" s="528"/>
      <c r="BM50" s="528"/>
      <c r="BN50" s="528"/>
      <c r="BO50" s="528"/>
      <c r="BP50" s="528"/>
      <c r="BQ50" s="528"/>
      <c r="BR50" s="528"/>
      <c r="BS50" s="528"/>
      <c r="BT50" s="528"/>
      <c r="BU50" s="528"/>
      <c r="BV50" s="528"/>
      <c r="BW50" s="528"/>
      <c r="BX50" s="528"/>
      <c r="BY50" s="528"/>
      <c r="BZ50" s="528"/>
      <c r="CA50" s="528"/>
      <c r="CB50" s="528"/>
      <c r="CC50" s="528"/>
      <c r="CD50" s="528"/>
      <c r="CE50" s="528"/>
      <c r="CF50" s="528"/>
      <c r="CG50" s="528"/>
      <c r="CH50" s="528"/>
      <c r="CI50" s="528"/>
      <c r="CJ50" s="528"/>
      <c r="CK50" s="528"/>
      <c r="CL50" s="528"/>
      <c r="CM50" s="528"/>
      <c r="CN50" s="528"/>
      <c r="CO50" s="528"/>
      <c r="CP50" s="528"/>
      <c r="CQ50" s="528"/>
      <c r="CR50" s="528"/>
      <c r="CS50" s="528"/>
      <c r="CT50" s="528"/>
      <c r="CU50" s="528"/>
      <c r="CV50" s="528"/>
      <c r="CW50" s="528"/>
      <c r="CX50" s="528"/>
      <c r="CY50" s="528"/>
      <c r="CZ50" s="528"/>
      <c r="DA50" s="528"/>
      <c r="DB50" s="528"/>
      <c r="DC50" s="528"/>
      <c r="DD50" s="528"/>
      <c r="DE50" s="528"/>
      <c r="DF50" s="528"/>
      <c r="DG50" s="528"/>
      <c r="DH50" s="528"/>
      <c r="DI50" s="528"/>
      <c r="DJ50" s="528"/>
      <c r="DK50" s="528"/>
      <c r="DL50" s="528"/>
      <c r="DM50" s="528"/>
      <c r="DN50" s="528"/>
      <c r="DO50" s="528"/>
      <c r="DP50" s="528"/>
      <c r="DQ50" s="528"/>
      <c r="DR50" s="528"/>
      <c r="DS50" s="528"/>
      <c r="DT50" s="528"/>
      <c r="DU50" s="528"/>
      <c r="DV50" s="528"/>
      <c r="DW50" s="528"/>
      <c r="DX50" s="528"/>
      <c r="DY50" s="528"/>
      <c r="DZ50" s="528"/>
      <c r="EA50" s="528"/>
      <c r="EB50" s="528"/>
      <c r="EC50" s="528"/>
      <c r="ED50" s="528"/>
      <c r="EE50" s="528"/>
      <c r="EF50" s="528"/>
      <c r="EG50" s="528"/>
      <c r="EH50" s="528"/>
      <c r="EI50" s="528"/>
      <c r="EJ50" s="528"/>
      <c r="EK50" s="528"/>
      <c r="EL50" s="528"/>
      <c r="EM50" s="528"/>
      <c r="EN50" s="528"/>
      <c r="EO50" s="528"/>
      <c r="EP50" s="528"/>
      <c r="EQ50" s="528"/>
      <c r="ER50" s="528"/>
      <c r="ES50" s="528"/>
      <c r="ET50" s="528"/>
      <c r="EU50" s="528"/>
      <c r="EV50" s="528"/>
      <c r="EW50" s="528"/>
      <c r="EX50" s="528"/>
      <c r="EY50" s="528"/>
      <c r="EZ50" s="528"/>
      <c r="FA50" s="528"/>
      <c r="FB50" s="528"/>
      <c r="FC50" s="528"/>
      <c r="FD50" s="528"/>
      <c r="FE50" s="528"/>
      <c r="FF50" s="528"/>
      <c r="FG50" s="528"/>
      <c r="FH50" s="528"/>
      <c r="FI50" s="528"/>
      <c r="FJ50" s="528"/>
      <c r="FK50" s="528"/>
      <c r="FL50" s="528"/>
      <c r="FM50" s="528"/>
      <c r="FN50" s="528"/>
      <c r="FO50" s="528"/>
      <c r="FP50" s="528"/>
      <c r="FQ50" s="528"/>
      <c r="FR50" s="528"/>
      <c r="FS50" s="528"/>
      <c r="FT50" s="528"/>
      <c r="FU50" s="528"/>
      <c r="FV50" s="528"/>
      <c r="FW50" s="528"/>
      <c r="FX50" s="528"/>
      <c r="FY50" s="528"/>
      <c r="FZ50" s="528"/>
      <c r="GA50" s="528"/>
      <c r="GB50" s="528"/>
      <c r="GC50" s="528"/>
      <c r="GD50" s="528"/>
      <c r="GE50" s="528"/>
      <c r="GF50" s="528"/>
      <c r="GG50" s="528"/>
      <c r="GH50" s="528"/>
      <c r="GI50" s="528"/>
      <c r="GJ50" s="528"/>
      <c r="GK50" s="528"/>
      <c r="GL50" s="528"/>
      <c r="GM50" s="528"/>
      <c r="GN50" s="528"/>
    </row>
    <row r="51" spans="1:196" s="543" customFormat="1" ht="12.75" customHeight="1" x14ac:dyDescent="0.25">
      <c r="A51" s="595"/>
      <c r="B51" s="611"/>
      <c r="C51" s="440" t="s">
        <v>2104</v>
      </c>
      <c r="D51" s="440" t="s">
        <v>2105</v>
      </c>
      <c r="E51" s="616"/>
      <c r="F51" s="613"/>
      <c r="G51" s="595"/>
      <c r="H51" s="595"/>
      <c r="I51" s="646">
        <v>17.709773865544896</v>
      </c>
      <c r="J51" s="645"/>
      <c r="K51" s="645"/>
      <c r="L51" s="647">
        <v>12.717667775386422</v>
      </c>
      <c r="M51" s="647"/>
      <c r="N51" s="647">
        <v>29.677419354838708</v>
      </c>
      <c r="O51" s="647"/>
      <c r="P51" s="647">
        <v>33.386327503974563</v>
      </c>
      <c r="Q51" s="647"/>
      <c r="R51" s="647">
        <v>24.473395835869962</v>
      </c>
      <c r="S51" s="647"/>
      <c r="T51" s="647">
        <v>15.641173087981599</v>
      </c>
      <c r="U51" s="647"/>
      <c r="V51" s="647">
        <v>6.0054147181885309</v>
      </c>
      <c r="W51" s="528"/>
      <c r="X51" s="597"/>
      <c r="Y51" s="528"/>
      <c r="Z51" s="528"/>
      <c r="AA51" s="528"/>
      <c r="AB51" s="528"/>
      <c r="AC51" s="528"/>
      <c r="AD51" s="528"/>
      <c r="AE51" s="528"/>
      <c r="AF51" s="528"/>
      <c r="AG51" s="528"/>
      <c r="AH51" s="528"/>
      <c r="AI51" s="528"/>
      <c r="AJ51" s="528"/>
      <c r="AK51" s="528"/>
      <c r="AL51" s="528"/>
      <c r="AM51" s="528"/>
      <c r="AN51" s="528"/>
      <c r="AO51" s="528"/>
      <c r="AP51" s="528"/>
      <c r="AQ51" s="528"/>
      <c r="AR51" s="528"/>
      <c r="AS51" s="528"/>
      <c r="AT51" s="528"/>
      <c r="AU51" s="528"/>
      <c r="AV51" s="528"/>
      <c r="AW51" s="528"/>
      <c r="AX51" s="528"/>
      <c r="AY51" s="528"/>
      <c r="AZ51" s="528"/>
      <c r="BA51" s="528"/>
      <c r="BB51" s="528"/>
      <c r="BC51" s="528"/>
      <c r="BD51" s="528"/>
      <c r="BE51" s="528"/>
      <c r="BF51" s="528"/>
      <c r="BG51" s="528"/>
      <c r="BH51" s="528"/>
      <c r="BI51" s="528"/>
      <c r="BJ51" s="528"/>
      <c r="BK51" s="528"/>
      <c r="BL51" s="528"/>
      <c r="BM51" s="528"/>
      <c r="BN51" s="528"/>
      <c r="BO51" s="528"/>
      <c r="BP51" s="528"/>
      <c r="BQ51" s="528"/>
      <c r="BR51" s="528"/>
      <c r="BS51" s="528"/>
      <c r="BT51" s="528"/>
      <c r="BU51" s="528"/>
      <c r="BV51" s="528"/>
      <c r="BW51" s="528"/>
      <c r="BX51" s="528"/>
      <c r="BY51" s="528"/>
      <c r="BZ51" s="528"/>
      <c r="CA51" s="528"/>
      <c r="CB51" s="528"/>
      <c r="CC51" s="528"/>
      <c r="CD51" s="528"/>
      <c r="CE51" s="528"/>
      <c r="CF51" s="528"/>
      <c r="CG51" s="528"/>
      <c r="CH51" s="528"/>
      <c r="CI51" s="528"/>
      <c r="CJ51" s="528"/>
      <c r="CK51" s="528"/>
      <c r="CL51" s="528"/>
      <c r="CM51" s="528"/>
      <c r="CN51" s="528"/>
      <c r="CO51" s="528"/>
      <c r="CP51" s="528"/>
      <c r="CQ51" s="528"/>
      <c r="CR51" s="528"/>
      <c r="CS51" s="528"/>
      <c r="CT51" s="528"/>
      <c r="CU51" s="528"/>
      <c r="CV51" s="528"/>
      <c r="CW51" s="528"/>
      <c r="CX51" s="528"/>
      <c r="CY51" s="528"/>
      <c r="CZ51" s="528"/>
      <c r="DA51" s="528"/>
      <c r="DB51" s="528"/>
      <c r="DC51" s="528"/>
      <c r="DD51" s="528"/>
      <c r="DE51" s="528"/>
      <c r="DF51" s="528"/>
      <c r="DG51" s="528"/>
      <c r="DH51" s="528"/>
      <c r="DI51" s="528"/>
      <c r="DJ51" s="528"/>
      <c r="DK51" s="528"/>
      <c r="DL51" s="528"/>
      <c r="DM51" s="528"/>
      <c r="DN51" s="528"/>
      <c r="DO51" s="528"/>
      <c r="DP51" s="528"/>
      <c r="DQ51" s="528"/>
      <c r="DR51" s="528"/>
      <c r="DS51" s="528"/>
      <c r="DT51" s="528"/>
      <c r="DU51" s="528"/>
      <c r="DV51" s="528"/>
      <c r="DW51" s="528"/>
      <c r="DX51" s="528"/>
      <c r="DY51" s="528"/>
      <c r="DZ51" s="528"/>
      <c r="EA51" s="528"/>
      <c r="EB51" s="528"/>
      <c r="EC51" s="528"/>
      <c r="ED51" s="528"/>
      <c r="EE51" s="528"/>
      <c r="EF51" s="528"/>
      <c r="EG51" s="528"/>
      <c r="EH51" s="528"/>
      <c r="EI51" s="528"/>
      <c r="EJ51" s="528"/>
      <c r="EK51" s="528"/>
      <c r="EL51" s="528"/>
      <c r="EM51" s="528"/>
      <c r="EN51" s="528"/>
      <c r="EO51" s="528"/>
      <c r="EP51" s="528"/>
      <c r="EQ51" s="528"/>
      <c r="ER51" s="528"/>
      <c r="ES51" s="528"/>
      <c r="ET51" s="528"/>
      <c r="EU51" s="528"/>
      <c r="EV51" s="528"/>
      <c r="EW51" s="528"/>
      <c r="EX51" s="528"/>
      <c r="EY51" s="528"/>
      <c r="EZ51" s="528"/>
      <c r="FA51" s="528"/>
      <c r="FB51" s="528"/>
      <c r="FC51" s="528"/>
      <c r="FD51" s="528"/>
      <c r="FE51" s="528"/>
      <c r="FF51" s="528"/>
      <c r="FG51" s="528"/>
      <c r="FH51" s="528"/>
      <c r="FI51" s="528"/>
      <c r="FJ51" s="528"/>
      <c r="FK51" s="528"/>
      <c r="FL51" s="528"/>
      <c r="FM51" s="528"/>
      <c r="FN51" s="528"/>
      <c r="FO51" s="528"/>
      <c r="FP51" s="528"/>
      <c r="FQ51" s="528"/>
      <c r="FR51" s="528"/>
      <c r="FS51" s="528"/>
      <c r="FT51" s="528"/>
      <c r="FU51" s="528"/>
      <c r="FV51" s="528"/>
      <c r="FW51" s="528"/>
      <c r="FX51" s="528"/>
      <c r="FY51" s="528"/>
      <c r="FZ51" s="528"/>
      <c r="GA51" s="528"/>
      <c r="GB51" s="528"/>
      <c r="GC51" s="528"/>
      <c r="GD51" s="528"/>
      <c r="GE51" s="528"/>
      <c r="GF51" s="528"/>
      <c r="GG51" s="528"/>
      <c r="GH51" s="528"/>
      <c r="GI51" s="528"/>
      <c r="GJ51" s="528"/>
      <c r="GK51" s="528"/>
      <c r="GL51" s="528"/>
      <c r="GM51" s="528"/>
      <c r="GN51" s="528"/>
    </row>
    <row r="52" spans="1:196" s="543" customFormat="1" ht="12.75" customHeight="1" x14ac:dyDescent="0.25">
      <c r="A52" s="595"/>
      <c r="B52" s="611"/>
      <c r="C52" s="440" t="s">
        <v>2106</v>
      </c>
      <c r="D52" s="440" t="s">
        <v>2107</v>
      </c>
      <c r="E52" s="616"/>
      <c r="F52" s="613"/>
      <c r="G52" s="595"/>
      <c r="H52" s="595"/>
      <c r="I52" s="646">
        <v>19.104932096326088</v>
      </c>
      <c r="J52" s="645"/>
      <c r="K52" s="645"/>
      <c r="L52" s="647">
        <v>14.328063241106721</v>
      </c>
      <c r="M52" s="647"/>
      <c r="N52" s="647">
        <v>29.900332225913623</v>
      </c>
      <c r="O52" s="647"/>
      <c r="P52" s="647">
        <v>36.626916524701876</v>
      </c>
      <c r="Q52" s="647"/>
      <c r="R52" s="647">
        <v>26.149802890932982</v>
      </c>
      <c r="S52" s="647"/>
      <c r="T52" s="647">
        <v>18.539810290313309</v>
      </c>
      <c r="U52" s="647"/>
      <c r="V52" s="647">
        <v>5.9777424483306838</v>
      </c>
      <c r="W52" s="528"/>
      <c r="X52" s="597"/>
      <c r="Y52" s="528"/>
      <c r="Z52" s="528"/>
      <c r="AA52" s="528"/>
      <c r="AB52" s="528"/>
      <c r="AC52" s="528"/>
      <c r="AD52" s="528"/>
      <c r="AE52" s="528"/>
      <c r="AF52" s="528"/>
      <c r="AG52" s="528"/>
      <c r="AH52" s="528"/>
      <c r="AI52" s="528"/>
      <c r="AJ52" s="528"/>
      <c r="AK52" s="528"/>
      <c r="AL52" s="528"/>
      <c r="AM52" s="528"/>
      <c r="AN52" s="528"/>
      <c r="AO52" s="528"/>
      <c r="AP52" s="528"/>
      <c r="AQ52" s="528"/>
      <c r="AR52" s="528"/>
      <c r="AS52" s="528"/>
      <c r="AT52" s="528"/>
      <c r="AU52" s="528"/>
      <c r="AV52" s="528"/>
      <c r="AW52" s="528"/>
      <c r="AX52" s="528"/>
      <c r="AY52" s="528"/>
      <c r="AZ52" s="528"/>
      <c r="BA52" s="528"/>
      <c r="BB52" s="528"/>
      <c r="BC52" s="528"/>
      <c r="BD52" s="528"/>
      <c r="BE52" s="528"/>
      <c r="BF52" s="528"/>
      <c r="BG52" s="528"/>
      <c r="BH52" s="528"/>
      <c r="BI52" s="528"/>
      <c r="BJ52" s="528"/>
      <c r="BK52" s="528"/>
      <c r="BL52" s="528"/>
      <c r="BM52" s="528"/>
      <c r="BN52" s="528"/>
      <c r="BO52" s="528"/>
      <c r="BP52" s="528"/>
      <c r="BQ52" s="528"/>
      <c r="BR52" s="528"/>
      <c r="BS52" s="528"/>
      <c r="BT52" s="528"/>
      <c r="BU52" s="528"/>
      <c r="BV52" s="528"/>
      <c r="BW52" s="528"/>
      <c r="BX52" s="528"/>
      <c r="BY52" s="528"/>
      <c r="BZ52" s="528"/>
      <c r="CA52" s="528"/>
      <c r="CB52" s="528"/>
      <c r="CC52" s="528"/>
      <c r="CD52" s="528"/>
      <c r="CE52" s="528"/>
      <c r="CF52" s="528"/>
      <c r="CG52" s="528"/>
      <c r="CH52" s="528"/>
      <c r="CI52" s="528"/>
      <c r="CJ52" s="528"/>
      <c r="CK52" s="528"/>
      <c r="CL52" s="528"/>
      <c r="CM52" s="528"/>
      <c r="CN52" s="528"/>
      <c r="CO52" s="528"/>
      <c r="CP52" s="528"/>
      <c r="CQ52" s="528"/>
      <c r="CR52" s="528"/>
      <c r="CS52" s="528"/>
      <c r="CT52" s="528"/>
      <c r="CU52" s="528"/>
      <c r="CV52" s="528"/>
      <c r="CW52" s="528"/>
      <c r="CX52" s="528"/>
      <c r="CY52" s="528"/>
      <c r="CZ52" s="528"/>
      <c r="DA52" s="528"/>
      <c r="DB52" s="528"/>
      <c r="DC52" s="528"/>
      <c r="DD52" s="528"/>
      <c r="DE52" s="528"/>
      <c r="DF52" s="528"/>
      <c r="DG52" s="528"/>
      <c r="DH52" s="528"/>
      <c r="DI52" s="528"/>
      <c r="DJ52" s="528"/>
      <c r="DK52" s="528"/>
      <c r="DL52" s="528"/>
      <c r="DM52" s="528"/>
      <c r="DN52" s="528"/>
      <c r="DO52" s="528"/>
      <c r="DP52" s="528"/>
      <c r="DQ52" s="528"/>
      <c r="DR52" s="528"/>
      <c r="DS52" s="528"/>
      <c r="DT52" s="528"/>
      <c r="DU52" s="528"/>
      <c r="DV52" s="528"/>
      <c r="DW52" s="528"/>
      <c r="DX52" s="528"/>
      <c r="DY52" s="528"/>
      <c r="DZ52" s="528"/>
      <c r="EA52" s="528"/>
      <c r="EB52" s="528"/>
      <c r="EC52" s="528"/>
      <c r="ED52" s="528"/>
      <c r="EE52" s="528"/>
      <c r="EF52" s="528"/>
      <c r="EG52" s="528"/>
      <c r="EH52" s="528"/>
      <c r="EI52" s="528"/>
      <c r="EJ52" s="528"/>
      <c r="EK52" s="528"/>
      <c r="EL52" s="528"/>
      <c r="EM52" s="528"/>
      <c r="EN52" s="528"/>
      <c r="EO52" s="528"/>
      <c r="EP52" s="528"/>
      <c r="EQ52" s="528"/>
      <c r="ER52" s="528"/>
      <c r="ES52" s="528"/>
      <c r="ET52" s="528"/>
      <c r="EU52" s="528"/>
      <c r="EV52" s="528"/>
      <c r="EW52" s="528"/>
      <c r="EX52" s="528"/>
      <c r="EY52" s="528"/>
      <c r="EZ52" s="528"/>
      <c r="FA52" s="528"/>
      <c r="FB52" s="528"/>
      <c r="FC52" s="528"/>
      <c r="FD52" s="528"/>
      <c r="FE52" s="528"/>
      <c r="FF52" s="528"/>
      <c r="FG52" s="528"/>
      <c r="FH52" s="528"/>
      <c r="FI52" s="528"/>
      <c r="FJ52" s="528"/>
      <c r="FK52" s="528"/>
      <c r="FL52" s="528"/>
      <c r="FM52" s="528"/>
      <c r="FN52" s="528"/>
      <c r="FO52" s="528"/>
      <c r="FP52" s="528"/>
      <c r="FQ52" s="528"/>
      <c r="FR52" s="528"/>
      <c r="FS52" s="528"/>
      <c r="FT52" s="528"/>
      <c r="FU52" s="528"/>
      <c r="FV52" s="528"/>
      <c r="FW52" s="528"/>
      <c r="FX52" s="528"/>
      <c r="FY52" s="528"/>
      <c r="FZ52" s="528"/>
      <c r="GA52" s="528"/>
      <c r="GB52" s="528"/>
      <c r="GC52" s="528"/>
      <c r="GD52" s="528"/>
      <c r="GE52" s="528"/>
      <c r="GF52" s="528"/>
      <c r="GG52" s="528"/>
      <c r="GH52" s="528"/>
      <c r="GI52" s="528"/>
      <c r="GJ52" s="528"/>
      <c r="GK52" s="528"/>
      <c r="GL52" s="528"/>
      <c r="GM52" s="528"/>
      <c r="GN52" s="528"/>
    </row>
    <row r="53" spans="1:196" s="543" customFormat="1" ht="12.75" customHeight="1" x14ac:dyDescent="0.25">
      <c r="A53" s="595"/>
      <c r="B53" s="611"/>
      <c r="C53" s="440" t="s">
        <v>2108</v>
      </c>
      <c r="D53" s="440" t="s">
        <v>2109</v>
      </c>
      <c r="E53" s="616"/>
      <c r="F53" s="613"/>
      <c r="G53" s="595"/>
      <c r="H53" s="595"/>
      <c r="I53" s="646">
        <v>19.461210881032986</v>
      </c>
      <c r="J53" s="645"/>
      <c r="K53" s="645"/>
      <c r="L53" s="647">
        <v>10.559155267578594</v>
      </c>
      <c r="M53" s="647"/>
      <c r="N53" s="647">
        <v>41.4727041895895</v>
      </c>
      <c r="O53" s="647"/>
      <c r="P53" s="647">
        <v>36.855036855036857</v>
      </c>
      <c r="Q53" s="647"/>
      <c r="R53" s="647">
        <v>24.560383665164945</v>
      </c>
      <c r="S53" s="647"/>
      <c r="T53" s="647">
        <v>17.606991389281585</v>
      </c>
      <c r="U53" s="647"/>
      <c r="V53" s="647">
        <v>6.6006600660066006</v>
      </c>
      <c r="W53" s="528"/>
      <c r="X53" s="597"/>
      <c r="Y53" s="528"/>
      <c r="Z53" s="528"/>
      <c r="AA53" s="528"/>
      <c r="AB53" s="528"/>
      <c r="AC53" s="528"/>
      <c r="AD53" s="528"/>
      <c r="AE53" s="528"/>
      <c r="AF53" s="528"/>
      <c r="AG53" s="528"/>
      <c r="AH53" s="528"/>
      <c r="AI53" s="528"/>
      <c r="AJ53" s="528"/>
      <c r="AK53" s="528"/>
      <c r="AL53" s="528"/>
      <c r="AM53" s="528"/>
      <c r="AN53" s="528"/>
      <c r="AO53" s="528"/>
      <c r="AP53" s="528"/>
      <c r="AQ53" s="528"/>
      <c r="AR53" s="528"/>
      <c r="AS53" s="528"/>
      <c r="AT53" s="528"/>
      <c r="AU53" s="528"/>
      <c r="AV53" s="528"/>
      <c r="AW53" s="528"/>
      <c r="AX53" s="528"/>
      <c r="AY53" s="528"/>
      <c r="AZ53" s="528"/>
      <c r="BA53" s="528"/>
      <c r="BB53" s="528"/>
      <c r="BC53" s="528"/>
      <c r="BD53" s="528"/>
      <c r="BE53" s="528"/>
      <c r="BF53" s="528"/>
      <c r="BG53" s="528"/>
      <c r="BH53" s="528"/>
      <c r="BI53" s="528"/>
      <c r="BJ53" s="528"/>
      <c r="BK53" s="528"/>
      <c r="BL53" s="528"/>
      <c r="BM53" s="528"/>
      <c r="BN53" s="528"/>
      <c r="BO53" s="528"/>
      <c r="BP53" s="528"/>
      <c r="BQ53" s="528"/>
      <c r="BR53" s="528"/>
      <c r="BS53" s="528"/>
      <c r="BT53" s="528"/>
      <c r="BU53" s="528"/>
      <c r="BV53" s="528"/>
      <c r="BW53" s="528"/>
      <c r="BX53" s="528"/>
      <c r="BY53" s="528"/>
      <c r="BZ53" s="528"/>
      <c r="CA53" s="528"/>
      <c r="CB53" s="528"/>
      <c r="CC53" s="528"/>
      <c r="CD53" s="528"/>
      <c r="CE53" s="528"/>
      <c r="CF53" s="528"/>
      <c r="CG53" s="528"/>
      <c r="CH53" s="528"/>
      <c r="CI53" s="528"/>
      <c r="CJ53" s="528"/>
      <c r="CK53" s="528"/>
      <c r="CL53" s="528"/>
      <c r="CM53" s="528"/>
      <c r="CN53" s="528"/>
      <c r="CO53" s="528"/>
      <c r="CP53" s="528"/>
      <c r="CQ53" s="528"/>
      <c r="CR53" s="528"/>
      <c r="CS53" s="528"/>
      <c r="CT53" s="528"/>
      <c r="CU53" s="528"/>
      <c r="CV53" s="528"/>
      <c r="CW53" s="528"/>
      <c r="CX53" s="528"/>
      <c r="CY53" s="528"/>
      <c r="CZ53" s="528"/>
      <c r="DA53" s="528"/>
      <c r="DB53" s="528"/>
      <c r="DC53" s="528"/>
      <c r="DD53" s="528"/>
      <c r="DE53" s="528"/>
      <c r="DF53" s="528"/>
      <c r="DG53" s="528"/>
      <c r="DH53" s="528"/>
      <c r="DI53" s="528"/>
      <c r="DJ53" s="528"/>
      <c r="DK53" s="528"/>
      <c r="DL53" s="528"/>
      <c r="DM53" s="528"/>
      <c r="DN53" s="528"/>
      <c r="DO53" s="528"/>
      <c r="DP53" s="528"/>
      <c r="DQ53" s="528"/>
      <c r="DR53" s="528"/>
      <c r="DS53" s="528"/>
      <c r="DT53" s="528"/>
      <c r="DU53" s="528"/>
      <c r="DV53" s="528"/>
      <c r="DW53" s="528"/>
      <c r="DX53" s="528"/>
      <c r="DY53" s="528"/>
      <c r="DZ53" s="528"/>
      <c r="EA53" s="528"/>
      <c r="EB53" s="528"/>
      <c r="EC53" s="528"/>
      <c r="ED53" s="528"/>
      <c r="EE53" s="528"/>
      <c r="EF53" s="528"/>
      <c r="EG53" s="528"/>
      <c r="EH53" s="528"/>
      <c r="EI53" s="528"/>
      <c r="EJ53" s="528"/>
      <c r="EK53" s="528"/>
      <c r="EL53" s="528"/>
      <c r="EM53" s="528"/>
      <c r="EN53" s="528"/>
      <c r="EO53" s="528"/>
      <c r="EP53" s="528"/>
      <c r="EQ53" s="528"/>
      <c r="ER53" s="528"/>
      <c r="ES53" s="528"/>
      <c r="ET53" s="528"/>
      <c r="EU53" s="528"/>
      <c r="EV53" s="528"/>
      <c r="EW53" s="528"/>
      <c r="EX53" s="528"/>
      <c r="EY53" s="528"/>
      <c r="EZ53" s="528"/>
      <c r="FA53" s="528"/>
      <c r="FB53" s="528"/>
      <c r="FC53" s="528"/>
      <c r="FD53" s="528"/>
      <c r="FE53" s="528"/>
      <c r="FF53" s="528"/>
      <c r="FG53" s="528"/>
      <c r="FH53" s="528"/>
      <c r="FI53" s="528"/>
      <c r="FJ53" s="528"/>
      <c r="FK53" s="528"/>
      <c r="FL53" s="528"/>
      <c r="FM53" s="528"/>
      <c r="FN53" s="528"/>
      <c r="FO53" s="528"/>
      <c r="FP53" s="528"/>
      <c r="FQ53" s="528"/>
      <c r="FR53" s="528"/>
      <c r="FS53" s="528"/>
      <c r="FT53" s="528"/>
      <c r="FU53" s="528"/>
      <c r="FV53" s="528"/>
      <c r="FW53" s="528"/>
      <c r="FX53" s="528"/>
      <c r="FY53" s="528"/>
      <c r="FZ53" s="528"/>
      <c r="GA53" s="528"/>
      <c r="GB53" s="528"/>
      <c r="GC53" s="528"/>
      <c r="GD53" s="528"/>
      <c r="GE53" s="528"/>
      <c r="GF53" s="528"/>
      <c r="GG53" s="528"/>
      <c r="GH53" s="528"/>
      <c r="GI53" s="528"/>
      <c r="GJ53" s="528"/>
      <c r="GK53" s="528"/>
      <c r="GL53" s="528"/>
      <c r="GM53" s="528"/>
      <c r="GN53" s="528"/>
    </row>
    <row r="54" spans="1:196" s="543" customFormat="1" ht="12.75" customHeight="1" x14ac:dyDescent="0.25">
      <c r="A54" s="595"/>
      <c r="B54" s="611"/>
      <c r="C54" s="440" t="s">
        <v>2110</v>
      </c>
      <c r="D54" s="440" t="s">
        <v>2326</v>
      </c>
      <c r="E54" s="616"/>
      <c r="F54" s="613"/>
      <c r="G54" s="595"/>
      <c r="H54" s="595"/>
      <c r="I54" s="646">
        <v>17.029967274549417</v>
      </c>
      <c r="J54" s="645"/>
      <c r="K54" s="645"/>
      <c r="L54" s="647">
        <v>11.733333333333334</v>
      </c>
      <c r="M54" s="647"/>
      <c r="N54" s="647">
        <v>32.918149466192169</v>
      </c>
      <c r="O54" s="647"/>
      <c r="P54" s="647">
        <v>29.015190305512885</v>
      </c>
      <c r="Q54" s="647"/>
      <c r="R54" s="647">
        <v>22.941750732183532</v>
      </c>
      <c r="S54" s="647"/>
      <c r="T54" s="647">
        <v>14.427701186277652</v>
      </c>
      <c r="U54" s="647"/>
      <c r="V54" s="647">
        <v>7.2338731085744632</v>
      </c>
      <c r="W54" s="528"/>
      <c r="X54" s="597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8"/>
      <c r="BF54" s="528"/>
      <c r="BG54" s="528"/>
      <c r="BH54" s="528"/>
      <c r="BI54" s="528"/>
      <c r="BJ54" s="528"/>
      <c r="BK54" s="528"/>
      <c r="BL54" s="528"/>
      <c r="BM54" s="528"/>
      <c r="BN54" s="528"/>
      <c r="BO54" s="528"/>
      <c r="BP54" s="528"/>
      <c r="BQ54" s="528"/>
      <c r="BR54" s="528"/>
      <c r="BS54" s="528"/>
      <c r="BT54" s="528"/>
      <c r="BU54" s="528"/>
      <c r="BV54" s="528"/>
      <c r="BW54" s="528"/>
      <c r="BX54" s="528"/>
      <c r="BY54" s="528"/>
      <c r="BZ54" s="528"/>
      <c r="CA54" s="528"/>
      <c r="CB54" s="528"/>
      <c r="CC54" s="528"/>
      <c r="CD54" s="528"/>
      <c r="CE54" s="528"/>
      <c r="CF54" s="528"/>
      <c r="CG54" s="528"/>
      <c r="CH54" s="528"/>
      <c r="CI54" s="528"/>
      <c r="CJ54" s="528"/>
      <c r="CK54" s="528"/>
      <c r="CL54" s="528"/>
      <c r="CM54" s="528"/>
      <c r="CN54" s="528"/>
      <c r="CO54" s="528"/>
      <c r="CP54" s="528"/>
      <c r="CQ54" s="528"/>
      <c r="CR54" s="528"/>
      <c r="CS54" s="528"/>
      <c r="CT54" s="528"/>
      <c r="CU54" s="528"/>
      <c r="CV54" s="528"/>
      <c r="CW54" s="528"/>
      <c r="CX54" s="528"/>
      <c r="CY54" s="528"/>
      <c r="CZ54" s="528"/>
      <c r="DA54" s="528"/>
      <c r="DB54" s="528"/>
      <c r="DC54" s="528"/>
      <c r="DD54" s="528"/>
      <c r="DE54" s="528"/>
      <c r="DF54" s="528"/>
      <c r="DG54" s="528"/>
      <c r="DH54" s="528"/>
      <c r="DI54" s="528"/>
      <c r="DJ54" s="528"/>
      <c r="DK54" s="528"/>
      <c r="DL54" s="528"/>
      <c r="DM54" s="528"/>
      <c r="DN54" s="528"/>
      <c r="DO54" s="528"/>
      <c r="DP54" s="528"/>
      <c r="DQ54" s="528"/>
      <c r="DR54" s="528"/>
      <c r="DS54" s="528"/>
      <c r="DT54" s="528"/>
      <c r="DU54" s="528"/>
      <c r="DV54" s="528"/>
      <c r="DW54" s="528"/>
      <c r="DX54" s="528"/>
      <c r="DY54" s="528"/>
      <c r="DZ54" s="528"/>
      <c r="EA54" s="528"/>
      <c r="EB54" s="528"/>
      <c r="EC54" s="528"/>
      <c r="ED54" s="528"/>
      <c r="EE54" s="528"/>
      <c r="EF54" s="528"/>
      <c r="EG54" s="528"/>
      <c r="EH54" s="528"/>
      <c r="EI54" s="528"/>
      <c r="EJ54" s="528"/>
      <c r="EK54" s="528"/>
      <c r="EL54" s="528"/>
      <c r="EM54" s="528"/>
      <c r="EN54" s="528"/>
      <c r="EO54" s="528"/>
      <c r="EP54" s="528"/>
      <c r="EQ54" s="528"/>
      <c r="ER54" s="528"/>
      <c r="ES54" s="528"/>
      <c r="ET54" s="528"/>
      <c r="EU54" s="528"/>
      <c r="EV54" s="528"/>
      <c r="EW54" s="528"/>
      <c r="EX54" s="528"/>
      <c r="EY54" s="528"/>
      <c r="EZ54" s="528"/>
      <c r="FA54" s="528"/>
      <c r="FB54" s="528"/>
      <c r="FC54" s="528"/>
      <c r="FD54" s="528"/>
      <c r="FE54" s="528"/>
      <c r="FF54" s="528"/>
      <c r="FG54" s="528"/>
      <c r="FH54" s="528"/>
      <c r="FI54" s="528"/>
      <c r="FJ54" s="528"/>
      <c r="FK54" s="528"/>
      <c r="FL54" s="528"/>
      <c r="FM54" s="528"/>
      <c r="FN54" s="528"/>
      <c r="FO54" s="528"/>
      <c r="FP54" s="528"/>
      <c r="FQ54" s="528"/>
      <c r="FR54" s="528"/>
      <c r="FS54" s="528"/>
      <c r="FT54" s="528"/>
      <c r="FU54" s="528"/>
      <c r="FV54" s="528"/>
      <c r="FW54" s="528"/>
      <c r="FX54" s="528"/>
      <c r="FY54" s="528"/>
      <c r="FZ54" s="528"/>
      <c r="GA54" s="528"/>
      <c r="GB54" s="528"/>
      <c r="GC54" s="528"/>
      <c r="GD54" s="528"/>
      <c r="GE54" s="528"/>
      <c r="GF54" s="528"/>
      <c r="GG54" s="528"/>
      <c r="GH54" s="528"/>
      <c r="GI54" s="528"/>
      <c r="GJ54" s="528"/>
      <c r="GK54" s="528"/>
      <c r="GL54" s="528"/>
      <c r="GM54" s="528"/>
      <c r="GN54" s="528"/>
    </row>
    <row r="55" spans="1:196" s="543" customFormat="1" ht="12.75" customHeight="1" x14ac:dyDescent="0.25">
      <c r="A55" s="595"/>
      <c r="B55" s="611"/>
      <c r="C55" s="440" t="s">
        <v>2111</v>
      </c>
      <c r="D55" s="440" t="s">
        <v>2112</v>
      </c>
      <c r="E55" s="616"/>
      <c r="F55" s="613"/>
      <c r="G55" s="595"/>
      <c r="H55" s="595"/>
      <c r="I55" s="646">
        <v>15.152893375319653</v>
      </c>
      <c r="J55" s="645"/>
      <c r="K55" s="645"/>
      <c r="L55" s="647">
        <v>12.897678417884784</v>
      </c>
      <c r="M55" s="647"/>
      <c r="N55" s="647">
        <v>28.732545649838883</v>
      </c>
      <c r="O55" s="647"/>
      <c r="P55" s="647">
        <v>28.078662319907455</v>
      </c>
      <c r="Q55" s="647"/>
      <c r="R55" s="647">
        <v>19.880521006757419</v>
      </c>
      <c r="S55" s="647"/>
      <c r="T55" s="647">
        <v>14.667637574118382</v>
      </c>
      <c r="U55" s="647"/>
      <c r="V55" s="647">
        <v>4.3336479876426672</v>
      </c>
      <c r="W55" s="528"/>
      <c r="X55" s="597"/>
      <c r="Y55" s="528"/>
      <c r="Z55" s="528"/>
      <c r="AA55" s="528"/>
      <c r="AB55" s="528"/>
      <c r="AC55" s="528"/>
      <c r="AD55" s="528"/>
      <c r="AE55" s="528"/>
      <c r="AF55" s="528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8"/>
      <c r="AU55" s="528"/>
      <c r="AV55" s="528"/>
      <c r="AW55" s="528"/>
      <c r="AX55" s="528"/>
      <c r="AY55" s="528"/>
      <c r="AZ55" s="528"/>
      <c r="BA55" s="528"/>
      <c r="BB55" s="528"/>
      <c r="BC55" s="528"/>
      <c r="BD55" s="528"/>
      <c r="BE55" s="528"/>
      <c r="BF55" s="528"/>
      <c r="BG55" s="528"/>
      <c r="BH55" s="528"/>
      <c r="BI55" s="528"/>
      <c r="BJ55" s="528"/>
      <c r="BK55" s="528"/>
      <c r="BL55" s="528"/>
      <c r="BM55" s="528"/>
      <c r="BN55" s="528"/>
      <c r="BO55" s="528"/>
      <c r="BP55" s="528"/>
      <c r="BQ55" s="528"/>
      <c r="BR55" s="528"/>
      <c r="BS55" s="528"/>
      <c r="BT55" s="528"/>
      <c r="BU55" s="528"/>
      <c r="BV55" s="528"/>
      <c r="BW55" s="528"/>
      <c r="BX55" s="528"/>
      <c r="BY55" s="528"/>
      <c r="BZ55" s="528"/>
      <c r="CA55" s="528"/>
      <c r="CB55" s="528"/>
      <c r="CC55" s="528"/>
      <c r="CD55" s="528"/>
      <c r="CE55" s="528"/>
      <c r="CF55" s="528"/>
      <c r="CG55" s="528"/>
      <c r="CH55" s="528"/>
      <c r="CI55" s="528"/>
      <c r="CJ55" s="528"/>
      <c r="CK55" s="528"/>
      <c r="CL55" s="528"/>
      <c r="CM55" s="528"/>
      <c r="CN55" s="528"/>
      <c r="CO55" s="528"/>
      <c r="CP55" s="528"/>
      <c r="CQ55" s="528"/>
      <c r="CR55" s="528"/>
      <c r="CS55" s="528"/>
      <c r="CT55" s="528"/>
      <c r="CU55" s="528"/>
      <c r="CV55" s="528"/>
      <c r="CW55" s="528"/>
      <c r="CX55" s="528"/>
      <c r="CY55" s="528"/>
      <c r="CZ55" s="528"/>
      <c r="DA55" s="528"/>
      <c r="DB55" s="528"/>
      <c r="DC55" s="528"/>
      <c r="DD55" s="528"/>
      <c r="DE55" s="528"/>
      <c r="DF55" s="528"/>
      <c r="DG55" s="528"/>
      <c r="DH55" s="528"/>
      <c r="DI55" s="528"/>
      <c r="DJ55" s="528"/>
      <c r="DK55" s="528"/>
      <c r="DL55" s="528"/>
      <c r="DM55" s="528"/>
      <c r="DN55" s="528"/>
      <c r="DO55" s="528"/>
      <c r="DP55" s="528"/>
      <c r="DQ55" s="528"/>
      <c r="DR55" s="528"/>
      <c r="DS55" s="528"/>
      <c r="DT55" s="528"/>
      <c r="DU55" s="528"/>
      <c r="DV55" s="528"/>
      <c r="DW55" s="528"/>
      <c r="DX55" s="528"/>
      <c r="DY55" s="528"/>
      <c r="DZ55" s="528"/>
      <c r="EA55" s="528"/>
      <c r="EB55" s="528"/>
      <c r="EC55" s="528"/>
      <c r="ED55" s="528"/>
      <c r="EE55" s="528"/>
      <c r="EF55" s="528"/>
      <c r="EG55" s="528"/>
      <c r="EH55" s="528"/>
      <c r="EI55" s="528"/>
      <c r="EJ55" s="528"/>
      <c r="EK55" s="528"/>
      <c r="EL55" s="528"/>
      <c r="EM55" s="528"/>
      <c r="EN55" s="528"/>
      <c r="EO55" s="528"/>
      <c r="EP55" s="528"/>
      <c r="EQ55" s="528"/>
      <c r="ER55" s="528"/>
      <c r="ES55" s="528"/>
      <c r="ET55" s="528"/>
      <c r="EU55" s="528"/>
      <c r="EV55" s="528"/>
      <c r="EW55" s="528"/>
      <c r="EX55" s="528"/>
      <c r="EY55" s="528"/>
      <c r="EZ55" s="528"/>
      <c r="FA55" s="528"/>
      <c r="FB55" s="528"/>
      <c r="FC55" s="528"/>
      <c r="FD55" s="528"/>
      <c r="FE55" s="528"/>
      <c r="FF55" s="528"/>
      <c r="FG55" s="528"/>
      <c r="FH55" s="528"/>
      <c r="FI55" s="528"/>
      <c r="FJ55" s="528"/>
      <c r="FK55" s="528"/>
      <c r="FL55" s="528"/>
      <c r="FM55" s="528"/>
      <c r="FN55" s="528"/>
      <c r="FO55" s="528"/>
      <c r="FP55" s="528"/>
      <c r="FQ55" s="528"/>
      <c r="FR55" s="528"/>
      <c r="FS55" s="528"/>
      <c r="FT55" s="528"/>
      <c r="FU55" s="528"/>
      <c r="FV55" s="528"/>
      <c r="FW55" s="528"/>
      <c r="FX55" s="528"/>
      <c r="FY55" s="528"/>
      <c r="FZ55" s="528"/>
      <c r="GA55" s="528"/>
      <c r="GB55" s="528"/>
      <c r="GC55" s="528"/>
      <c r="GD55" s="528"/>
      <c r="GE55" s="528"/>
      <c r="GF55" s="528"/>
      <c r="GG55" s="528"/>
      <c r="GH55" s="528"/>
      <c r="GI55" s="528"/>
      <c r="GJ55" s="528"/>
      <c r="GK55" s="528"/>
      <c r="GL55" s="528"/>
      <c r="GM55" s="528"/>
      <c r="GN55" s="528"/>
    </row>
    <row r="56" spans="1:196" s="543" customFormat="1" ht="12.75" customHeight="1" x14ac:dyDescent="0.25">
      <c r="A56" s="595"/>
      <c r="B56" s="611"/>
      <c r="C56" s="440" t="s">
        <v>2113</v>
      </c>
      <c r="D56" s="440" t="s">
        <v>2114</v>
      </c>
      <c r="E56" s="616"/>
      <c r="F56" s="613"/>
      <c r="G56" s="595"/>
      <c r="H56" s="595"/>
      <c r="I56" s="646">
        <v>20.023556204183123</v>
      </c>
      <c r="J56" s="645"/>
      <c r="K56" s="645"/>
      <c r="L56" s="647">
        <v>16.110085584829669</v>
      </c>
      <c r="M56" s="647"/>
      <c r="N56" s="647">
        <v>33.954912329529641</v>
      </c>
      <c r="O56" s="647"/>
      <c r="P56" s="647">
        <v>39.61046066309224</v>
      </c>
      <c r="Q56" s="647"/>
      <c r="R56" s="647">
        <v>29.303633217993081</v>
      </c>
      <c r="S56" s="647"/>
      <c r="T56" s="647">
        <v>15.360641139804097</v>
      </c>
      <c r="U56" s="647"/>
      <c r="V56" s="647">
        <v>5.6991937725882673</v>
      </c>
      <c r="W56" s="528"/>
      <c r="X56" s="597"/>
      <c r="Y56" s="528"/>
      <c r="Z56" s="528"/>
      <c r="AA56" s="528"/>
      <c r="AB56" s="528"/>
      <c r="AC56" s="528"/>
      <c r="AD56" s="528"/>
      <c r="AE56" s="528"/>
      <c r="AF56" s="528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8"/>
      <c r="AU56" s="528"/>
      <c r="AV56" s="528"/>
      <c r="AW56" s="528"/>
      <c r="AX56" s="528"/>
      <c r="AY56" s="528"/>
      <c r="AZ56" s="528"/>
      <c r="BA56" s="528"/>
      <c r="BB56" s="528"/>
      <c r="BC56" s="528"/>
      <c r="BD56" s="528"/>
      <c r="BE56" s="528"/>
      <c r="BF56" s="528"/>
      <c r="BG56" s="528"/>
      <c r="BH56" s="528"/>
      <c r="BI56" s="528"/>
      <c r="BJ56" s="528"/>
      <c r="BK56" s="528"/>
      <c r="BL56" s="528"/>
      <c r="BM56" s="528"/>
      <c r="BN56" s="528"/>
      <c r="BO56" s="528"/>
      <c r="BP56" s="528"/>
      <c r="BQ56" s="528"/>
      <c r="BR56" s="528"/>
      <c r="BS56" s="528"/>
      <c r="BT56" s="528"/>
      <c r="BU56" s="528"/>
      <c r="BV56" s="528"/>
      <c r="BW56" s="528"/>
      <c r="BX56" s="528"/>
      <c r="BY56" s="528"/>
      <c r="BZ56" s="528"/>
      <c r="CA56" s="528"/>
      <c r="CB56" s="528"/>
      <c r="CC56" s="528"/>
      <c r="CD56" s="528"/>
      <c r="CE56" s="528"/>
      <c r="CF56" s="528"/>
      <c r="CG56" s="528"/>
      <c r="CH56" s="528"/>
      <c r="CI56" s="528"/>
      <c r="CJ56" s="528"/>
      <c r="CK56" s="528"/>
      <c r="CL56" s="528"/>
      <c r="CM56" s="528"/>
      <c r="CN56" s="528"/>
      <c r="CO56" s="528"/>
      <c r="CP56" s="528"/>
      <c r="CQ56" s="528"/>
      <c r="CR56" s="528"/>
      <c r="CS56" s="528"/>
      <c r="CT56" s="528"/>
      <c r="CU56" s="528"/>
      <c r="CV56" s="528"/>
      <c r="CW56" s="528"/>
      <c r="CX56" s="528"/>
      <c r="CY56" s="528"/>
      <c r="CZ56" s="528"/>
      <c r="DA56" s="528"/>
      <c r="DB56" s="528"/>
      <c r="DC56" s="528"/>
      <c r="DD56" s="528"/>
      <c r="DE56" s="528"/>
      <c r="DF56" s="528"/>
      <c r="DG56" s="528"/>
      <c r="DH56" s="528"/>
      <c r="DI56" s="528"/>
      <c r="DJ56" s="528"/>
      <c r="DK56" s="528"/>
      <c r="DL56" s="528"/>
      <c r="DM56" s="528"/>
      <c r="DN56" s="528"/>
      <c r="DO56" s="528"/>
      <c r="DP56" s="528"/>
      <c r="DQ56" s="528"/>
      <c r="DR56" s="528"/>
      <c r="DS56" s="528"/>
      <c r="DT56" s="528"/>
      <c r="DU56" s="528"/>
      <c r="DV56" s="528"/>
      <c r="DW56" s="528"/>
      <c r="DX56" s="528"/>
      <c r="DY56" s="528"/>
      <c r="DZ56" s="528"/>
      <c r="EA56" s="528"/>
      <c r="EB56" s="528"/>
      <c r="EC56" s="528"/>
      <c r="ED56" s="528"/>
      <c r="EE56" s="528"/>
      <c r="EF56" s="528"/>
      <c r="EG56" s="528"/>
      <c r="EH56" s="528"/>
      <c r="EI56" s="528"/>
      <c r="EJ56" s="528"/>
      <c r="EK56" s="528"/>
      <c r="EL56" s="528"/>
      <c r="EM56" s="528"/>
      <c r="EN56" s="528"/>
      <c r="EO56" s="528"/>
      <c r="EP56" s="528"/>
      <c r="EQ56" s="528"/>
      <c r="ER56" s="528"/>
      <c r="ES56" s="528"/>
      <c r="ET56" s="528"/>
      <c r="EU56" s="528"/>
      <c r="EV56" s="528"/>
      <c r="EW56" s="528"/>
      <c r="EX56" s="528"/>
      <c r="EY56" s="528"/>
      <c r="EZ56" s="528"/>
      <c r="FA56" s="528"/>
      <c r="FB56" s="528"/>
      <c r="FC56" s="528"/>
      <c r="FD56" s="528"/>
      <c r="FE56" s="528"/>
      <c r="FF56" s="528"/>
      <c r="FG56" s="528"/>
      <c r="FH56" s="528"/>
      <c r="FI56" s="528"/>
      <c r="FJ56" s="528"/>
      <c r="FK56" s="528"/>
      <c r="FL56" s="528"/>
      <c r="FM56" s="528"/>
      <c r="FN56" s="528"/>
      <c r="FO56" s="528"/>
      <c r="FP56" s="528"/>
      <c r="FQ56" s="528"/>
      <c r="FR56" s="528"/>
      <c r="FS56" s="528"/>
      <c r="FT56" s="528"/>
      <c r="FU56" s="528"/>
      <c r="FV56" s="528"/>
      <c r="FW56" s="528"/>
      <c r="FX56" s="528"/>
      <c r="FY56" s="528"/>
      <c r="FZ56" s="528"/>
      <c r="GA56" s="528"/>
      <c r="GB56" s="528"/>
      <c r="GC56" s="528"/>
      <c r="GD56" s="528"/>
      <c r="GE56" s="528"/>
      <c r="GF56" s="528"/>
      <c r="GG56" s="528"/>
      <c r="GH56" s="528"/>
      <c r="GI56" s="528"/>
      <c r="GJ56" s="528"/>
      <c r="GK56" s="528"/>
      <c r="GL56" s="528"/>
      <c r="GM56" s="528"/>
      <c r="GN56" s="528"/>
    </row>
    <row r="57" spans="1:196" s="543" customFormat="1" ht="12.75" customHeight="1" x14ac:dyDescent="0.25">
      <c r="A57" s="595"/>
      <c r="B57" s="611"/>
      <c r="C57" s="440" t="s">
        <v>2291</v>
      </c>
      <c r="D57" s="440" t="s">
        <v>2327</v>
      </c>
      <c r="E57" s="616"/>
      <c r="F57" s="613"/>
      <c r="G57" s="595"/>
      <c r="H57" s="595"/>
      <c r="I57" s="646">
        <v>13.44068160159768</v>
      </c>
      <c r="J57" s="645"/>
      <c r="K57" s="645"/>
      <c r="L57" s="647">
        <v>11.28977078344167</v>
      </c>
      <c r="M57" s="647"/>
      <c r="N57" s="647">
        <v>24.319942352729239</v>
      </c>
      <c r="O57" s="647"/>
      <c r="P57" s="647">
        <v>26.240458015267176</v>
      </c>
      <c r="Q57" s="647"/>
      <c r="R57" s="647">
        <v>16.354422604422606</v>
      </c>
      <c r="S57" s="647"/>
      <c r="T57" s="647">
        <v>12.605042016806722</v>
      </c>
      <c r="U57" s="647"/>
      <c r="V57" s="647">
        <v>3.9757271395689475</v>
      </c>
      <c r="W57" s="528"/>
      <c r="X57" s="597"/>
      <c r="Y57" s="528"/>
      <c r="Z57" s="528"/>
      <c r="AA57" s="528"/>
      <c r="AB57" s="528"/>
      <c r="AC57" s="528"/>
      <c r="AD57" s="528"/>
      <c r="AE57" s="528"/>
      <c r="AF57" s="528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  <c r="BF57" s="528"/>
      <c r="BG57" s="528"/>
      <c r="BH57" s="528"/>
      <c r="BI57" s="528"/>
      <c r="BJ57" s="528"/>
      <c r="BK57" s="528"/>
      <c r="BL57" s="528"/>
      <c r="BM57" s="528"/>
      <c r="BN57" s="528"/>
      <c r="BO57" s="528"/>
      <c r="BP57" s="528"/>
      <c r="BQ57" s="528"/>
      <c r="BR57" s="528"/>
      <c r="BS57" s="528"/>
      <c r="BT57" s="528"/>
      <c r="BU57" s="528"/>
      <c r="BV57" s="528"/>
      <c r="BW57" s="528"/>
      <c r="BX57" s="528"/>
      <c r="BY57" s="528"/>
      <c r="BZ57" s="528"/>
      <c r="CA57" s="528"/>
      <c r="CB57" s="528"/>
      <c r="CC57" s="528"/>
      <c r="CD57" s="528"/>
      <c r="CE57" s="528"/>
      <c r="CF57" s="528"/>
      <c r="CG57" s="528"/>
      <c r="CH57" s="528"/>
      <c r="CI57" s="528"/>
      <c r="CJ57" s="528"/>
      <c r="CK57" s="528"/>
      <c r="CL57" s="528"/>
      <c r="CM57" s="528"/>
      <c r="CN57" s="528"/>
      <c r="CO57" s="528"/>
      <c r="CP57" s="528"/>
      <c r="CQ57" s="528"/>
      <c r="CR57" s="528"/>
      <c r="CS57" s="528"/>
      <c r="CT57" s="528"/>
      <c r="CU57" s="528"/>
      <c r="CV57" s="528"/>
      <c r="CW57" s="528"/>
      <c r="CX57" s="528"/>
      <c r="CY57" s="528"/>
      <c r="CZ57" s="528"/>
      <c r="DA57" s="528"/>
      <c r="DB57" s="528"/>
      <c r="DC57" s="528"/>
      <c r="DD57" s="528"/>
      <c r="DE57" s="528"/>
      <c r="DF57" s="528"/>
      <c r="DG57" s="528"/>
      <c r="DH57" s="528"/>
      <c r="DI57" s="528"/>
      <c r="DJ57" s="528"/>
      <c r="DK57" s="528"/>
      <c r="DL57" s="528"/>
      <c r="DM57" s="528"/>
      <c r="DN57" s="528"/>
      <c r="DO57" s="528"/>
      <c r="DP57" s="528"/>
      <c r="DQ57" s="528"/>
      <c r="DR57" s="528"/>
      <c r="DS57" s="528"/>
      <c r="DT57" s="528"/>
      <c r="DU57" s="528"/>
      <c r="DV57" s="528"/>
      <c r="DW57" s="528"/>
      <c r="DX57" s="528"/>
      <c r="DY57" s="528"/>
      <c r="DZ57" s="528"/>
      <c r="EA57" s="528"/>
      <c r="EB57" s="528"/>
      <c r="EC57" s="528"/>
      <c r="ED57" s="528"/>
      <c r="EE57" s="528"/>
      <c r="EF57" s="528"/>
      <c r="EG57" s="528"/>
      <c r="EH57" s="528"/>
      <c r="EI57" s="528"/>
      <c r="EJ57" s="528"/>
      <c r="EK57" s="528"/>
      <c r="EL57" s="528"/>
      <c r="EM57" s="528"/>
      <c r="EN57" s="528"/>
      <c r="EO57" s="528"/>
      <c r="EP57" s="528"/>
      <c r="EQ57" s="528"/>
      <c r="ER57" s="528"/>
      <c r="ES57" s="528"/>
      <c r="ET57" s="528"/>
      <c r="EU57" s="528"/>
      <c r="EV57" s="528"/>
      <c r="EW57" s="528"/>
      <c r="EX57" s="528"/>
      <c r="EY57" s="528"/>
      <c r="EZ57" s="528"/>
      <c r="FA57" s="528"/>
      <c r="FB57" s="528"/>
      <c r="FC57" s="528"/>
      <c r="FD57" s="528"/>
      <c r="FE57" s="528"/>
      <c r="FF57" s="528"/>
      <c r="FG57" s="528"/>
      <c r="FH57" s="528"/>
      <c r="FI57" s="528"/>
      <c r="FJ57" s="528"/>
      <c r="FK57" s="528"/>
      <c r="FL57" s="528"/>
      <c r="FM57" s="528"/>
      <c r="FN57" s="528"/>
      <c r="FO57" s="528"/>
      <c r="FP57" s="528"/>
      <c r="FQ57" s="528"/>
      <c r="FR57" s="528"/>
      <c r="FS57" s="528"/>
      <c r="FT57" s="528"/>
      <c r="FU57" s="528"/>
      <c r="FV57" s="528"/>
      <c r="FW57" s="528"/>
      <c r="FX57" s="528"/>
      <c r="FY57" s="528"/>
      <c r="FZ57" s="528"/>
      <c r="GA57" s="528"/>
      <c r="GB57" s="528"/>
      <c r="GC57" s="528"/>
      <c r="GD57" s="528"/>
      <c r="GE57" s="528"/>
      <c r="GF57" s="528"/>
      <c r="GG57" s="528"/>
      <c r="GH57" s="528"/>
      <c r="GI57" s="528"/>
      <c r="GJ57" s="528"/>
      <c r="GK57" s="528"/>
      <c r="GL57" s="528"/>
      <c r="GM57" s="528"/>
      <c r="GN57" s="528"/>
    </row>
    <row r="58" spans="1:196" s="543" customFormat="1" ht="12.75" customHeight="1" x14ac:dyDescent="0.25">
      <c r="A58" s="595"/>
      <c r="B58" s="611"/>
      <c r="C58" s="440" t="s">
        <v>2301</v>
      </c>
      <c r="D58" s="440" t="s">
        <v>625</v>
      </c>
      <c r="E58" s="616"/>
      <c r="F58" s="613"/>
      <c r="G58" s="595"/>
      <c r="H58" s="595"/>
      <c r="I58" s="646">
        <v>15.440397238573359</v>
      </c>
      <c r="J58" s="645"/>
      <c r="K58" s="645"/>
      <c r="L58" s="647">
        <v>12.335176520629519</v>
      </c>
      <c r="M58" s="647"/>
      <c r="N58" s="647">
        <v>24.486571879936808</v>
      </c>
      <c r="O58" s="647"/>
      <c r="P58" s="647">
        <v>27.794653705953827</v>
      </c>
      <c r="Q58" s="647"/>
      <c r="R58" s="647">
        <v>19.513047530288908</v>
      </c>
      <c r="S58" s="647"/>
      <c r="T58" s="647">
        <v>15.336289726533629</v>
      </c>
      <c r="U58" s="647"/>
      <c r="V58" s="647">
        <v>5.2126930979377519</v>
      </c>
      <c r="W58" s="528"/>
      <c r="X58" s="597"/>
      <c r="Y58" s="528"/>
      <c r="Z58" s="528"/>
      <c r="AA58" s="528"/>
      <c r="AB58" s="528"/>
      <c r="AC58" s="528"/>
      <c r="AD58" s="528"/>
      <c r="AE58" s="528"/>
      <c r="AF58" s="528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8"/>
      <c r="AU58" s="528"/>
      <c r="AV58" s="528"/>
      <c r="AW58" s="528"/>
      <c r="AX58" s="528"/>
      <c r="AY58" s="528"/>
      <c r="AZ58" s="528"/>
      <c r="BA58" s="528"/>
      <c r="BB58" s="528"/>
      <c r="BC58" s="528"/>
      <c r="BD58" s="528"/>
      <c r="BE58" s="528"/>
      <c r="BF58" s="528"/>
      <c r="BG58" s="528"/>
      <c r="BH58" s="528"/>
      <c r="BI58" s="528"/>
      <c r="BJ58" s="528"/>
      <c r="BK58" s="528"/>
      <c r="BL58" s="528"/>
      <c r="BM58" s="528"/>
      <c r="BN58" s="528"/>
      <c r="BO58" s="528"/>
      <c r="BP58" s="528"/>
      <c r="BQ58" s="528"/>
      <c r="BR58" s="528"/>
      <c r="BS58" s="528"/>
      <c r="BT58" s="528"/>
      <c r="BU58" s="528"/>
      <c r="BV58" s="528"/>
      <c r="BW58" s="528"/>
      <c r="BX58" s="528"/>
      <c r="BY58" s="528"/>
      <c r="BZ58" s="528"/>
      <c r="CA58" s="528"/>
      <c r="CB58" s="528"/>
      <c r="CC58" s="528"/>
      <c r="CD58" s="528"/>
      <c r="CE58" s="528"/>
      <c r="CF58" s="528"/>
      <c r="CG58" s="528"/>
      <c r="CH58" s="528"/>
      <c r="CI58" s="528"/>
      <c r="CJ58" s="528"/>
      <c r="CK58" s="528"/>
      <c r="CL58" s="528"/>
      <c r="CM58" s="528"/>
      <c r="CN58" s="528"/>
      <c r="CO58" s="528"/>
      <c r="CP58" s="528"/>
      <c r="CQ58" s="528"/>
      <c r="CR58" s="528"/>
      <c r="CS58" s="528"/>
      <c r="CT58" s="528"/>
      <c r="CU58" s="528"/>
      <c r="CV58" s="528"/>
      <c r="CW58" s="528"/>
      <c r="CX58" s="528"/>
      <c r="CY58" s="528"/>
      <c r="CZ58" s="528"/>
      <c r="DA58" s="528"/>
      <c r="DB58" s="528"/>
      <c r="DC58" s="528"/>
      <c r="DD58" s="528"/>
      <c r="DE58" s="528"/>
      <c r="DF58" s="528"/>
      <c r="DG58" s="528"/>
      <c r="DH58" s="528"/>
      <c r="DI58" s="528"/>
      <c r="DJ58" s="528"/>
      <c r="DK58" s="528"/>
      <c r="DL58" s="528"/>
      <c r="DM58" s="528"/>
      <c r="DN58" s="528"/>
      <c r="DO58" s="528"/>
      <c r="DP58" s="528"/>
      <c r="DQ58" s="528"/>
      <c r="DR58" s="528"/>
      <c r="DS58" s="528"/>
      <c r="DT58" s="528"/>
      <c r="DU58" s="528"/>
      <c r="DV58" s="528"/>
      <c r="DW58" s="528"/>
      <c r="DX58" s="528"/>
      <c r="DY58" s="528"/>
      <c r="DZ58" s="528"/>
      <c r="EA58" s="528"/>
      <c r="EB58" s="528"/>
      <c r="EC58" s="528"/>
      <c r="ED58" s="528"/>
      <c r="EE58" s="528"/>
      <c r="EF58" s="528"/>
      <c r="EG58" s="528"/>
      <c r="EH58" s="528"/>
      <c r="EI58" s="528"/>
      <c r="EJ58" s="528"/>
      <c r="EK58" s="528"/>
      <c r="EL58" s="528"/>
      <c r="EM58" s="528"/>
      <c r="EN58" s="528"/>
      <c r="EO58" s="528"/>
      <c r="EP58" s="528"/>
      <c r="EQ58" s="528"/>
      <c r="ER58" s="528"/>
      <c r="ES58" s="528"/>
      <c r="ET58" s="528"/>
      <c r="EU58" s="528"/>
      <c r="EV58" s="528"/>
      <c r="EW58" s="528"/>
      <c r="EX58" s="528"/>
      <c r="EY58" s="528"/>
      <c r="EZ58" s="528"/>
      <c r="FA58" s="528"/>
      <c r="FB58" s="528"/>
      <c r="FC58" s="528"/>
      <c r="FD58" s="528"/>
      <c r="FE58" s="528"/>
      <c r="FF58" s="528"/>
      <c r="FG58" s="528"/>
      <c r="FH58" s="528"/>
      <c r="FI58" s="528"/>
      <c r="FJ58" s="528"/>
      <c r="FK58" s="528"/>
      <c r="FL58" s="528"/>
      <c r="FM58" s="528"/>
      <c r="FN58" s="528"/>
      <c r="FO58" s="528"/>
      <c r="FP58" s="528"/>
      <c r="FQ58" s="528"/>
      <c r="FR58" s="528"/>
      <c r="FS58" s="528"/>
      <c r="FT58" s="528"/>
      <c r="FU58" s="528"/>
      <c r="FV58" s="528"/>
      <c r="FW58" s="528"/>
      <c r="FX58" s="528"/>
      <c r="FY58" s="528"/>
      <c r="FZ58" s="528"/>
      <c r="GA58" s="528"/>
      <c r="GB58" s="528"/>
      <c r="GC58" s="528"/>
      <c r="GD58" s="528"/>
      <c r="GE58" s="528"/>
      <c r="GF58" s="528"/>
      <c r="GG58" s="528"/>
      <c r="GH58" s="528"/>
      <c r="GI58" s="528"/>
      <c r="GJ58" s="528"/>
      <c r="GK58" s="528"/>
      <c r="GL58" s="528"/>
      <c r="GM58" s="528"/>
      <c r="GN58" s="528"/>
    </row>
    <row r="59" spans="1:196" s="543" customFormat="1" ht="6.75" customHeight="1" x14ac:dyDescent="0.25">
      <c r="A59" s="595"/>
      <c r="B59" s="611"/>
      <c r="C59" s="440"/>
      <c r="D59" s="440"/>
      <c r="E59" s="616"/>
      <c r="F59" s="613"/>
      <c r="G59" s="595"/>
      <c r="H59" s="595"/>
      <c r="I59" s="646"/>
      <c r="J59" s="645"/>
      <c r="K59" s="645"/>
      <c r="L59" s="647"/>
      <c r="M59" s="647"/>
      <c r="N59" s="647"/>
      <c r="O59" s="647"/>
      <c r="P59" s="647"/>
      <c r="Q59" s="647"/>
      <c r="R59" s="647"/>
      <c r="S59" s="647"/>
      <c r="T59" s="647"/>
      <c r="U59" s="647"/>
      <c r="V59" s="647"/>
      <c r="W59" s="528"/>
      <c r="X59" s="597"/>
      <c r="Y59" s="528"/>
      <c r="Z59" s="528"/>
      <c r="AA59" s="528"/>
      <c r="AB59" s="528"/>
      <c r="AC59" s="528"/>
      <c r="AD59" s="528"/>
      <c r="AE59" s="528"/>
      <c r="AF59" s="528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8"/>
      <c r="AU59" s="528"/>
      <c r="AV59" s="528"/>
      <c r="AW59" s="528"/>
      <c r="AX59" s="528"/>
      <c r="AY59" s="528"/>
      <c r="AZ59" s="528"/>
      <c r="BA59" s="528"/>
      <c r="BB59" s="528"/>
      <c r="BC59" s="528"/>
      <c r="BD59" s="528"/>
      <c r="BE59" s="528"/>
      <c r="BF59" s="528"/>
      <c r="BG59" s="528"/>
      <c r="BH59" s="528"/>
      <c r="BI59" s="528"/>
      <c r="BJ59" s="528"/>
      <c r="BK59" s="528"/>
      <c r="BL59" s="528"/>
      <c r="BM59" s="528"/>
      <c r="BN59" s="528"/>
      <c r="BO59" s="528"/>
      <c r="BP59" s="528"/>
      <c r="BQ59" s="528"/>
      <c r="BR59" s="528"/>
      <c r="BS59" s="528"/>
      <c r="BT59" s="528"/>
      <c r="BU59" s="528"/>
      <c r="BV59" s="528"/>
      <c r="BW59" s="528"/>
      <c r="BX59" s="528"/>
      <c r="BY59" s="528"/>
      <c r="BZ59" s="528"/>
      <c r="CA59" s="528"/>
      <c r="CB59" s="528"/>
      <c r="CC59" s="528"/>
      <c r="CD59" s="528"/>
      <c r="CE59" s="528"/>
      <c r="CF59" s="528"/>
      <c r="CG59" s="528"/>
      <c r="CH59" s="528"/>
      <c r="CI59" s="528"/>
      <c r="CJ59" s="528"/>
      <c r="CK59" s="528"/>
      <c r="CL59" s="528"/>
      <c r="CM59" s="528"/>
      <c r="CN59" s="528"/>
      <c r="CO59" s="528"/>
      <c r="CP59" s="528"/>
      <c r="CQ59" s="528"/>
      <c r="CR59" s="528"/>
      <c r="CS59" s="528"/>
      <c r="CT59" s="528"/>
      <c r="CU59" s="528"/>
      <c r="CV59" s="528"/>
      <c r="CW59" s="528"/>
      <c r="CX59" s="528"/>
      <c r="CY59" s="528"/>
      <c r="CZ59" s="528"/>
      <c r="DA59" s="528"/>
      <c r="DB59" s="528"/>
      <c r="DC59" s="528"/>
      <c r="DD59" s="528"/>
      <c r="DE59" s="528"/>
      <c r="DF59" s="528"/>
      <c r="DG59" s="528"/>
      <c r="DH59" s="528"/>
      <c r="DI59" s="528"/>
      <c r="DJ59" s="528"/>
      <c r="DK59" s="528"/>
      <c r="DL59" s="528"/>
      <c r="DM59" s="528"/>
      <c r="DN59" s="528"/>
      <c r="DO59" s="528"/>
      <c r="DP59" s="528"/>
      <c r="DQ59" s="528"/>
      <c r="DR59" s="528"/>
      <c r="DS59" s="528"/>
      <c r="DT59" s="528"/>
      <c r="DU59" s="528"/>
      <c r="DV59" s="528"/>
      <c r="DW59" s="528"/>
      <c r="DX59" s="528"/>
      <c r="DY59" s="528"/>
      <c r="DZ59" s="528"/>
      <c r="EA59" s="528"/>
      <c r="EB59" s="528"/>
      <c r="EC59" s="528"/>
      <c r="ED59" s="528"/>
      <c r="EE59" s="528"/>
      <c r="EF59" s="528"/>
      <c r="EG59" s="528"/>
      <c r="EH59" s="528"/>
      <c r="EI59" s="528"/>
      <c r="EJ59" s="528"/>
      <c r="EK59" s="528"/>
      <c r="EL59" s="528"/>
      <c r="EM59" s="528"/>
      <c r="EN59" s="528"/>
      <c r="EO59" s="528"/>
      <c r="EP59" s="528"/>
      <c r="EQ59" s="528"/>
      <c r="ER59" s="528"/>
      <c r="ES59" s="528"/>
      <c r="ET59" s="528"/>
      <c r="EU59" s="528"/>
      <c r="EV59" s="528"/>
      <c r="EW59" s="528"/>
      <c r="EX59" s="528"/>
      <c r="EY59" s="528"/>
      <c r="EZ59" s="528"/>
      <c r="FA59" s="528"/>
      <c r="FB59" s="528"/>
      <c r="FC59" s="528"/>
      <c r="FD59" s="528"/>
      <c r="FE59" s="528"/>
      <c r="FF59" s="528"/>
      <c r="FG59" s="528"/>
      <c r="FH59" s="528"/>
      <c r="FI59" s="528"/>
      <c r="FJ59" s="528"/>
      <c r="FK59" s="528"/>
      <c r="FL59" s="528"/>
      <c r="FM59" s="528"/>
      <c r="FN59" s="528"/>
      <c r="FO59" s="528"/>
      <c r="FP59" s="528"/>
      <c r="FQ59" s="528"/>
      <c r="FR59" s="528"/>
      <c r="FS59" s="528"/>
      <c r="FT59" s="528"/>
      <c r="FU59" s="528"/>
      <c r="FV59" s="528"/>
      <c r="FW59" s="528"/>
      <c r="FX59" s="528"/>
      <c r="FY59" s="528"/>
      <c r="FZ59" s="528"/>
      <c r="GA59" s="528"/>
      <c r="GB59" s="528"/>
      <c r="GC59" s="528"/>
      <c r="GD59" s="528"/>
      <c r="GE59" s="528"/>
      <c r="GF59" s="528"/>
      <c r="GG59" s="528"/>
      <c r="GH59" s="528"/>
      <c r="GI59" s="528"/>
      <c r="GJ59" s="528"/>
      <c r="GK59" s="528"/>
      <c r="GL59" s="528"/>
      <c r="GM59" s="528"/>
      <c r="GN59" s="528"/>
    </row>
    <row r="60" spans="1:196" s="543" customFormat="1" ht="12.75" customHeight="1" x14ac:dyDescent="0.25">
      <c r="A60" s="595"/>
      <c r="B60" s="611" t="s">
        <v>2115</v>
      </c>
      <c r="C60" s="440"/>
      <c r="D60" s="440"/>
      <c r="E60" s="616"/>
      <c r="F60" s="613"/>
      <c r="G60" s="595"/>
      <c r="H60" s="595"/>
      <c r="I60" s="642">
        <v>13.562984885841296</v>
      </c>
      <c r="J60" s="645"/>
      <c r="K60" s="645"/>
      <c r="L60" s="644">
        <v>14.474001622842605</v>
      </c>
      <c r="M60" s="644"/>
      <c r="N60" s="644">
        <v>21.040943789035392</v>
      </c>
      <c r="O60" s="644"/>
      <c r="P60" s="644">
        <v>23.579435639737149</v>
      </c>
      <c r="Q60" s="644"/>
      <c r="R60" s="644">
        <v>17.349531044945039</v>
      </c>
      <c r="S60" s="644"/>
      <c r="T60" s="644">
        <v>13.182452980409048</v>
      </c>
      <c r="U60" s="644"/>
      <c r="V60" s="644">
        <v>4.8871089442219517</v>
      </c>
      <c r="W60" s="528"/>
      <c r="X60" s="597"/>
      <c r="Y60" s="528"/>
      <c r="Z60" s="528"/>
      <c r="AA60" s="528"/>
      <c r="AB60" s="528"/>
      <c r="AC60" s="528"/>
      <c r="AD60" s="528"/>
      <c r="AE60" s="528"/>
      <c r="AF60" s="528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8"/>
      <c r="AU60" s="528"/>
      <c r="AV60" s="528"/>
      <c r="AW60" s="528"/>
      <c r="AX60" s="528"/>
      <c r="AY60" s="528"/>
      <c r="AZ60" s="528"/>
      <c r="BA60" s="528"/>
      <c r="BB60" s="528"/>
      <c r="BC60" s="528"/>
      <c r="BD60" s="528"/>
      <c r="BE60" s="528"/>
      <c r="BF60" s="528"/>
      <c r="BG60" s="528"/>
      <c r="BH60" s="528"/>
      <c r="BI60" s="528"/>
      <c r="BJ60" s="528"/>
      <c r="BK60" s="528"/>
      <c r="BL60" s="528"/>
      <c r="BM60" s="528"/>
      <c r="BN60" s="528"/>
      <c r="BO60" s="528"/>
      <c r="BP60" s="528"/>
      <c r="BQ60" s="528"/>
      <c r="BR60" s="528"/>
      <c r="BS60" s="528"/>
      <c r="BT60" s="528"/>
      <c r="BU60" s="528"/>
      <c r="BV60" s="528"/>
      <c r="BW60" s="528"/>
      <c r="BX60" s="528"/>
      <c r="BY60" s="528"/>
      <c r="BZ60" s="528"/>
      <c r="CA60" s="528"/>
      <c r="CB60" s="528"/>
      <c r="CC60" s="528"/>
      <c r="CD60" s="528"/>
      <c r="CE60" s="528"/>
      <c r="CF60" s="528"/>
      <c r="CG60" s="528"/>
      <c r="CH60" s="528"/>
      <c r="CI60" s="528"/>
      <c r="CJ60" s="528"/>
      <c r="CK60" s="528"/>
      <c r="CL60" s="528"/>
      <c r="CM60" s="528"/>
      <c r="CN60" s="528"/>
      <c r="CO60" s="528"/>
      <c r="CP60" s="528"/>
      <c r="CQ60" s="528"/>
      <c r="CR60" s="528"/>
      <c r="CS60" s="528"/>
      <c r="CT60" s="528"/>
      <c r="CU60" s="528"/>
      <c r="CV60" s="528"/>
      <c r="CW60" s="528"/>
      <c r="CX60" s="528"/>
      <c r="CY60" s="528"/>
      <c r="CZ60" s="528"/>
      <c r="DA60" s="528"/>
      <c r="DB60" s="528"/>
      <c r="DC60" s="528"/>
      <c r="DD60" s="528"/>
      <c r="DE60" s="528"/>
      <c r="DF60" s="528"/>
      <c r="DG60" s="528"/>
      <c r="DH60" s="528"/>
      <c r="DI60" s="528"/>
      <c r="DJ60" s="528"/>
      <c r="DK60" s="528"/>
      <c r="DL60" s="528"/>
      <c r="DM60" s="528"/>
      <c r="DN60" s="528"/>
      <c r="DO60" s="528"/>
      <c r="DP60" s="528"/>
      <c r="DQ60" s="528"/>
      <c r="DR60" s="528"/>
      <c r="DS60" s="528"/>
      <c r="DT60" s="528"/>
      <c r="DU60" s="528"/>
      <c r="DV60" s="528"/>
      <c r="DW60" s="528"/>
      <c r="DX60" s="528"/>
      <c r="DY60" s="528"/>
      <c r="DZ60" s="528"/>
      <c r="EA60" s="528"/>
      <c r="EB60" s="528"/>
      <c r="EC60" s="528"/>
      <c r="ED60" s="528"/>
      <c r="EE60" s="528"/>
      <c r="EF60" s="528"/>
      <c r="EG60" s="528"/>
      <c r="EH60" s="528"/>
      <c r="EI60" s="528"/>
      <c r="EJ60" s="528"/>
      <c r="EK60" s="528"/>
      <c r="EL60" s="528"/>
      <c r="EM60" s="528"/>
      <c r="EN60" s="528"/>
      <c r="EO60" s="528"/>
      <c r="EP60" s="528"/>
      <c r="EQ60" s="528"/>
      <c r="ER60" s="528"/>
      <c r="ES60" s="528"/>
      <c r="ET60" s="528"/>
      <c r="EU60" s="528"/>
      <c r="EV60" s="528"/>
      <c r="EW60" s="528"/>
      <c r="EX60" s="528"/>
      <c r="EY60" s="528"/>
      <c r="EZ60" s="528"/>
      <c r="FA60" s="528"/>
      <c r="FB60" s="528"/>
      <c r="FC60" s="528"/>
      <c r="FD60" s="528"/>
      <c r="FE60" s="528"/>
      <c r="FF60" s="528"/>
      <c r="FG60" s="528"/>
      <c r="FH60" s="528"/>
      <c r="FI60" s="528"/>
      <c r="FJ60" s="528"/>
      <c r="FK60" s="528"/>
      <c r="FL60" s="528"/>
      <c r="FM60" s="528"/>
      <c r="FN60" s="528"/>
      <c r="FO60" s="528"/>
      <c r="FP60" s="528"/>
      <c r="FQ60" s="528"/>
      <c r="FR60" s="528"/>
      <c r="FS60" s="528"/>
      <c r="FT60" s="528"/>
      <c r="FU60" s="528"/>
      <c r="FV60" s="528"/>
      <c r="FW60" s="528"/>
      <c r="FX60" s="528"/>
      <c r="FY60" s="528"/>
      <c r="FZ60" s="528"/>
      <c r="GA60" s="528"/>
      <c r="GB60" s="528"/>
      <c r="GC60" s="528"/>
      <c r="GD60" s="528"/>
      <c r="GE60" s="528"/>
      <c r="GF60" s="528"/>
      <c r="GG60" s="528"/>
      <c r="GH60" s="528"/>
      <c r="GI60" s="528"/>
      <c r="GJ60" s="528"/>
      <c r="GK60" s="528"/>
      <c r="GL60" s="528"/>
      <c r="GM60" s="528"/>
      <c r="GN60" s="528"/>
    </row>
    <row r="61" spans="1:196" s="543" customFormat="1" ht="6.75" customHeight="1" x14ac:dyDescent="0.25">
      <c r="A61" s="595"/>
      <c r="B61" s="611"/>
      <c r="C61" s="440"/>
      <c r="D61" s="440"/>
      <c r="E61" s="616"/>
      <c r="F61" s="613"/>
      <c r="G61" s="595"/>
      <c r="H61" s="595"/>
      <c r="I61" s="646"/>
      <c r="J61" s="645"/>
      <c r="K61" s="645"/>
      <c r="L61" s="647"/>
      <c r="M61" s="647"/>
      <c r="N61" s="647"/>
      <c r="O61" s="647"/>
      <c r="P61" s="647"/>
      <c r="Q61" s="647"/>
      <c r="R61" s="647"/>
      <c r="S61" s="647"/>
      <c r="T61" s="647"/>
      <c r="U61" s="647"/>
      <c r="V61" s="647"/>
      <c r="W61" s="528"/>
      <c r="X61" s="597"/>
      <c r="Y61" s="528"/>
      <c r="Z61" s="528"/>
      <c r="AA61" s="528"/>
      <c r="AB61" s="528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8"/>
      <c r="BO61" s="528"/>
      <c r="BP61" s="528"/>
      <c r="BQ61" s="528"/>
      <c r="BR61" s="528"/>
      <c r="BS61" s="528"/>
      <c r="BT61" s="528"/>
      <c r="BU61" s="528"/>
      <c r="BV61" s="528"/>
      <c r="BW61" s="528"/>
      <c r="BX61" s="528"/>
      <c r="BY61" s="528"/>
      <c r="BZ61" s="528"/>
      <c r="CA61" s="528"/>
      <c r="CB61" s="528"/>
      <c r="CC61" s="528"/>
      <c r="CD61" s="528"/>
      <c r="CE61" s="528"/>
      <c r="CF61" s="528"/>
      <c r="CG61" s="528"/>
      <c r="CH61" s="528"/>
      <c r="CI61" s="528"/>
      <c r="CJ61" s="528"/>
      <c r="CK61" s="528"/>
      <c r="CL61" s="528"/>
      <c r="CM61" s="528"/>
      <c r="CN61" s="528"/>
      <c r="CO61" s="528"/>
      <c r="CP61" s="528"/>
      <c r="CQ61" s="528"/>
      <c r="CR61" s="528"/>
      <c r="CS61" s="528"/>
      <c r="CT61" s="528"/>
      <c r="CU61" s="528"/>
      <c r="CV61" s="528"/>
      <c r="CW61" s="528"/>
      <c r="CX61" s="528"/>
      <c r="CY61" s="528"/>
      <c r="CZ61" s="528"/>
      <c r="DA61" s="528"/>
      <c r="DB61" s="528"/>
      <c r="DC61" s="528"/>
      <c r="DD61" s="528"/>
      <c r="DE61" s="528"/>
      <c r="DF61" s="528"/>
      <c r="DG61" s="528"/>
      <c r="DH61" s="528"/>
      <c r="DI61" s="528"/>
      <c r="DJ61" s="528"/>
      <c r="DK61" s="528"/>
      <c r="DL61" s="528"/>
      <c r="DM61" s="528"/>
      <c r="DN61" s="528"/>
      <c r="DO61" s="528"/>
      <c r="DP61" s="528"/>
      <c r="DQ61" s="528"/>
      <c r="DR61" s="528"/>
      <c r="DS61" s="528"/>
      <c r="DT61" s="528"/>
      <c r="DU61" s="528"/>
      <c r="DV61" s="528"/>
      <c r="DW61" s="528"/>
      <c r="DX61" s="528"/>
      <c r="DY61" s="528"/>
      <c r="DZ61" s="528"/>
      <c r="EA61" s="528"/>
      <c r="EB61" s="528"/>
      <c r="EC61" s="528"/>
      <c r="ED61" s="528"/>
      <c r="EE61" s="528"/>
      <c r="EF61" s="528"/>
      <c r="EG61" s="528"/>
      <c r="EH61" s="528"/>
      <c r="EI61" s="528"/>
      <c r="EJ61" s="528"/>
      <c r="EK61" s="528"/>
      <c r="EL61" s="528"/>
      <c r="EM61" s="528"/>
      <c r="EN61" s="528"/>
      <c r="EO61" s="528"/>
      <c r="EP61" s="528"/>
      <c r="EQ61" s="528"/>
      <c r="ER61" s="528"/>
      <c r="ES61" s="528"/>
      <c r="ET61" s="528"/>
      <c r="EU61" s="528"/>
      <c r="EV61" s="528"/>
      <c r="EW61" s="528"/>
      <c r="EX61" s="528"/>
      <c r="EY61" s="528"/>
      <c r="EZ61" s="528"/>
      <c r="FA61" s="528"/>
      <c r="FB61" s="528"/>
      <c r="FC61" s="528"/>
      <c r="FD61" s="528"/>
      <c r="FE61" s="528"/>
      <c r="FF61" s="528"/>
      <c r="FG61" s="528"/>
      <c r="FH61" s="528"/>
      <c r="FI61" s="528"/>
      <c r="FJ61" s="528"/>
      <c r="FK61" s="528"/>
      <c r="FL61" s="528"/>
      <c r="FM61" s="528"/>
      <c r="FN61" s="528"/>
      <c r="FO61" s="528"/>
      <c r="FP61" s="528"/>
      <c r="FQ61" s="528"/>
      <c r="FR61" s="528"/>
      <c r="FS61" s="528"/>
      <c r="FT61" s="528"/>
      <c r="FU61" s="528"/>
      <c r="FV61" s="528"/>
      <c r="FW61" s="528"/>
      <c r="FX61" s="528"/>
      <c r="FY61" s="528"/>
      <c r="FZ61" s="528"/>
      <c r="GA61" s="528"/>
      <c r="GB61" s="528"/>
      <c r="GC61" s="528"/>
      <c r="GD61" s="528"/>
      <c r="GE61" s="528"/>
      <c r="GF61" s="528"/>
      <c r="GG61" s="528"/>
      <c r="GH61" s="528"/>
      <c r="GI61" s="528"/>
      <c r="GJ61" s="528"/>
      <c r="GK61" s="528"/>
      <c r="GL61" s="528"/>
      <c r="GM61" s="528"/>
      <c r="GN61" s="528"/>
    </row>
    <row r="62" spans="1:196" s="543" customFormat="1" ht="12.75" customHeight="1" x14ac:dyDescent="0.25">
      <c r="A62" s="595"/>
      <c r="B62" s="611"/>
      <c r="C62" s="440" t="s">
        <v>2116</v>
      </c>
      <c r="D62" s="440" t="s">
        <v>2328</v>
      </c>
      <c r="E62" s="616"/>
      <c r="F62" s="613"/>
      <c r="G62" s="595"/>
      <c r="H62" s="595"/>
      <c r="I62" s="646">
        <v>12.106560406801929</v>
      </c>
      <c r="J62" s="645"/>
      <c r="K62" s="645"/>
      <c r="L62" s="647">
        <v>13.741339491916859</v>
      </c>
      <c r="M62" s="647"/>
      <c r="N62" s="647">
        <v>19.538670284938942</v>
      </c>
      <c r="O62" s="647"/>
      <c r="P62" s="647">
        <v>20.221638295441561</v>
      </c>
      <c r="Q62" s="647"/>
      <c r="R62" s="647">
        <v>14.71947194719472</v>
      </c>
      <c r="S62" s="647"/>
      <c r="T62" s="647">
        <v>12.321615036547163</v>
      </c>
      <c r="U62" s="647"/>
      <c r="V62" s="647">
        <v>4.3060519069658447</v>
      </c>
      <c r="W62" s="528"/>
      <c r="X62" s="597"/>
      <c r="Y62" s="528"/>
      <c r="Z62" s="528"/>
      <c r="AA62" s="528"/>
      <c r="AB62" s="528"/>
      <c r="AC62" s="528"/>
      <c r="AD62" s="528"/>
      <c r="AE62" s="528"/>
      <c r="AF62" s="528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8"/>
      <c r="AU62" s="528"/>
      <c r="AV62" s="528"/>
      <c r="AW62" s="528"/>
      <c r="AX62" s="528"/>
      <c r="AY62" s="528"/>
      <c r="AZ62" s="528"/>
      <c r="BA62" s="528"/>
      <c r="BB62" s="528"/>
      <c r="BC62" s="528"/>
      <c r="BD62" s="528"/>
      <c r="BE62" s="528"/>
      <c r="BF62" s="528"/>
      <c r="BG62" s="528"/>
      <c r="BH62" s="528"/>
      <c r="BI62" s="528"/>
      <c r="BJ62" s="528"/>
      <c r="BK62" s="528"/>
      <c r="BL62" s="528"/>
      <c r="BM62" s="528"/>
      <c r="BN62" s="528"/>
      <c r="BO62" s="528"/>
      <c r="BP62" s="528"/>
      <c r="BQ62" s="528"/>
      <c r="BR62" s="528"/>
      <c r="BS62" s="528"/>
      <c r="BT62" s="528"/>
      <c r="BU62" s="528"/>
      <c r="BV62" s="528"/>
      <c r="BW62" s="528"/>
      <c r="BX62" s="528"/>
      <c r="BY62" s="528"/>
      <c r="BZ62" s="528"/>
      <c r="CA62" s="528"/>
      <c r="CB62" s="528"/>
      <c r="CC62" s="528"/>
      <c r="CD62" s="528"/>
      <c r="CE62" s="528"/>
      <c r="CF62" s="528"/>
      <c r="CG62" s="528"/>
      <c r="CH62" s="528"/>
      <c r="CI62" s="528"/>
      <c r="CJ62" s="528"/>
      <c r="CK62" s="528"/>
      <c r="CL62" s="528"/>
      <c r="CM62" s="528"/>
      <c r="CN62" s="528"/>
      <c r="CO62" s="528"/>
      <c r="CP62" s="528"/>
      <c r="CQ62" s="528"/>
      <c r="CR62" s="528"/>
      <c r="CS62" s="528"/>
      <c r="CT62" s="528"/>
      <c r="CU62" s="528"/>
      <c r="CV62" s="528"/>
      <c r="CW62" s="528"/>
      <c r="CX62" s="528"/>
      <c r="CY62" s="528"/>
      <c r="CZ62" s="528"/>
      <c r="DA62" s="528"/>
      <c r="DB62" s="528"/>
      <c r="DC62" s="528"/>
      <c r="DD62" s="528"/>
      <c r="DE62" s="528"/>
      <c r="DF62" s="528"/>
      <c r="DG62" s="528"/>
      <c r="DH62" s="528"/>
      <c r="DI62" s="528"/>
      <c r="DJ62" s="528"/>
      <c r="DK62" s="528"/>
      <c r="DL62" s="528"/>
      <c r="DM62" s="528"/>
      <c r="DN62" s="528"/>
      <c r="DO62" s="528"/>
      <c r="DP62" s="528"/>
      <c r="DQ62" s="528"/>
      <c r="DR62" s="528"/>
      <c r="DS62" s="528"/>
      <c r="DT62" s="528"/>
      <c r="DU62" s="528"/>
      <c r="DV62" s="528"/>
      <c r="DW62" s="528"/>
      <c r="DX62" s="528"/>
      <c r="DY62" s="528"/>
      <c r="DZ62" s="528"/>
      <c r="EA62" s="528"/>
      <c r="EB62" s="528"/>
      <c r="EC62" s="528"/>
      <c r="ED62" s="528"/>
      <c r="EE62" s="528"/>
      <c r="EF62" s="528"/>
      <c r="EG62" s="528"/>
      <c r="EH62" s="528"/>
      <c r="EI62" s="528"/>
      <c r="EJ62" s="528"/>
      <c r="EK62" s="528"/>
      <c r="EL62" s="528"/>
      <c r="EM62" s="528"/>
      <c r="EN62" s="528"/>
      <c r="EO62" s="528"/>
      <c r="EP62" s="528"/>
      <c r="EQ62" s="528"/>
      <c r="ER62" s="528"/>
      <c r="ES62" s="528"/>
      <c r="ET62" s="528"/>
      <c r="EU62" s="528"/>
      <c r="EV62" s="528"/>
      <c r="EW62" s="528"/>
      <c r="EX62" s="528"/>
      <c r="EY62" s="528"/>
      <c r="EZ62" s="528"/>
      <c r="FA62" s="528"/>
      <c r="FB62" s="528"/>
      <c r="FC62" s="528"/>
      <c r="FD62" s="528"/>
      <c r="FE62" s="528"/>
      <c r="FF62" s="528"/>
      <c r="FG62" s="528"/>
      <c r="FH62" s="528"/>
      <c r="FI62" s="528"/>
      <c r="FJ62" s="528"/>
      <c r="FK62" s="528"/>
      <c r="FL62" s="528"/>
      <c r="FM62" s="528"/>
      <c r="FN62" s="528"/>
      <c r="FO62" s="528"/>
      <c r="FP62" s="528"/>
      <c r="FQ62" s="528"/>
      <c r="FR62" s="528"/>
      <c r="FS62" s="528"/>
      <c r="FT62" s="528"/>
      <c r="FU62" s="528"/>
      <c r="FV62" s="528"/>
      <c r="FW62" s="528"/>
      <c r="FX62" s="528"/>
      <c r="FY62" s="528"/>
      <c r="FZ62" s="528"/>
      <c r="GA62" s="528"/>
      <c r="GB62" s="528"/>
      <c r="GC62" s="528"/>
      <c r="GD62" s="528"/>
      <c r="GE62" s="528"/>
      <c r="GF62" s="528"/>
      <c r="GG62" s="528"/>
      <c r="GH62" s="528"/>
      <c r="GI62" s="528"/>
      <c r="GJ62" s="528"/>
      <c r="GK62" s="528"/>
      <c r="GL62" s="528"/>
      <c r="GM62" s="528"/>
      <c r="GN62" s="528"/>
    </row>
    <row r="63" spans="1:196" s="543" customFormat="1" ht="12.75" customHeight="1" x14ac:dyDescent="0.25">
      <c r="A63" s="595"/>
      <c r="B63" s="611"/>
      <c r="C63" s="440" t="s">
        <v>2117</v>
      </c>
      <c r="D63" s="440" t="s">
        <v>2329</v>
      </c>
      <c r="E63" s="616"/>
      <c r="F63" s="613"/>
      <c r="G63" s="595"/>
      <c r="H63" s="595"/>
      <c r="I63" s="646">
        <v>15.026806872179774</v>
      </c>
      <c r="J63" s="645"/>
      <c r="K63" s="645"/>
      <c r="L63" s="647">
        <v>16.623376623376622</v>
      </c>
      <c r="M63" s="647"/>
      <c r="N63" s="647">
        <v>25.10460251046025</v>
      </c>
      <c r="O63" s="647"/>
      <c r="P63" s="647">
        <v>28.681920721882051</v>
      </c>
      <c r="Q63" s="647"/>
      <c r="R63" s="647">
        <v>16.325319085782134</v>
      </c>
      <c r="S63" s="647"/>
      <c r="T63" s="647">
        <v>12.950971322849213</v>
      </c>
      <c r="U63" s="647"/>
      <c r="V63" s="647">
        <v>5.8194613614832855</v>
      </c>
      <c r="W63" s="528"/>
      <c r="X63" s="597"/>
      <c r="Y63" s="528"/>
      <c r="Z63" s="528"/>
      <c r="AA63" s="528"/>
      <c r="AB63" s="528"/>
      <c r="AC63" s="528"/>
      <c r="AD63" s="528"/>
      <c r="AE63" s="528"/>
      <c r="AF63" s="528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8"/>
      <c r="AU63" s="528"/>
      <c r="AV63" s="528"/>
      <c r="AW63" s="528"/>
      <c r="AX63" s="528"/>
      <c r="AY63" s="528"/>
      <c r="AZ63" s="528"/>
      <c r="BA63" s="528"/>
      <c r="BB63" s="528"/>
      <c r="BC63" s="528"/>
      <c r="BD63" s="528"/>
      <c r="BE63" s="528"/>
      <c r="BF63" s="528"/>
      <c r="BG63" s="528"/>
      <c r="BH63" s="528"/>
      <c r="BI63" s="528"/>
      <c r="BJ63" s="528"/>
      <c r="BK63" s="528"/>
      <c r="BL63" s="528"/>
      <c r="BM63" s="528"/>
      <c r="BN63" s="528"/>
      <c r="BO63" s="528"/>
      <c r="BP63" s="528"/>
      <c r="BQ63" s="528"/>
      <c r="BR63" s="528"/>
      <c r="BS63" s="528"/>
      <c r="BT63" s="528"/>
      <c r="BU63" s="528"/>
      <c r="BV63" s="528"/>
      <c r="BW63" s="528"/>
      <c r="BX63" s="528"/>
      <c r="BY63" s="528"/>
      <c r="BZ63" s="528"/>
      <c r="CA63" s="528"/>
      <c r="CB63" s="528"/>
      <c r="CC63" s="528"/>
      <c r="CD63" s="528"/>
      <c r="CE63" s="528"/>
      <c r="CF63" s="528"/>
      <c r="CG63" s="528"/>
      <c r="CH63" s="528"/>
      <c r="CI63" s="528"/>
      <c r="CJ63" s="528"/>
      <c r="CK63" s="528"/>
      <c r="CL63" s="528"/>
      <c r="CM63" s="528"/>
      <c r="CN63" s="528"/>
      <c r="CO63" s="528"/>
      <c r="CP63" s="528"/>
      <c r="CQ63" s="528"/>
      <c r="CR63" s="528"/>
      <c r="CS63" s="528"/>
      <c r="CT63" s="528"/>
      <c r="CU63" s="528"/>
      <c r="CV63" s="528"/>
      <c r="CW63" s="528"/>
      <c r="CX63" s="528"/>
      <c r="CY63" s="528"/>
      <c r="CZ63" s="528"/>
      <c r="DA63" s="528"/>
      <c r="DB63" s="528"/>
      <c r="DC63" s="528"/>
      <c r="DD63" s="528"/>
      <c r="DE63" s="528"/>
      <c r="DF63" s="528"/>
      <c r="DG63" s="528"/>
      <c r="DH63" s="528"/>
      <c r="DI63" s="528"/>
      <c r="DJ63" s="528"/>
      <c r="DK63" s="528"/>
      <c r="DL63" s="528"/>
      <c r="DM63" s="528"/>
      <c r="DN63" s="528"/>
      <c r="DO63" s="528"/>
      <c r="DP63" s="528"/>
      <c r="DQ63" s="528"/>
      <c r="DR63" s="528"/>
      <c r="DS63" s="528"/>
      <c r="DT63" s="528"/>
      <c r="DU63" s="528"/>
      <c r="DV63" s="528"/>
      <c r="DW63" s="528"/>
      <c r="DX63" s="528"/>
      <c r="DY63" s="528"/>
      <c r="DZ63" s="528"/>
      <c r="EA63" s="528"/>
      <c r="EB63" s="528"/>
      <c r="EC63" s="528"/>
      <c r="ED63" s="528"/>
      <c r="EE63" s="528"/>
      <c r="EF63" s="528"/>
      <c r="EG63" s="528"/>
      <c r="EH63" s="528"/>
      <c r="EI63" s="528"/>
      <c r="EJ63" s="528"/>
      <c r="EK63" s="528"/>
      <c r="EL63" s="528"/>
      <c r="EM63" s="528"/>
      <c r="EN63" s="528"/>
      <c r="EO63" s="528"/>
      <c r="EP63" s="528"/>
      <c r="EQ63" s="528"/>
      <c r="ER63" s="528"/>
      <c r="ES63" s="528"/>
      <c r="ET63" s="528"/>
      <c r="EU63" s="528"/>
      <c r="EV63" s="528"/>
      <c r="EW63" s="528"/>
      <c r="EX63" s="528"/>
      <c r="EY63" s="528"/>
      <c r="EZ63" s="528"/>
      <c r="FA63" s="528"/>
      <c r="FB63" s="528"/>
      <c r="FC63" s="528"/>
      <c r="FD63" s="528"/>
      <c r="FE63" s="528"/>
      <c r="FF63" s="528"/>
      <c r="FG63" s="528"/>
      <c r="FH63" s="528"/>
      <c r="FI63" s="528"/>
      <c r="FJ63" s="528"/>
      <c r="FK63" s="528"/>
      <c r="FL63" s="528"/>
      <c r="FM63" s="528"/>
      <c r="FN63" s="528"/>
      <c r="FO63" s="528"/>
      <c r="FP63" s="528"/>
      <c r="FQ63" s="528"/>
      <c r="FR63" s="528"/>
      <c r="FS63" s="528"/>
      <c r="FT63" s="528"/>
      <c r="FU63" s="528"/>
      <c r="FV63" s="528"/>
      <c r="FW63" s="528"/>
      <c r="FX63" s="528"/>
      <c r="FY63" s="528"/>
      <c r="FZ63" s="528"/>
      <c r="GA63" s="528"/>
      <c r="GB63" s="528"/>
      <c r="GC63" s="528"/>
      <c r="GD63" s="528"/>
      <c r="GE63" s="528"/>
      <c r="GF63" s="528"/>
      <c r="GG63" s="528"/>
      <c r="GH63" s="528"/>
      <c r="GI63" s="528"/>
      <c r="GJ63" s="528"/>
      <c r="GK63" s="528"/>
      <c r="GL63" s="528"/>
      <c r="GM63" s="528"/>
      <c r="GN63" s="528"/>
    </row>
    <row r="64" spans="1:196" s="543" customFormat="1" ht="12.75" customHeight="1" x14ac:dyDescent="0.25">
      <c r="A64" s="595"/>
      <c r="B64" s="611"/>
      <c r="C64" s="440" t="s">
        <v>2118</v>
      </c>
      <c r="D64" s="440" t="s">
        <v>2119</v>
      </c>
      <c r="E64" s="616"/>
      <c r="F64" s="613"/>
      <c r="G64" s="595"/>
      <c r="H64" s="595"/>
      <c r="I64" s="646">
        <v>13.24068639572755</v>
      </c>
      <c r="J64" s="645"/>
      <c r="K64" s="645"/>
      <c r="L64" s="647">
        <v>13.694721825962912</v>
      </c>
      <c r="M64" s="647"/>
      <c r="N64" s="647">
        <v>20.073740270380991</v>
      </c>
      <c r="O64" s="647"/>
      <c r="P64" s="647">
        <v>25.679012345679009</v>
      </c>
      <c r="Q64" s="647"/>
      <c r="R64" s="647">
        <v>14.049586776859504</v>
      </c>
      <c r="S64" s="647"/>
      <c r="T64" s="647">
        <v>11.888219854871082</v>
      </c>
      <c r="U64" s="647"/>
      <c r="V64" s="647">
        <v>5.340942347088089</v>
      </c>
      <c r="W64" s="528"/>
      <c r="X64" s="597"/>
      <c r="Y64" s="528"/>
      <c r="Z64" s="528"/>
      <c r="AA64" s="528"/>
      <c r="AB64" s="528"/>
      <c r="AC64" s="528"/>
      <c r="AD64" s="528"/>
      <c r="AE64" s="528"/>
      <c r="AF64" s="528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8"/>
      <c r="AU64" s="528"/>
      <c r="AV64" s="528"/>
      <c r="AW64" s="528"/>
      <c r="AX64" s="528"/>
      <c r="AY64" s="528"/>
      <c r="AZ64" s="528"/>
      <c r="BA64" s="528"/>
      <c r="BB64" s="528"/>
      <c r="BC64" s="528"/>
      <c r="BD64" s="528"/>
      <c r="BE64" s="528"/>
      <c r="BF64" s="528"/>
      <c r="BG64" s="528"/>
      <c r="BH64" s="528"/>
      <c r="BI64" s="528"/>
      <c r="BJ64" s="528"/>
      <c r="BK64" s="528"/>
      <c r="BL64" s="528"/>
      <c r="BM64" s="528"/>
      <c r="BN64" s="528"/>
      <c r="BO64" s="528"/>
      <c r="BP64" s="528"/>
      <c r="BQ64" s="528"/>
      <c r="BR64" s="528"/>
      <c r="BS64" s="528"/>
      <c r="BT64" s="528"/>
      <c r="BU64" s="528"/>
      <c r="BV64" s="528"/>
      <c r="BW64" s="528"/>
      <c r="BX64" s="528"/>
      <c r="BY64" s="528"/>
      <c r="BZ64" s="528"/>
      <c r="CA64" s="528"/>
      <c r="CB64" s="528"/>
      <c r="CC64" s="528"/>
      <c r="CD64" s="528"/>
      <c r="CE64" s="528"/>
      <c r="CF64" s="528"/>
      <c r="CG64" s="528"/>
      <c r="CH64" s="528"/>
      <c r="CI64" s="528"/>
      <c r="CJ64" s="528"/>
      <c r="CK64" s="528"/>
      <c r="CL64" s="528"/>
      <c r="CM64" s="528"/>
      <c r="CN64" s="528"/>
      <c r="CO64" s="528"/>
      <c r="CP64" s="528"/>
      <c r="CQ64" s="528"/>
      <c r="CR64" s="528"/>
      <c r="CS64" s="528"/>
      <c r="CT64" s="528"/>
      <c r="CU64" s="528"/>
      <c r="CV64" s="528"/>
      <c r="CW64" s="528"/>
      <c r="CX64" s="528"/>
      <c r="CY64" s="528"/>
      <c r="CZ64" s="528"/>
      <c r="DA64" s="528"/>
      <c r="DB64" s="528"/>
      <c r="DC64" s="528"/>
      <c r="DD64" s="528"/>
      <c r="DE64" s="528"/>
      <c r="DF64" s="528"/>
      <c r="DG64" s="528"/>
      <c r="DH64" s="528"/>
      <c r="DI64" s="528"/>
      <c r="DJ64" s="528"/>
      <c r="DK64" s="528"/>
      <c r="DL64" s="528"/>
      <c r="DM64" s="528"/>
      <c r="DN64" s="528"/>
      <c r="DO64" s="528"/>
      <c r="DP64" s="528"/>
      <c r="DQ64" s="528"/>
      <c r="DR64" s="528"/>
      <c r="DS64" s="528"/>
      <c r="DT64" s="528"/>
      <c r="DU64" s="528"/>
      <c r="DV64" s="528"/>
      <c r="DW64" s="528"/>
      <c r="DX64" s="528"/>
      <c r="DY64" s="528"/>
      <c r="DZ64" s="528"/>
      <c r="EA64" s="528"/>
      <c r="EB64" s="528"/>
      <c r="EC64" s="528"/>
      <c r="ED64" s="528"/>
      <c r="EE64" s="528"/>
      <c r="EF64" s="528"/>
      <c r="EG64" s="528"/>
      <c r="EH64" s="528"/>
      <c r="EI64" s="528"/>
      <c r="EJ64" s="528"/>
      <c r="EK64" s="528"/>
      <c r="EL64" s="528"/>
      <c r="EM64" s="528"/>
      <c r="EN64" s="528"/>
      <c r="EO64" s="528"/>
      <c r="EP64" s="528"/>
      <c r="EQ64" s="528"/>
      <c r="ER64" s="528"/>
      <c r="ES64" s="528"/>
      <c r="ET64" s="528"/>
      <c r="EU64" s="528"/>
      <c r="EV64" s="528"/>
      <c r="EW64" s="528"/>
      <c r="EX64" s="528"/>
      <c r="EY64" s="528"/>
      <c r="EZ64" s="528"/>
      <c r="FA64" s="528"/>
      <c r="FB64" s="528"/>
      <c r="FC64" s="528"/>
      <c r="FD64" s="528"/>
      <c r="FE64" s="528"/>
      <c r="FF64" s="528"/>
      <c r="FG64" s="528"/>
      <c r="FH64" s="528"/>
      <c r="FI64" s="528"/>
      <c r="FJ64" s="528"/>
      <c r="FK64" s="528"/>
      <c r="FL64" s="528"/>
      <c r="FM64" s="528"/>
      <c r="FN64" s="528"/>
      <c r="FO64" s="528"/>
      <c r="FP64" s="528"/>
      <c r="FQ64" s="528"/>
      <c r="FR64" s="528"/>
      <c r="FS64" s="528"/>
      <c r="FT64" s="528"/>
      <c r="FU64" s="528"/>
      <c r="FV64" s="528"/>
      <c r="FW64" s="528"/>
      <c r="FX64" s="528"/>
      <c r="FY64" s="528"/>
      <c r="FZ64" s="528"/>
      <c r="GA64" s="528"/>
      <c r="GB64" s="528"/>
      <c r="GC64" s="528"/>
      <c r="GD64" s="528"/>
      <c r="GE64" s="528"/>
      <c r="GF64" s="528"/>
      <c r="GG64" s="528"/>
      <c r="GH64" s="528"/>
      <c r="GI64" s="528"/>
      <c r="GJ64" s="528"/>
      <c r="GK64" s="528"/>
      <c r="GL64" s="528"/>
      <c r="GM64" s="528"/>
      <c r="GN64" s="528"/>
    </row>
    <row r="65" spans="1:196" s="543" customFormat="1" ht="12.75" customHeight="1" x14ac:dyDescent="0.25">
      <c r="A65" s="595"/>
      <c r="B65" s="611"/>
      <c r="C65" s="440" t="s">
        <v>2120</v>
      </c>
      <c r="D65" s="440" t="s">
        <v>2330</v>
      </c>
      <c r="E65" s="616"/>
      <c r="F65" s="613"/>
      <c r="G65" s="595"/>
      <c r="H65" s="595"/>
      <c r="I65" s="646">
        <v>14.830901274744271</v>
      </c>
      <c r="J65" s="645"/>
      <c r="K65" s="645"/>
      <c r="L65" s="647">
        <v>16.702586206896552</v>
      </c>
      <c r="M65" s="647"/>
      <c r="N65" s="647">
        <v>16.826923076923077</v>
      </c>
      <c r="O65" s="647"/>
      <c r="P65" s="647">
        <v>27.303754266211605</v>
      </c>
      <c r="Q65" s="647"/>
      <c r="R65" s="647">
        <v>20.826335236815584</v>
      </c>
      <c r="S65" s="647"/>
      <c r="T65" s="647">
        <v>15.344311377245509</v>
      </c>
      <c r="U65" s="647"/>
      <c r="V65" s="647">
        <v>3.9893617021276597</v>
      </c>
      <c r="W65" s="528"/>
      <c r="X65" s="597"/>
      <c r="Y65" s="528"/>
      <c r="Z65" s="528"/>
      <c r="AA65" s="528"/>
      <c r="AB65" s="528"/>
      <c r="AC65" s="528"/>
      <c r="AD65" s="528"/>
      <c r="AE65" s="528"/>
      <c r="AF65" s="528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8"/>
      <c r="AU65" s="528"/>
      <c r="AV65" s="528"/>
      <c r="AW65" s="528"/>
      <c r="AX65" s="528"/>
      <c r="AY65" s="528"/>
      <c r="AZ65" s="528"/>
      <c r="BA65" s="528"/>
      <c r="BB65" s="528"/>
      <c r="BC65" s="528"/>
      <c r="BD65" s="528"/>
      <c r="BE65" s="528"/>
      <c r="BF65" s="528"/>
      <c r="BG65" s="528"/>
      <c r="BH65" s="528"/>
      <c r="BI65" s="528"/>
      <c r="BJ65" s="528"/>
      <c r="BK65" s="528"/>
      <c r="BL65" s="528"/>
      <c r="BM65" s="528"/>
      <c r="BN65" s="528"/>
      <c r="BO65" s="528"/>
      <c r="BP65" s="528"/>
      <c r="BQ65" s="528"/>
      <c r="BR65" s="528"/>
      <c r="BS65" s="528"/>
      <c r="BT65" s="528"/>
      <c r="BU65" s="528"/>
      <c r="BV65" s="528"/>
      <c r="BW65" s="528"/>
      <c r="BX65" s="528"/>
      <c r="BY65" s="528"/>
      <c r="BZ65" s="528"/>
      <c r="CA65" s="528"/>
      <c r="CB65" s="528"/>
      <c r="CC65" s="528"/>
      <c r="CD65" s="528"/>
      <c r="CE65" s="528"/>
      <c r="CF65" s="528"/>
      <c r="CG65" s="528"/>
      <c r="CH65" s="528"/>
      <c r="CI65" s="528"/>
      <c r="CJ65" s="528"/>
      <c r="CK65" s="528"/>
      <c r="CL65" s="528"/>
      <c r="CM65" s="528"/>
      <c r="CN65" s="528"/>
      <c r="CO65" s="528"/>
      <c r="CP65" s="528"/>
      <c r="CQ65" s="528"/>
      <c r="CR65" s="528"/>
      <c r="CS65" s="528"/>
      <c r="CT65" s="528"/>
      <c r="CU65" s="528"/>
      <c r="CV65" s="528"/>
      <c r="CW65" s="528"/>
      <c r="CX65" s="528"/>
      <c r="CY65" s="528"/>
      <c r="CZ65" s="528"/>
      <c r="DA65" s="528"/>
      <c r="DB65" s="528"/>
      <c r="DC65" s="528"/>
      <c r="DD65" s="528"/>
      <c r="DE65" s="528"/>
      <c r="DF65" s="528"/>
      <c r="DG65" s="528"/>
      <c r="DH65" s="528"/>
      <c r="DI65" s="528"/>
      <c r="DJ65" s="528"/>
      <c r="DK65" s="528"/>
      <c r="DL65" s="528"/>
      <c r="DM65" s="528"/>
      <c r="DN65" s="528"/>
      <c r="DO65" s="528"/>
      <c r="DP65" s="528"/>
      <c r="DQ65" s="528"/>
      <c r="DR65" s="528"/>
      <c r="DS65" s="528"/>
      <c r="DT65" s="528"/>
      <c r="DU65" s="528"/>
      <c r="DV65" s="528"/>
      <c r="DW65" s="528"/>
      <c r="DX65" s="528"/>
      <c r="DY65" s="528"/>
      <c r="DZ65" s="528"/>
      <c r="EA65" s="528"/>
      <c r="EB65" s="528"/>
      <c r="EC65" s="528"/>
      <c r="ED65" s="528"/>
      <c r="EE65" s="528"/>
      <c r="EF65" s="528"/>
      <c r="EG65" s="528"/>
      <c r="EH65" s="528"/>
      <c r="EI65" s="528"/>
      <c r="EJ65" s="528"/>
      <c r="EK65" s="528"/>
      <c r="EL65" s="528"/>
      <c r="EM65" s="528"/>
      <c r="EN65" s="528"/>
      <c r="EO65" s="528"/>
      <c r="EP65" s="528"/>
      <c r="EQ65" s="528"/>
      <c r="ER65" s="528"/>
      <c r="ES65" s="528"/>
      <c r="ET65" s="528"/>
      <c r="EU65" s="528"/>
      <c r="EV65" s="528"/>
      <c r="EW65" s="528"/>
      <c r="EX65" s="528"/>
      <c r="EY65" s="528"/>
      <c r="EZ65" s="528"/>
      <c r="FA65" s="528"/>
      <c r="FB65" s="528"/>
      <c r="FC65" s="528"/>
      <c r="FD65" s="528"/>
      <c r="FE65" s="528"/>
      <c r="FF65" s="528"/>
      <c r="FG65" s="528"/>
      <c r="FH65" s="528"/>
      <c r="FI65" s="528"/>
      <c r="FJ65" s="528"/>
      <c r="FK65" s="528"/>
      <c r="FL65" s="528"/>
      <c r="FM65" s="528"/>
      <c r="FN65" s="528"/>
      <c r="FO65" s="528"/>
      <c r="FP65" s="528"/>
      <c r="FQ65" s="528"/>
      <c r="FR65" s="528"/>
      <c r="FS65" s="528"/>
      <c r="FT65" s="528"/>
      <c r="FU65" s="528"/>
      <c r="FV65" s="528"/>
      <c r="FW65" s="528"/>
      <c r="FX65" s="528"/>
      <c r="FY65" s="528"/>
      <c r="FZ65" s="528"/>
      <c r="GA65" s="528"/>
      <c r="GB65" s="528"/>
      <c r="GC65" s="528"/>
      <c r="GD65" s="528"/>
      <c r="GE65" s="528"/>
      <c r="GF65" s="528"/>
      <c r="GG65" s="528"/>
      <c r="GH65" s="528"/>
      <c r="GI65" s="528"/>
      <c r="GJ65" s="528"/>
      <c r="GK65" s="528"/>
      <c r="GL65" s="528"/>
      <c r="GM65" s="528"/>
      <c r="GN65" s="528"/>
    </row>
    <row r="66" spans="1:196" s="543" customFormat="1" ht="12.75" customHeight="1" x14ac:dyDescent="0.25">
      <c r="A66" s="595"/>
      <c r="B66" s="611"/>
      <c r="C66" s="440" t="s">
        <v>2121</v>
      </c>
      <c r="D66" s="440" t="s">
        <v>2331</v>
      </c>
      <c r="E66" s="616"/>
      <c r="F66" s="613"/>
      <c r="G66" s="595"/>
      <c r="H66" s="595"/>
      <c r="I66" s="646">
        <v>17.103389803061436</v>
      </c>
      <c r="J66" s="645"/>
      <c r="K66" s="645"/>
      <c r="L66" s="647">
        <v>17.777777777777779</v>
      </c>
      <c r="M66" s="647"/>
      <c r="N66" s="647">
        <v>23.502304147465438</v>
      </c>
      <c r="O66" s="647"/>
      <c r="P66" s="647">
        <v>29.273581496205278</v>
      </c>
      <c r="Q66" s="647"/>
      <c r="R66" s="647">
        <v>22.736418511066397</v>
      </c>
      <c r="S66" s="647"/>
      <c r="T66" s="647">
        <v>19.17086029235562</v>
      </c>
      <c r="U66" s="647"/>
      <c r="V66" s="647">
        <v>5.4732041049030791</v>
      </c>
      <c r="W66" s="528"/>
      <c r="X66" s="597"/>
      <c r="Y66" s="528"/>
      <c r="Z66" s="528"/>
      <c r="AA66" s="528"/>
      <c r="AB66" s="528"/>
      <c r="AC66" s="528"/>
      <c r="AD66" s="528"/>
      <c r="AE66" s="528"/>
      <c r="AF66" s="528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8"/>
      <c r="AU66" s="528"/>
      <c r="AV66" s="528"/>
      <c r="AW66" s="528"/>
      <c r="AX66" s="528"/>
      <c r="AY66" s="528"/>
      <c r="AZ66" s="528"/>
      <c r="BA66" s="528"/>
      <c r="BB66" s="528"/>
      <c r="BC66" s="528"/>
      <c r="BD66" s="528"/>
      <c r="BE66" s="528"/>
      <c r="BF66" s="528"/>
      <c r="BG66" s="528"/>
      <c r="BH66" s="528"/>
      <c r="BI66" s="528"/>
      <c r="BJ66" s="528"/>
      <c r="BK66" s="528"/>
      <c r="BL66" s="528"/>
      <c r="BM66" s="528"/>
      <c r="BN66" s="528"/>
      <c r="BO66" s="528"/>
      <c r="BP66" s="528"/>
      <c r="BQ66" s="528"/>
      <c r="BR66" s="528"/>
      <c r="BS66" s="528"/>
      <c r="BT66" s="528"/>
      <c r="BU66" s="528"/>
      <c r="BV66" s="528"/>
      <c r="BW66" s="528"/>
      <c r="BX66" s="528"/>
      <c r="BY66" s="528"/>
      <c r="BZ66" s="528"/>
      <c r="CA66" s="528"/>
      <c r="CB66" s="528"/>
      <c r="CC66" s="528"/>
      <c r="CD66" s="528"/>
      <c r="CE66" s="528"/>
      <c r="CF66" s="528"/>
      <c r="CG66" s="528"/>
      <c r="CH66" s="528"/>
      <c r="CI66" s="528"/>
      <c r="CJ66" s="528"/>
      <c r="CK66" s="528"/>
      <c r="CL66" s="528"/>
      <c r="CM66" s="528"/>
      <c r="CN66" s="528"/>
      <c r="CO66" s="528"/>
      <c r="CP66" s="528"/>
      <c r="CQ66" s="528"/>
      <c r="CR66" s="528"/>
      <c r="CS66" s="528"/>
      <c r="CT66" s="528"/>
      <c r="CU66" s="528"/>
      <c r="CV66" s="528"/>
      <c r="CW66" s="528"/>
      <c r="CX66" s="528"/>
      <c r="CY66" s="528"/>
      <c r="CZ66" s="528"/>
      <c r="DA66" s="528"/>
      <c r="DB66" s="528"/>
      <c r="DC66" s="528"/>
      <c r="DD66" s="528"/>
      <c r="DE66" s="528"/>
      <c r="DF66" s="528"/>
      <c r="DG66" s="528"/>
      <c r="DH66" s="528"/>
      <c r="DI66" s="528"/>
      <c r="DJ66" s="528"/>
      <c r="DK66" s="528"/>
      <c r="DL66" s="528"/>
      <c r="DM66" s="528"/>
      <c r="DN66" s="528"/>
      <c r="DO66" s="528"/>
      <c r="DP66" s="528"/>
      <c r="DQ66" s="528"/>
      <c r="DR66" s="528"/>
      <c r="DS66" s="528"/>
      <c r="DT66" s="528"/>
      <c r="DU66" s="528"/>
      <c r="DV66" s="528"/>
      <c r="DW66" s="528"/>
      <c r="DX66" s="528"/>
      <c r="DY66" s="528"/>
      <c r="DZ66" s="528"/>
      <c r="EA66" s="528"/>
      <c r="EB66" s="528"/>
      <c r="EC66" s="528"/>
      <c r="ED66" s="528"/>
      <c r="EE66" s="528"/>
      <c r="EF66" s="528"/>
      <c r="EG66" s="528"/>
      <c r="EH66" s="528"/>
      <c r="EI66" s="528"/>
      <c r="EJ66" s="528"/>
      <c r="EK66" s="528"/>
      <c r="EL66" s="528"/>
      <c r="EM66" s="528"/>
      <c r="EN66" s="528"/>
      <c r="EO66" s="528"/>
      <c r="EP66" s="528"/>
      <c r="EQ66" s="528"/>
      <c r="ER66" s="528"/>
      <c r="ES66" s="528"/>
      <c r="ET66" s="528"/>
      <c r="EU66" s="528"/>
      <c r="EV66" s="528"/>
      <c r="EW66" s="528"/>
      <c r="EX66" s="528"/>
      <c r="EY66" s="528"/>
      <c r="EZ66" s="528"/>
      <c r="FA66" s="528"/>
      <c r="FB66" s="528"/>
      <c r="FC66" s="528"/>
      <c r="FD66" s="528"/>
      <c r="FE66" s="528"/>
      <c r="FF66" s="528"/>
      <c r="FG66" s="528"/>
      <c r="FH66" s="528"/>
      <c r="FI66" s="528"/>
      <c r="FJ66" s="528"/>
      <c r="FK66" s="528"/>
      <c r="FL66" s="528"/>
      <c r="FM66" s="528"/>
      <c r="FN66" s="528"/>
      <c r="FO66" s="528"/>
      <c r="FP66" s="528"/>
      <c r="FQ66" s="528"/>
      <c r="FR66" s="528"/>
      <c r="FS66" s="528"/>
      <c r="FT66" s="528"/>
      <c r="FU66" s="528"/>
      <c r="FV66" s="528"/>
      <c r="FW66" s="528"/>
      <c r="FX66" s="528"/>
      <c r="FY66" s="528"/>
      <c r="FZ66" s="528"/>
      <c r="GA66" s="528"/>
      <c r="GB66" s="528"/>
      <c r="GC66" s="528"/>
      <c r="GD66" s="528"/>
      <c r="GE66" s="528"/>
      <c r="GF66" s="528"/>
      <c r="GG66" s="528"/>
      <c r="GH66" s="528"/>
      <c r="GI66" s="528"/>
      <c r="GJ66" s="528"/>
      <c r="GK66" s="528"/>
      <c r="GL66" s="528"/>
      <c r="GM66" s="528"/>
      <c r="GN66" s="528"/>
    </row>
    <row r="67" spans="1:196" s="543" customFormat="1" ht="12.75" customHeight="1" x14ac:dyDescent="0.25">
      <c r="A67" s="595"/>
      <c r="B67" s="611"/>
      <c r="C67" s="440" t="s">
        <v>2122</v>
      </c>
      <c r="D67" s="440" t="s">
        <v>2332</v>
      </c>
      <c r="E67" s="616"/>
      <c r="F67" s="613"/>
      <c r="G67" s="595"/>
      <c r="H67" s="595"/>
      <c r="I67" s="646">
        <v>13.965367381216415</v>
      </c>
      <c r="J67" s="645"/>
      <c r="K67" s="645"/>
      <c r="L67" s="647">
        <v>15.751679406995599</v>
      </c>
      <c r="M67" s="647"/>
      <c r="N67" s="647">
        <v>16.483516483516485</v>
      </c>
      <c r="O67" s="647"/>
      <c r="P67" s="647">
        <v>19.588638589618022</v>
      </c>
      <c r="Q67" s="647"/>
      <c r="R67" s="647">
        <v>19.813625260110374</v>
      </c>
      <c r="S67" s="647"/>
      <c r="T67" s="647">
        <v>13.991582300079626</v>
      </c>
      <c r="U67" s="647"/>
      <c r="V67" s="647">
        <v>6.5817539155341578</v>
      </c>
      <c r="W67" s="528"/>
      <c r="X67" s="597"/>
      <c r="Y67" s="528"/>
      <c r="Z67" s="528"/>
      <c r="AA67" s="528"/>
      <c r="AB67" s="528"/>
      <c r="AC67" s="528"/>
      <c r="AD67" s="528"/>
      <c r="AE67" s="528"/>
      <c r="AF67" s="528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8"/>
      <c r="AU67" s="528"/>
      <c r="AV67" s="528"/>
      <c r="AW67" s="528"/>
      <c r="AX67" s="528"/>
      <c r="AY67" s="528"/>
      <c r="AZ67" s="528"/>
      <c r="BA67" s="528"/>
      <c r="BB67" s="528"/>
      <c r="BC67" s="528"/>
      <c r="BD67" s="528"/>
      <c r="BE67" s="528"/>
      <c r="BF67" s="528"/>
      <c r="BG67" s="528"/>
      <c r="BH67" s="528"/>
      <c r="BI67" s="528"/>
      <c r="BJ67" s="528"/>
      <c r="BK67" s="528"/>
      <c r="BL67" s="528"/>
      <c r="BM67" s="528"/>
      <c r="BN67" s="528"/>
      <c r="BO67" s="528"/>
      <c r="BP67" s="528"/>
      <c r="BQ67" s="528"/>
      <c r="BR67" s="528"/>
      <c r="BS67" s="528"/>
      <c r="BT67" s="528"/>
      <c r="BU67" s="528"/>
      <c r="BV67" s="528"/>
      <c r="BW67" s="528"/>
      <c r="BX67" s="528"/>
      <c r="BY67" s="528"/>
      <c r="BZ67" s="528"/>
      <c r="CA67" s="528"/>
      <c r="CB67" s="528"/>
      <c r="CC67" s="528"/>
      <c r="CD67" s="528"/>
      <c r="CE67" s="528"/>
      <c r="CF67" s="528"/>
      <c r="CG67" s="528"/>
      <c r="CH67" s="528"/>
      <c r="CI67" s="528"/>
      <c r="CJ67" s="528"/>
      <c r="CK67" s="528"/>
      <c r="CL67" s="528"/>
      <c r="CM67" s="528"/>
      <c r="CN67" s="528"/>
      <c r="CO67" s="528"/>
      <c r="CP67" s="528"/>
      <c r="CQ67" s="528"/>
      <c r="CR67" s="528"/>
      <c r="CS67" s="528"/>
      <c r="CT67" s="528"/>
      <c r="CU67" s="528"/>
      <c r="CV67" s="528"/>
      <c r="CW67" s="528"/>
      <c r="CX67" s="528"/>
      <c r="CY67" s="528"/>
      <c r="CZ67" s="528"/>
      <c r="DA67" s="528"/>
      <c r="DB67" s="528"/>
      <c r="DC67" s="528"/>
      <c r="DD67" s="528"/>
      <c r="DE67" s="528"/>
      <c r="DF67" s="528"/>
      <c r="DG67" s="528"/>
      <c r="DH67" s="528"/>
      <c r="DI67" s="528"/>
      <c r="DJ67" s="528"/>
      <c r="DK67" s="528"/>
      <c r="DL67" s="528"/>
      <c r="DM67" s="528"/>
      <c r="DN67" s="528"/>
      <c r="DO67" s="528"/>
      <c r="DP67" s="528"/>
      <c r="DQ67" s="528"/>
      <c r="DR67" s="528"/>
      <c r="DS67" s="528"/>
      <c r="DT67" s="528"/>
      <c r="DU67" s="528"/>
      <c r="DV67" s="528"/>
      <c r="DW67" s="528"/>
      <c r="DX67" s="528"/>
      <c r="DY67" s="528"/>
      <c r="DZ67" s="528"/>
      <c r="EA67" s="528"/>
      <c r="EB67" s="528"/>
      <c r="EC67" s="528"/>
      <c r="ED67" s="528"/>
      <c r="EE67" s="528"/>
      <c r="EF67" s="528"/>
      <c r="EG67" s="528"/>
      <c r="EH67" s="528"/>
      <c r="EI67" s="528"/>
      <c r="EJ67" s="528"/>
      <c r="EK67" s="528"/>
      <c r="EL67" s="528"/>
      <c r="EM67" s="528"/>
      <c r="EN67" s="528"/>
      <c r="EO67" s="528"/>
      <c r="EP67" s="528"/>
      <c r="EQ67" s="528"/>
      <c r="ER67" s="528"/>
      <c r="ES67" s="528"/>
      <c r="ET67" s="528"/>
      <c r="EU67" s="528"/>
      <c r="EV67" s="528"/>
      <c r="EW67" s="528"/>
      <c r="EX67" s="528"/>
      <c r="EY67" s="528"/>
      <c r="EZ67" s="528"/>
      <c r="FA67" s="528"/>
      <c r="FB67" s="528"/>
      <c r="FC67" s="528"/>
      <c r="FD67" s="528"/>
      <c r="FE67" s="528"/>
      <c r="FF67" s="528"/>
      <c r="FG67" s="528"/>
      <c r="FH67" s="528"/>
      <c r="FI67" s="528"/>
      <c r="FJ67" s="528"/>
      <c r="FK67" s="528"/>
      <c r="FL67" s="528"/>
      <c r="FM67" s="528"/>
      <c r="FN67" s="528"/>
      <c r="FO67" s="528"/>
      <c r="FP67" s="528"/>
      <c r="FQ67" s="528"/>
      <c r="FR67" s="528"/>
      <c r="FS67" s="528"/>
      <c r="FT67" s="528"/>
      <c r="FU67" s="528"/>
      <c r="FV67" s="528"/>
      <c r="FW67" s="528"/>
      <c r="FX67" s="528"/>
      <c r="FY67" s="528"/>
      <c r="FZ67" s="528"/>
      <c r="GA67" s="528"/>
      <c r="GB67" s="528"/>
      <c r="GC67" s="528"/>
      <c r="GD67" s="528"/>
      <c r="GE67" s="528"/>
      <c r="GF67" s="528"/>
      <c r="GG67" s="528"/>
      <c r="GH67" s="528"/>
      <c r="GI67" s="528"/>
      <c r="GJ67" s="528"/>
      <c r="GK67" s="528"/>
      <c r="GL67" s="528"/>
      <c r="GM67" s="528"/>
      <c r="GN67" s="528"/>
    </row>
    <row r="68" spans="1:196" s="557" customFormat="1" ht="12.75" customHeight="1" x14ac:dyDescent="0.25">
      <c r="A68" s="595"/>
      <c r="B68" s="611"/>
      <c r="C68" s="440" t="s">
        <v>2123</v>
      </c>
      <c r="D68" s="440" t="s">
        <v>2124</v>
      </c>
      <c r="E68" s="612"/>
      <c r="F68" s="613"/>
      <c r="G68" s="595"/>
      <c r="H68" s="595"/>
      <c r="I68" s="646">
        <v>15.276173466000047</v>
      </c>
      <c r="J68" s="645"/>
      <c r="K68" s="645"/>
      <c r="L68" s="647">
        <v>15.178050204319907</v>
      </c>
      <c r="M68" s="647"/>
      <c r="N68" s="647">
        <v>26.536930561698362</v>
      </c>
      <c r="O68" s="647"/>
      <c r="P68" s="647">
        <v>29.961866715089887</v>
      </c>
      <c r="Q68" s="647"/>
      <c r="R68" s="647">
        <v>17.214878573624347</v>
      </c>
      <c r="S68" s="647"/>
      <c r="T68" s="647">
        <v>13.097866077998528</v>
      </c>
      <c r="U68" s="647"/>
      <c r="V68" s="647">
        <v>5.4031871964981875</v>
      </c>
      <c r="W68" s="528"/>
      <c r="X68" s="597"/>
      <c r="Y68" s="528"/>
      <c r="Z68" s="528"/>
      <c r="AA68" s="528"/>
      <c r="AB68" s="528"/>
      <c r="AC68" s="528"/>
      <c r="AD68" s="528"/>
      <c r="AE68" s="528"/>
      <c r="AF68" s="528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8"/>
      <c r="AU68" s="528"/>
      <c r="AV68" s="528"/>
      <c r="AW68" s="528"/>
      <c r="AX68" s="528"/>
      <c r="AY68" s="528"/>
      <c r="AZ68" s="528"/>
      <c r="BA68" s="528"/>
      <c r="BB68" s="528"/>
      <c r="BC68" s="528"/>
      <c r="BD68" s="528"/>
      <c r="BE68" s="528"/>
      <c r="BF68" s="528"/>
      <c r="BG68" s="528"/>
      <c r="BH68" s="528"/>
      <c r="BI68" s="528"/>
      <c r="BJ68" s="528"/>
      <c r="BK68" s="528"/>
      <c r="BL68" s="528"/>
      <c r="BM68" s="528"/>
      <c r="BN68" s="528"/>
      <c r="BO68" s="528"/>
      <c r="BP68" s="528"/>
      <c r="BQ68" s="528"/>
      <c r="BR68" s="528"/>
      <c r="BS68" s="528"/>
      <c r="BT68" s="528"/>
      <c r="BU68" s="528"/>
      <c r="BV68" s="528"/>
      <c r="BW68" s="528"/>
      <c r="BX68" s="528"/>
      <c r="BY68" s="528"/>
      <c r="BZ68" s="528"/>
      <c r="CA68" s="528"/>
      <c r="CB68" s="528"/>
      <c r="CC68" s="528"/>
      <c r="CD68" s="528"/>
      <c r="CE68" s="528"/>
      <c r="CF68" s="528"/>
      <c r="CG68" s="528"/>
      <c r="CH68" s="528"/>
      <c r="CI68" s="528"/>
      <c r="CJ68" s="528"/>
      <c r="CK68" s="528"/>
      <c r="CL68" s="528"/>
      <c r="CM68" s="528"/>
      <c r="CN68" s="528"/>
      <c r="CO68" s="528"/>
      <c r="CP68" s="528"/>
      <c r="CQ68" s="528"/>
      <c r="CR68" s="528"/>
      <c r="CS68" s="528"/>
      <c r="CT68" s="528"/>
      <c r="CU68" s="528"/>
      <c r="CV68" s="528"/>
      <c r="CW68" s="528"/>
      <c r="CX68" s="528"/>
      <c r="CY68" s="528"/>
      <c r="CZ68" s="528"/>
      <c r="DA68" s="528"/>
      <c r="DB68" s="528"/>
      <c r="DC68" s="528"/>
      <c r="DD68" s="528"/>
      <c r="DE68" s="528"/>
      <c r="DF68" s="528"/>
      <c r="DG68" s="528"/>
      <c r="DH68" s="528"/>
      <c r="DI68" s="528"/>
      <c r="DJ68" s="528"/>
      <c r="DK68" s="528"/>
      <c r="DL68" s="528"/>
      <c r="DM68" s="528"/>
      <c r="DN68" s="528"/>
      <c r="DO68" s="528"/>
      <c r="DP68" s="528"/>
      <c r="DQ68" s="528"/>
      <c r="DR68" s="528"/>
      <c r="DS68" s="528"/>
      <c r="DT68" s="528"/>
      <c r="DU68" s="528"/>
      <c r="DV68" s="528"/>
      <c r="DW68" s="528"/>
      <c r="DX68" s="528"/>
      <c r="DY68" s="528"/>
      <c r="DZ68" s="528"/>
      <c r="EA68" s="528"/>
      <c r="EB68" s="528"/>
      <c r="EC68" s="528"/>
      <c r="ED68" s="528"/>
      <c r="EE68" s="528"/>
      <c r="EF68" s="528"/>
      <c r="EG68" s="528"/>
      <c r="EH68" s="528"/>
      <c r="EI68" s="528"/>
      <c r="EJ68" s="528"/>
      <c r="EK68" s="528"/>
      <c r="EL68" s="528"/>
      <c r="EM68" s="528"/>
      <c r="EN68" s="528"/>
      <c r="EO68" s="528"/>
      <c r="EP68" s="528"/>
      <c r="EQ68" s="528"/>
      <c r="ER68" s="528"/>
      <c r="ES68" s="528"/>
      <c r="ET68" s="528"/>
      <c r="EU68" s="528"/>
      <c r="EV68" s="528"/>
      <c r="EW68" s="528"/>
      <c r="EX68" s="528"/>
      <c r="EY68" s="528"/>
      <c r="EZ68" s="528"/>
      <c r="FA68" s="528"/>
      <c r="FB68" s="528"/>
      <c r="FC68" s="528"/>
      <c r="FD68" s="528"/>
      <c r="FE68" s="528"/>
      <c r="FF68" s="528"/>
      <c r="FG68" s="528"/>
      <c r="FH68" s="528"/>
      <c r="FI68" s="528"/>
      <c r="FJ68" s="528"/>
      <c r="FK68" s="528"/>
      <c r="FL68" s="528"/>
      <c r="FM68" s="528"/>
      <c r="FN68" s="528"/>
      <c r="FO68" s="528"/>
      <c r="FP68" s="528"/>
      <c r="FQ68" s="528"/>
      <c r="FR68" s="528"/>
      <c r="FS68" s="528"/>
      <c r="FT68" s="528"/>
      <c r="FU68" s="528"/>
      <c r="FV68" s="528"/>
      <c r="FW68" s="528"/>
      <c r="FX68" s="528"/>
      <c r="FY68" s="528"/>
      <c r="FZ68" s="528"/>
      <c r="GA68" s="528"/>
      <c r="GB68" s="528"/>
      <c r="GC68" s="528"/>
      <c r="GD68" s="528"/>
      <c r="GE68" s="528"/>
      <c r="GF68" s="528"/>
      <c r="GG68" s="528"/>
      <c r="GH68" s="528"/>
      <c r="GI68" s="528"/>
      <c r="GJ68" s="528"/>
      <c r="GK68" s="528"/>
      <c r="GL68" s="528"/>
      <c r="GM68" s="528"/>
      <c r="GN68" s="528"/>
    </row>
    <row r="69" spans="1:196" s="543" customFormat="1" ht="12.75" customHeight="1" x14ac:dyDescent="0.25">
      <c r="A69" s="595"/>
      <c r="B69" s="611"/>
      <c r="C69" s="440" t="s">
        <v>2125</v>
      </c>
      <c r="D69" s="440" t="s">
        <v>2333</v>
      </c>
      <c r="E69" s="616"/>
      <c r="F69" s="613"/>
      <c r="G69" s="595"/>
      <c r="H69" s="595"/>
      <c r="I69" s="646">
        <v>12.332363490706971</v>
      </c>
      <c r="J69" s="645"/>
      <c r="K69" s="645"/>
      <c r="L69" s="647">
        <v>9.8181818181818183</v>
      </c>
      <c r="M69" s="647"/>
      <c r="N69" s="647">
        <v>24.626209322779243</v>
      </c>
      <c r="O69" s="647"/>
      <c r="P69" s="647">
        <v>21.042208194083425</v>
      </c>
      <c r="Q69" s="647"/>
      <c r="R69" s="647">
        <v>16.786279041479141</v>
      </c>
      <c r="S69" s="647"/>
      <c r="T69" s="647">
        <v>10.705057216685123</v>
      </c>
      <c r="U69" s="647"/>
      <c r="V69" s="647">
        <v>4.5490119350420661</v>
      </c>
      <c r="W69" s="528"/>
      <c r="X69" s="597"/>
      <c r="Y69" s="528"/>
      <c r="Z69" s="528"/>
      <c r="AA69" s="528"/>
      <c r="AB69" s="528"/>
      <c r="AC69" s="528"/>
      <c r="AD69" s="528"/>
      <c r="AE69" s="528"/>
      <c r="AF69" s="528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8"/>
      <c r="AU69" s="528"/>
      <c r="AV69" s="528"/>
      <c r="AW69" s="528"/>
      <c r="AX69" s="528"/>
      <c r="AY69" s="528"/>
      <c r="AZ69" s="528"/>
      <c r="BA69" s="528"/>
      <c r="BB69" s="528"/>
      <c r="BC69" s="528"/>
      <c r="BD69" s="528"/>
      <c r="BE69" s="528"/>
      <c r="BF69" s="528"/>
      <c r="BG69" s="528"/>
      <c r="BH69" s="528"/>
      <c r="BI69" s="528"/>
      <c r="BJ69" s="528"/>
      <c r="BK69" s="528"/>
      <c r="BL69" s="528"/>
      <c r="BM69" s="528"/>
      <c r="BN69" s="528"/>
      <c r="BO69" s="528"/>
      <c r="BP69" s="528"/>
      <c r="BQ69" s="528"/>
      <c r="BR69" s="528"/>
      <c r="BS69" s="528"/>
      <c r="BT69" s="528"/>
      <c r="BU69" s="528"/>
      <c r="BV69" s="528"/>
      <c r="BW69" s="528"/>
      <c r="BX69" s="528"/>
      <c r="BY69" s="528"/>
      <c r="BZ69" s="528"/>
      <c r="CA69" s="528"/>
      <c r="CB69" s="528"/>
      <c r="CC69" s="528"/>
      <c r="CD69" s="528"/>
      <c r="CE69" s="528"/>
      <c r="CF69" s="528"/>
      <c r="CG69" s="528"/>
      <c r="CH69" s="528"/>
      <c r="CI69" s="528"/>
      <c r="CJ69" s="528"/>
      <c r="CK69" s="528"/>
      <c r="CL69" s="528"/>
      <c r="CM69" s="528"/>
      <c r="CN69" s="528"/>
      <c r="CO69" s="528"/>
      <c r="CP69" s="528"/>
      <c r="CQ69" s="528"/>
      <c r="CR69" s="528"/>
      <c r="CS69" s="528"/>
      <c r="CT69" s="528"/>
      <c r="CU69" s="528"/>
      <c r="CV69" s="528"/>
      <c r="CW69" s="528"/>
      <c r="CX69" s="528"/>
      <c r="CY69" s="528"/>
      <c r="CZ69" s="528"/>
      <c r="DA69" s="528"/>
      <c r="DB69" s="528"/>
      <c r="DC69" s="528"/>
      <c r="DD69" s="528"/>
      <c r="DE69" s="528"/>
      <c r="DF69" s="528"/>
      <c r="DG69" s="528"/>
      <c r="DH69" s="528"/>
      <c r="DI69" s="528"/>
      <c r="DJ69" s="528"/>
      <c r="DK69" s="528"/>
      <c r="DL69" s="528"/>
      <c r="DM69" s="528"/>
      <c r="DN69" s="528"/>
      <c r="DO69" s="528"/>
      <c r="DP69" s="528"/>
      <c r="DQ69" s="528"/>
      <c r="DR69" s="528"/>
      <c r="DS69" s="528"/>
      <c r="DT69" s="528"/>
      <c r="DU69" s="528"/>
      <c r="DV69" s="528"/>
      <c r="DW69" s="528"/>
      <c r="DX69" s="528"/>
      <c r="DY69" s="528"/>
      <c r="DZ69" s="528"/>
      <c r="EA69" s="528"/>
      <c r="EB69" s="528"/>
      <c r="EC69" s="528"/>
      <c r="ED69" s="528"/>
      <c r="EE69" s="528"/>
      <c r="EF69" s="528"/>
      <c r="EG69" s="528"/>
      <c r="EH69" s="528"/>
      <c r="EI69" s="528"/>
      <c r="EJ69" s="528"/>
      <c r="EK69" s="528"/>
      <c r="EL69" s="528"/>
      <c r="EM69" s="528"/>
      <c r="EN69" s="528"/>
      <c r="EO69" s="528"/>
      <c r="EP69" s="528"/>
      <c r="EQ69" s="528"/>
      <c r="ER69" s="528"/>
      <c r="ES69" s="528"/>
      <c r="ET69" s="528"/>
      <c r="EU69" s="528"/>
      <c r="EV69" s="528"/>
      <c r="EW69" s="528"/>
      <c r="EX69" s="528"/>
      <c r="EY69" s="528"/>
      <c r="EZ69" s="528"/>
      <c r="FA69" s="528"/>
      <c r="FB69" s="528"/>
      <c r="FC69" s="528"/>
      <c r="FD69" s="528"/>
      <c r="FE69" s="528"/>
      <c r="FF69" s="528"/>
      <c r="FG69" s="528"/>
      <c r="FH69" s="528"/>
      <c r="FI69" s="528"/>
      <c r="FJ69" s="528"/>
      <c r="FK69" s="528"/>
      <c r="FL69" s="528"/>
      <c r="FM69" s="528"/>
      <c r="FN69" s="528"/>
      <c r="FO69" s="528"/>
      <c r="FP69" s="528"/>
      <c r="FQ69" s="528"/>
      <c r="FR69" s="528"/>
      <c r="FS69" s="528"/>
      <c r="FT69" s="528"/>
      <c r="FU69" s="528"/>
      <c r="FV69" s="528"/>
      <c r="FW69" s="528"/>
      <c r="FX69" s="528"/>
      <c r="FY69" s="528"/>
      <c r="FZ69" s="528"/>
      <c r="GA69" s="528"/>
      <c r="GB69" s="528"/>
      <c r="GC69" s="528"/>
      <c r="GD69" s="528"/>
      <c r="GE69" s="528"/>
      <c r="GF69" s="528"/>
      <c r="GG69" s="528"/>
      <c r="GH69" s="528"/>
      <c r="GI69" s="528"/>
      <c r="GJ69" s="528"/>
      <c r="GK69" s="528"/>
      <c r="GL69" s="528"/>
      <c r="GM69" s="528"/>
      <c r="GN69" s="528"/>
    </row>
    <row r="70" spans="1:196" s="543" customFormat="1" ht="12.75" customHeight="1" x14ac:dyDescent="0.25">
      <c r="A70" s="595"/>
      <c r="B70" s="611"/>
      <c r="C70" s="440" t="s">
        <v>2126</v>
      </c>
      <c r="D70" s="440" t="s">
        <v>2334</v>
      </c>
      <c r="E70" s="616"/>
      <c r="F70" s="613"/>
      <c r="G70" s="595"/>
      <c r="H70" s="595"/>
      <c r="I70" s="646">
        <v>13.666335065534033</v>
      </c>
      <c r="J70" s="645"/>
      <c r="K70" s="645"/>
      <c r="L70" s="647">
        <v>13.142174432497013</v>
      </c>
      <c r="M70" s="647"/>
      <c r="N70" s="647">
        <v>21.05862265224815</v>
      </c>
      <c r="O70" s="647"/>
      <c r="P70" s="647">
        <v>26.616915422885572</v>
      </c>
      <c r="Q70" s="647"/>
      <c r="R70" s="647">
        <v>17.495626093476631</v>
      </c>
      <c r="S70" s="647"/>
      <c r="T70" s="647">
        <v>12.332145793368046</v>
      </c>
      <c r="U70" s="647"/>
      <c r="V70" s="647">
        <v>4.5387495744922273</v>
      </c>
      <c r="W70" s="528"/>
      <c r="X70" s="597"/>
      <c r="Y70" s="528"/>
      <c r="Z70" s="528"/>
      <c r="AA70" s="528"/>
      <c r="AB70" s="528"/>
      <c r="AC70" s="528"/>
      <c r="AD70" s="528"/>
      <c r="AE70" s="528"/>
      <c r="AF70" s="528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8"/>
      <c r="AU70" s="528"/>
      <c r="AV70" s="528"/>
      <c r="AW70" s="528"/>
      <c r="AX70" s="528"/>
      <c r="AY70" s="528"/>
      <c r="AZ70" s="528"/>
      <c r="BA70" s="528"/>
      <c r="BB70" s="528"/>
      <c r="BC70" s="528"/>
      <c r="BD70" s="528"/>
      <c r="BE70" s="528"/>
      <c r="BF70" s="528"/>
      <c r="BG70" s="528"/>
      <c r="BH70" s="528"/>
      <c r="BI70" s="528"/>
      <c r="BJ70" s="528"/>
      <c r="BK70" s="528"/>
      <c r="BL70" s="528"/>
      <c r="BM70" s="528"/>
      <c r="BN70" s="528"/>
      <c r="BO70" s="528"/>
      <c r="BP70" s="528"/>
      <c r="BQ70" s="528"/>
      <c r="BR70" s="528"/>
      <c r="BS70" s="528"/>
      <c r="BT70" s="528"/>
      <c r="BU70" s="528"/>
      <c r="BV70" s="528"/>
      <c r="BW70" s="528"/>
      <c r="BX70" s="528"/>
      <c r="BY70" s="528"/>
      <c r="BZ70" s="528"/>
      <c r="CA70" s="528"/>
      <c r="CB70" s="528"/>
      <c r="CC70" s="528"/>
      <c r="CD70" s="528"/>
      <c r="CE70" s="528"/>
      <c r="CF70" s="528"/>
      <c r="CG70" s="528"/>
      <c r="CH70" s="528"/>
      <c r="CI70" s="528"/>
      <c r="CJ70" s="528"/>
      <c r="CK70" s="528"/>
      <c r="CL70" s="528"/>
      <c r="CM70" s="528"/>
      <c r="CN70" s="528"/>
      <c r="CO70" s="528"/>
      <c r="CP70" s="528"/>
      <c r="CQ70" s="528"/>
      <c r="CR70" s="528"/>
      <c r="CS70" s="528"/>
      <c r="CT70" s="528"/>
      <c r="CU70" s="528"/>
      <c r="CV70" s="528"/>
      <c r="CW70" s="528"/>
      <c r="CX70" s="528"/>
      <c r="CY70" s="528"/>
      <c r="CZ70" s="528"/>
      <c r="DA70" s="528"/>
      <c r="DB70" s="528"/>
      <c r="DC70" s="528"/>
      <c r="DD70" s="528"/>
      <c r="DE70" s="528"/>
      <c r="DF70" s="528"/>
      <c r="DG70" s="528"/>
      <c r="DH70" s="528"/>
      <c r="DI70" s="528"/>
      <c r="DJ70" s="528"/>
      <c r="DK70" s="528"/>
      <c r="DL70" s="528"/>
      <c r="DM70" s="528"/>
      <c r="DN70" s="528"/>
      <c r="DO70" s="528"/>
      <c r="DP70" s="528"/>
      <c r="DQ70" s="528"/>
      <c r="DR70" s="528"/>
      <c r="DS70" s="528"/>
      <c r="DT70" s="528"/>
      <c r="DU70" s="528"/>
      <c r="DV70" s="528"/>
      <c r="DW70" s="528"/>
      <c r="DX70" s="528"/>
      <c r="DY70" s="528"/>
      <c r="DZ70" s="528"/>
      <c r="EA70" s="528"/>
      <c r="EB70" s="528"/>
      <c r="EC70" s="528"/>
      <c r="ED70" s="528"/>
      <c r="EE70" s="528"/>
      <c r="EF70" s="528"/>
      <c r="EG70" s="528"/>
      <c r="EH70" s="528"/>
      <c r="EI70" s="528"/>
      <c r="EJ70" s="528"/>
      <c r="EK70" s="528"/>
      <c r="EL70" s="528"/>
      <c r="EM70" s="528"/>
      <c r="EN70" s="528"/>
      <c r="EO70" s="528"/>
      <c r="EP70" s="528"/>
      <c r="EQ70" s="528"/>
      <c r="ER70" s="528"/>
      <c r="ES70" s="528"/>
      <c r="ET70" s="528"/>
      <c r="EU70" s="528"/>
      <c r="EV70" s="528"/>
      <c r="EW70" s="528"/>
      <c r="EX70" s="528"/>
      <c r="EY70" s="528"/>
      <c r="EZ70" s="528"/>
      <c r="FA70" s="528"/>
      <c r="FB70" s="528"/>
      <c r="FC70" s="528"/>
      <c r="FD70" s="528"/>
      <c r="FE70" s="528"/>
      <c r="FF70" s="528"/>
      <c r="FG70" s="528"/>
      <c r="FH70" s="528"/>
      <c r="FI70" s="528"/>
      <c r="FJ70" s="528"/>
      <c r="FK70" s="528"/>
      <c r="FL70" s="528"/>
      <c r="FM70" s="528"/>
      <c r="FN70" s="528"/>
      <c r="FO70" s="528"/>
      <c r="FP70" s="528"/>
      <c r="FQ70" s="528"/>
      <c r="FR70" s="528"/>
      <c r="FS70" s="528"/>
      <c r="FT70" s="528"/>
      <c r="FU70" s="528"/>
      <c r="FV70" s="528"/>
      <c r="FW70" s="528"/>
      <c r="FX70" s="528"/>
      <c r="FY70" s="528"/>
      <c r="FZ70" s="528"/>
      <c r="GA70" s="528"/>
      <c r="GB70" s="528"/>
      <c r="GC70" s="528"/>
      <c r="GD70" s="528"/>
      <c r="GE70" s="528"/>
      <c r="GF70" s="528"/>
      <c r="GG70" s="528"/>
      <c r="GH70" s="528"/>
      <c r="GI70" s="528"/>
      <c r="GJ70" s="528"/>
      <c r="GK70" s="528"/>
      <c r="GL70" s="528"/>
      <c r="GM70" s="528"/>
      <c r="GN70" s="528"/>
    </row>
    <row r="71" spans="1:196" s="543" customFormat="1" ht="12.75" customHeight="1" x14ac:dyDescent="0.25">
      <c r="A71" s="595"/>
      <c r="B71" s="611"/>
      <c r="C71" s="440" t="s">
        <v>2127</v>
      </c>
      <c r="D71" s="440" t="s">
        <v>2128</v>
      </c>
      <c r="E71" s="616"/>
      <c r="F71" s="613"/>
      <c r="G71" s="595"/>
      <c r="H71" s="595"/>
      <c r="I71" s="646">
        <v>12.485153441478051</v>
      </c>
      <c r="J71" s="645"/>
      <c r="K71" s="645"/>
      <c r="L71" s="647">
        <v>10.159651669085632</v>
      </c>
      <c r="M71" s="647"/>
      <c r="N71" s="647">
        <v>23.281596452328159</v>
      </c>
      <c r="O71" s="647"/>
      <c r="P71" s="647">
        <v>22.454763461957707</v>
      </c>
      <c r="Q71" s="647"/>
      <c r="R71" s="647">
        <v>14.92855619535082</v>
      </c>
      <c r="S71" s="647"/>
      <c r="T71" s="647">
        <v>13.10554645448163</v>
      </c>
      <c r="U71" s="647"/>
      <c r="V71" s="647">
        <v>4.1828198326872066</v>
      </c>
      <c r="W71" s="528"/>
      <c r="X71" s="597"/>
      <c r="Y71" s="528"/>
      <c r="Z71" s="528"/>
      <c r="AA71" s="528"/>
      <c r="AB71" s="528"/>
      <c r="AC71" s="528"/>
      <c r="AD71" s="528"/>
      <c r="AE71" s="528"/>
      <c r="AF71" s="528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8"/>
      <c r="AU71" s="528"/>
      <c r="AV71" s="528"/>
      <c r="AW71" s="528"/>
      <c r="AX71" s="528"/>
      <c r="AY71" s="528"/>
      <c r="AZ71" s="528"/>
      <c r="BA71" s="528"/>
      <c r="BB71" s="528"/>
      <c r="BC71" s="528"/>
      <c r="BD71" s="528"/>
      <c r="BE71" s="528"/>
      <c r="BF71" s="528"/>
      <c r="BG71" s="528"/>
      <c r="BH71" s="528"/>
      <c r="BI71" s="528"/>
      <c r="BJ71" s="528"/>
      <c r="BK71" s="528"/>
      <c r="BL71" s="528"/>
      <c r="BM71" s="528"/>
      <c r="BN71" s="528"/>
      <c r="BO71" s="528"/>
      <c r="BP71" s="528"/>
      <c r="BQ71" s="528"/>
      <c r="BR71" s="528"/>
      <c r="BS71" s="528"/>
      <c r="BT71" s="528"/>
      <c r="BU71" s="528"/>
      <c r="BV71" s="528"/>
      <c r="BW71" s="528"/>
      <c r="BX71" s="528"/>
      <c r="BY71" s="528"/>
      <c r="BZ71" s="528"/>
      <c r="CA71" s="528"/>
      <c r="CB71" s="528"/>
      <c r="CC71" s="528"/>
      <c r="CD71" s="528"/>
      <c r="CE71" s="528"/>
      <c r="CF71" s="528"/>
      <c r="CG71" s="528"/>
      <c r="CH71" s="528"/>
      <c r="CI71" s="528"/>
      <c r="CJ71" s="528"/>
      <c r="CK71" s="528"/>
      <c r="CL71" s="528"/>
      <c r="CM71" s="528"/>
      <c r="CN71" s="528"/>
      <c r="CO71" s="528"/>
      <c r="CP71" s="528"/>
      <c r="CQ71" s="528"/>
      <c r="CR71" s="528"/>
      <c r="CS71" s="528"/>
      <c r="CT71" s="528"/>
      <c r="CU71" s="528"/>
      <c r="CV71" s="528"/>
      <c r="CW71" s="528"/>
      <c r="CX71" s="528"/>
      <c r="CY71" s="528"/>
      <c r="CZ71" s="528"/>
      <c r="DA71" s="528"/>
      <c r="DB71" s="528"/>
      <c r="DC71" s="528"/>
      <c r="DD71" s="528"/>
      <c r="DE71" s="528"/>
      <c r="DF71" s="528"/>
      <c r="DG71" s="528"/>
      <c r="DH71" s="528"/>
      <c r="DI71" s="528"/>
      <c r="DJ71" s="528"/>
      <c r="DK71" s="528"/>
      <c r="DL71" s="528"/>
      <c r="DM71" s="528"/>
      <c r="DN71" s="528"/>
      <c r="DO71" s="528"/>
      <c r="DP71" s="528"/>
      <c r="DQ71" s="528"/>
      <c r="DR71" s="528"/>
      <c r="DS71" s="528"/>
      <c r="DT71" s="528"/>
      <c r="DU71" s="528"/>
      <c r="DV71" s="528"/>
      <c r="DW71" s="528"/>
      <c r="DX71" s="528"/>
      <c r="DY71" s="528"/>
      <c r="DZ71" s="528"/>
      <c r="EA71" s="528"/>
      <c r="EB71" s="528"/>
      <c r="EC71" s="528"/>
      <c r="ED71" s="528"/>
      <c r="EE71" s="528"/>
      <c r="EF71" s="528"/>
      <c r="EG71" s="528"/>
      <c r="EH71" s="528"/>
      <c r="EI71" s="528"/>
      <c r="EJ71" s="528"/>
      <c r="EK71" s="528"/>
      <c r="EL71" s="528"/>
      <c r="EM71" s="528"/>
      <c r="EN71" s="528"/>
      <c r="EO71" s="528"/>
      <c r="EP71" s="528"/>
      <c r="EQ71" s="528"/>
      <c r="ER71" s="528"/>
      <c r="ES71" s="528"/>
      <c r="ET71" s="528"/>
      <c r="EU71" s="528"/>
      <c r="EV71" s="528"/>
      <c r="EW71" s="528"/>
      <c r="EX71" s="528"/>
      <c r="EY71" s="528"/>
      <c r="EZ71" s="528"/>
      <c r="FA71" s="528"/>
      <c r="FB71" s="528"/>
      <c r="FC71" s="528"/>
      <c r="FD71" s="528"/>
      <c r="FE71" s="528"/>
      <c r="FF71" s="528"/>
      <c r="FG71" s="528"/>
      <c r="FH71" s="528"/>
      <c r="FI71" s="528"/>
      <c r="FJ71" s="528"/>
      <c r="FK71" s="528"/>
      <c r="FL71" s="528"/>
      <c r="FM71" s="528"/>
      <c r="FN71" s="528"/>
      <c r="FO71" s="528"/>
      <c r="FP71" s="528"/>
      <c r="FQ71" s="528"/>
      <c r="FR71" s="528"/>
      <c r="FS71" s="528"/>
      <c r="FT71" s="528"/>
      <c r="FU71" s="528"/>
      <c r="FV71" s="528"/>
      <c r="FW71" s="528"/>
      <c r="FX71" s="528"/>
      <c r="FY71" s="528"/>
      <c r="FZ71" s="528"/>
      <c r="GA71" s="528"/>
      <c r="GB71" s="528"/>
      <c r="GC71" s="528"/>
      <c r="GD71" s="528"/>
      <c r="GE71" s="528"/>
      <c r="GF71" s="528"/>
      <c r="GG71" s="528"/>
      <c r="GH71" s="528"/>
      <c r="GI71" s="528"/>
      <c r="GJ71" s="528"/>
      <c r="GK71" s="528"/>
      <c r="GL71" s="528"/>
      <c r="GM71" s="528"/>
      <c r="GN71" s="528"/>
    </row>
    <row r="72" spans="1:196" s="543" customFormat="1" ht="12.75" customHeight="1" x14ac:dyDescent="0.25">
      <c r="A72" s="595"/>
      <c r="B72" s="611"/>
      <c r="C72" s="440" t="s">
        <v>2129</v>
      </c>
      <c r="D72" s="440" t="s">
        <v>2335</v>
      </c>
      <c r="E72" s="616"/>
      <c r="F72" s="613"/>
      <c r="G72" s="595"/>
      <c r="H72" s="595"/>
      <c r="I72" s="646">
        <v>14.335357496280213</v>
      </c>
      <c r="J72" s="645"/>
      <c r="K72" s="645"/>
      <c r="L72" s="647">
        <v>14.210086375034829</v>
      </c>
      <c r="M72" s="647"/>
      <c r="N72" s="647">
        <v>20.3125</v>
      </c>
      <c r="O72" s="647"/>
      <c r="P72" s="647">
        <v>27.379185221837375</v>
      </c>
      <c r="Q72" s="647"/>
      <c r="R72" s="647">
        <v>17.95472287275566</v>
      </c>
      <c r="S72" s="647"/>
      <c r="T72" s="647">
        <v>13.463480309660047</v>
      </c>
      <c r="U72" s="647"/>
      <c r="V72" s="647">
        <v>5.0053086607007433</v>
      </c>
      <c r="W72" s="528"/>
      <c r="X72" s="597"/>
      <c r="Y72" s="528"/>
      <c r="Z72" s="528"/>
      <c r="AA72" s="528"/>
      <c r="AB72" s="528"/>
      <c r="AC72" s="528"/>
      <c r="AD72" s="528"/>
      <c r="AE72" s="528"/>
      <c r="AF72" s="528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8"/>
      <c r="AU72" s="528"/>
      <c r="AV72" s="528"/>
      <c r="AW72" s="528"/>
      <c r="AX72" s="528"/>
      <c r="AY72" s="528"/>
      <c r="AZ72" s="528"/>
      <c r="BA72" s="528"/>
      <c r="BB72" s="528"/>
      <c r="BC72" s="528"/>
      <c r="BD72" s="528"/>
      <c r="BE72" s="528"/>
      <c r="BF72" s="528"/>
      <c r="BG72" s="528"/>
      <c r="BH72" s="528"/>
      <c r="BI72" s="528"/>
      <c r="BJ72" s="528"/>
      <c r="BK72" s="528"/>
      <c r="BL72" s="528"/>
      <c r="BM72" s="528"/>
      <c r="BN72" s="528"/>
      <c r="BO72" s="528"/>
      <c r="BP72" s="528"/>
      <c r="BQ72" s="528"/>
      <c r="BR72" s="528"/>
      <c r="BS72" s="528"/>
      <c r="BT72" s="528"/>
      <c r="BU72" s="528"/>
      <c r="BV72" s="528"/>
      <c r="BW72" s="528"/>
      <c r="BX72" s="528"/>
      <c r="BY72" s="528"/>
      <c r="BZ72" s="528"/>
      <c r="CA72" s="528"/>
      <c r="CB72" s="528"/>
      <c r="CC72" s="528"/>
      <c r="CD72" s="528"/>
      <c r="CE72" s="528"/>
      <c r="CF72" s="528"/>
      <c r="CG72" s="528"/>
      <c r="CH72" s="528"/>
      <c r="CI72" s="528"/>
      <c r="CJ72" s="528"/>
      <c r="CK72" s="528"/>
      <c r="CL72" s="528"/>
      <c r="CM72" s="528"/>
      <c r="CN72" s="528"/>
      <c r="CO72" s="528"/>
      <c r="CP72" s="528"/>
      <c r="CQ72" s="528"/>
      <c r="CR72" s="528"/>
      <c r="CS72" s="528"/>
      <c r="CT72" s="528"/>
      <c r="CU72" s="528"/>
      <c r="CV72" s="528"/>
      <c r="CW72" s="528"/>
      <c r="CX72" s="528"/>
      <c r="CY72" s="528"/>
      <c r="CZ72" s="528"/>
      <c r="DA72" s="528"/>
      <c r="DB72" s="528"/>
      <c r="DC72" s="528"/>
      <c r="DD72" s="528"/>
      <c r="DE72" s="528"/>
      <c r="DF72" s="528"/>
      <c r="DG72" s="528"/>
      <c r="DH72" s="528"/>
      <c r="DI72" s="528"/>
      <c r="DJ72" s="528"/>
      <c r="DK72" s="528"/>
      <c r="DL72" s="528"/>
      <c r="DM72" s="528"/>
      <c r="DN72" s="528"/>
      <c r="DO72" s="528"/>
      <c r="DP72" s="528"/>
      <c r="DQ72" s="528"/>
      <c r="DR72" s="528"/>
      <c r="DS72" s="528"/>
      <c r="DT72" s="528"/>
      <c r="DU72" s="528"/>
      <c r="DV72" s="528"/>
      <c r="DW72" s="528"/>
      <c r="DX72" s="528"/>
      <c r="DY72" s="528"/>
      <c r="DZ72" s="528"/>
      <c r="EA72" s="528"/>
      <c r="EB72" s="528"/>
      <c r="EC72" s="528"/>
      <c r="ED72" s="528"/>
      <c r="EE72" s="528"/>
      <c r="EF72" s="528"/>
      <c r="EG72" s="528"/>
      <c r="EH72" s="528"/>
      <c r="EI72" s="528"/>
      <c r="EJ72" s="528"/>
      <c r="EK72" s="528"/>
      <c r="EL72" s="528"/>
      <c r="EM72" s="528"/>
      <c r="EN72" s="528"/>
      <c r="EO72" s="528"/>
      <c r="EP72" s="528"/>
      <c r="EQ72" s="528"/>
      <c r="ER72" s="528"/>
      <c r="ES72" s="528"/>
      <c r="ET72" s="528"/>
      <c r="EU72" s="528"/>
      <c r="EV72" s="528"/>
      <c r="EW72" s="528"/>
      <c r="EX72" s="528"/>
      <c r="EY72" s="528"/>
      <c r="EZ72" s="528"/>
      <c r="FA72" s="528"/>
      <c r="FB72" s="528"/>
      <c r="FC72" s="528"/>
      <c r="FD72" s="528"/>
      <c r="FE72" s="528"/>
      <c r="FF72" s="528"/>
      <c r="FG72" s="528"/>
      <c r="FH72" s="528"/>
      <c r="FI72" s="528"/>
      <c r="FJ72" s="528"/>
      <c r="FK72" s="528"/>
      <c r="FL72" s="528"/>
      <c r="FM72" s="528"/>
      <c r="FN72" s="528"/>
      <c r="FO72" s="528"/>
      <c r="FP72" s="528"/>
      <c r="FQ72" s="528"/>
      <c r="FR72" s="528"/>
      <c r="FS72" s="528"/>
      <c r="FT72" s="528"/>
      <c r="FU72" s="528"/>
      <c r="FV72" s="528"/>
      <c r="FW72" s="528"/>
      <c r="FX72" s="528"/>
      <c r="FY72" s="528"/>
      <c r="FZ72" s="528"/>
      <c r="GA72" s="528"/>
      <c r="GB72" s="528"/>
      <c r="GC72" s="528"/>
      <c r="GD72" s="528"/>
      <c r="GE72" s="528"/>
      <c r="GF72" s="528"/>
      <c r="GG72" s="528"/>
      <c r="GH72" s="528"/>
      <c r="GI72" s="528"/>
      <c r="GJ72" s="528"/>
      <c r="GK72" s="528"/>
      <c r="GL72" s="528"/>
      <c r="GM72" s="528"/>
      <c r="GN72" s="528"/>
    </row>
    <row r="73" spans="1:196" s="543" customFormat="1" ht="12.75" customHeight="1" x14ac:dyDescent="0.25">
      <c r="A73" s="595"/>
      <c r="B73" s="611"/>
      <c r="C73" s="440" t="s">
        <v>2130</v>
      </c>
      <c r="D73" s="440" t="s">
        <v>2131</v>
      </c>
      <c r="E73" s="616"/>
      <c r="F73" s="613"/>
      <c r="G73" s="595"/>
      <c r="H73" s="595"/>
      <c r="I73" s="646">
        <v>14.634494444152011</v>
      </c>
      <c r="J73" s="645"/>
      <c r="K73" s="645"/>
      <c r="L73" s="647">
        <v>19.777503090234855</v>
      </c>
      <c r="M73" s="647"/>
      <c r="N73" s="647">
        <v>23.408732246186219</v>
      </c>
      <c r="O73" s="647"/>
      <c r="P73" s="647">
        <v>24.83646770237122</v>
      </c>
      <c r="Q73" s="647"/>
      <c r="R73" s="647">
        <v>19.157994323557237</v>
      </c>
      <c r="S73" s="647"/>
      <c r="T73" s="647">
        <v>13.933415536374847</v>
      </c>
      <c r="U73" s="647"/>
      <c r="V73" s="647">
        <v>4.2030051486813074</v>
      </c>
      <c r="W73" s="528"/>
      <c r="X73" s="597"/>
      <c r="Y73" s="528"/>
      <c r="Z73" s="528"/>
      <c r="AA73" s="528"/>
      <c r="AB73" s="528"/>
      <c r="AC73" s="528"/>
      <c r="AD73" s="528"/>
      <c r="AE73" s="528"/>
      <c r="AF73" s="528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8"/>
      <c r="AU73" s="528"/>
      <c r="AV73" s="528"/>
      <c r="AW73" s="528"/>
      <c r="AX73" s="528"/>
      <c r="AY73" s="528"/>
      <c r="AZ73" s="528"/>
      <c r="BA73" s="528"/>
      <c r="BB73" s="528"/>
      <c r="BC73" s="528"/>
      <c r="BD73" s="528"/>
      <c r="BE73" s="528"/>
      <c r="BF73" s="528"/>
      <c r="BG73" s="528"/>
      <c r="BH73" s="528"/>
      <c r="BI73" s="528"/>
      <c r="BJ73" s="528"/>
      <c r="BK73" s="528"/>
      <c r="BL73" s="528"/>
      <c r="BM73" s="528"/>
      <c r="BN73" s="528"/>
      <c r="BO73" s="528"/>
      <c r="BP73" s="528"/>
      <c r="BQ73" s="528"/>
      <c r="BR73" s="528"/>
      <c r="BS73" s="528"/>
      <c r="BT73" s="528"/>
      <c r="BU73" s="528"/>
      <c r="BV73" s="528"/>
      <c r="BW73" s="528"/>
      <c r="BX73" s="528"/>
      <c r="BY73" s="528"/>
      <c r="BZ73" s="528"/>
      <c r="CA73" s="528"/>
      <c r="CB73" s="528"/>
      <c r="CC73" s="528"/>
      <c r="CD73" s="528"/>
      <c r="CE73" s="528"/>
      <c r="CF73" s="528"/>
      <c r="CG73" s="528"/>
      <c r="CH73" s="528"/>
      <c r="CI73" s="528"/>
      <c r="CJ73" s="528"/>
      <c r="CK73" s="528"/>
      <c r="CL73" s="528"/>
      <c r="CM73" s="528"/>
      <c r="CN73" s="528"/>
      <c r="CO73" s="528"/>
      <c r="CP73" s="528"/>
      <c r="CQ73" s="528"/>
      <c r="CR73" s="528"/>
      <c r="CS73" s="528"/>
      <c r="CT73" s="528"/>
      <c r="CU73" s="528"/>
      <c r="CV73" s="528"/>
      <c r="CW73" s="528"/>
      <c r="CX73" s="528"/>
      <c r="CY73" s="528"/>
      <c r="CZ73" s="528"/>
      <c r="DA73" s="528"/>
      <c r="DB73" s="528"/>
      <c r="DC73" s="528"/>
      <c r="DD73" s="528"/>
      <c r="DE73" s="528"/>
      <c r="DF73" s="528"/>
      <c r="DG73" s="528"/>
      <c r="DH73" s="528"/>
      <c r="DI73" s="528"/>
      <c r="DJ73" s="528"/>
      <c r="DK73" s="528"/>
      <c r="DL73" s="528"/>
      <c r="DM73" s="528"/>
      <c r="DN73" s="528"/>
      <c r="DO73" s="528"/>
      <c r="DP73" s="528"/>
      <c r="DQ73" s="528"/>
      <c r="DR73" s="528"/>
      <c r="DS73" s="528"/>
      <c r="DT73" s="528"/>
      <c r="DU73" s="528"/>
      <c r="DV73" s="528"/>
      <c r="DW73" s="528"/>
      <c r="DX73" s="528"/>
      <c r="DY73" s="528"/>
      <c r="DZ73" s="528"/>
      <c r="EA73" s="528"/>
      <c r="EB73" s="528"/>
      <c r="EC73" s="528"/>
      <c r="ED73" s="528"/>
      <c r="EE73" s="528"/>
      <c r="EF73" s="528"/>
      <c r="EG73" s="528"/>
      <c r="EH73" s="528"/>
      <c r="EI73" s="528"/>
      <c r="EJ73" s="528"/>
      <c r="EK73" s="528"/>
      <c r="EL73" s="528"/>
      <c r="EM73" s="528"/>
      <c r="EN73" s="528"/>
      <c r="EO73" s="528"/>
      <c r="EP73" s="528"/>
      <c r="EQ73" s="528"/>
      <c r="ER73" s="528"/>
      <c r="ES73" s="528"/>
      <c r="ET73" s="528"/>
      <c r="EU73" s="528"/>
      <c r="EV73" s="528"/>
      <c r="EW73" s="528"/>
      <c r="EX73" s="528"/>
      <c r="EY73" s="528"/>
      <c r="EZ73" s="528"/>
      <c r="FA73" s="528"/>
      <c r="FB73" s="528"/>
      <c r="FC73" s="528"/>
      <c r="FD73" s="528"/>
      <c r="FE73" s="528"/>
      <c r="FF73" s="528"/>
      <c r="FG73" s="528"/>
      <c r="FH73" s="528"/>
      <c r="FI73" s="528"/>
      <c r="FJ73" s="528"/>
      <c r="FK73" s="528"/>
      <c r="FL73" s="528"/>
      <c r="FM73" s="528"/>
      <c r="FN73" s="528"/>
      <c r="FO73" s="528"/>
      <c r="FP73" s="528"/>
      <c r="FQ73" s="528"/>
      <c r="FR73" s="528"/>
      <c r="FS73" s="528"/>
      <c r="FT73" s="528"/>
      <c r="FU73" s="528"/>
      <c r="FV73" s="528"/>
      <c r="FW73" s="528"/>
      <c r="FX73" s="528"/>
      <c r="FY73" s="528"/>
      <c r="FZ73" s="528"/>
      <c r="GA73" s="528"/>
      <c r="GB73" s="528"/>
      <c r="GC73" s="528"/>
      <c r="GD73" s="528"/>
      <c r="GE73" s="528"/>
      <c r="GF73" s="528"/>
      <c r="GG73" s="528"/>
      <c r="GH73" s="528"/>
      <c r="GI73" s="528"/>
      <c r="GJ73" s="528"/>
      <c r="GK73" s="528"/>
      <c r="GL73" s="528"/>
      <c r="GM73" s="528"/>
      <c r="GN73" s="528"/>
    </row>
    <row r="74" spans="1:196" s="543" customFormat="1" ht="6.75" customHeight="1" x14ac:dyDescent="0.25">
      <c r="A74" s="595"/>
      <c r="B74" s="611"/>
      <c r="C74" s="440"/>
      <c r="D74" s="440"/>
      <c r="E74" s="616"/>
      <c r="F74" s="613"/>
      <c r="G74" s="595"/>
      <c r="H74" s="595"/>
      <c r="I74" s="646"/>
      <c r="J74" s="645"/>
      <c r="K74" s="645"/>
      <c r="L74" s="647"/>
      <c r="M74" s="647"/>
      <c r="N74" s="647"/>
      <c r="O74" s="647"/>
      <c r="P74" s="647"/>
      <c r="Q74" s="647"/>
      <c r="R74" s="647"/>
      <c r="S74" s="647"/>
      <c r="T74" s="647"/>
      <c r="U74" s="647"/>
      <c r="V74" s="647"/>
      <c r="W74" s="528"/>
      <c r="X74" s="597"/>
      <c r="Y74" s="528"/>
      <c r="Z74" s="528"/>
      <c r="AA74" s="528"/>
      <c r="AB74" s="528"/>
      <c r="AC74" s="528"/>
      <c r="AD74" s="528"/>
      <c r="AE74" s="528"/>
      <c r="AF74" s="528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8"/>
      <c r="AU74" s="528"/>
      <c r="AV74" s="528"/>
      <c r="AW74" s="528"/>
      <c r="AX74" s="528"/>
      <c r="AY74" s="528"/>
      <c r="AZ74" s="528"/>
      <c r="BA74" s="528"/>
      <c r="BB74" s="528"/>
      <c r="BC74" s="528"/>
      <c r="BD74" s="528"/>
      <c r="BE74" s="528"/>
      <c r="BF74" s="528"/>
      <c r="BG74" s="528"/>
      <c r="BH74" s="528"/>
      <c r="BI74" s="528"/>
      <c r="BJ74" s="528"/>
      <c r="BK74" s="528"/>
      <c r="BL74" s="528"/>
      <c r="BM74" s="528"/>
      <c r="BN74" s="528"/>
      <c r="BO74" s="528"/>
      <c r="BP74" s="528"/>
      <c r="BQ74" s="528"/>
      <c r="BR74" s="528"/>
      <c r="BS74" s="528"/>
      <c r="BT74" s="528"/>
      <c r="BU74" s="528"/>
      <c r="BV74" s="528"/>
      <c r="BW74" s="528"/>
      <c r="BX74" s="528"/>
      <c r="BY74" s="528"/>
      <c r="BZ74" s="528"/>
      <c r="CA74" s="528"/>
      <c r="CB74" s="528"/>
      <c r="CC74" s="528"/>
      <c r="CD74" s="528"/>
      <c r="CE74" s="528"/>
      <c r="CF74" s="528"/>
      <c r="CG74" s="528"/>
      <c r="CH74" s="528"/>
      <c r="CI74" s="528"/>
      <c r="CJ74" s="528"/>
      <c r="CK74" s="528"/>
      <c r="CL74" s="528"/>
      <c r="CM74" s="528"/>
      <c r="CN74" s="528"/>
      <c r="CO74" s="528"/>
      <c r="CP74" s="528"/>
      <c r="CQ74" s="528"/>
      <c r="CR74" s="528"/>
      <c r="CS74" s="528"/>
      <c r="CT74" s="528"/>
      <c r="CU74" s="528"/>
      <c r="CV74" s="528"/>
      <c r="CW74" s="528"/>
      <c r="CX74" s="528"/>
      <c r="CY74" s="528"/>
      <c r="CZ74" s="528"/>
      <c r="DA74" s="528"/>
      <c r="DB74" s="528"/>
      <c r="DC74" s="528"/>
      <c r="DD74" s="528"/>
      <c r="DE74" s="528"/>
      <c r="DF74" s="528"/>
      <c r="DG74" s="528"/>
      <c r="DH74" s="528"/>
      <c r="DI74" s="528"/>
      <c r="DJ74" s="528"/>
      <c r="DK74" s="528"/>
      <c r="DL74" s="528"/>
      <c r="DM74" s="528"/>
      <c r="DN74" s="528"/>
      <c r="DO74" s="528"/>
      <c r="DP74" s="528"/>
      <c r="DQ74" s="528"/>
      <c r="DR74" s="528"/>
      <c r="DS74" s="528"/>
      <c r="DT74" s="528"/>
      <c r="DU74" s="528"/>
      <c r="DV74" s="528"/>
      <c r="DW74" s="528"/>
      <c r="DX74" s="528"/>
      <c r="DY74" s="528"/>
      <c r="DZ74" s="528"/>
      <c r="EA74" s="528"/>
      <c r="EB74" s="528"/>
      <c r="EC74" s="528"/>
      <c r="ED74" s="528"/>
      <c r="EE74" s="528"/>
      <c r="EF74" s="528"/>
      <c r="EG74" s="528"/>
      <c r="EH74" s="528"/>
      <c r="EI74" s="528"/>
      <c r="EJ74" s="528"/>
      <c r="EK74" s="528"/>
      <c r="EL74" s="528"/>
      <c r="EM74" s="528"/>
      <c r="EN74" s="528"/>
      <c r="EO74" s="528"/>
      <c r="EP74" s="528"/>
      <c r="EQ74" s="528"/>
      <c r="ER74" s="528"/>
      <c r="ES74" s="528"/>
      <c r="ET74" s="528"/>
      <c r="EU74" s="528"/>
      <c r="EV74" s="528"/>
      <c r="EW74" s="528"/>
      <c r="EX74" s="528"/>
      <c r="EY74" s="528"/>
      <c r="EZ74" s="528"/>
      <c r="FA74" s="528"/>
      <c r="FB74" s="528"/>
      <c r="FC74" s="528"/>
      <c r="FD74" s="528"/>
      <c r="FE74" s="528"/>
      <c r="FF74" s="528"/>
      <c r="FG74" s="528"/>
      <c r="FH74" s="528"/>
      <c r="FI74" s="528"/>
      <c r="FJ74" s="528"/>
      <c r="FK74" s="528"/>
      <c r="FL74" s="528"/>
      <c r="FM74" s="528"/>
      <c r="FN74" s="528"/>
      <c r="FO74" s="528"/>
      <c r="FP74" s="528"/>
      <c r="FQ74" s="528"/>
      <c r="FR74" s="528"/>
      <c r="FS74" s="528"/>
      <c r="FT74" s="528"/>
      <c r="FU74" s="528"/>
      <c r="FV74" s="528"/>
      <c r="FW74" s="528"/>
      <c r="FX74" s="528"/>
      <c r="FY74" s="528"/>
      <c r="FZ74" s="528"/>
      <c r="GA74" s="528"/>
      <c r="GB74" s="528"/>
      <c r="GC74" s="528"/>
      <c r="GD74" s="528"/>
      <c r="GE74" s="528"/>
      <c r="GF74" s="528"/>
      <c r="GG74" s="528"/>
      <c r="GH74" s="528"/>
      <c r="GI74" s="528"/>
      <c r="GJ74" s="528"/>
      <c r="GK74" s="528"/>
      <c r="GL74" s="528"/>
      <c r="GM74" s="528"/>
      <c r="GN74" s="528"/>
    </row>
    <row r="75" spans="1:196" s="543" customFormat="1" ht="12.75" customHeight="1" x14ac:dyDescent="0.25">
      <c r="A75" s="595"/>
      <c r="B75" s="611" t="s">
        <v>2132</v>
      </c>
      <c r="C75" s="440"/>
      <c r="D75" s="440"/>
      <c r="E75" s="616"/>
      <c r="F75" s="613"/>
      <c r="G75" s="595"/>
      <c r="H75" s="595"/>
      <c r="I75" s="642">
        <v>17.963250209113991</v>
      </c>
      <c r="J75" s="645"/>
      <c r="K75" s="645"/>
      <c r="L75" s="644">
        <v>14.292992188384467</v>
      </c>
      <c r="M75" s="644"/>
      <c r="N75" s="644">
        <v>28.049345061409003</v>
      </c>
      <c r="O75" s="644"/>
      <c r="P75" s="644">
        <v>32.002467455117838</v>
      </c>
      <c r="Q75" s="644"/>
      <c r="R75" s="644">
        <v>24.26751522225036</v>
      </c>
      <c r="S75" s="644"/>
      <c r="T75" s="644">
        <v>17.976709493136589</v>
      </c>
      <c r="U75" s="644"/>
      <c r="V75" s="644">
        <v>6.6805987660140582</v>
      </c>
      <c r="W75" s="528"/>
      <c r="X75" s="597"/>
      <c r="Y75" s="528"/>
      <c r="Z75" s="528"/>
      <c r="AA75" s="528"/>
      <c r="AB75" s="528"/>
      <c r="AC75" s="528"/>
      <c r="AD75" s="528"/>
      <c r="AE75" s="528"/>
      <c r="AF75" s="528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8"/>
      <c r="AU75" s="528"/>
      <c r="AV75" s="528"/>
      <c r="AW75" s="528"/>
      <c r="AX75" s="528"/>
      <c r="AY75" s="528"/>
      <c r="AZ75" s="528"/>
      <c r="BA75" s="528"/>
      <c r="BB75" s="528"/>
      <c r="BC75" s="528"/>
      <c r="BD75" s="528"/>
      <c r="BE75" s="528"/>
      <c r="BF75" s="528"/>
      <c r="BG75" s="528"/>
      <c r="BH75" s="528"/>
      <c r="BI75" s="528"/>
      <c r="BJ75" s="528"/>
      <c r="BK75" s="528"/>
      <c r="BL75" s="528"/>
      <c r="BM75" s="528"/>
      <c r="BN75" s="528"/>
      <c r="BO75" s="528"/>
      <c r="BP75" s="528"/>
      <c r="BQ75" s="528"/>
      <c r="BR75" s="528"/>
      <c r="BS75" s="528"/>
      <c r="BT75" s="528"/>
      <c r="BU75" s="528"/>
      <c r="BV75" s="528"/>
      <c r="BW75" s="528"/>
      <c r="BX75" s="528"/>
      <c r="BY75" s="528"/>
      <c r="BZ75" s="528"/>
      <c r="CA75" s="528"/>
      <c r="CB75" s="528"/>
      <c r="CC75" s="528"/>
      <c r="CD75" s="528"/>
      <c r="CE75" s="528"/>
      <c r="CF75" s="528"/>
      <c r="CG75" s="528"/>
      <c r="CH75" s="528"/>
      <c r="CI75" s="528"/>
      <c r="CJ75" s="528"/>
      <c r="CK75" s="528"/>
      <c r="CL75" s="528"/>
      <c r="CM75" s="528"/>
      <c r="CN75" s="528"/>
      <c r="CO75" s="528"/>
      <c r="CP75" s="528"/>
      <c r="CQ75" s="528"/>
      <c r="CR75" s="528"/>
      <c r="CS75" s="528"/>
      <c r="CT75" s="528"/>
      <c r="CU75" s="528"/>
      <c r="CV75" s="528"/>
      <c r="CW75" s="528"/>
      <c r="CX75" s="528"/>
      <c r="CY75" s="528"/>
      <c r="CZ75" s="528"/>
      <c r="DA75" s="528"/>
      <c r="DB75" s="528"/>
      <c r="DC75" s="528"/>
      <c r="DD75" s="528"/>
      <c r="DE75" s="528"/>
      <c r="DF75" s="528"/>
      <c r="DG75" s="528"/>
      <c r="DH75" s="528"/>
      <c r="DI75" s="528"/>
      <c r="DJ75" s="528"/>
      <c r="DK75" s="528"/>
      <c r="DL75" s="528"/>
      <c r="DM75" s="528"/>
      <c r="DN75" s="528"/>
      <c r="DO75" s="528"/>
      <c r="DP75" s="528"/>
      <c r="DQ75" s="528"/>
      <c r="DR75" s="528"/>
      <c r="DS75" s="528"/>
      <c r="DT75" s="528"/>
      <c r="DU75" s="528"/>
      <c r="DV75" s="528"/>
      <c r="DW75" s="528"/>
      <c r="DX75" s="528"/>
      <c r="DY75" s="528"/>
      <c r="DZ75" s="528"/>
      <c r="EA75" s="528"/>
      <c r="EB75" s="528"/>
      <c r="EC75" s="528"/>
      <c r="ED75" s="528"/>
      <c r="EE75" s="528"/>
      <c r="EF75" s="528"/>
      <c r="EG75" s="528"/>
      <c r="EH75" s="528"/>
      <c r="EI75" s="528"/>
      <c r="EJ75" s="528"/>
      <c r="EK75" s="528"/>
      <c r="EL75" s="528"/>
      <c r="EM75" s="528"/>
      <c r="EN75" s="528"/>
      <c r="EO75" s="528"/>
      <c r="EP75" s="528"/>
      <c r="EQ75" s="528"/>
      <c r="ER75" s="528"/>
      <c r="ES75" s="528"/>
      <c r="ET75" s="528"/>
      <c r="EU75" s="528"/>
      <c r="EV75" s="528"/>
      <c r="EW75" s="528"/>
      <c r="EX75" s="528"/>
      <c r="EY75" s="528"/>
      <c r="EZ75" s="528"/>
      <c r="FA75" s="528"/>
      <c r="FB75" s="528"/>
      <c r="FC75" s="528"/>
      <c r="FD75" s="528"/>
      <c r="FE75" s="528"/>
      <c r="FF75" s="528"/>
      <c r="FG75" s="528"/>
      <c r="FH75" s="528"/>
      <c r="FI75" s="528"/>
      <c r="FJ75" s="528"/>
      <c r="FK75" s="528"/>
      <c r="FL75" s="528"/>
      <c r="FM75" s="528"/>
      <c r="FN75" s="528"/>
      <c r="FO75" s="528"/>
      <c r="FP75" s="528"/>
      <c r="FQ75" s="528"/>
      <c r="FR75" s="528"/>
      <c r="FS75" s="528"/>
      <c r="FT75" s="528"/>
      <c r="FU75" s="528"/>
      <c r="FV75" s="528"/>
      <c r="FW75" s="528"/>
      <c r="FX75" s="528"/>
      <c r="FY75" s="528"/>
      <c r="FZ75" s="528"/>
      <c r="GA75" s="528"/>
      <c r="GB75" s="528"/>
      <c r="GC75" s="528"/>
      <c r="GD75" s="528"/>
      <c r="GE75" s="528"/>
      <c r="GF75" s="528"/>
      <c r="GG75" s="528"/>
      <c r="GH75" s="528"/>
      <c r="GI75" s="528"/>
      <c r="GJ75" s="528"/>
      <c r="GK75" s="528"/>
      <c r="GL75" s="528"/>
      <c r="GM75" s="528"/>
      <c r="GN75" s="528"/>
    </row>
    <row r="76" spans="1:196" s="543" customFormat="1" ht="6.75" customHeight="1" x14ac:dyDescent="0.25">
      <c r="A76" s="595"/>
      <c r="B76" s="611"/>
      <c r="C76" s="440"/>
      <c r="D76" s="440"/>
      <c r="E76" s="616"/>
      <c r="F76" s="613"/>
      <c r="G76" s="595"/>
      <c r="H76" s="595"/>
      <c r="I76" s="646"/>
      <c r="J76" s="645"/>
      <c r="K76" s="645"/>
      <c r="L76" s="647"/>
      <c r="M76" s="647"/>
      <c r="N76" s="647"/>
      <c r="O76" s="647"/>
      <c r="P76" s="647"/>
      <c r="Q76" s="647"/>
      <c r="R76" s="647"/>
      <c r="S76" s="647"/>
      <c r="T76" s="647"/>
      <c r="U76" s="647"/>
      <c r="V76" s="647"/>
      <c r="W76" s="528"/>
      <c r="X76" s="597"/>
      <c r="Y76" s="528"/>
      <c r="Z76" s="528"/>
      <c r="AA76" s="528"/>
      <c r="AB76" s="528"/>
      <c r="AC76" s="528"/>
      <c r="AD76" s="528"/>
      <c r="AE76" s="528"/>
      <c r="AF76" s="528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8"/>
      <c r="AU76" s="528"/>
      <c r="AV76" s="528"/>
      <c r="AW76" s="528"/>
      <c r="AX76" s="528"/>
      <c r="AY76" s="528"/>
      <c r="AZ76" s="528"/>
      <c r="BA76" s="528"/>
      <c r="BB76" s="528"/>
      <c r="BC76" s="528"/>
      <c r="BD76" s="528"/>
      <c r="BE76" s="528"/>
      <c r="BF76" s="528"/>
      <c r="BG76" s="528"/>
      <c r="BH76" s="528"/>
      <c r="BI76" s="528"/>
      <c r="BJ76" s="528"/>
      <c r="BK76" s="528"/>
      <c r="BL76" s="528"/>
      <c r="BM76" s="528"/>
      <c r="BN76" s="528"/>
      <c r="BO76" s="528"/>
      <c r="BP76" s="528"/>
      <c r="BQ76" s="528"/>
      <c r="BR76" s="528"/>
      <c r="BS76" s="528"/>
      <c r="BT76" s="528"/>
      <c r="BU76" s="528"/>
      <c r="BV76" s="528"/>
      <c r="BW76" s="528"/>
      <c r="BX76" s="528"/>
      <c r="BY76" s="528"/>
      <c r="BZ76" s="528"/>
      <c r="CA76" s="528"/>
      <c r="CB76" s="528"/>
      <c r="CC76" s="528"/>
      <c r="CD76" s="528"/>
      <c r="CE76" s="528"/>
      <c r="CF76" s="528"/>
      <c r="CG76" s="528"/>
      <c r="CH76" s="528"/>
      <c r="CI76" s="528"/>
      <c r="CJ76" s="528"/>
      <c r="CK76" s="528"/>
      <c r="CL76" s="528"/>
      <c r="CM76" s="528"/>
      <c r="CN76" s="528"/>
      <c r="CO76" s="528"/>
      <c r="CP76" s="528"/>
      <c r="CQ76" s="528"/>
      <c r="CR76" s="528"/>
      <c r="CS76" s="528"/>
      <c r="CT76" s="528"/>
      <c r="CU76" s="528"/>
      <c r="CV76" s="528"/>
      <c r="CW76" s="528"/>
      <c r="CX76" s="528"/>
      <c r="CY76" s="528"/>
      <c r="CZ76" s="528"/>
      <c r="DA76" s="528"/>
      <c r="DB76" s="528"/>
      <c r="DC76" s="528"/>
      <c r="DD76" s="528"/>
      <c r="DE76" s="528"/>
      <c r="DF76" s="528"/>
      <c r="DG76" s="528"/>
      <c r="DH76" s="528"/>
      <c r="DI76" s="528"/>
      <c r="DJ76" s="528"/>
      <c r="DK76" s="528"/>
      <c r="DL76" s="528"/>
      <c r="DM76" s="528"/>
      <c r="DN76" s="528"/>
      <c r="DO76" s="528"/>
      <c r="DP76" s="528"/>
      <c r="DQ76" s="528"/>
      <c r="DR76" s="528"/>
      <c r="DS76" s="528"/>
      <c r="DT76" s="528"/>
      <c r="DU76" s="528"/>
      <c r="DV76" s="528"/>
      <c r="DW76" s="528"/>
      <c r="DX76" s="528"/>
      <c r="DY76" s="528"/>
      <c r="DZ76" s="528"/>
      <c r="EA76" s="528"/>
      <c r="EB76" s="528"/>
      <c r="EC76" s="528"/>
      <c r="ED76" s="528"/>
      <c r="EE76" s="528"/>
      <c r="EF76" s="528"/>
      <c r="EG76" s="528"/>
      <c r="EH76" s="528"/>
      <c r="EI76" s="528"/>
      <c r="EJ76" s="528"/>
      <c r="EK76" s="528"/>
      <c r="EL76" s="528"/>
      <c r="EM76" s="528"/>
      <c r="EN76" s="528"/>
      <c r="EO76" s="528"/>
      <c r="EP76" s="528"/>
      <c r="EQ76" s="528"/>
      <c r="ER76" s="528"/>
      <c r="ES76" s="528"/>
      <c r="ET76" s="528"/>
      <c r="EU76" s="528"/>
      <c r="EV76" s="528"/>
      <c r="EW76" s="528"/>
      <c r="EX76" s="528"/>
      <c r="EY76" s="528"/>
      <c r="EZ76" s="528"/>
      <c r="FA76" s="528"/>
      <c r="FB76" s="528"/>
      <c r="FC76" s="528"/>
      <c r="FD76" s="528"/>
      <c r="FE76" s="528"/>
      <c r="FF76" s="528"/>
      <c r="FG76" s="528"/>
      <c r="FH76" s="528"/>
      <c r="FI76" s="528"/>
      <c r="FJ76" s="528"/>
      <c r="FK76" s="528"/>
      <c r="FL76" s="528"/>
      <c r="FM76" s="528"/>
      <c r="FN76" s="528"/>
      <c r="FO76" s="528"/>
      <c r="FP76" s="528"/>
      <c r="FQ76" s="528"/>
      <c r="FR76" s="528"/>
      <c r="FS76" s="528"/>
      <c r="FT76" s="528"/>
      <c r="FU76" s="528"/>
      <c r="FV76" s="528"/>
      <c r="FW76" s="528"/>
      <c r="FX76" s="528"/>
      <c r="FY76" s="528"/>
      <c r="FZ76" s="528"/>
      <c r="GA76" s="528"/>
      <c r="GB76" s="528"/>
      <c r="GC76" s="528"/>
      <c r="GD76" s="528"/>
      <c r="GE76" s="528"/>
      <c r="GF76" s="528"/>
      <c r="GG76" s="528"/>
      <c r="GH76" s="528"/>
      <c r="GI76" s="528"/>
      <c r="GJ76" s="528"/>
      <c r="GK76" s="528"/>
      <c r="GL76" s="528"/>
      <c r="GM76" s="528"/>
      <c r="GN76" s="528"/>
    </row>
    <row r="77" spans="1:196" s="543" customFormat="1" ht="12.75" customHeight="1" x14ac:dyDescent="0.25">
      <c r="A77" s="595"/>
      <c r="B77" s="611"/>
      <c r="C77" s="440" t="s">
        <v>2133</v>
      </c>
      <c r="D77" s="440" t="s">
        <v>2134</v>
      </c>
      <c r="E77" s="616"/>
      <c r="F77" s="613"/>
      <c r="G77" s="595"/>
      <c r="H77" s="595"/>
      <c r="I77" s="646">
        <v>20.921773695191899</v>
      </c>
      <c r="J77" s="645"/>
      <c r="K77" s="645"/>
      <c r="L77" s="647">
        <v>13.414185961043737</v>
      </c>
      <c r="M77" s="647"/>
      <c r="N77" s="647">
        <v>28.276175334998864</v>
      </c>
      <c r="O77" s="647"/>
      <c r="P77" s="647">
        <v>34.988853108744117</v>
      </c>
      <c r="Q77" s="647"/>
      <c r="R77" s="647">
        <v>30.378451303761253</v>
      </c>
      <c r="S77" s="647"/>
      <c r="T77" s="647">
        <v>21.546134663341647</v>
      </c>
      <c r="U77" s="647"/>
      <c r="V77" s="647">
        <v>9.6247461681827033</v>
      </c>
      <c r="W77" s="528"/>
      <c r="X77" s="597"/>
      <c r="Y77" s="528"/>
      <c r="Z77" s="528"/>
      <c r="AA77" s="528"/>
      <c r="AB77" s="528"/>
      <c r="AC77" s="528"/>
      <c r="AD77" s="528"/>
      <c r="AE77" s="528"/>
      <c r="AF77" s="528"/>
      <c r="AG77" s="528"/>
      <c r="AH77" s="528"/>
      <c r="AI77" s="528"/>
      <c r="AJ77" s="528"/>
      <c r="AK77" s="528"/>
      <c r="AL77" s="528"/>
      <c r="AM77" s="528"/>
      <c r="AN77" s="528"/>
      <c r="AO77" s="528"/>
      <c r="AP77" s="528"/>
      <c r="AQ77" s="528"/>
      <c r="AR77" s="528"/>
      <c r="AS77" s="528"/>
      <c r="AT77" s="528"/>
      <c r="AU77" s="528"/>
      <c r="AV77" s="528"/>
      <c r="AW77" s="528"/>
      <c r="AX77" s="528"/>
      <c r="AY77" s="528"/>
      <c r="AZ77" s="528"/>
      <c r="BA77" s="528"/>
      <c r="BB77" s="528"/>
      <c r="BC77" s="528"/>
      <c r="BD77" s="528"/>
      <c r="BE77" s="528"/>
      <c r="BF77" s="528"/>
      <c r="BG77" s="528"/>
      <c r="BH77" s="528"/>
      <c r="BI77" s="528"/>
      <c r="BJ77" s="528"/>
      <c r="BK77" s="528"/>
      <c r="BL77" s="528"/>
      <c r="BM77" s="528"/>
      <c r="BN77" s="528"/>
      <c r="BO77" s="528"/>
      <c r="BP77" s="528"/>
      <c r="BQ77" s="528"/>
      <c r="BR77" s="528"/>
      <c r="BS77" s="528"/>
      <c r="BT77" s="528"/>
      <c r="BU77" s="528"/>
      <c r="BV77" s="528"/>
      <c r="BW77" s="528"/>
      <c r="BX77" s="528"/>
      <c r="BY77" s="528"/>
      <c r="BZ77" s="528"/>
      <c r="CA77" s="528"/>
      <c r="CB77" s="528"/>
      <c r="CC77" s="528"/>
      <c r="CD77" s="528"/>
      <c r="CE77" s="528"/>
      <c r="CF77" s="528"/>
      <c r="CG77" s="528"/>
      <c r="CH77" s="528"/>
      <c r="CI77" s="528"/>
      <c r="CJ77" s="528"/>
      <c r="CK77" s="528"/>
      <c r="CL77" s="528"/>
      <c r="CM77" s="528"/>
      <c r="CN77" s="528"/>
      <c r="CO77" s="528"/>
      <c r="CP77" s="528"/>
      <c r="CQ77" s="528"/>
      <c r="CR77" s="528"/>
      <c r="CS77" s="528"/>
      <c r="CT77" s="528"/>
      <c r="CU77" s="528"/>
      <c r="CV77" s="528"/>
      <c r="CW77" s="528"/>
      <c r="CX77" s="528"/>
      <c r="CY77" s="528"/>
      <c r="CZ77" s="528"/>
      <c r="DA77" s="528"/>
      <c r="DB77" s="528"/>
      <c r="DC77" s="528"/>
      <c r="DD77" s="528"/>
      <c r="DE77" s="528"/>
      <c r="DF77" s="528"/>
      <c r="DG77" s="528"/>
      <c r="DH77" s="528"/>
      <c r="DI77" s="528"/>
      <c r="DJ77" s="528"/>
      <c r="DK77" s="528"/>
      <c r="DL77" s="528"/>
      <c r="DM77" s="528"/>
      <c r="DN77" s="528"/>
      <c r="DO77" s="528"/>
      <c r="DP77" s="528"/>
      <c r="DQ77" s="528"/>
      <c r="DR77" s="528"/>
      <c r="DS77" s="528"/>
      <c r="DT77" s="528"/>
      <c r="DU77" s="528"/>
      <c r="DV77" s="528"/>
      <c r="DW77" s="528"/>
      <c r="DX77" s="528"/>
      <c r="DY77" s="528"/>
      <c r="DZ77" s="528"/>
      <c r="EA77" s="528"/>
      <c r="EB77" s="528"/>
      <c r="EC77" s="528"/>
      <c r="ED77" s="528"/>
      <c r="EE77" s="528"/>
      <c r="EF77" s="528"/>
      <c r="EG77" s="528"/>
      <c r="EH77" s="528"/>
      <c r="EI77" s="528"/>
      <c r="EJ77" s="528"/>
      <c r="EK77" s="528"/>
      <c r="EL77" s="528"/>
      <c r="EM77" s="528"/>
      <c r="EN77" s="528"/>
      <c r="EO77" s="528"/>
      <c r="EP77" s="528"/>
      <c r="EQ77" s="528"/>
      <c r="ER77" s="528"/>
      <c r="ES77" s="528"/>
      <c r="ET77" s="528"/>
      <c r="EU77" s="528"/>
      <c r="EV77" s="528"/>
      <c r="EW77" s="528"/>
      <c r="EX77" s="528"/>
      <c r="EY77" s="528"/>
      <c r="EZ77" s="528"/>
      <c r="FA77" s="528"/>
      <c r="FB77" s="528"/>
      <c r="FC77" s="528"/>
      <c r="FD77" s="528"/>
      <c r="FE77" s="528"/>
      <c r="FF77" s="528"/>
      <c r="FG77" s="528"/>
      <c r="FH77" s="528"/>
      <c r="FI77" s="528"/>
      <c r="FJ77" s="528"/>
      <c r="FK77" s="528"/>
      <c r="FL77" s="528"/>
      <c r="FM77" s="528"/>
      <c r="FN77" s="528"/>
      <c r="FO77" s="528"/>
      <c r="FP77" s="528"/>
      <c r="FQ77" s="528"/>
      <c r="FR77" s="528"/>
      <c r="FS77" s="528"/>
      <c r="FT77" s="528"/>
      <c r="FU77" s="528"/>
      <c r="FV77" s="528"/>
      <c r="FW77" s="528"/>
      <c r="FX77" s="528"/>
      <c r="FY77" s="528"/>
      <c r="FZ77" s="528"/>
      <c r="GA77" s="528"/>
      <c r="GB77" s="528"/>
      <c r="GC77" s="528"/>
      <c r="GD77" s="528"/>
      <c r="GE77" s="528"/>
      <c r="GF77" s="528"/>
      <c r="GG77" s="528"/>
      <c r="GH77" s="528"/>
      <c r="GI77" s="528"/>
      <c r="GJ77" s="528"/>
      <c r="GK77" s="528"/>
      <c r="GL77" s="528"/>
      <c r="GM77" s="528"/>
      <c r="GN77" s="528"/>
    </row>
    <row r="78" spans="1:196" s="543" customFormat="1" ht="12.75" customHeight="1" x14ac:dyDescent="0.25">
      <c r="A78" s="595"/>
      <c r="B78" s="611"/>
      <c r="C78" s="440" t="s">
        <v>2135</v>
      </c>
      <c r="D78" s="440" t="s">
        <v>2136</v>
      </c>
      <c r="E78" s="616"/>
      <c r="F78" s="613"/>
      <c r="G78" s="595"/>
      <c r="H78" s="595"/>
      <c r="I78" s="646">
        <v>23.412760231585359</v>
      </c>
      <c r="J78" s="645"/>
      <c r="K78" s="645"/>
      <c r="L78" s="647">
        <v>18.683579019540623</v>
      </c>
      <c r="M78" s="647"/>
      <c r="N78" s="647">
        <v>29.818956336528228</v>
      </c>
      <c r="O78" s="647"/>
      <c r="P78" s="647">
        <v>39.381443298969074</v>
      </c>
      <c r="Q78" s="647"/>
      <c r="R78" s="647">
        <v>31.552795031055901</v>
      </c>
      <c r="S78" s="647"/>
      <c r="T78" s="647">
        <v>25.204613095238095</v>
      </c>
      <c r="U78" s="647"/>
      <c r="V78" s="647">
        <v>10.090865614538499</v>
      </c>
      <c r="W78" s="528"/>
      <c r="X78" s="597"/>
      <c r="Y78" s="528"/>
      <c r="Z78" s="528"/>
      <c r="AA78" s="528"/>
      <c r="AB78" s="528"/>
      <c r="AC78" s="528"/>
      <c r="AD78" s="528"/>
      <c r="AE78" s="528"/>
      <c r="AF78" s="528"/>
      <c r="AG78" s="528"/>
      <c r="AH78" s="528"/>
      <c r="AI78" s="528"/>
      <c r="AJ78" s="528"/>
      <c r="AK78" s="528"/>
      <c r="AL78" s="528"/>
      <c r="AM78" s="528"/>
      <c r="AN78" s="528"/>
      <c r="AO78" s="528"/>
      <c r="AP78" s="528"/>
      <c r="AQ78" s="528"/>
      <c r="AR78" s="528"/>
      <c r="AS78" s="528"/>
      <c r="AT78" s="528"/>
      <c r="AU78" s="528"/>
      <c r="AV78" s="528"/>
      <c r="AW78" s="528"/>
      <c r="AX78" s="528"/>
      <c r="AY78" s="528"/>
      <c r="AZ78" s="528"/>
      <c r="BA78" s="528"/>
      <c r="BB78" s="528"/>
      <c r="BC78" s="528"/>
      <c r="BD78" s="528"/>
      <c r="BE78" s="528"/>
      <c r="BF78" s="528"/>
      <c r="BG78" s="528"/>
      <c r="BH78" s="528"/>
      <c r="BI78" s="528"/>
      <c r="BJ78" s="528"/>
      <c r="BK78" s="528"/>
      <c r="BL78" s="528"/>
      <c r="BM78" s="528"/>
      <c r="BN78" s="528"/>
      <c r="BO78" s="528"/>
      <c r="BP78" s="528"/>
      <c r="BQ78" s="528"/>
      <c r="BR78" s="528"/>
      <c r="BS78" s="528"/>
      <c r="BT78" s="528"/>
      <c r="BU78" s="528"/>
      <c r="BV78" s="528"/>
      <c r="BW78" s="528"/>
      <c r="BX78" s="528"/>
      <c r="BY78" s="528"/>
      <c r="BZ78" s="528"/>
      <c r="CA78" s="528"/>
      <c r="CB78" s="528"/>
      <c r="CC78" s="528"/>
      <c r="CD78" s="528"/>
      <c r="CE78" s="528"/>
      <c r="CF78" s="528"/>
      <c r="CG78" s="528"/>
      <c r="CH78" s="528"/>
      <c r="CI78" s="528"/>
      <c r="CJ78" s="528"/>
      <c r="CK78" s="528"/>
      <c r="CL78" s="528"/>
      <c r="CM78" s="528"/>
      <c r="CN78" s="528"/>
      <c r="CO78" s="528"/>
      <c r="CP78" s="528"/>
      <c r="CQ78" s="528"/>
      <c r="CR78" s="528"/>
      <c r="CS78" s="528"/>
      <c r="CT78" s="528"/>
      <c r="CU78" s="528"/>
      <c r="CV78" s="528"/>
      <c r="CW78" s="528"/>
      <c r="CX78" s="528"/>
      <c r="CY78" s="528"/>
      <c r="CZ78" s="528"/>
      <c r="DA78" s="528"/>
      <c r="DB78" s="528"/>
      <c r="DC78" s="528"/>
      <c r="DD78" s="528"/>
      <c r="DE78" s="528"/>
      <c r="DF78" s="528"/>
      <c r="DG78" s="528"/>
      <c r="DH78" s="528"/>
      <c r="DI78" s="528"/>
      <c r="DJ78" s="528"/>
      <c r="DK78" s="528"/>
      <c r="DL78" s="528"/>
      <c r="DM78" s="528"/>
      <c r="DN78" s="528"/>
      <c r="DO78" s="528"/>
      <c r="DP78" s="528"/>
      <c r="DQ78" s="528"/>
      <c r="DR78" s="528"/>
      <c r="DS78" s="528"/>
      <c r="DT78" s="528"/>
      <c r="DU78" s="528"/>
      <c r="DV78" s="528"/>
      <c r="DW78" s="528"/>
      <c r="DX78" s="528"/>
      <c r="DY78" s="528"/>
      <c r="DZ78" s="528"/>
      <c r="EA78" s="528"/>
      <c r="EB78" s="528"/>
      <c r="EC78" s="528"/>
      <c r="ED78" s="528"/>
      <c r="EE78" s="528"/>
      <c r="EF78" s="528"/>
      <c r="EG78" s="528"/>
      <c r="EH78" s="528"/>
      <c r="EI78" s="528"/>
      <c r="EJ78" s="528"/>
      <c r="EK78" s="528"/>
      <c r="EL78" s="528"/>
      <c r="EM78" s="528"/>
      <c r="EN78" s="528"/>
      <c r="EO78" s="528"/>
      <c r="EP78" s="528"/>
      <c r="EQ78" s="528"/>
      <c r="ER78" s="528"/>
      <c r="ES78" s="528"/>
      <c r="ET78" s="528"/>
      <c r="EU78" s="528"/>
      <c r="EV78" s="528"/>
      <c r="EW78" s="528"/>
      <c r="EX78" s="528"/>
      <c r="EY78" s="528"/>
      <c r="EZ78" s="528"/>
      <c r="FA78" s="528"/>
      <c r="FB78" s="528"/>
      <c r="FC78" s="528"/>
      <c r="FD78" s="528"/>
      <c r="FE78" s="528"/>
      <c r="FF78" s="528"/>
      <c r="FG78" s="528"/>
      <c r="FH78" s="528"/>
      <c r="FI78" s="528"/>
      <c r="FJ78" s="528"/>
      <c r="FK78" s="528"/>
      <c r="FL78" s="528"/>
      <c r="FM78" s="528"/>
      <c r="FN78" s="528"/>
      <c r="FO78" s="528"/>
      <c r="FP78" s="528"/>
      <c r="FQ78" s="528"/>
      <c r="FR78" s="528"/>
      <c r="FS78" s="528"/>
      <c r="FT78" s="528"/>
      <c r="FU78" s="528"/>
      <c r="FV78" s="528"/>
      <c r="FW78" s="528"/>
      <c r="FX78" s="528"/>
      <c r="FY78" s="528"/>
      <c r="FZ78" s="528"/>
      <c r="GA78" s="528"/>
      <c r="GB78" s="528"/>
      <c r="GC78" s="528"/>
      <c r="GD78" s="528"/>
      <c r="GE78" s="528"/>
      <c r="GF78" s="528"/>
      <c r="GG78" s="528"/>
      <c r="GH78" s="528"/>
      <c r="GI78" s="528"/>
      <c r="GJ78" s="528"/>
      <c r="GK78" s="528"/>
      <c r="GL78" s="528"/>
      <c r="GM78" s="528"/>
      <c r="GN78" s="528"/>
    </row>
    <row r="79" spans="1:196" s="543" customFormat="1" ht="12.75" customHeight="1" x14ac:dyDescent="0.25">
      <c r="A79" s="595"/>
      <c r="B79" s="611"/>
      <c r="C79" s="440" t="s">
        <v>2137</v>
      </c>
      <c r="D79" s="440" t="s">
        <v>2138</v>
      </c>
      <c r="E79" s="616"/>
      <c r="F79" s="613"/>
      <c r="G79" s="595"/>
      <c r="H79" s="595"/>
      <c r="I79" s="646">
        <v>16.743568946704592</v>
      </c>
      <c r="J79" s="645"/>
      <c r="K79" s="645"/>
      <c r="L79" s="647">
        <v>17.470183100957499</v>
      </c>
      <c r="M79" s="647"/>
      <c r="N79" s="647">
        <v>24.918743228602384</v>
      </c>
      <c r="O79" s="647"/>
      <c r="P79" s="647">
        <v>29.101410640897477</v>
      </c>
      <c r="Q79" s="647"/>
      <c r="R79" s="647">
        <v>20.471464019851116</v>
      </c>
      <c r="S79" s="647"/>
      <c r="T79" s="647">
        <v>17.673208283638729</v>
      </c>
      <c r="U79" s="647"/>
      <c r="V79" s="647">
        <v>5.9841649788252624</v>
      </c>
      <c r="W79" s="528"/>
      <c r="X79" s="597"/>
      <c r="Y79" s="528"/>
      <c r="Z79" s="528"/>
      <c r="AA79" s="528"/>
      <c r="AB79" s="528"/>
      <c r="AC79" s="528"/>
      <c r="AD79" s="528"/>
      <c r="AE79" s="528"/>
      <c r="AF79" s="528"/>
      <c r="AG79" s="528"/>
      <c r="AH79" s="528"/>
      <c r="AI79" s="528"/>
      <c r="AJ79" s="528"/>
      <c r="AK79" s="528"/>
      <c r="AL79" s="528"/>
      <c r="AM79" s="528"/>
      <c r="AN79" s="528"/>
      <c r="AO79" s="528"/>
      <c r="AP79" s="528"/>
      <c r="AQ79" s="528"/>
      <c r="AR79" s="528"/>
      <c r="AS79" s="528"/>
      <c r="AT79" s="528"/>
      <c r="AU79" s="528"/>
      <c r="AV79" s="528"/>
      <c r="AW79" s="528"/>
      <c r="AX79" s="528"/>
      <c r="AY79" s="528"/>
      <c r="AZ79" s="528"/>
      <c r="BA79" s="528"/>
      <c r="BB79" s="528"/>
      <c r="BC79" s="528"/>
      <c r="BD79" s="528"/>
      <c r="BE79" s="528"/>
      <c r="BF79" s="528"/>
      <c r="BG79" s="528"/>
      <c r="BH79" s="528"/>
      <c r="BI79" s="528"/>
      <c r="BJ79" s="528"/>
      <c r="BK79" s="528"/>
      <c r="BL79" s="528"/>
      <c r="BM79" s="528"/>
      <c r="BN79" s="528"/>
      <c r="BO79" s="528"/>
      <c r="BP79" s="528"/>
      <c r="BQ79" s="528"/>
      <c r="BR79" s="528"/>
      <c r="BS79" s="528"/>
      <c r="BT79" s="528"/>
      <c r="BU79" s="528"/>
      <c r="BV79" s="528"/>
      <c r="BW79" s="528"/>
      <c r="BX79" s="528"/>
      <c r="BY79" s="528"/>
      <c r="BZ79" s="528"/>
      <c r="CA79" s="528"/>
      <c r="CB79" s="528"/>
      <c r="CC79" s="528"/>
      <c r="CD79" s="528"/>
      <c r="CE79" s="528"/>
      <c r="CF79" s="528"/>
      <c r="CG79" s="528"/>
      <c r="CH79" s="528"/>
      <c r="CI79" s="528"/>
      <c r="CJ79" s="528"/>
      <c r="CK79" s="528"/>
      <c r="CL79" s="528"/>
      <c r="CM79" s="528"/>
      <c r="CN79" s="528"/>
      <c r="CO79" s="528"/>
      <c r="CP79" s="528"/>
      <c r="CQ79" s="528"/>
      <c r="CR79" s="528"/>
      <c r="CS79" s="528"/>
      <c r="CT79" s="528"/>
      <c r="CU79" s="528"/>
      <c r="CV79" s="528"/>
      <c r="CW79" s="528"/>
      <c r="CX79" s="528"/>
      <c r="CY79" s="528"/>
      <c r="CZ79" s="528"/>
      <c r="DA79" s="528"/>
      <c r="DB79" s="528"/>
      <c r="DC79" s="528"/>
      <c r="DD79" s="528"/>
      <c r="DE79" s="528"/>
      <c r="DF79" s="528"/>
      <c r="DG79" s="528"/>
      <c r="DH79" s="528"/>
      <c r="DI79" s="528"/>
      <c r="DJ79" s="528"/>
      <c r="DK79" s="528"/>
      <c r="DL79" s="528"/>
      <c r="DM79" s="528"/>
      <c r="DN79" s="528"/>
      <c r="DO79" s="528"/>
      <c r="DP79" s="528"/>
      <c r="DQ79" s="528"/>
      <c r="DR79" s="528"/>
      <c r="DS79" s="528"/>
      <c r="DT79" s="528"/>
      <c r="DU79" s="528"/>
      <c r="DV79" s="528"/>
      <c r="DW79" s="528"/>
      <c r="DX79" s="528"/>
      <c r="DY79" s="528"/>
      <c r="DZ79" s="528"/>
      <c r="EA79" s="528"/>
      <c r="EB79" s="528"/>
      <c r="EC79" s="528"/>
      <c r="ED79" s="528"/>
      <c r="EE79" s="528"/>
      <c r="EF79" s="528"/>
      <c r="EG79" s="528"/>
      <c r="EH79" s="528"/>
      <c r="EI79" s="528"/>
      <c r="EJ79" s="528"/>
      <c r="EK79" s="528"/>
      <c r="EL79" s="528"/>
      <c r="EM79" s="528"/>
      <c r="EN79" s="528"/>
      <c r="EO79" s="528"/>
      <c r="EP79" s="528"/>
      <c r="EQ79" s="528"/>
      <c r="ER79" s="528"/>
      <c r="ES79" s="528"/>
      <c r="ET79" s="528"/>
      <c r="EU79" s="528"/>
      <c r="EV79" s="528"/>
      <c r="EW79" s="528"/>
      <c r="EX79" s="528"/>
      <c r="EY79" s="528"/>
      <c r="EZ79" s="528"/>
      <c r="FA79" s="528"/>
      <c r="FB79" s="528"/>
      <c r="FC79" s="528"/>
      <c r="FD79" s="528"/>
      <c r="FE79" s="528"/>
      <c r="FF79" s="528"/>
      <c r="FG79" s="528"/>
      <c r="FH79" s="528"/>
      <c r="FI79" s="528"/>
      <c r="FJ79" s="528"/>
      <c r="FK79" s="528"/>
      <c r="FL79" s="528"/>
      <c r="FM79" s="528"/>
      <c r="FN79" s="528"/>
      <c r="FO79" s="528"/>
      <c r="FP79" s="528"/>
      <c r="FQ79" s="528"/>
      <c r="FR79" s="528"/>
      <c r="FS79" s="528"/>
      <c r="FT79" s="528"/>
      <c r="FU79" s="528"/>
      <c r="FV79" s="528"/>
      <c r="FW79" s="528"/>
      <c r="FX79" s="528"/>
      <c r="FY79" s="528"/>
      <c r="FZ79" s="528"/>
      <c r="GA79" s="528"/>
      <c r="GB79" s="528"/>
      <c r="GC79" s="528"/>
      <c r="GD79" s="528"/>
      <c r="GE79" s="528"/>
      <c r="GF79" s="528"/>
      <c r="GG79" s="528"/>
      <c r="GH79" s="528"/>
      <c r="GI79" s="528"/>
      <c r="GJ79" s="528"/>
      <c r="GK79" s="528"/>
      <c r="GL79" s="528"/>
      <c r="GM79" s="528"/>
      <c r="GN79" s="528"/>
    </row>
    <row r="80" spans="1:196" s="543" customFormat="1" ht="12.75" customHeight="1" x14ac:dyDescent="0.25">
      <c r="A80" s="610"/>
      <c r="B80" s="611"/>
      <c r="C80" s="440" t="s">
        <v>2139</v>
      </c>
      <c r="D80" s="440" t="s">
        <v>2336</v>
      </c>
      <c r="E80" s="616"/>
      <c r="F80" s="613"/>
      <c r="G80" s="595"/>
      <c r="H80" s="610"/>
      <c r="I80" s="646">
        <v>14.096039744202383</v>
      </c>
      <c r="J80" s="645"/>
      <c r="K80" s="645"/>
      <c r="L80" s="647">
        <v>11.50817686250757</v>
      </c>
      <c r="M80" s="647"/>
      <c r="N80" s="647">
        <v>19.240506329113924</v>
      </c>
      <c r="O80" s="647"/>
      <c r="P80" s="647">
        <v>25.47486033519553</v>
      </c>
      <c r="Q80" s="647"/>
      <c r="R80" s="647">
        <v>17.130620985010708</v>
      </c>
      <c r="S80" s="647"/>
      <c r="T80" s="647">
        <v>16.047297297297295</v>
      </c>
      <c r="U80" s="647"/>
      <c r="V80" s="647">
        <v>5.4479418886198543</v>
      </c>
      <c r="W80" s="528"/>
      <c r="X80" s="597"/>
      <c r="Y80" s="528"/>
      <c r="Z80" s="528"/>
      <c r="AA80" s="528"/>
      <c r="AB80" s="528"/>
      <c r="AC80" s="528"/>
      <c r="AD80" s="528"/>
      <c r="AE80" s="528"/>
      <c r="AF80" s="528"/>
      <c r="AG80" s="528"/>
      <c r="AH80" s="528"/>
      <c r="AI80" s="528"/>
      <c r="AJ80" s="528"/>
      <c r="AK80" s="528"/>
      <c r="AL80" s="528"/>
      <c r="AM80" s="528"/>
      <c r="AN80" s="528"/>
      <c r="AO80" s="528"/>
      <c r="AP80" s="528"/>
      <c r="AQ80" s="528"/>
      <c r="AR80" s="528"/>
      <c r="AS80" s="528"/>
      <c r="AT80" s="528"/>
      <c r="AU80" s="528"/>
      <c r="AV80" s="528"/>
      <c r="AW80" s="528"/>
      <c r="AX80" s="528"/>
      <c r="AY80" s="528"/>
      <c r="AZ80" s="528"/>
      <c r="BA80" s="528"/>
      <c r="BB80" s="528"/>
      <c r="BC80" s="528"/>
      <c r="BD80" s="528"/>
      <c r="BE80" s="528"/>
      <c r="BF80" s="528"/>
      <c r="BG80" s="528"/>
      <c r="BH80" s="528"/>
      <c r="BI80" s="528"/>
      <c r="BJ80" s="528"/>
      <c r="BK80" s="528"/>
      <c r="BL80" s="528"/>
      <c r="BM80" s="528"/>
      <c r="BN80" s="528"/>
      <c r="BO80" s="528"/>
      <c r="BP80" s="528"/>
      <c r="BQ80" s="528"/>
      <c r="BR80" s="528"/>
      <c r="BS80" s="528"/>
      <c r="BT80" s="528"/>
      <c r="BU80" s="528"/>
      <c r="BV80" s="528"/>
      <c r="BW80" s="528"/>
      <c r="BX80" s="528"/>
      <c r="BY80" s="528"/>
      <c r="BZ80" s="528"/>
      <c r="CA80" s="528"/>
      <c r="CB80" s="528"/>
      <c r="CC80" s="528"/>
      <c r="CD80" s="528"/>
      <c r="CE80" s="528"/>
      <c r="CF80" s="528"/>
      <c r="CG80" s="528"/>
      <c r="CH80" s="528"/>
      <c r="CI80" s="528"/>
      <c r="CJ80" s="528"/>
      <c r="CK80" s="528"/>
      <c r="CL80" s="528"/>
      <c r="CM80" s="528"/>
      <c r="CN80" s="528"/>
      <c r="CO80" s="528"/>
      <c r="CP80" s="528"/>
      <c r="CQ80" s="528"/>
      <c r="CR80" s="528"/>
      <c r="CS80" s="528"/>
      <c r="CT80" s="528"/>
      <c r="CU80" s="528"/>
      <c r="CV80" s="528"/>
      <c r="CW80" s="528"/>
      <c r="CX80" s="528"/>
      <c r="CY80" s="528"/>
      <c r="CZ80" s="528"/>
      <c r="DA80" s="528"/>
      <c r="DB80" s="528"/>
      <c r="DC80" s="528"/>
      <c r="DD80" s="528"/>
      <c r="DE80" s="528"/>
      <c r="DF80" s="528"/>
      <c r="DG80" s="528"/>
      <c r="DH80" s="528"/>
      <c r="DI80" s="528"/>
      <c r="DJ80" s="528"/>
      <c r="DK80" s="528"/>
      <c r="DL80" s="528"/>
      <c r="DM80" s="528"/>
      <c r="DN80" s="528"/>
      <c r="DO80" s="528"/>
      <c r="DP80" s="528"/>
      <c r="DQ80" s="528"/>
      <c r="DR80" s="528"/>
      <c r="DS80" s="528"/>
      <c r="DT80" s="528"/>
      <c r="DU80" s="528"/>
      <c r="DV80" s="528"/>
      <c r="DW80" s="528"/>
      <c r="DX80" s="528"/>
      <c r="DY80" s="528"/>
      <c r="DZ80" s="528"/>
      <c r="EA80" s="528"/>
      <c r="EB80" s="528"/>
      <c r="EC80" s="528"/>
      <c r="ED80" s="528"/>
      <c r="EE80" s="528"/>
      <c r="EF80" s="528"/>
      <c r="EG80" s="528"/>
      <c r="EH80" s="528"/>
      <c r="EI80" s="528"/>
      <c r="EJ80" s="528"/>
      <c r="EK80" s="528"/>
      <c r="EL80" s="528"/>
      <c r="EM80" s="528"/>
      <c r="EN80" s="528"/>
      <c r="EO80" s="528"/>
      <c r="EP80" s="528"/>
      <c r="EQ80" s="528"/>
      <c r="ER80" s="528"/>
      <c r="ES80" s="528"/>
      <c r="ET80" s="528"/>
      <c r="EU80" s="528"/>
      <c r="EV80" s="528"/>
      <c r="EW80" s="528"/>
      <c r="EX80" s="528"/>
      <c r="EY80" s="528"/>
      <c r="EZ80" s="528"/>
      <c r="FA80" s="528"/>
      <c r="FB80" s="528"/>
      <c r="FC80" s="528"/>
      <c r="FD80" s="528"/>
      <c r="FE80" s="528"/>
      <c r="FF80" s="528"/>
      <c r="FG80" s="528"/>
      <c r="FH80" s="528"/>
      <c r="FI80" s="528"/>
      <c r="FJ80" s="528"/>
      <c r="FK80" s="528"/>
      <c r="FL80" s="528"/>
      <c r="FM80" s="528"/>
      <c r="FN80" s="528"/>
      <c r="FO80" s="528"/>
      <c r="FP80" s="528"/>
      <c r="FQ80" s="528"/>
      <c r="FR80" s="528"/>
      <c r="FS80" s="528"/>
      <c r="FT80" s="528"/>
      <c r="FU80" s="528"/>
      <c r="FV80" s="528"/>
      <c r="FW80" s="528"/>
      <c r="FX80" s="528"/>
      <c r="FY80" s="528"/>
      <c r="FZ80" s="528"/>
      <c r="GA80" s="528"/>
      <c r="GB80" s="528"/>
      <c r="GC80" s="528"/>
      <c r="GD80" s="528"/>
      <c r="GE80" s="528"/>
      <c r="GF80" s="528"/>
      <c r="GG80" s="528"/>
      <c r="GH80" s="528"/>
      <c r="GI80" s="528"/>
      <c r="GJ80" s="528"/>
      <c r="GK80" s="528"/>
      <c r="GL80" s="528"/>
      <c r="GM80" s="528"/>
      <c r="GN80" s="528"/>
    </row>
    <row r="81" spans="1:196" s="543" customFormat="1" ht="12.75" customHeight="1" x14ac:dyDescent="0.25">
      <c r="A81" s="595"/>
      <c r="B81" s="611"/>
      <c r="C81" s="440" t="s">
        <v>2140</v>
      </c>
      <c r="D81" s="440" t="s">
        <v>2141</v>
      </c>
      <c r="E81" s="616"/>
      <c r="F81" s="613"/>
      <c r="G81" s="610"/>
      <c r="H81" s="595"/>
      <c r="I81" s="646">
        <v>16.632955137510727</v>
      </c>
      <c r="J81" s="645"/>
      <c r="K81" s="645"/>
      <c r="L81" s="647">
        <v>11.855754981063725</v>
      </c>
      <c r="M81" s="647"/>
      <c r="N81" s="647">
        <v>23.322851153039831</v>
      </c>
      <c r="O81" s="647"/>
      <c r="P81" s="647">
        <v>33.512579220280394</v>
      </c>
      <c r="Q81" s="647"/>
      <c r="R81" s="647">
        <v>20.079654829074013</v>
      </c>
      <c r="S81" s="647"/>
      <c r="T81" s="647">
        <v>16.655930799668724</v>
      </c>
      <c r="U81" s="647"/>
      <c r="V81" s="647">
        <v>6.5024903154399558</v>
      </c>
      <c r="W81" s="528"/>
      <c r="X81" s="597"/>
      <c r="Y81" s="528"/>
      <c r="Z81" s="528"/>
      <c r="AA81" s="528"/>
      <c r="AB81" s="528"/>
      <c r="AC81" s="528"/>
      <c r="AD81" s="528"/>
      <c r="AE81" s="528"/>
      <c r="AF81" s="528"/>
      <c r="AG81" s="528"/>
      <c r="AH81" s="528"/>
      <c r="AI81" s="528"/>
      <c r="AJ81" s="528"/>
      <c r="AK81" s="528"/>
      <c r="AL81" s="528"/>
      <c r="AM81" s="528"/>
      <c r="AN81" s="528"/>
      <c r="AO81" s="528"/>
      <c r="AP81" s="528"/>
      <c r="AQ81" s="528"/>
      <c r="AR81" s="528"/>
      <c r="AS81" s="528"/>
      <c r="AT81" s="528"/>
      <c r="AU81" s="528"/>
      <c r="AV81" s="528"/>
      <c r="AW81" s="528"/>
      <c r="AX81" s="528"/>
      <c r="AY81" s="528"/>
      <c r="AZ81" s="528"/>
      <c r="BA81" s="528"/>
      <c r="BB81" s="528"/>
      <c r="BC81" s="528"/>
      <c r="BD81" s="528"/>
      <c r="BE81" s="528"/>
      <c r="BF81" s="528"/>
      <c r="BG81" s="528"/>
      <c r="BH81" s="528"/>
      <c r="BI81" s="528"/>
      <c r="BJ81" s="528"/>
      <c r="BK81" s="528"/>
      <c r="BL81" s="528"/>
      <c r="BM81" s="528"/>
      <c r="BN81" s="528"/>
      <c r="BO81" s="528"/>
      <c r="BP81" s="528"/>
      <c r="BQ81" s="528"/>
      <c r="BR81" s="528"/>
      <c r="BS81" s="528"/>
      <c r="BT81" s="528"/>
      <c r="BU81" s="528"/>
      <c r="BV81" s="528"/>
      <c r="BW81" s="528"/>
      <c r="BX81" s="528"/>
      <c r="BY81" s="528"/>
      <c r="BZ81" s="528"/>
      <c r="CA81" s="528"/>
      <c r="CB81" s="528"/>
      <c r="CC81" s="528"/>
      <c r="CD81" s="528"/>
      <c r="CE81" s="528"/>
      <c r="CF81" s="528"/>
      <c r="CG81" s="528"/>
      <c r="CH81" s="528"/>
      <c r="CI81" s="528"/>
      <c r="CJ81" s="528"/>
      <c r="CK81" s="528"/>
      <c r="CL81" s="528"/>
      <c r="CM81" s="528"/>
      <c r="CN81" s="528"/>
      <c r="CO81" s="528"/>
      <c r="CP81" s="528"/>
      <c r="CQ81" s="528"/>
      <c r="CR81" s="528"/>
      <c r="CS81" s="528"/>
      <c r="CT81" s="528"/>
      <c r="CU81" s="528"/>
      <c r="CV81" s="528"/>
      <c r="CW81" s="528"/>
      <c r="CX81" s="528"/>
      <c r="CY81" s="528"/>
      <c r="CZ81" s="528"/>
      <c r="DA81" s="528"/>
      <c r="DB81" s="528"/>
      <c r="DC81" s="528"/>
      <c r="DD81" s="528"/>
      <c r="DE81" s="528"/>
      <c r="DF81" s="528"/>
      <c r="DG81" s="528"/>
      <c r="DH81" s="528"/>
      <c r="DI81" s="528"/>
      <c r="DJ81" s="528"/>
      <c r="DK81" s="528"/>
      <c r="DL81" s="528"/>
      <c r="DM81" s="528"/>
      <c r="DN81" s="528"/>
      <c r="DO81" s="528"/>
      <c r="DP81" s="528"/>
      <c r="DQ81" s="528"/>
      <c r="DR81" s="528"/>
      <c r="DS81" s="528"/>
      <c r="DT81" s="528"/>
      <c r="DU81" s="528"/>
      <c r="DV81" s="528"/>
      <c r="DW81" s="528"/>
      <c r="DX81" s="528"/>
      <c r="DY81" s="528"/>
      <c r="DZ81" s="528"/>
      <c r="EA81" s="528"/>
      <c r="EB81" s="528"/>
      <c r="EC81" s="528"/>
      <c r="ED81" s="528"/>
      <c r="EE81" s="528"/>
      <c r="EF81" s="528"/>
      <c r="EG81" s="528"/>
      <c r="EH81" s="528"/>
      <c r="EI81" s="528"/>
      <c r="EJ81" s="528"/>
      <c r="EK81" s="528"/>
      <c r="EL81" s="528"/>
      <c r="EM81" s="528"/>
      <c r="EN81" s="528"/>
      <c r="EO81" s="528"/>
      <c r="EP81" s="528"/>
      <c r="EQ81" s="528"/>
      <c r="ER81" s="528"/>
      <c r="ES81" s="528"/>
      <c r="ET81" s="528"/>
      <c r="EU81" s="528"/>
      <c r="EV81" s="528"/>
      <c r="EW81" s="528"/>
      <c r="EX81" s="528"/>
      <c r="EY81" s="528"/>
      <c r="EZ81" s="528"/>
      <c r="FA81" s="528"/>
      <c r="FB81" s="528"/>
      <c r="FC81" s="528"/>
      <c r="FD81" s="528"/>
      <c r="FE81" s="528"/>
      <c r="FF81" s="528"/>
      <c r="FG81" s="528"/>
      <c r="FH81" s="528"/>
      <c r="FI81" s="528"/>
      <c r="FJ81" s="528"/>
      <c r="FK81" s="528"/>
      <c r="FL81" s="528"/>
      <c r="FM81" s="528"/>
      <c r="FN81" s="528"/>
      <c r="FO81" s="528"/>
      <c r="FP81" s="528"/>
      <c r="FQ81" s="528"/>
      <c r="FR81" s="528"/>
      <c r="FS81" s="528"/>
      <c r="FT81" s="528"/>
      <c r="FU81" s="528"/>
      <c r="FV81" s="528"/>
      <c r="FW81" s="528"/>
      <c r="FX81" s="528"/>
      <c r="FY81" s="528"/>
      <c r="FZ81" s="528"/>
      <c r="GA81" s="528"/>
      <c r="GB81" s="528"/>
      <c r="GC81" s="528"/>
      <c r="GD81" s="528"/>
      <c r="GE81" s="528"/>
      <c r="GF81" s="528"/>
      <c r="GG81" s="528"/>
      <c r="GH81" s="528"/>
      <c r="GI81" s="528"/>
      <c r="GJ81" s="528"/>
      <c r="GK81" s="528"/>
      <c r="GL81" s="528"/>
      <c r="GM81" s="528"/>
      <c r="GN81" s="528"/>
    </row>
    <row r="82" spans="1:196" s="543" customFormat="1" ht="12.75" customHeight="1" x14ac:dyDescent="0.25">
      <c r="A82" s="595"/>
      <c r="B82" s="611"/>
      <c r="C82" s="440" t="s">
        <v>2142</v>
      </c>
      <c r="D82" s="440" t="s">
        <v>2337</v>
      </c>
      <c r="E82" s="616"/>
      <c r="F82" s="613"/>
      <c r="G82" s="595"/>
      <c r="H82" s="595"/>
      <c r="I82" s="646">
        <v>13.432591609213919</v>
      </c>
      <c r="J82" s="645"/>
      <c r="K82" s="645"/>
      <c r="L82" s="647">
        <v>12.17603061401983</v>
      </c>
      <c r="M82" s="647"/>
      <c r="N82" s="647">
        <v>27.710109622411693</v>
      </c>
      <c r="O82" s="647"/>
      <c r="P82" s="647">
        <v>24.552090245520901</v>
      </c>
      <c r="Q82" s="647"/>
      <c r="R82" s="647">
        <v>15.790177974039876</v>
      </c>
      <c r="S82" s="647"/>
      <c r="T82" s="647">
        <v>11.149003147953831</v>
      </c>
      <c r="U82" s="647"/>
      <c r="V82" s="647">
        <v>4.995962858296326</v>
      </c>
      <c r="W82" s="528"/>
      <c r="X82" s="597"/>
      <c r="Y82" s="528"/>
      <c r="Z82" s="528"/>
      <c r="AA82" s="528"/>
      <c r="AB82" s="528"/>
      <c r="AC82" s="528"/>
      <c r="AD82" s="528"/>
      <c r="AE82" s="528"/>
      <c r="AF82" s="528"/>
      <c r="AG82" s="528"/>
      <c r="AH82" s="528"/>
      <c r="AI82" s="528"/>
      <c r="AJ82" s="528"/>
      <c r="AK82" s="528"/>
      <c r="AL82" s="528"/>
      <c r="AM82" s="528"/>
      <c r="AN82" s="528"/>
      <c r="AO82" s="528"/>
      <c r="AP82" s="528"/>
      <c r="AQ82" s="528"/>
      <c r="AR82" s="528"/>
      <c r="AS82" s="528"/>
      <c r="AT82" s="528"/>
      <c r="AU82" s="528"/>
      <c r="AV82" s="528"/>
      <c r="AW82" s="528"/>
      <c r="AX82" s="528"/>
      <c r="AY82" s="528"/>
      <c r="AZ82" s="528"/>
      <c r="BA82" s="528"/>
      <c r="BB82" s="528"/>
      <c r="BC82" s="528"/>
      <c r="BD82" s="528"/>
      <c r="BE82" s="528"/>
      <c r="BF82" s="528"/>
      <c r="BG82" s="528"/>
      <c r="BH82" s="528"/>
      <c r="BI82" s="528"/>
      <c r="BJ82" s="528"/>
      <c r="BK82" s="528"/>
      <c r="BL82" s="528"/>
      <c r="BM82" s="528"/>
      <c r="BN82" s="528"/>
      <c r="BO82" s="528"/>
      <c r="BP82" s="528"/>
      <c r="BQ82" s="528"/>
      <c r="BR82" s="528"/>
      <c r="BS82" s="528"/>
      <c r="BT82" s="528"/>
      <c r="BU82" s="528"/>
      <c r="BV82" s="528"/>
      <c r="BW82" s="528"/>
      <c r="BX82" s="528"/>
      <c r="BY82" s="528"/>
      <c r="BZ82" s="528"/>
      <c r="CA82" s="528"/>
      <c r="CB82" s="528"/>
      <c r="CC82" s="528"/>
      <c r="CD82" s="528"/>
      <c r="CE82" s="528"/>
      <c r="CF82" s="528"/>
      <c r="CG82" s="528"/>
      <c r="CH82" s="528"/>
      <c r="CI82" s="528"/>
      <c r="CJ82" s="528"/>
      <c r="CK82" s="528"/>
      <c r="CL82" s="528"/>
      <c r="CM82" s="528"/>
      <c r="CN82" s="528"/>
      <c r="CO82" s="528"/>
      <c r="CP82" s="528"/>
      <c r="CQ82" s="528"/>
      <c r="CR82" s="528"/>
      <c r="CS82" s="528"/>
      <c r="CT82" s="528"/>
      <c r="CU82" s="528"/>
      <c r="CV82" s="528"/>
      <c r="CW82" s="528"/>
      <c r="CX82" s="528"/>
      <c r="CY82" s="528"/>
      <c r="CZ82" s="528"/>
      <c r="DA82" s="528"/>
      <c r="DB82" s="528"/>
      <c r="DC82" s="528"/>
      <c r="DD82" s="528"/>
      <c r="DE82" s="528"/>
      <c r="DF82" s="528"/>
      <c r="DG82" s="528"/>
      <c r="DH82" s="528"/>
      <c r="DI82" s="528"/>
      <c r="DJ82" s="528"/>
      <c r="DK82" s="528"/>
      <c r="DL82" s="528"/>
      <c r="DM82" s="528"/>
      <c r="DN82" s="528"/>
      <c r="DO82" s="528"/>
      <c r="DP82" s="528"/>
      <c r="DQ82" s="528"/>
      <c r="DR82" s="528"/>
      <c r="DS82" s="528"/>
      <c r="DT82" s="528"/>
      <c r="DU82" s="528"/>
      <c r="DV82" s="528"/>
      <c r="DW82" s="528"/>
      <c r="DX82" s="528"/>
      <c r="DY82" s="528"/>
      <c r="DZ82" s="528"/>
      <c r="EA82" s="528"/>
      <c r="EB82" s="528"/>
      <c r="EC82" s="528"/>
      <c r="ED82" s="528"/>
      <c r="EE82" s="528"/>
      <c r="EF82" s="528"/>
      <c r="EG82" s="528"/>
      <c r="EH82" s="528"/>
      <c r="EI82" s="528"/>
      <c r="EJ82" s="528"/>
      <c r="EK82" s="528"/>
      <c r="EL82" s="528"/>
      <c r="EM82" s="528"/>
      <c r="EN82" s="528"/>
      <c r="EO82" s="528"/>
      <c r="EP82" s="528"/>
      <c r="EQ82" s="528"/>
      <c r="ER82" s="528"/>
      <c r="ES82" s="528"/>
      <c r="ET82" s="528"/>
      <c r="EU82" s="528"/>
      <c r="EV82" s="528"/>
      <c r="EW82" s="528"/>
      <c r="EX82" s="528"/>
      <c r="EY82" s="528"/>
      <c r="EZ82" s="528"/>
      <c r="FA82" s="528"/>
      <c r="FB82" s="528"/>
      <c r="FC82" s="528"/>
      <c r="FD82" s="528"/>
      <c r="FE82" s="528"/>
      <c r="FF82" s="528"/>
      <c r="FG82" s="528"/>
      <c r="FH82" s="528"/>
      <c r="FI82" s="528"/>
      <c r="FJ82" s="528"/>
      <c r="FK82" s="528"/>
      <c r="FL82" s="528"/>
      <c r="FM82" s="528"/>
      <c r="FN82" s="528"/>
      <c r="FO82" s="528"/>
      <c r="FP82" s="528"/>
      <c r="FQ82" s="528"/>
      <c r="FR82" s="528"/>
      <c r="FS82" s="528"/>
      <c r="FT82" s="528"/>
      <c r="FU82" s="528"/>
      <c r="FV82" s="528"/>
      <c r="FW82" s="528"/>
      <c r="FX82" s="528"/>
      <c r="FY82" s="528"/>
      <c r="FZ82" s="528"/>
      <c r="GA82" s="528"/>
      <c r="GB82" s="528"/>
      <c r="GC82" s="528"/>
      <c r="GD82" s="528"/>
      <c r="GE82" s="528"/>
      <c r="GF82" s="528"/>
      <c r="GG82" s="528"/>
      <c r="GH82" s="528"/>
      <c r="GI82" s="528"/>
      <c r="GJ82" s="528"/>
      <c r="GK82" s="528"/>
      <c r="GL82" s="528"/>
      <c r="GM82" s="528"/>
      <c r="GN82" s="528"/>
    </row>
    <row r="83" spans="1:196" s="543" customFormat="1" ht="12.75" customHeight="1" x14ac:dyDescent="0.25">
      <c r="A83" s="595"/>
      <c r="B83" s="611"/>
      <c r="C83" s="440" t="s">
        <v>2143</v>
      </c>
      <c r="D83" s="440" t="s">
        <v>2144</v>
      </c>
      <c r="E83" s="616"/>
      <c r="F83" s="613"/>
      <c r="G83" s="595"/>
      <c r="H83" s="595"/>
      <c r="I83" s="646">
        <v>19.385486025485832</v>
      </c>
      <c r="J83" s="645"/>
      <c r="K83" s="645"/>
      <c r="L83" s="647">
        <v>13.111683446499649</v>
      </c>
      <c r="M83" s="647"/>
      <c r="N83" s="647">
        <v>34.409515717926936</v>
      </c>
      <c r="O83" s="647"/>
      <c r="P83" s="647">
        <v>38.888888888888893</v>
      </c>
      <c r="Q83" s="647"/>
      <c r="R83" s="647">
        <v>25.781678551837629</v>
      </c>
      <c r="S83" s="647"/>
      <c r="T83" s="647">
        <v>16.60649819494585</v>
      </c>
      <c r="U83" s="647"/>
      <c r="V83" s="647">
        <v>6.1654872836824772</v>
      </c>
      <c r="W83" s="528"/>
      <c r="X83" s="597"/>
      <c r="Y83" s="528"/>
      <c r="Z83" s="528"/>
      <c r="AA83" s="528"/>
      <c r="AB83" s="528"/>
      <c r="AC83" s="528"/>
      <c r="AD83" s="528"/>
      <c r="AE83" s="528"/>
      <c r="AF83" s="528"/>
      <c r="AG83" s="528"/>
      <c r="AH83" s="528"/>
      <c r="AI83" s="528"/>
      <c r="AJ83" s="528"/>
      <c r="AK83" s="528"/>
      <c r="AL83" s="528"/>
      <c r="AM83" s="528"/>
      <c r="AN83" s="528"/>
      <c r="AO83" s="528"/>
      <c r="AP83" s="528"/>
      <c r="AQ83" s="528"/>
      <c r="AR83" s="528"/>
      <c r="AS83" s="528"/>
      <c r="AT83" s="528"/>
      <c r="AU83" s="528"/>
      <c r="AV83" s="528"/>
      <c r="AW83" s="528"/>
      <c r="AX83" s="528"/>
      <c r="AY83" s="528"/>
      <c r="AZ83" s="528"/>
      <c r="BA83" s="528"/>
      <c r="BB83" s="528"/>
      <c r="BC83" s="528"/>
      <c r="BD83" s="528"/>
      <c r="BE83" s="528"/>
      <c r="BF83" s="528"/>
      <c r="BG83" s="528"/>
      <c r="BH83" s="528"/>
      <c r="BI83" s="528"/>
      <c r="BJ83" s="528"/>
      <c r="BK83" s="528"/>
      <c r="BL83" s="528"/>
      <c r="BM83" s="528"/>
      <c r="BN83" s="528"/>
      <c r="BO83" s="528"/>
      <c r="BP83" s="528"/>
      <c r="BQ83" s="528"/>
      <c r="BR83" s="528"/>
      <c r="BS83" s="528"/>
      <c r="BT83" s="528"/>
      <c r="BU83" s="528"/>
      <c r="BV83" s="528"/>
      <c r="BW83" s="528"/>
      <c r="BX83" s="528"/>
      <c r="BY83" s="528"/>
      <c r="BZ83" s="528"/>
      <c r="CA83" s="528"/>
      <c r="CB83" s="528"/>
      <c r="CC83" s="528"/>
      <c r="CD83" s="528"/>
      <c r="CE83" s="528"/>
      <c r="CF83" s="528"/>
      <c r="CG83" s="528"/>
      <c r="CH83" s="528"/>
      <c r="CI83" s="528"/>
      <c r="CJ83" s="528"/>
      <c r="CK83" s="528"/>
      <c r="CL83" s="528"/>
      <c r="CM83" s="528"/>
      <c r="CN83" s="528"/>
      <c r="CO83" s="528"/>
      <c r="CP83" s="528"/>
      <c r="CQ83" s="528"/>
      <c r="CR83" s="528"/>
      <c r="CS83" s="528"/>
      <c r="CT83" s="528"/>
      <c r="CU83" s="528"/>
      <c r="CV83" s="528"/>
      <c r="CW83" s="528"/>
      <c r="CX83" s="528"/>
      <c r="CY83" s="528"/>
      <c r="CZ83" s="528"/>
      <c r="DA83" s="528"/>
      <c r="DB83" s="528"/>
      <c r="DC83" s="528"/>
      <c r="DD83" s="528"/>
      <c r="DE83" s="528"/>
      <c r="DF83" s="528"/>
      <c r="DG83" s="528"/>
      <c r="DH83" s="528"/>
      <c r="DI83" s="528"/>
      <c r="DJ83" s="528"/>
      <c r="DK83" s="528"/>
      <c r="DL83" s="528"/>
      <c r="DM83" s="528"/>
      <c r="DN83" s="528"/>
      <c r="DO83" s="528"/>
      <c r="DP83" s="528"/>
      <c r="DQ83" s="528"/>
      <c r="DR83" s="528"/>
      <c r="DS83" s="528"/>
      <c r="DT83" s="528"/>
      <c r="DU83" s="528"/>
      <c r="DV83" s="528"/>
      <c r="DW83" s="528"/>
      <c r="DX83" s="528"/>
      <c r="DY83" s="528"/>
      <c r="DZ83" s="528"/>
      <c r="EA83" s="528"/>
      <c r="EB83" s="528"/>
      <c r="EC83" s="528"/>
      <c r="ED83" s="528"/>
      <c r="EE83" s="528"/>
      <c r="EF83" s="528"/>
      <c r="EG83" s="528"/>
      <c r="EH83" s="528"/>
      <c r="EI83" s="528"/>
      <c r="EJ83" s="528"/>
      <c r="EK83" s="528"/>
      <c r="EL83" s="528"/>
      <c r="EM83" s="528"/>
      <c r="EN83" s="528"/>
      <c r="EO83" s="528"/>
      <c r="EP83" s="528"/>
      <c r="EQ83" s="528"/>
      <c r="ER83" s="528"/>
      <c r="ES83" s="528"/>
      <c r="ET83" s="528"/>
      <c r="EU83" s="528"/>
      <c r="EV83" s="528"/>
      <c r="EW83" s="528"/>
      <c r="EX83" s="528"/>
      <c r="EY83" s="528"/>
      <c r="EZ83" s="528"/>
      <c r="FA83" s="528"/>
      <c r="FB83" s="528"/>
      <c r="FC83" s="528"/>
      <c r="FD83" s="528"/>
      <c r="FE83" s="528"/>
      <c r="FF83" s="528"/>
      <c r="FG83" s="528"/>
      <c r="FH83" s="528"/>
      <c r="FI83" s="528"/>
      <c r="FJ83" s="528"/>
      <c r="FK83" s="528"/>
      <c r="FL83" s="528"/>
      <c r="FM83" s="528"/>
      <c r="FN83" s="528"/>
      <c r="FO83" s="528"/>
      <c r="FP83" s="528"/>
      <c r="FQ83" s="528"/>
      <c r="FR83" s="528"/>
      <c r="FS83" s="528"/>
      <c r="FT83" s="528"/>
      <c r="FU83" s="528"/>
      <c r="FV83" s="528"/>
      <c r="FW83" s="528"/>
      <c r="FX83" s="528"/>
      <c r="FY83" s="528"/>
      <c r="FZ83" s="528"/>
      <c r="GA83" s="528"/>
      <c r="GB83" s="528"/>
      <c r="GC83" s="528"/>
      <c r="GD83" s="528"/>
      <c r="GE83" s="528"/>
      <c r="GF83" s="528"/>
      <c r="GG83" s="528"/>
      <c r="GH83" s="528"/>
      <c r="GI83" s="528"/>
      <c r="GJ83" s="528"/>
      <c r="GK83" s="528"/>
      <c r="GL83" s="528"/>
      <c r="GM83" s="528"/>
      <c r="GN83" s="528"/>
    </row>
    <row r="84" spans="1:196" s="543" customFormat="1" ht="12.75" customHeight="1" x14ac:dyDescent="0.25">
      <c r="A84" s="595"/>
      <c r="B84" s="611"/>
      <c r="C84" s="440" t="s">
        <v>2145</v>
      </c>
      <c r="D84" s="440" t="s">
        <v>2338</v>
      </c>
      <c r="E84" s="616"/>
      <c r="F84" s="613"/>
      <c r="G84" s="595"/>
      <c r="H84" s="595"/>
      <c r="I84" s="646">
        <v>18.433823971841807</v>
      </c>
      <c r="J84" s="645"/>
      <c r="K84" s="645"/>
      <c r="L84" s="647">
        <v>21.579430670339761</v>
      </c>
      <c r="M84" s="647"/>
      <c r="N84" s="647">
        <v>30.5366142899496</v>
      </c>
      <c r="O84" s="647"/>
      <c r="P84" s="647">
        <v>32.845188284518827</v>
      </c>
      <c r="Q84" s="647"/>
      <c r="R84" s="647">
        <v>22.375598352443504</v>
      </c>
      <c r="S84" s="647"/>
      <c r="T84" s="647">
        <v>16.870573084352866</v>
      </c>
      <c r="U84" s="647"/>
      <c r="V84" s="647">
        <v>6.5785466284948528</v>
      </c>
      <c r="W84" s="528"/>
      <c r="X84" s="597"/>
      <c r="Y84" s="528"/>
      <c r="Z84" s="528"/>
      <c r="AA84" s="528"/>
      <c r="AB84" s="528"/>
      <c r="AC84" s="528"/>
      <c r="AD84" s="528"/>
      <c r="AE84" s="528"/>
      <c r="AF84" s="528"/>
      <c r="AG84" s="528"/>
      <c r="AH84" s="528"/>
      <c r="AI84" s="528"/>
      <c r="AJ84" s="528"/>
      <c r="AK84" s="528"/>
      <c r="AL84" s="528"/>
      <c r="AM84" s="528"/>
      <c r="AN84" s="528"/>
      <c r="AO84" s="528"/>
      <c r="AP84" s="528"/>
      <c r="AQ84" s="528"/>
      <c r="AR84" s="528"/>
      <c r="AS84" s="528"/>
      <c r="AT84" s="528"/>
      <c r="AU84" s="528"/>
      <c r="AV84" s="528"/>
      <c r="AW84" s="528"/>
      <c r="AX84" s="528"/>
      <c r="AY84" s="528"/>
      <c r="AZ84" s="528"/>
      <c r="BA84" s="528"/>
      <c r="BB84" s="528"/>
      <c r="BC84" s="528"/>
      <c r="BD84" s="528"/>
      <c r="BE84" s="528"/>
      <c r="BF84" s="528"/>
      <c r="BG84" s="528"/>
      <c r="BH84" s="528"/>
      <c r="BI84" s="528"/>
      <c r="BJ84" s="528"/>
      <c r="BK84" s="528"/>
      <c r="BL84" s="528"/>
      <c r="BM84" s="528"/>
      <c r="BN84" s="528"/>
      <c r="BO84" s="528"/>
      <c r="BP84" s="528"/>
      <c r="BQ84" s="528"/>
      <c r="BR84" s="528"/>
      <c r="BS84" s="528"/>
      <c r="BT84" s="528"/>
      <c r="BU84" s="528"/>
      <c r="BV84" s="528"/>
      <c r="BW84" s="528"/>
      <c r="BX84" s="528"/>
      <c r="BY84" s="528"/>
      <c r="BZ84" s="528"/>
      <c r="CA84" s="528"/>
      <c r="CB84" s="528"/>
      <c r="CC84" s="528"/>
      <c r="CD84" s="528"/>
      <c r="CE84" s="528"/>
      <c r="CF84" s="528"/>
      <c r="CG84" s="528"/>
      <c r="CH84" s="528"/>
      <c r="CI84" s="528"/>
      <c r="CJ84" s="528"/>
      <c r="CK84" s="528"/>
      <c r="CL84" s="528"/>
      <c r="CM84" s="528"/>
      <c r="CN84" s="528"/>
      <c r="CO84" s="528"/>
      <c r="CP84" s="528"/>
      <c r="CQ84" s="528"/>
      <c r="CR84" s="528"/>
      <c r="CS84" s="528"/>
      <c r="CT84" s="528"/>
      <c r="CU84" s="528"/>
      <c r="CV84" s="528"/>
      <c r="CW84" s="528"/>
      <c r="CX84" s="528"/>
      <c r="CY84" s="528"/>
      <c r="CZ84" s="528"/>
      <c r="DA84" s="528"/>
      <c r="DB84" s="528"/>
      <c r="DC84" s="528"/>
      <c r="DD84" s="528"/>
      <c r="DE84" s="528"/>
      <c r="DF84" s="528"/>
      <c r="DG84" s="528"/>
      <c r="DH84" s="528"/>
      <c r="DI84" s="528"/>
      <c r="DJ84" s="528"/>
      <c r="DK84" s="528"/>
      <c r="DL84" s="528"/>
      <c r="DM84" s="528"/>
      <c r="DN84" s="528"/>
      <c r="DO84" s="528"/>
      <c r="DP84" s="528"/>
      <c r="DQ84" s="528"/>
      <c r="DR84" s="528"/>
      <c r="DS84" s="528"/>
      <c r="DT84" s="528"/>
      <c r="DU84" s="528"/>
      <c r="DV84" s="528"/>
      <c r="DW84" s="528"/>
      <c r="DX84" s="528"/>
      <c r="DY84" s="528"/>
      <c r="DZ84" s="528"/>
      <c r="EA84" s="528"/>
      <c r="EB84" s="528"/>
      <c r="EC84" s="528"/>
      <c r="ED84" s="528"/>
      <c r="EE84" s="528"/>
      <c r="EF84" s="528"/>
      <c r="EG84" s="528"/>
      <c r="EH84" s="528"/>
      <c r="EI84" s="528"/>
      <c r="EJ84" s="528"/>
      <c r="EK84" s="528"/>
      <c r="EL84" s="528"/>
      <c r="EM84" s="528"/>
      <c r="EN84" s="528"/>
      <c r="EO84" s="528"/>
      <c r="EP84" s="528"/>
      <c r="EQ84" s="528"/>
      <c r="ER84" s="528"/>
      <c r="ES84" s="528"/>
      <c r="ET84" s="528"/>
      <c r="EU84" s="528"/>
      <c r="EV84" s="528"/>
      <c r="EW84" s="528"/>
      <c r="EX84" s="528"/>
      <c r="EY84" s="528"/>
      <c r="EZ84" s="528"/>
      <c r="FA84" s="528"/>
      <c r="FB84" s="528"/>
      <c r="FC84" s="528"/>
      <c r="FD84" s="528"/>
      <c r="FE84" s="528"/>
      <c r="FF84" s="528"/>
      <c r="FG84" s="528"/>
      <c r="FH84" s="528"/>
      <c r="FI84" s="528"/>
      <c r="FJ84" s="528"/>
      <c r="FK84" s="528"/>
      <c r="FL84" s="528"/>
      <c r="FM84" s="528"/>
      <c r="FN84" s="528"/>
      <c r="FO84" s="528"/>
      <c r="FP84" s="528"/>
      <c r="FQ84" s="528"/>
      <c r="FR84" s="528"/>
      <c r="FS84" s="528"/>
      <c r="FT84" s="528"/>
      <c r="FU84" s="528"/>
      <c r="FV84" s="528"/>
      <c r="FW84" s="528"/>
      <c r="FX84" s="528"/>
      <c r="FY84" s="528"/>
      <c r="FZ84" s="528"/>
      <c r="GA84" s="528"/>
      <c r="GB84" s="528"/>
      <c r="GC84" s="528"/>
      <c r="GD84" s="528"/>
      <c r="GE84" s="528"/>
      <c r="GF84" s="528"/>
      <c r="GG84" s="528"/>
      <c r="GH84" s="528"/>
      <c r="GI84" s="528"/>
      <c r="GJ84" s="528"/>
      <c r="GK84" s="528"/>
      <c r="GL84" s="528"/>
      <c r="GM84" s="528"/>
      <c r="GN84" s="528"/>
    </row>
    <row r="85" spans="1:196" s="543" customFormat="1" ht="12.75" customHeight="1" x14ac:dyDescent="0.25">
      <c r="A85" s="595"/>
      <c r="B85" s="611"/>
      <c r="C85" s="440" t="s">
        <v>2146</v>
      </c>
      <c r="D85" s="440" t="s">
        <v>2339</v>
      </c>
      <c r="E85" s="616"/>
      <c r="F85" s="613"/>
      <c r="G85" s="595"/>
      <c r="H85" s="595"/>
      <c r="I85" s="646">
        <v>15.73692637273731</v>
      </c>
      <c r="J85" s="645"/>
      <c r="K85" s="645"/>
      <c r="L85" s="647">
        <v>12.778603268945021</v>
      </c>
      <c r="M85" s="647"/>
      <c r="N85" s="647">
        <v>23.131672597864767</v>
      </c>
      <c r="O85" s="647"/>
      <c r="P85" s="647">
        <v>26.768642447418738</v>
      </c>
      <c r="Q85" s="647"/>
      <c r="R85" s="647">
        <v>26.574986062070248</v>
      </c>
      <c r="S85" s="647"/>
      <c r="T85" s="647">
        <v>15.265700483091788</v>
      </c>
      <c r="U85" s="647"/>
      <c r="V85" s="647">
        <v>4.2767941151312971</v>
      </c>
      <c r="W85" s="528"/>
      <c r="X85" s="597"/>
      <c r="Y85" s="528"/>
      <c r="Z85" s="528"/>
      <c r="AA85" s="528"/>
      <c r="AB85" s="528"/>
      <c r="AC85" s="528"/>
      <c r="AD85" s="528"/>
      <c r="AE85" s="528"/>
      <c r="AF85" s="528"/>
      <c r="AG85" s="528"/>
      <c r="AH85" s="528"/>
      <c r="AI85" s="528"/>
      <c r="AJ85" s="528"/>
      <c r="AK85" s="528"/>
      <c r="AL85" s="528"/>
      <c r="AM85" s="528"/>
      <c r="AN85" s="528"/>
      <c r="AO85" s="528"/>
      <c r="AP85" s="528"/>
      <c r="AQ85" s="528"/>
      <c r="AR85" s="528"/>
      <c r="AS85" s="528"/>
      <c r="AT85" s="528"/>
      <c r="AU85" s="528"/>
      <c r="AV85" s="528"/>
      <c r="AW85" s="528"/>
      <c r="AX85" s="528"/>
      <c r="AY85" s="528"/>
      <c r="AZ85" s="528"/>
      <c r="BA85" s="528"/>
      <c r="BB85" s="528"/>
      <c r="BC85" s="528"/>
      <c r="BD85" s="528"/>
      <c r="BE85" s="528"/>
      <c r="BF85" s="528"/>
      <c r="BG85" s="528"/>
      <c r="BH85" s="528"/>
      <c r="BI85" s="528"/>
      <c r="BJ85" s="528"/>
      <c r="BK85" s="528"/>
      <c r="BL85" s="528"/>
      <c r="BM85" s="528"/>
      <c r="BN85" s="528"/>
      <c r="BO85" s="528"/>
      <c r="BP85" s="528"/>
      <c r="BQ85" s="528"/>
      <c r="BR85" s="528"/>
      <c r="BS85" s="528"/>
      <c r="BT85" s="528"/>
      <c r="BU85" s="528"/>
      <c r="BV85" s="528"/>
      <c r="BW85" s="528"/>
      <c r="BX85" s="528"/>
      <c r="BY85" s="528"/>
      <c r="BZ85" s="528"/>
      <c r="CA85" s="528"/>
      <c r="CB85" s="528"/>
      <c r="CC85" s="528"/>
      <c r="CD85" s="528"/>
      <c r="CE85" s="528"/>
      <c r="CF85" s="528"/>
      <c r="CG85" s="528"/>
      <c r="CH85" s="528"/>
      <c r="CI85" s="528"/>
      <c r="CJ85" s="528"/>
      <c r="CK85" s="528"/>
      <c r="CL85" s="528"/>
      <c r="CM85" s="528"/>
      <c r="CN85" s="528"/>
      <c r="CO85" s="528"/>
      <c r="CP85" s="528"/>
      <c r="CQ85" s="528"/>
      <c r="CR85" s="528"/>
      <c r="CS85" s="528"/>
      <c r="CT85" s="528"/>
      <c r="CU85" s="528"/>
      <c r="CV85" s="528"/>
      <c r="CW85" s="528"/>
      <c r="CX85" s="528"/>
      <c r="CY85" s="528"/>
      <c r="CZ85" s="528"/>
      <c r="DA85" s="528"/>
      <c r="DB85" s="528"/>
      <c r="DC85" s="528"/>
      <c r="DD85" s="528"/>
      <c r="DE85" s="528"/>
      <c r="DF85" s="528"/>
      <c r="DG85" s="528"/>
      <c r="DH85" s="528"/>
      <c r="DI85" s="528"/>
      <c r="DJ85" s="528"/>
      <c r="DK85" s="528"/>
      <c r="DL85" s="528"/>
      <c r="DM85" s="528"/>
      <c r="DN85" s="528"/>
      <c r="DO85" s="528"/>
      <c r="DP85" s="528"/>
      <c r="DQ85" s="528"/>
      <c r="DR85" s="528"/>
      <c r="DS85" s="528"/>
      <c r="DT85" s="528"/>
      <c r="DU85" s="528"/>
      <c r="DV85" s="528"/>
      <c r="DW85" s="528"/>
      <c r="DX85" s="528"/>
      <c r="DY85" s="528"/>
      <c r="DZ85" s="528"/>
      <c r="EA85" s="528"/>
      <c r="EB85" s="528"/>
      <c r="EC85" s="528"/>
      <c r="ED85" s="528"/>
      <c r="EE85" s="528"/>
      <c r="EF85" s="528"/>
      <c r="EG85" s="528"/>
      <c r="EH85" s="528"/>
      <c r="EI85" s="528"/>
      <c r="EJ85" s="528"/>
      <c r="EK85" s="528"/>
      <c r="EL85" s="528"/>
      <c r="EM85" s="528"/>
      <c r="EN85" s="528"/>
      <c r="EO85" s="528"/>
      <c r="EP85" s="528"/>
      <c r="EQ85" s="528"/>
      <c r="ER85" s="528"/>
      <c r="ES85" s="528"/>
      <c r="ET85" s="528"/>
      <c r="EU85" s="528"/>
      <c r="EV85" s="528"/>
      <c r="EW85" s="528"/>
      <c r="EX85" s="528"/>
      <c r="EY85" s="528"/>
      <c r="EZ85" s="528"/>
      <c r="FA85" s="528"/>
      <c r="FB85" s="528"/>
      <c r="FC85" s="528"/>
      <c r="FD85" s="528"/>
      <c r="FE85" s="528"/>
      <c r="FF85" s="528"/>
      <c r="FG85" s="528"/>
      <c r="FH85" s="528"/>
      <c r="FI85" s="528"/>
      <c r="FJ85" s="528"/>
      <c r="FK85" s="528"/>
      <c r="FL85" s="528"/>
      <c r="FM85" s="528"/>
      <c r="FN85" s="528"/>
      <c r="FO85" s="528"/>
      <c r="FP85" s="528"/>
      <c r="FQ85" s="528"/>
      <c r="FR85" s="528"/>
      <c r="FS85" s="528"/>
      <c r="FT85" s="528"/>
      <c r="FU85" s="528"/>
      <c r="FV85" s="528"/>
      <c r="FW85" s="528"/>
      <c r="FX85" s="528"/>
      <c r="FY85" s="528"/>
      <c r="FZ85" s="528"/>
      <c r="GA85" s="528"/>
      <c r="GB85" s="528"/>
      <c r="GC85" s="528"/>
      <c r="GD85" s="528"/>
      <c r="GE85" s="528"/>
      <c r="GF85" s="528"/>
      <c r="GG85" s="528"/>
      <c r="GH85" s="528"/>
      <c r="GI85" s="528"/>
      <c r="GJ85" s="528"/>
      <c r="GK85" s="528"/>
      <c r="GL85" s="528"/>
      <c r="GM85" s="528"/>
      <c r="GN85" s="528"/>
    </row>
    <row r="86" spans="1:196" s="543" customFormat="1" ht="12.75" customHeight="1" x14ac:dyDescent="0.25">
      <c r="A86" s="595"/>
      <c r="B86" s="611"/>
      <c r="C86" s="440" t="s">
        <v>2147</v>
      </c>
      <c r="D86" s="440" t="s">
        <v>2148</v>
      </c>
      <c r="E86" s="616"/>
      <c r="F86" s="613"/>
      <c r="G86" s="595"/>
      <c r="H86" s="595"/>
      <c r="I86" s="646">
        <v>19.835974470978702</v>
      </c>
      <c r="J86" s="645"/>
      <c r="K86" s="645"/>
      <c r="L86" s="647">
        <v>16.949152542372882</v>
      </c>
      <c r="M86" s="647"/>
      <c r="N86" s="647">
        <v>32.791559737667519</v>
      </c>
      <c r="O86" s="647"/>
      <c r="P86" s="647">
        <v>35.62255723059743</v>
      </c>
      <c r="Q86" s="647"/>
      <c r="R86" s="647">
        <v>26.836632002683665</v>
      </c>
      <c r="S86" s="647"/>
      <c r="T86" s="647">
        <v>18.874907475943747</v>
      </c>
      <c r="U86" s="647"/>
      <c r="V86" s="647">
        <v>6.8183088358575983</v>
      </c>
      <c r="W86" s="528"/>
      <c r="X86" s="597"/>
      <c r="Y86" s="528"/>
      <c r="Z86" s="528"/>
      <c r="AA86" s="528"/>
      <c r="AB86" s="528"/>
      <c r="AC86" s="528"/>
      <c r="AD86" s="528"/>
      <c r="AE86" s="528"/>
      <c r="AF86" s="528"/>
      <c r="AG86" s="528"/>
      <c r="AH86" s="528"/>
      <c r="AI86" s="528"/>
      <c r="AJ86" s="528"/>
      <c r="AK86" s="528"/>
      <c r="AL86" s="528"/>
      <c r="AM86" s="528"/>
      <c r="AN86" s="528"/>
      <c r="AO86" s="528"/>
      <c r="AP86" s="528"/>
      <c r="AQ86" s="528"/>
      <c r="AR86" s="528"/>
      <c r="AS86" s="528"/>
      <c r="AT86" s="528"/>
      <c r="AU86" s="528"/>
      <c r="AV86" s="528"/>
      <c r="AW86" s="528"/>
      <c r="AX86" s="528"/>
      <c r="AY86" s="528"/>
      <c r="AZ86" s="528"/>
      <c r="BA86" s="528"/>
      <c r="BB86" s="528"/>
      <c r="BC86" s="528"/>
      <c r="BD86" s="528"/>
      <c r="BE86" s="528"/>
      <c r="BF86" s="528"/>
      <c r="BG86" s="528"/>
      <c r="BH86" s="528"/>
      <c r="BI86" s="528"/>
      <c r="BJ86" s="528"/>
      <c r="BK86" s="528"/>
      <c r="BL86" s="528"/>
      <c r="BM86" s="528"/>
      <c r="BN86" s="528"/>
      <c r="BO86" s="528"/>
      <c r="BP86" s="528"/>
      <c r="BQ86" s="528"/>
      <c r="BR86" s="528"/>
      <c r="BS86" s="528"/>
      <c r="BT86" s="528"/>
      <c r="BU86" s="528"/>
      <c r="BV86" s="528"/>
      <c r="BW86" s="528"/>
      <c r="BX86" s="528"/>
      <c r="BY86" s="528"/>
      <c r="BZ86" s="528"/>
      <c r="CA86" s="528"/>
      <c r="CB86" s="528"/>
      <c r="CC86" s="528"/>
      <c r="CD86" s="528"/>
      <c r="CE86" s="528"/>
      <c r="CF86" s="528"/>
      <c r="CG86" s="528"/>
      <c r="CH86" s="528"/>
      <c r="CI86" s="528"/>
      <c r="CJ86" s="528"/>
      <c r="CK86" s="528"/>
      <c r="CL86" s="528"/>
      <c r="CM86" s="528"/>
      <c r="CN86" s="528"/>
      <c r="CO86" s="528"/>
      <c r="CP86" s="528"/>
      <c r="CQ86" s="528"/>
      <c r="CR86" s="528"/>
      <c r="CS86" s="528"/>
      <c r="CT86" s="528"/>
      <c r="CU86" s="528"/>
      <c r="CV86" s="528"/>
      <c r="CW86" s="528"/>
      <c r="CX86" s="528"/>
      <c r="CY86" s="528"/>
      <c r="CZ86" s="528"/>
      <c r="DA86" s="528"/>
      <c r="DB86" s="528"/>
      <c r="DC86" s="528"/>
      <c r="DD86" s="528"/>
      <c r="DE86" s="528"/>
      <c r="DF86" s="528"/>
      <c r="DG86" s="528"/>
      <c r="DH86" s="528"/>
      <c r="DI86" s="528"/>
      <c r="DJ86" s="528"/>
      <c r="DK86" s="528"/>
      <c r="DL86" s="528"/>
      <c r="DM86" s="528"/>
      <c r="DN86" s="528"/>
      <c r="DO86" s="528"/>
      <c r="DP86" s="528"/>
      <c r="DQ86" s="528"/>
      <c r="DR86" s="528"/>
      <c r="DS86" s="528"/>
      <c r="DT86" s="528"/>
      <c r="DU86" s="528"/>
      <c r="DV86" s="528"/>
      <c r="DW86" s="528"/>
      <c r="DX86" s="528"/>
      <c r="DY86" s="528"/>
      <c r="DZ86" s="528"/>
      <c r="EA86" s="528"/>
      <c r="EB86" s="528"/>
      <c r="EC86" s="528"/>
      <c r="ED86" s="528"/>
      <c r="EE86" s="528"/>
      <c r="EF86" s="528"/>
      <c r="EG86" s="528"/>
      <c r="EH86" s="528"/>
      <c r="EI86" s="528"/>
      <c r="EJ86" s="528"/>
      <c r="EK86" s="528"/>
      <c r="EL86" s="528"/>
      <c r="EM86" s="528"/>
      <c r="EN86" s="528"/>
      <c r="EO86" s="528"/>
      <c r="EP86" s="528"/>
      <c r="EQ86" s="528"/>
      <c r="ER86" s="528"/>
      <c r="ES86" s="528"/>
      <c r="ET86" s="528"/>
      <c r="EU86" s="528"/>
      <c r="EV86" s="528"/>
      <c r="EW86" s="528"/>
      <c r="EX86" s="528"/>
      <c r="EY86" s="528"/>
      <c r="EZ86" s="528"/>
      <c r="FA86" s="528"/>
      <c r="FB86" s="528"/>
      <c r="FC86" s="528"/>
      <c r="FD86" s="528"/>
      <c r="FE86" s="528"/>
      <c r="FF86" s="528"/>
      <c r="FG86" s="528"/>
      <c r="FH86" s="528"/>
      <c r="FI86" s="528"/>
      <c r="FJ86" s="528"/>
      <c r="FK86" s="528"/>
      <c r="FL86" s="528"/>
      <c r="FM86" s="528"/>
      <c r="FN86" s="528"/>
      <c r="FO86" s="528"/>
      <c r="FP86" s="528"/>
      <c r="FQ86" s="528"/>
      <c r="FR86" s="528"/>
      <c r="FS86" s="528"/>
      <c r="FT86" s="528"/>
      <c r="FU86" s="528"/>
      <c r="FV86" s="528"/>
      <c r="FW86" s="528"/>
      <c r="FX86" s="528"/>
      <c r="FY86" s="528"/>
      <c r="FZ86" s="528"/>
      <c r="GA86" s="528"/>
      <c r="GB86" s="528"/>
      <c r="GC86" s="528"/>
      <c r="GD86" s="528"/>
      <c r="GE86" s="528"/>
      <c r="GF86" s="528"/>
      <c r="GG86" s="528"/>
      <c r="GH86" s="528"/>
      <c r="GI86" s="528"/>
      <c r="GJ86" s="528"/>
      <c r="GK86" s="528"/>
      <c r="GL86" s="528"/>
      <c r="GM86" s="528"/>
      <c r="GN86" s="528"/>
    </row>
    <row r="87" spans="1:196" s="543" customFormat="1" ht="12.75" customHeight="1" x14ac:dyDescent="0.25">
      <c r="A87" s="595"/>
      <c r="B87" s="611"/>
      <c r="C87" s="440" t="s">
        <v>2149</v>
      </c>
      <c r="D87" s="440" t="s">
        <v>2150</v>
      </c>
      <c r="E87" s="616"/>
      <c r="F87" s="613"/>
      <c r="G87" s="595"/>
      <c r="H87" s="595"/>
      <c r="I87" s="646">
        <v>21.717724746486965</v>
      </c>
      <c r="J87" s="645"/>
      <c r="K87" s="645"/>
      <c r="L87" s="647">
        <v>16.054076890578791</v>
      </c>
      <c r="M87" s="647"/>
      <c r="N87" s="647">
        <v>33.033033033033028</v>
      </c>
      <c r="O87" s="647"/>
      <c r="P87" s="647">
        <v>36.26373626373627</v>
      </c>
      <c r="Q87" s="647"/>
      <c r="R87" s="647">
        <v>32.55340793489318</v>
      </c>
      <c r="S87" s="647"/>
      <c r="T87" s="647">
        <v>23.935842072794571</v>
      </c>
      <c r="U87" s="647"/>
      <c r="V87" s="647">
        <v>7.1782900496060691</v>
      </c>
      <c r="W87" s="528"/>
      <c r="X87" s="597"/>
      <c r="Y87" s="528"/>
      <c r="Z87" s="528"/>
      <c r="AA87" s="528"/>
      <c r="AB87" s="528"/>
      <c r="AC87" s="528"/>
      <c r="AD87" s="528"/>
      <c r="AE87" s="528"/>
      <c r="AF87" s="528"/>
      <c r="AG87" s="528"/>
      <c r="AH87" s="528"/>
      <c r="AI87" s="528"/>
      <c r="AJ87" s="528"/>
      <c r="AK87" s="528"/>
      <c r="AL87" s="528"/>
      <c r="AM87" s="528"/>
      <c r="AN87" s="528"/>
      <c r="AO87" s="528"/>
      <c r="AP87" s="528"/>
      <c r="AQ87" s="528"/>
      <c r="AR87" s="528"/>
      <c r="AS87" s="528"/>
      <c r="AT87" s="528"/>
      <c r="AU87" s="528"/>
      <c r="AV87" s="528"/>
      <c r="AW87" s="528"/>
      <c r="AX87" s="528"/>
      <c r="AY87" s="528"/>
      <c r="AZ87" s="528"/>
      <c r="BA87" s="528"/>
      <c r="BB87" s="528"/>
      <c r="BC87" s="528"/>
      <c r="BD87" s="528"/>
      <c r="BE87" s="528"/>
      <c r="BF87" s="528"/>
      <c r="BG87" s="528"/>
      <c r="BH87" s="528"/>
      <c r="BI87" s="528"/>
      <c r="BJ87" s="528"/>
      <c r="BK87" s="528"/>
      <c r="BL87" s="528"/>
      <c r="BM87" s="528"/>
      <c r="BN87" s="528"/>
      <c r="BO87" s="528"/>
      <c r="BP87" s="528"/>
      <c r="BQ87" s="528"/>
      <c r="BR87" s="528"/>
      <c r="BS87" s="528"/>
      <c r="BT87" s="528"/>
      <c r="BU87" s="528"/>
      <c r="BV87" s="528"/>
      <c r="BW87" s="528"/>
      <c r="BX87" s="528"/>
      <c r="BY87" s="528"/>
      <c r="BZ87" s="528"/>
      <c r="CA87" s="528"/>
      <c r="CB87" s="528"/>
      <c r="CC87" s="528"/>
      <c r="CD87" s="528"/>
      <c r="CE87" s="528"/>
      <c r="CF87" s="528"/>
      <c r="CG87" s="528"/>
      <c r="CH87" s="528"/>
      <c r="CI87" s="528"/>
      <c r="CJ87" s="528"/>
      <c r="CK87" s="528"/>
      <c r="CL87" s="528"/>
      <c r="CM87" s="528"/>
      <c r="CN87" s="528"/>
      <c r="CO87" s="528"/>
      <c r="CP87" s="528"/>
      <c r="CQ87" s="528"/>
      <c r="CR87" s="528"/>
      <c r="CS87" s="528"/>
      <c r="CT87" s="528"/>
      <c r="CU87" s="528"/>
      <c r="CV87" s="528"/>
      <c r="CW87" s="528"/>
      <c r="CX87" s="528"/>
      <c r="CY87" s="528"/>
      <c r="CZ87" s="528"/>
      <c r="DA87" s="528"/>
      <c r="DB87" s="528"/>
      <c r="DC87" s="528"/>
      <c r="DD87" s="528"/>
      <c r="DE87" s="528"/>
      <c r="DF87" s="528"/>
      <c r="DG87" s="528"/>
      <c r="DH87" s="528"/>
      <c r="DI87" s="528"/>
      <c r="DJ87" s="528"/>
      <c r="DK87" s="528"/>
      <c r="DL87" s="528"/>
      <c r="DM87" s="528"/>
      <c r="DN87" s="528"/>
      <c r="DO87" s="528"/>
      <c r="DP87" s="528"/>
      <c r="DQ87" s="528"/>
      <c r="DR87" s="528"/>
      <c r="DS87" s="528"/>
      <c r="DT87" s="528"/>
      <c r="DU87" s="528"/>
      <c r="DV87" s="528"/>
      <c r="DW87" s="528"/>
      <c r="DX87" s="528"/>
      <c r="DY87" s="528"/>
      <c r="DZ87" s="528"/>
      <c r="EA87" s="528"/>
      <c r="EB87" s="528"/>
      <c r="EC87" s="528"/>
      <c r="ED87" s="528"/>
      <c r="EE87" s="528"/>
      <c r="EF87" s="528"/>
      <c r="EG87" s="528"/>
      <c r="EH87" s="528"/>
      <c r="EI87" s="528"/>
      <c r="EJ87" s="528"/>
      <c r="EK87" s="528"/>
      <c r="EL87" s="528"/>
      <c r="EM87" s="528"/>
      <c r="EN87" s="528"/>
      <c r="EO87" s="528"/>
      <c r="EP87" s="528"/>
      <c r="EQ87" s="528"/>
      <c r="ER87" s="528"/>
      <c r="ES87" s="528"/>
      <c r="ET87" s="528"/>
      <c r="EU87" s="528"/>
      <c r="EV87" s="528"/>
      <c r="EW87" s="528"/>
      <c r="EX87" s="528"/>
      <c r="EY87" s="528"/>
      <c r="EZ87" s="528"/>
      <c r="FA87" s="528"/>
      <c r="FB87" s="528"/>
      <c r="FC87" s="528"/>
      <c r="FD87" s="528"/>
      <c r="FE87" s="528"/>
      <c r="FF87" s="528"/>
      <c r="FG87" s="528"/>
      <c r="FH87" s="528"/>
      <c r="FI87" s="528"/>
      <c r="FJ87" s="528"/>
      <c r="FK87" s="528"/>
      <c r="FL87" s="528"/>
      <c r="FM87" s="528"/>
      <c r="FN87" s="528"/>
      <c r="FO87" s="528"/>
      <c r="FP87" s="528"/>
      <c r="FQ87" s="528"/>
      <c r="FR87" s="528"/>
      <c r="FS87" s="528"/>
      <c r="FT87" s="528"/>
      <c r="FU87" s="528"/>
      <c r="FV87" s="528"/>
      <c r="FW87" s="528"/>
      <c r="FX87" s="528"/>
      <c r="FY87" s="528"/>
      <c r="FZ87" s="528"/>
      <c r="GA87" s="528"/>
      <c r="GB87" s="528"/>
      <c r="GC87" s="528"/>
      <c r="GD87" s="528"/>
      <c r="GE87" s="528"/>
      <c r="GF87" s="528"/>
      <c r="GG87" s="528"/>
      <c r="GH87" s="528"/>
      <c r="GI87" s="528"/>
      <c r="GJ87" s="528"/>
      <c r="GK87" s="528"/>
      <c r="GL87" s="528"/>
      <c r="GM87" s="528"/>
      <c r="GN87" s="528"/>
    </row>
    <row r="88" spans="1:196" s="543" customFormat="1" ht="12.75" customHeight="1" x14ac:dyDescent="0.25">
      <c r="A88" s="595"/>
      <c r="B88" s="611"/>
      <c r="C88" s="440" t="s">
        <v>2310</v>
      </c>
      <c r="D88" s="440" t="s">
        <v>2340</v>
      </c>
      <c r="E88" s="616"/>
      <c r="F88" s="613"/>
      <c r="G88" s="595"/>
      <c r="H88" s="595"/>
      <c r="I88" s="646">
        <v>16.390328222552817</v>
      </c>
      <c r="J88" s="645"/>
      <c r="K88" s="645"/>
      <c r="L88" s="629" t="s">
        <v>2406</v>
      </c>
      <c r="M88" s="629"/>
      <c r="N88" s="629" t="s">
        <v>2406</v>
      </c>
      <c r="O88" s="647"/>
      <c r="P88" s="647">
        <v>28.871611683126709</v>
      </c>
      <c r="Q88" s="647"/>
      <c r="R88" s="647">
        <v>21.071566234099961</v>
      </c>
      <c r="S88" s="647"/>
      <c r="T88" s="647">
        <v>15.280062332265604</v>
      </c>
      <c r="U88" s="647"/>
      <c r="V88" s="647">
        <v>5.2740469407136077</v>
      </c>
      <c r="W88" s="528"/>
      <c r="X88" s="597"/>
      <c r="Y88" s="528"/>
      <c r="Z88" s="528"/>
      <c r="AA88" s="528"/>
      <c r="AB88" s="528"/>
      <c r="AC88" s="528"/>
      <c r="AD88" s="528"/>
      <c r="AE88" s="528"/>
      <c r="AF88" s="528"/>
      <c r="AG88" s="528"/>
      <c r="AH88" s="528"/>
      <c r="AI88" s="528"/>
      <c r="AJ88" s="528"/>
      <c r="AK88" s="528"/>
      <c r="AL88" s="528"/>
      <c r="AM88" s="528"/>
      <c r="AN88" s="528"/>
      <c r="AO88" s="528"/>
      <c r="AP88" s="528"/>
      <c r="AQ88" s="528"/>
      <c r="AR88" s="528"/>
      <c r="AS88" s="528"/>
      <c r="AT88" s="528"/>
      <c r="AU88" s="528"/>
      <c r="AV88" s="528"/>
      <c r="AW88" s="528"/>
      <c r="AX88" s="528"/>
      <c r="AY88" s="528"/>
      <c r="AZ88" s="528"/>
      <c r="BA88" s="528"/>
      <c r="BB88" s="528"/>
      <c r="BC88" s="528"/>
      <c r="BD88" s="528"/>
      <c r="BE88" s="528"/>
      <c r="BF88" s="528"/>
      <c r="BG88" s="528"/>
      <c r="BH88" s="528"/>
      <c r="BI88" s="528"/>
      <c r="BJ88" s="528"/>
      <c r="BK88" s="528"/>
      <c r="BL88" s="528"/>
      <c r="BM88" s="528"/>
      <c r="BN88" s="528"/>
      <c r="BO88" s="528"/>
      <c r="BP88" s="528"/>
      <c r="BQ88" s="528"/>
      <c r="BR88" s="528"/>
      <c r="BS88" s="528"/>
      <c r="BT88" s="528"/>
      <c r="BU88" s="528"/>
      <c r="BV88" s="528"/>
      <c r="BW88" s="528"/>
      <c r="BX88" s="528"/>
      <c r="BY88" s="528"/>
      <c r="BZ88" s="528"/>
      <c r="CA88" s="528"/>
      <c r="CB88" s="528"/>
      <c r="CC88" s="528"/>
      <c r="CD88" s="528"/>
      <c r="CE88" s="528"/>
      <c r="CF88" s="528"/>
      <c r="CG88" s="528"/>
      <c r="CH88" s="528"/>
      <c r="CI88" s="528"/>
      <c r="CJ88" s="528"/>
      <c r="CK88" s="528"/>
      <c r="CL88" s="528"/>
      <c r="CM88" s="528"/>
      <c r="CN88" s="528"/>
      <c r="CO88" s="528"/>
      <c r="CP88" s="528"/>
      <c r="CQ88" s="528"/>
      <c r="CR88" s="528"/>
      <c r="CS88" s="528"/>
      <c r="CT88" s="528"/>
      <c r="CU88" s="528"/>
      <c r="CV88" s="528"/>
      <c r="CW88" s="528"/>
      <c r="CX88" s="528"/>
      <c r="CY88" s="528"/>
      <c r="CZ88" s="528"/>
      <c r="DA88" s="528"/>
      <c r="DB88" s="528"/>
      <c r="DC88" s="528"/>
      <c r="DD88" s="528"/>
      <c r="DE88" s="528"/>
      <c r="DF88" s="528"/>
      <c r="DG88" s="528"/>
      <c r="DH88" s="528"/>
      <c r="DI88" s="528"/>
      <c r="DJ88" s="528"/>
      <c r="DK88" s="528"/>
      <c r="DL88" s="528"/>
      <c r="DM88" s="528"/>
      <c r="DN88" s="528"/>
      <c r="DO88" s="528"/>
      <c r="DP88" s="528"/>
      <c r="DQ88" s="528"/>
      <c r="DR88" s="528"/>
      <c r="DS88" s="528"/>
      <c r="DT88" s="528"/>
      <c r="DU88" s="528"/>
      <c r="DV88" s="528"/>
      <c r="DW88" s="528"/>
      <c r="DX88" s="528"/>
      <c r="DY88" s="528"/>
      <c r="DZ88" s="528"/>
      <c r="EA88" s="528"/>
      <c r="EB88" s="528"/>
      <c r="EC88" s="528"/>
      <c r="ED88" s="528"/>
      <c r="EE88" s="528"/>
      <c r="EF88" s="528"/>
      <c r="EG88" s="528"/>
      <c r="EH88" s="528"/>
      <c r="EI88" s="528"/>
      <c r="EJ88" s="528"/>
      <c r="EK88" s="528"/>
      <c r="EL88" s="528"/>
      <c r="EM88" s="528"/>
      <c r="EN88" s="528"/>
      <c r="EO88" s="528"/>
      <c r="EP88" s="528"/>
      <c r="EQ88" s="528"/>
      <c r="ER88" s="528"/>
      <c r="ES88" s="528"/>
      <c r="ET88" s="528"/>
      <c r="EU88" s="528"/>
      <c r="EV88" s="528"/>
      <c r="EW88" s="528"/>
      <c r="EX88" s="528"/>
      <c r="EY88" s="528"/>
      <c r="EZ88" s="528"/>
      <c r="FA88" s="528"/>
      <c r="FB88" s="528"/>
      <c r="FC88" s="528"/>
      <c r="FD88" s="528"/>
      <c r="FE88" s="528"/>
      <c r="FF88" s="528"/>
      <c r="FG88" s="528"/>
      <c r="FH88" s="528"/>
      <c r="FI88" s="528"/>
      <c r="FJ88" s="528"/>
      <c r="FK88" s="528"/>
      <c r="FL88" s="528"/>
      <c r="FM88" s="528"/>
      <c r="FN88" s="528"/>
      <c r="FO88" s="528"/>
      <c r="FP88" s="528"/>
      <c r="FQ88" s="528"/>
      <c r="FR88" s="528"/>
      <c r="FS88" s="528"/>
      <c r="FT88" s="528"/>
      <c r="FU88" s="528"/>
      <c r="FV88" s="528"/>
      <c r="FW88" s="528"/>
      <c r="FX88" s="528"/>
      <c r="FY88" s="528"/>
      <c r="FZ88" s="528"/>
      <c r="GA88" s="528"/>
      <c r="GB88" s="528"/>
      <c r="GC88" s="528"/>
      <c r="GD88" s="528"/>
      <c r="GE88" s="528"/>
      <c r="GF88" s="528"/>
      <c r="GG88" s="528"/>
      <c r="GH88" s="528"/>
      <c r="GI88" s="528"/>
      <c r="GJ88" s="528"/>
      <c r="GK88" s="528"/>
      <c r="GL88" s="528"/>
      <c r="GM88" s="528"/>
      <c r="GN88" s="528"/>
    </row>
    <row r="89" spans="1:196" s="543" customFormat="1" ht="12.75" customHeight="1" x14ac:dyDescent="0.25">
      <c r="A89" s="595"/>
      <c r="B89" s="611"/>
      <c r="C89" s="440" t="s">
        <v>2313</v>
      </c>
      <c r="D89" s="440" t="s">
        <v>2341</v>
      </c>
      <c r="E89" s="616"/>
      <c r="F89" s="613"/>
      <c r="G89" s="595"/>
      <c r="H89" s="595"/>
      <c r="I89" s="646">
        <v>16.174976088812461</v>
      </c>
      <c r="J89" s="645"/>
      <c r="K89" s="645"/>
      <c r="L89" s="647">
        <v>12.214056515888624</v>
      </c>
      <c r="M89" s="647"/>
      <c r="N89" s="647">
        <v>25.950108823036999</v>
      </c>
      <c r="O89" s="647"/>
      <c r="P89" s="647">
        <v>27.8174479975163</v>
      </c>
      <c r="Q89" s="647"/>
      <c r="R89" s="647">
        <v>20.033082154015805</v>
      </c>
      <c r="S89" s="647"/>
      <c r="T89" s="647">
        <v>17.620873006059107</v>
      </c>
      <c r="U89" s="647"/>
      <c r="V89" s="647">
        <v>5.9889554328381429</v>
      </c>
      <c r="W89" s="528"/>
      <c r="X89" s="597"/>
      <c r="Y89" s="528"/>
      <c r="Z89" s="528"/>
      <c r="AA89" s="528"/>
      <c r="AB89" s="528"/>
      <c r="AC89" s="528"/>
      <c r="AD89" s="528"/>
      <c r="AE89" s="528"/>
      <c r="AF89" s="528"/>
      <c r="AG89" s="528"/>
      <c r="AH89" s="528"/>
      <c r="AI89" s="528"/>
      <c r="AJ89" s="528"/>
      <c r="AK89" s="528"/>
      <c r="AL89" s="528"/>
      <c r="AM89" s="528"/>
      <c r="AN89" s="528"/>
      <c r="AO89" s="528"/>
      <c r="AP89" s="528"/>
      <c r="AQ89" s="528"/>
      <c r="AR89" s="528"/>
      <c r="AS89" s="528"/>
      <c r="AT89" s="528"/>
      <c r="AU89" s="528"/>
      <c r="AV89" s="528"/>
      <c r="AW89" s="528"/>
      <c r="AX89" s="528"/>
      <c r="AY89" s="528"/>
      <c r="AZ89" s="528"/>
      <c r="BA89" s="528"/>
      <c r="BB89" s="528"/>
      <c r="BC89" s="528"/>
      <c r="BD89" s="528"/>
      <c r="BE89" s="528"/>
      <c r="BF89" s="528"/>
      <c r="BG89" s="528"/>
      <c r="BH89" s="528"/>
      <c r="BI89" s="528"/>
      <c r="BJ89" s="528"/>
      <c r="BK89" s="528"/>
      <c r="BL89" s="528"/>
      <c r="BM89" s="528"/>
      <c r="BN89" s="528"/>
      <c r="BO89" s="528"/>
      <c r="BP89" s="528"/>
      <c r="BQ89" s="528"/>
      <c r="BR89" s="528"/>
      <c r="BS89" s="528"/>
      <c r="BT89" s="528"/>
      <c r="BU89" s="528"/>
      <c r="BV89" s="528"/>
      <c r="BW89" s="528"/>
      <c r="BX89" s="528"/>
      <c r="BY89" s="528"/>
      <c r="BZ89" s="528"/>
      <c r="CA89" s="528"/>
      <c r="CB89" s="528"/>
      <c r="CC89" s="528"/>
      <c r="CD89" s="528"/>
      <c r="CE89" s="528"/>
      <c r="CF89" s="528"/>
      <c r="CG89" s="528"/>
      <c r="CH89" s="528"/>
      <c r="CI89" s="528"/>
      <c r="CJ89" s="528"/>
      <c r="CK89" s="528"/>
      <c r="CL89" s="528"/>
      <c r="CM89" s="528"/>
      <c r="CN89" s="528"/>
      <c r="CO89" s="528"/>
      <c r="CP89" s="528"/>
      <c r="CQ89" s="528"/>
      <c r="CR89" s="528"/>
      <c r="CS89" s="528"/>
      <c r="CT89" s="528"/>
      <c r="CU89" s="528"/>
      <c r="CV89" s="528"/>
      <c r="CW89" s="528"/>
      <c r="CX89" s="528"/>
      <c r="CY89" s="528"/>
      <c r="CZ89" s="528"/>
      <c r="DA89" s="528"/>
      <c r="DB89" s="528"/>
      <c r="DC89" s="528"/>
      <c r="DD89" s="528"/>
      <c r="DE89" s="528"/>
      <c r="DF89" s="528"/>
      <c r="DG89" s="528"/>
      <c r="DH89" s="528"/>
      <c r="DI89" s="528"/>
      <c r="DJ89" s="528"/>
      <c r="DK89" s="528"/>
      <c r="DL89" s="528"/>
      <c r="DM89" s="528"/>
      <c r="DN89" s="528"/>
      <c r="DO89" s="528"/>
      <c r="DP89" s="528"/>
      <c r="DQ89" s="528"/>
      <c r="DR89" s="528"/>
      <c r="DS89" s="528"/>
      <c r="DT89" s="528"/>
      <c r="DU89" s="528"/>
      <c r="DV89" s="528"/>
      <c r="DW89" s="528"/>
      <c r="DX89" s="528"/>
      <c r="DY89" s="528"/>
      <c r="DZ89" s="528"/>
      <c r="EA89" s="528"/>
      <c r="EB89" s="528"/>
      <c r="EC89" s="528"/>
      <c r="ED89" s="528"/>
      <c r="EE89" s="528"/>
      <c r="EF89" s="528"/>
      <c r="EG89" s="528"/>
      <c r="EH89" s="528"/>
      <c r="EI89" s="528"/>
      <c r="EJ89" s="528"/>
      <c r="EK89" s="528"/>
      <c r="EL89" s="528"/>
      <c r="EM89" s="528"/>
      <c r="EN89" s="528"/>
      <c r="EO89" s="528"/>
      <c r="EP89" s="528"/>
      <c r="EQ89" s="528"/>
      <c r="ER89" s="528"/>
      <c r="ES89" s="528"/>
      <c r="ET89" s="528"/>
      <c r="EU89" s="528"/>
      <c r="EV89" s="528"/>
      <c r="EW89" s="528"/>
      <c r="EX89" s="528"/>
      <c r="EY89" s="528"/>
      <c r="EZ89" s="528"/>
      <c r="FA89" s="528"/>
      <c r="FB89" s="528"/>
      <c r="FC89" s="528"/>
      <c r="FD89" s="528"/>
      <c r="FE89" s="528"/>
      <c r="FF89" s="528"/>
      <c r="FG89" s="528"/>
      <c r="FH89" s="528"/>
      <c r="FI89" s="528"/>
      <c r="FJ89" s="528"/>
      <c r="FK89" s="528"/>
      <c r="FL89" s="528"/>
      <c r="FM89" s="528"/>
      <c r="FN89" s="528"/>
      <c r="FO89" s="528"/>
      <c r="FP89" s="528"/>
      <c r="FQ89" s="528"/>
      <c r="FR89" s="528"/>
      <c r="FS89" s="528"/>
      <c r="FT89" s="528"/>
      <c r="FU89" s="528"/>
      <c r="FV89" s="528"/>
      <c r="FW89" s="528"/>
      <c r="FX89" s="528"/>
      <c r="FY89" s="528"/>
      <c r="FZ89" s="528"/>
      <c r="GA89" s="528"/>
      <c r="GB89" s="528"/>
      <c r="GC89" s="528"/>
      <c r="GD89" s="528"/>
      <c r="GE89" s="528"/>
      <c r="GF89" s="528"/>
      <c r="GG89" s="528"/>
      <c r="GH89" s="528"/>
      <c r="GI89" s="528"/>
      <c r="GJ89" s="528"/>
      <c r="GK89" s="528"/>
      <c r="GL89" s="528"/>
      <c r="GM89" s="528"/>
      <c r="GN89" s="528"/>
    </row>
    <row r="90" spans="1:196" s="543" customFormat="1" ht="12.75" customHeight="1" x14ac:dyDescent="0.25">
      <c r="A90" s="595"/>
      <c r="B90" s="611"/>
      <c r="C90" s="440" t="s">
        <v>2315</v>
      </c>
      <c r="D90" s="440" t="s">
        <v>2342</v>
      </c>
      <c r="E90" s="616"/>
      <c r="F90" s="613"/>
      <c r="G90" s="595"/>
      <c r="H90" s="595"/>
      <c r="I90" s="646">
        <v>13.336365459752283</v>
      </c>
      <c r="J90" s="645"/>
      <c r="K90" s="645"/>
      <c r="L90" s="629" t="s">
        <v>2406</v>
      </c>
      <c r="M90" s="629"/>
      <c r="N90" s="629" t="s">
        <v>2406</v>
      </c>
      <c r="O90" s="647"/>
      <c r="P90" s="647">
        <v>25.16010978956999</v>
      </c>
      <c r="Q90" s="647"/>
      <c r="R90" s="647">
        <v>16.283897755287402</v>
      </c>
      <c r="S90" s="647"/>
      <c r="T90" s="647">
        <v>11.609364036486573</v>
      </c>
      <c r="U90" s="647"/>
      <c r="V90" s="647">
        <v>4.6301007428513277</v>
      </c>
      <c r="W90" s="528"/>
      <c r="X90" s="597"/>
      <c r="Y90" s="528"/>
      <c r="Z90" s="528"/>
      <c r="AA90" s="528"/>
      <c r="AB90" s="528"/>
      <c r="AC90" s="528"/>
      <c r="AD90" s="528"/>
      <c r="AE90" s="528"/>
      <c r="AF90" s="528"/>
      <c r="AG90" s="528"/>
      <c r="AH90" s="528"/>
      <c r="AI90" s="528"/>
      <c r="AJ90" s="528"/>
      <c r="AK90" s="528"/>
      <c r="AL90" s="528"/>
      <c r="AM90" s="528"/>
      <c r="AN90" s="528"/>
      <c r="AO90" s="528"/>
      <c r="AP90" s="528"/>
      <c r="AQ90" s="528"/>
      <c r="AR90" s="528"/>
      <c r="AS90" s="528"/>
      <c r="AT90" s="528"/>
      <c r="AU90" s="528"/>
      <c r="AV90" s="528"/>
      <c r="AW90" s="528"/>
      <c r="AX90" s="528"/>
      <c r="AY90" s="528"/>
      <c r="AZ90" s="528"/>
      <c r="BA90" s="528"/>
      <c r="BB90" s="528"/>
      <c r="BC90" s="528"/>
      <c r="BD90" s="528"/>
      <c r="BE90" s="528"/>
      <c r="BF90" s="528"/>
      <c r="BG90" s="528"/>
      <c r="BH90" s="528"/>
      <c r="BI90" s="528"/>
      <c r="BJ90" s="528"/>
      <c r="BK90" s="528"/>
      <c r="BL90" s="528"/>
      <c r="BM90" s="528"/>
      <c r="BN90" s="528"/>
      <c r="BO90" s="528"/>
      <c r="BP90" s="528"/>
      <c r="BQ90" s="528"/>
      <c r="BR90" s="528"/>
      <c r="BS90" s="528"/>
      <c r="BT90" s="528"/>
      <c r="BU90" s="528"/>
      <c r="BV90" s="528"/>
      <c r="BW90" s="528"/>
      <c r="BX90" s="528"/>
      <c r="BY90" s="528"/>
      <c r="BZ90" s="528"/>
      <c r="CA90" s="528"/>
      <c r="CB90" s="528"/>
      <c r="CC90" s="528"/>
      <c r="CD90" s="528"/>
      <c r="CE90" s="528"/>
      <c r="CF90" s="528"/>
      <c r="CG90" s="528"/>
      <c r="CH90" s="528"/>
      <c r="CI90" s="528"/>
      <c r="CJ90" s="528"/>
      <c r="CK90" s="528"/>
      <c r="CL90" s="528"/>
      <c r="CM90" s="528"/>
      <c r="CN90" s="528"/>
      <c r="CO90" s="528"/>
      <c r="CP90" s="528"/>
      <c r="CQ90" s="528"/>
      <c r="CR90" s="528"/>
      <c r="CS90" s="528"/>
      <c r="CT90" s="528"/>
      <c r="CU90" s="528"/>
      <c r="CV90" s="528"/>
      <c r="CW90" s="528"/>
      <c r="CX90" s="528"/>
      <c r="CY90" s="528"/>
      <c r="CZ90" s="528"/>
      <c r="DA90" s="528"/>
      <c r="DB90" s="528"/>
      <c r="DC90" s="528"/>
      <c r="DD90" s="528"/>
      <c r="DE90" s="528"/>
      <c r="DF90" s="528"/>
      <c r="DG90" s="528"/>
      <c r="DH90" s="528"/>
      <c r="DI90" s="528"/>
      <c r="DJ90" s="528"/>
      <c r="DK90" s="528"/>
      <c r="DL90" s="528"/>
      <c r="DM90" s="528"/>
      <c r="DN90" s="528"/>
      <c r="DO90" s="528"/>
      <c r="DP90" s="528"/>
      <c r="DQ90" s="528"/>
      <c r="DR90" s="528"/>
      <c r="DS90" s="528"/>
      <c r="DT90" s="528"/>
      <c r="DU90" s="528"/>
      <c r="DV90" s="528"/>
      <c r="DW90" s="528"/>
      <c r="DX90" s="528"/>
      <c r="DY90" s="528"/>
      <c r="DZ90" s="528"/>
      <c r="EA90" s="528"/>
      <c r="EB90" s="528"/>
      <c r="EC90" s="528"/>
      <c r="ED90" s="528"/>
      <c r="EE90" s="528"/>
      <c r="EF90" s="528"/>
      <c r="EG90" s="528"/>
      <c r="EH90" s="528"/>
      <c r="EI90" s="528"/>
      <c r="EJ90" s="528"/>
      <c r="EK90" s="528"/>
      <c r="EL90" s="528"/>
      <c r="EM90" s="528"/>
      <c r="EN90" s="528"/>
      <c r="EO90" s="528"/>
      <c r="EP90" s="528"/>
      <c r="EQ90" s="528"/>
      <c r="ER90" s="528"/>
      <c r="ES90" s="528"/>
      <c r="ET90" s="528"/>
      <c r="EU90" s="528"/>
      <c r="EV90" s="528"/>
      <c r="EW90" s="528"/>
      <c r="EX90" s="528"/>
      <c r="EY90" s="528"/>
      <c r="EZ90" s="528"/>
      <c r="FA90" s="528"/>
      <c r="FB90" s="528"/>
      <c r="FC90" s="528"/>
      <c r="FD90" s="528"/>
      <c r="FE90" s="528"/>
      <c r="FF90" s="528"/>
      <c r="FG90" s="528"/>
      <c r="FH90" s="528"/>
      <c r="FI90" s="528"/>
      <c r="FJ90" s="528"/>
      <c r="FK90" s="528"/>
      <c r="FL90" s="528"/>
      <c r="FM90" s="528"/>
      <c r="FN90" s="528"/>
      <c r="FO90" s="528"/>
      <c r="FP90" s="528"/>
      <c r="FQ90" s="528"/>
      <c r="FR90" s="528"/>
      <c r="FS90" s="528"/>
      <c r="FT90" s="528"/>
      <c r="FU90" s="528"/>
      <c r="FV90" s="528"/>
      <c r="FW90" s="528"/>
      <c r="FX90" s="528"/>
      <c r="FY90" s="528"/>
      <c r="FZ90" s="528"/>
      <c r="GA90" s="528"/>
      <c r="GB90" s="528"/>
      <c r="GC90" s="528"/>
      <c r="GD90" s="528"/>
      <c r="GE90" s="528"/>
      <c r="GF90" s="528"/>
      <c r="GG90" s="528"/>
      <c r="GH90" s="528"/>
      <c r="GI90" s="528"/>
      <c r="GJ90" s="528"/>
      <c r="GK90" s="528"/>
      <c r="GL90" s="528"/>
      <c r="GM90" s="528"/>
      <c r="GN90" s="528"/>
    </row>
    <row r="91" spans="1:196" s="543" customFormat="1" ht="6.75" customHeight="1" x14ac:dyDescent="0.25">
      <c r="A91" s="595"/>
      <c r="B91" s="611"/>
      <c r="C91" s="440"/>
      <c r="D91" s="440"/>
      <c r="E91" s="616"/>
      <c r="F91" s="613"/>
      <c r="G91" s="595"/>
      <c r="H91" s="595"/>
      <c r="I91" s="646"/>
      <c r="J91" s="645"/>
      <c r="K91" s="645"/>
      <c r="L91" s="647"/>
      <c r="M91" s="647"/>
      <c r="N91" s="647"/>
      <c r="O91" s="647"/>
      <c r="P91" s="647"/>
      <c r="Q91" s="647"/>
      <c r="R91" s="647"/>
      <c r="S91" s="647"/>
      <c r="T91" s="647"/>
      <c r="U91" s="647"/>
      <c r="V91" s="647"/>
      <c r="W91" s="528"/>
      <c r="X91" s="597"/>
      <c r="Y91" s="528"/>
      <c r="Z91" s="528"/>
      <c r="AA91" s="528"/>
      <c r="AB91" s="528"/>
      <c r="AC91" s="528"/>
      <c r="AD91" s="528"/>
      <c r="AE91" s="528"/>
      <c r="AF91" s="528"/>
      <c r="AG91" s="528"/>
      <c r="AH91" s="528"/>
      <c r="AI91" s="528"/>
      <c r="AJ91" s="528"/>
      <c r="AK91" s="528"/>
      <c r="AL91" s="528"/>
      <c r="AM91" s="528"/>
      <c r="AN91" s="528"/>
      <c r="AO91" s="528"/>
      <c r="AP91" s="528"/>
      <c r="AQ91" s="528"/>
      <c r="AR91" s="528"/>
      <c r="AS91" s="528"/>
      <c r="AT91" s="528"/>
      <c r="AU91" s="528"/>
      <c r="AV91" s="528"/>
      <c r="AW91" s="528"/>
      <c r="AX91" s="528"/>
      <c r="AY91" s="528"/>
      <c r="AZ91" s="528"/>
      <c r="BA91" s="528"/>
      <c r="BB91" s="528"/>
      <c r="BC91" s="528"/>
      <c r="BD91" s="528"/>
      <c r="BE91" s="528"/>
      <c r="BF91" s="528"/>
      <c r="BG91" s="528"/>
      <c r="BH91" s="528"/>
      <c r="BI91" s="528"/>
      <c r="BJ91" s="528"/>
      <c r="BK91" s="528"/>
      <c r="BL91" s="528"/>
      <c r="BM91" s="528"/>
      <c r="BN91" s="528"/>
      <c r="BO91" s="528"/>
      <c r="BP91" s="528"/>
      <c r="BQ91" s="528"/>
      <c r="BR91" s="528"/>
      <c r="BS91" s="528"/>
      <c r="BT91" s="528"/>
      <c r="BU91" s="528"/>
      <c r="BV91" s="528"/>
      <c r="BW91" s="528"/>
      <c r="BX91" s="528"/>
      <c r="BY91" s="528"/>
      <c r="BZ91" s="528"/>
      <c r="CA91" s="528"/>
      <c r="CB91" s="528"/>
      <c r="CC91" s="528"/>
      <c r="CD91" s="528"/>
      <c r="CE91" s="528"/>
      <c r="CF91" s="528"/>
      <c r="CG91" s="528"/>
      <c r="CH91" s="528"/>
      <c r="CI91" s="528"/>
      <c r="CJ91" s="528"/>
      <c r="CK91" s="528"/>
      <c r="CL91" s="528"/>
      <c r="CM91" s="528"/>
      <c r="CN91" s="528"/>
      <c r="CO91" s="528"/>
      <c r="CP91" s="528"/>
      <c r="CQ91" s="528"/>
      <c r="CR91" s="528"/>
      <c r="CS91" s="528"/>
      <c r="CT91" s="528"/>
      <c r="CU91" s="528"/>
      <c r="CV91" s="528"/>
      <c r="CW91" s="528"/>
      <c r="CX91" s="528"/>
      <c r="CY91" s="528"/>
      <c r="CZ91" s="528"/>
      <c r="DA91" s="528"/>
      <c r="DB91" s="528"/>
      <c r="DC91" s="528"/>
      <c r="DD91" s="528"/>
      <c r="DE91" s="528"/>
      <c r="DF91" s="528"/>
      <c r="DG91" s="528"/>
      <c r="DH91" s="528"/>
      <c r="DI91" s="528"/>
      <c r="DJ91" s="528"/>
      <c r="DK91" s="528"/>
      <c r="DL91" s="528"/>
      <c r="DM91" s="528"/>
      <c r="DN91" s="528"/>
      <c r="DO91" s="528"/>
      <c r="DP91" s="528"/>
      <c r="DQ91" s="528"/>
      <c r="DR91" s="528"/>
      <c r="DS91" s="528"/>
      <c r="DT91" s="528"/>
      <c r="DU91" s="528"/>
      <c r="DV91" s="528"/>
      <c r="DW91" s="528"/>
      <c r="DX91" s="528"/>
      <c r="DY91" s="528"/>
      <c r="DZ91" s="528"/>
      <c r="EA91" s="528"/>
      <c r="EB91" s="528"/>
      <c r="EC91" s="528"/>
      <c r="ED91" s="528"/>
      <c r="EE91" s="528"/>
      <c r="EF91" s="528"/>
      <c r="EG91" s="528"/>
      <c r="EH91" s="528"/>
      <c r="EI91" s="528"/>
      <c r="EJ91" s="528"/>
      <c r="EK91" s="528"/>
      <c r="EL91" s="528"/>
      <c r="EM91" s="528"/>
      <c r="EN91" s="528"/>
      <c r="EO91" s="528"/>
      <c r="EP91" s="528"/>
      <c r="EQ91" s="528"/>
      <c r="ER91" s="528"/>
      <c r="ES91" s="528"/>
      <c r="ET91" s="528"/>
      <c r="EU91" s="528"/>
      <c r="EV91" s="528"/>
      <c r="EW91" s="528"/>
      <c r="EX91" s="528"/>
      <c r="EY91" s="528"/>
      <c r="EZ91" s="528"/>
      <c r="FA91" s="528"/>
      <c r="FB91" s="528"/>
      <c r="FC91" s="528"/>
      <c r="FD91" s="528"/>
      <c r="FE91" s="528"/>
      <c r="FF91" s="528"/>
      <c r="FG91" s="528"/>
      <c r="FH91" s="528"/>
      <c r="FI91" s="528"/>
      <c r="FJ91" s="528"/>
      <c r="FK91" s="528"/>
      <c r="FL91" s="528"/>
      <c r="FM91" s="528"/>
      <c r="FN91" s="528"/>
      <c r="FO91" s="528"/>
      <c r="FP91" s="528"/>
      <c r="FQ91" s="528"/>
      <c r="FR91" s="528"/>
      <c r="FS91" s="528"/>
      <c r="FT91" s="528"/>
      <c r="FU91" s="528"/>
      <c r="FV91" s="528"/>
      <c r="FW91" s="528"/>
      <c r="FX91" s="528"/>
      <c r="FY91" s="528"/>
      <c r="FZ91" s="528"/>
      <c r="GA91" s="528"/>
      <c r="GB91" s="528"/>
      <c r="GC91" s="528"/>
      <c r="GD91" s="528"/>
      <c r="GE91" s="528"/>
      <c r="GF91" s="528"/>
      <c r="GG91" s="528"/>
      <c r="GH91" s="528"/>
      <c r="GI91" s="528"/>
      <c r="GJ91" s="528"/>
      <c r="GK91" s="528"/>
      <c r="GL91" s="528"/>
      <c r="GM91" s="528"/>
      <c r="GN91" s="528"/>
    </row>
    <row r="92" spans="1:196" s="543" customFormat="1" ht="12.75" customHeight="1" x14ac:dyDescent="0.25">
      <c r="A92" s="595"/>
      <c r="B92" s="611" t="s">
        <v>2151</v>
      </c>
      <c r="C92" s="440"/>
      <c r="D92" s="440"/>
      <c r="E92" s="616"/>
      <c r="F92" s="613"/>
      <c r="G92" s="595"/>
      <c r="H92" s="595"/>
      <c r="I92" s="642">
        <v>13.508089988300799</v>
      </c>
      <c r="J92" s="645"/>
      <c r="K92" s="645"/>
      <c r="L92" s="644">
        <v>11.223262762817477</v>
      </c>
      <c r="M92" s="644"/>
      <c r="N92" s="644">
        <v>20.800316957210775</v>
      </c>
      <c r="O92" s="644"/>
      <c r="P92" s="644">
        <v>23.578517641363156</v>
      </c>
      <c r="Q92" s="644"/>
      <c r="R92" s="644">
        <v>18.282988871224166</v>
      </c>
      <c r="S92" s="644"/>
      <c r="T92" s="644">
        <v>13.48721833548713</v>
      </c>
      <c r="U92" s="644"/>
      <c r="V92" s="644">
        <v>5.1433865757927668</v>
      </c>
      <c r="W92" s="528"/>
      <c r="X92" s="597"/>
      <c r="Y92" s="528"/>
      <c r="Z92" s="528"/>
      <c r="AA92" s="528"/>
      <c r="AB92" s="528"/>
      <c r="AC92" s="528"/>
      <c r="AD92" s="528"/>
      <c r="AE92" s="528"/>
      <c r="AF92" s="528"/>
      <c r="AG92" s="528"/>
      <c r="AH92" s="528"/>
      <c r="AI92" s="528"/>
      <c r="AJ92" s="528"/>
      <c r="AK92" s="528"/>
      <c r="AL92" s="528"/>
      <c r="AM92" s="528"/>
      <c r="AN92" s="528"/>
      <c r="AO92" s="528"/>
      <c r="AP92" s="528"/>
      <c r="AQ92" s="528"/>
      <c r="AR92" s="528"/>
      <c r="AS92" s="528"/>
      <c r="AT92" s="528"/>
      <c r="AU92" s="528"/>
      <c r="AV92" s="528"/>
      <c r="AW92" s="528"/>
      <c r="AX92" s="528"/>
      <c r="AY92" s="528"/>
      <c r="AZ92" s="528"/>
      <c r="BA92" s="528"/>
      <c r="BB92" s="528"/>
      <c r="BC92" s="528"/>
      <c r="BD92" s="528"/>
      <c r="BE92" s="528"/>
      <c r="BF92" s="528"/>
      <c r="BG92" s="528"/>
      <c r="BH92" s="528"/>
      <c r="BI92" s="528"/>
      <c r="BJ92" s="528"/>
      <c r="BK92" s="528"/>
      <c r="BL92" s="528"/>
      <c r="BM92" s="528"/>
      <c r="BN92" s="528"/>
      <c r="BO92" s="528"/>
      <c r="BP92" s="528"/>
      <c r="BQ92" s="528"/>
      <c r="BR92" s="528"/>
      <c r="BS92" s="528"/>
      <c r="BT92" s="528"/>
      <c r="BU92" s="528"/>
      <c r="BV92" s="528"/>
      <c r="BW92" s="528"/>
      <c r="BX92" s="528"/>
      <c r="BY92" s="528"/>
      <c r="BZ92" s="528"/>
      <c r="CA92" s="528"/>
      <c r="CB92" s="528"/>
      <c r="CC92" s="528"/>
      <c r="CD92" s="528"/>
      <c r="CE92" s="528"/>
      <c r="CF92" s="528"/>
      <c r="CG92" s="528"/>
      <c r="CH92" s="528"/>
      <c r="CI92" s="528"/>
      <c r="CJ92" s="528"/>
      <c r="CK92" s="528"/>
      <c r="CL92" s="528"/>
      <c r="CM92" s="528"/>
      <c r="CN92" s="528"/>
      <c r="CO92" s="528"/>
      <c r="CP92" s="528"/>
      <c r="CQ92" s="528"/>
      <c r="CR92" s="528"/>
      <c r="CS92" s="528"/>
      <c r="CT92" s="528"/>
      <c r="CU92" s="528"/>
      <c r="CV92" s="528"/>
      <c r="CW92" s="528"/>
      <c r="CX92" s="528"/>
      <c r="CY92" s="528"/>
      <c r="CZ92" s="528"/>
      <c r="DA92" s="528"/>
      <c r="DB92" s="528"/>
      <c r="DC92" s="528"/>
      <c r="DD92" s="528"/>
      <c r="DE92" s="528"/>
      <c r="DF92" s="528"/>
      <c r="DG92" s="528"/>
      <c r="DH92" s="528"/>
      <c r="DI92" s="528"/>
      <c r="DJ92" s="528"/>
      <c r="DK92" s="528"/>
      <c r="DL92" s="528"/>
      <c r="DM92" s="528"/>
      <c r="DN92" s="528"/>
      <c r="DO92" s="528"/>
      <c r="DP92" s="528"/>
      <c r="DQ92" s="528"/>
      <c r="DR92" s="528"/>
      <c r="DS92" s="528"/>
      <c r="DT92" s="528"/>
      <c r="DU92" s="528"/>
      <c r="DV92" s="528"/>
      <c r="DW92" s="528"/>
      <c r="DX92" s="528"/>
      <c r="DY92" s="528"/>
      <c r="DZ92" s="528"/>
      <c r="EA92" s="528"/>
      <c r="EB92" s="528"/>
      <c r="EC92" s="528"/>
      <c r="ED92" s="528"/>
      <c r="EE92" s="528"/>
      <c r="EF92" s="528"/>
      <c r="EG92" s="528"/>
      <c r="EH92" s="528"/>
      <c r="EI92" s="528"/>
      <c r="EJ92" s="528"/>
      <c r="EK92" s="528"/>
      <c r="EL92" s="528"/>
      <c r="EM92" s="528"/>
      <c r="EN92" s="528"/>
      <c r="EO92" s="528"/>
      <c r="EP92" s="528"/>
      <c r="EQ92" s="528"/>
      <c r="ER92" s="528"/>
      <c r="ES92" s="528"/>
      <c r="ET92" s="528"/>
      <c r="EU92" s="528"/>
      <c r="EV92" s="528"/>
      <c r="EW92" s="528"/>
      <c r="EX92" s="528"/>
      <c r="EY92" s="528"/>
      <c r="EZ92" s="528"/>
      <c r="FA92" s="528"/>
      <c r="FB92" s="528"/>
      <c r="FC92" s="528"/>
      <c r="FD92" s="528"/>
      <c r="FE92" s="528"/>
      <c r="FF92" s="528"/>
      <c r="FG92" s="528"/>
      <c r="FH92" s="528"/>
      <c r="FI92" s="528"/>
      <c r="FJ92" s="528"/>
      <c r="FK92" s="528"/>
      <c r="FL92" s="528"/>
      <c r="FM92" s="528"/>
      <c r="FN92" s="528"/>
      <c r="FO92" s="528"/>
      <c r="FP92" s="528"/>
      <c r="FQ92" s="528"/>
      <c r="FR92" s="528"/>
      <c r="FS92" s="528"/>
      <c r="FT92" s="528"/>
      <c r="FU92" s="528"/>
      <c r="FV92" s="528"/>
      <c r="FW92" s="528"/>
      <c r="FX92" s="528"/>
      <c r="FY92" s="528"/>
      <c r="FZ92" s="528"/>
      <c r="GA92" s="528"/>
      <c r="GB92" s="528"/>
      <c r="GC92" s="528"/>
      <c r="GD92" s="528"/>
      <c r="GE92" s="528"/>
      <c r="GF92" s="528"/>
      <c r="GG92" s="528"/>
      <c r="GH92" s="528"/>
      <c r="GI92" s="528"/>
      <c r="GJ92" s="528"/>
      <c r="GK92" s="528"/>
      <c r="GL92" s="528"/>
      <c r="GM92" s="528"/>
      <c r="GN92" s="528"/>
    </row>
    <row r="93" spans="1:196" s="543" customFormat="1" ht="6.75" customHeight="1" x14ac:dyDescent="0.25">
      <c r="A93" s="595"/>
      <c r="B93" s="611"/>
      <c r="C93" s="440"/>
      <c r="D93" s="440"/>
      <c r="E93" s="616"/>
      <c r="F93" s="613"/>
      <c r="G93" s="595"/>
      <c r="H93" s="595"/>
      <c r="I93" s="646"/>
      <c r="J93" s="645"/>
      <c r="K93" s="645"/>
      <c r="L93" s="647"/>
      <c r="M93" s="647"/>
      <c r="N93" s="647"/>
      <c r="O93" s="647"/>
      <c r="P93" s="647"/>
      <c r="Q93" s="647"/>
      <c r="R93" s="647"/>
      <c r="S93" s="647"/>
      <c r="T93" s="647"/>
      <c r="U93" s="647"/>
      <c r="V93" s="647"/>
      <c r="W93" s="528"/>
      <c r="X93" s="597"/>
      <c r="Y93" s="528"/>
      <c r="Z93" s="528"/>
      <c r="AA93" s="528"/>
      <c r="AB93" s="528"/>
      <c r="AC93" s="528"/>
      <c r="AD93" s="528"/>
      <c r="AE93" s="528"/>
      <c r="AF93" s="528"/>
      <c r="AG93" s="528"/>
      <c r="AH93" s="528"/>
      <c r="AI93" s="528"/>
      <c r="AJ93" s="528"/>
      <c r="AK93" s="528"/>
      <c r="AL93" s="528"/>
      <c r="AM93" s="528"/>
      <c r="AN93" s="528"/>
      <c r="AO93" s="528"/>
      <c r="AP93" s="528"/>
      <c r="AQ93" s="528"/>
      <c r="AR93" s="528"/>
      <c r="AS93" s="528"/>
      <c r="AT93" s="528"/>
      <c r="AU93" s="528"/>
      <c r="AV93" s="528"/>
      <c r="AW93" s="528"/>
      <c r="AX93" s="528"/>
      <c r="AY93" s="528"/>
      <c r="AZ93" s="528"/>
      <c r="BA93" s="528"/>
      <c r="BB93" s="528"/>
      <c r="BC93" s="528"/>
      <c r="BD93" s="528"/>
      <c r="BE93" s="528"/>
      <c r="BF93" s="528"/>
      <c r="BG93" s="528"/>
      <c r="BH93" s="528"/>
      <c r="BI93" s="528"/>
      <c r="BJ93" s="528"/>
      <c r="BK93" s="528"/>
      <c r="BL93" s="528"/>
      <c r="BM93" s="528"/>
      <c r="BN93" s="528"/>
      <c r="BO93" s="528"/>
      <c r="BP93" s="528"/>
      <c r="BQ93" s="528"/>
      <c r="BR93" s="528"/>
      <c r="BS93" s="528"/>
      <c r="BT93" s="528"/>
      <c r="BU93" s="528"/>
      <c r="BV93" s="528"/>
      <c r="BW93" s="528"/>
      <c r="BX93" s="528"/>
      <c r="BY93" s="528"/>
      <c r="BZ93" s="528"/>
      <c r="CA93" s="528"/>
      <c r="CB93" s="528"/>
      <c r="CC93" s="528"/>
      <c r="CD93" s="528"/>
      <c r="CE93" s="528"/>
      <c r="CF93" s="528"/>
      <c r="CG93" s="528"/>
      <c r="CH93" s="528"/>
      <c r="CI93" s="528"/>
      <c r="CJ93" s="528"/>
      <c r="CK93" s="528"/>
      <c r="CL93" s="528"/>
      <c r="CM93" s="528"/>
      <c r="CN93" s="528"/>
      <c r="CO93" s="528"/>
      <c r="CP93" s="528"/>
      <c r="CQ93" s="528"/>
      <c r="CR93" s="528"/>
      <c r="CS93" s="528"/>
      <c r="CT93" s="528"/>
      <c r="CU93" s="528"/>
      <c r="CV93" s="528"/>
      <c r="CW93" s="528"/>
      <c r="CX93" s="528"/>
      <c r="CY93" s="528"/>
      <c r="CZ93" s="528"/>
      <c r="DA93" s="528"/>
      <c r="DB93" s="528"/>
      <c r="DC93" s="528"/>
      <c r="DD93" s="528"/>
      <c r="DE93" s="528"/>
      <c r="DF93" s="528"/>
      <c r="DG93" s="528"/>
      <c r="DH93" s="528"/>
      <c r="DI93" s="528"/>
      <c r="DJ93" s="528"/>
      <c r="DK93" s="528"/>
      <c r="DL93" s="528"/>
      <c r="DM93" s="528"/>
      <c r="DN93" s="528"/>
      <c r="DO93" s="528"/>
      <c r="DP93" s="528"/>
      <c r="DQ93" s="528"/>
      <c r="DR93" s="528"/>
      <c r="DS93" s="528"/>
      <c r="DT93" s="528"/>
      <c r="DU93" s="528"/>
      <c r="DV93" s="528"/>
      <c r="DW93" s="528"/>
      <c r="DX93" s="528"/>
      <c r="DY93" s="528"/>
      <c r="DZ93" s="528"/>
      <c r="EA93" s="528"/>
      <c r="EB93" s="528"/>
      <c r="EC93" s="528"/>
      <c r="ED93" s="528"/>
      <c r="EE93" s="528"/>
      <c r="EF93" s="528"/>
      <c r="EG93" s="528"/>
      <c r="EH93" s="528"/>
      <c r="EI93" s="528"/>
      <c r="EJ93" s="528"/>
      <c r="EK93" s="528"/>
      <c r="EL93" s="528"/>
      <c r="EM93" s="528"/>
      <c r="EN93" s="528"/>
      <c r="EO93" s="528"/>
      <c r="EP93" s="528"/>
      <c r="EQ93" s="528"/>
      <c r="ER93" s="528"/>
      <c r="ES93" s="528"/>
      <c r="ET93" s="528"/>
      <c r="EU93" s="528"/>
      <c r="EV93" s="528"/>
      <c r="EW93" s="528"/>
      <c r="EX93" s="528"/>
      <c r="EY93" s="528"/>
      <c r="EZ93" s="528"/>
      <c r="FA93" s="528"/>
      <c r="FB93" s="528"/>
      <c r="FC93" s="528"/>
      <c r="FD93" s="528"/>
      <c r="FE93" s="528"/>
      <c r="FF93" s="528"/>
      <c r="FG93" s="528"/>
      <c r="FH93" s="528"/>
      <c r="FI93" s="528"/>
      <c r="FJ93" s="528"/>
      <c r="FK93" s="528"/>
      <c r="FL93" s="528"/>
      <c r="FM93" s="528"/>
      <c r="FN93" s="528"/>
      <c r="FO93" s="528"/>
      <c r="FP93" s="528"/>
      <c r="FQ93" s="528"/>
      <c r="FR93" s="528"/>
      <c r="FS93" s="528"/>
      <c r="FT93" s="528"/>
      <c r="FU93" s="528"/>
      <c r="FV93" s="528"/>
      <c r="FW93" s="528"/>
      <c r="FX93" s="528"/>
      <c r="FY93" s="528"/>
      <c r="FZ93" s="528"/>
      <c r="GA93" s="528"/>
      <c r="GB93" s="528"/>
      <c r="GC93" s="528"/>
      <c r="GD93" s="528"/>
      <c r="GE93" s="528"/>
      <c r="GF93" s="528"/>
      <c r="GG93" s="528"/>
      <c r="GH93" s="528"/>
      <c r="GI93" s="528"/>
      <c r="GJ93" s="528"/>
      <c r="GK93" s="528"/>
      <c r="GL93" s="528"/>
      <c r="GM93" s="528"/>
      <c r="GN93" s="528"/>
    </row>
    <row r="94" spans="1:196" s="543" customFormat="1" ht="12.75" customHeight="1" x14ac:dyDescent="0.25">
      <c r="A94" s="595"/>
      <c r="B94" s="611"/>
      <c r="C94" s="440" t="s">
        <v>2152</v>
      </c>
      <c r="D94" s="440" t="s">
        <v>2343</v>
      </c>
      <c r="E94" s="616"/>
      <c r="F94" s="613"/>
      <c r="G94" s="595"/>
      <c r="H94" s="595"/>
      <c r="I94" s="646">
        <v>14.688556307426277</v>
      </c>
      <c r="J94" s="645"/>
      <c r="K94" s="645"/>
      <c r="L94" s="647">
        <v>10.914051841746248</v>
      </c>
      <c r="M94" s="647"/>
      <c r="N94" s="647">
        <v>24.259520451339917</v>
      </c>
      <c r="O94" s="647"/>
      <c r="P94" s="647">
        <v>25.21940885705639</v>
      </c>
      <c r="Q94" s="647"/>
      <c r="R94" s="647">
        <v>21.59756891686564</v>
      </c>
      <c r="S94" s="647"/>
      <c r="T94" s="647">
        <v>12.548833905528591</v>
      </c>
      <c r="U94" s="647"/>
      <c r="V94" s="647">
        <v>6.4840235995093174</v>
      </c>
      <c r="W94" s="528"/>
      <c r="X94" s="597"/>
      <c r="Y94" s="528"/>
      <c r="Z94" s="528"/>
      <c r="AA94" s="528"/>
      <c r="AB94" s="528"/>
      <c r="AC94" s="528"/>
      <c r="AD94" s="528"/>
      <c r="AE94" s="528"/>
      <c r="AF94" s="528"/>
      <c r="AG94" s="528"/>
      <c r="AH94" s="528"/>
      <c r="AI94" s="528"/>
      <c r="AJ94" s="528"/>
      <c r="AK94" s="528"/>
      <c r="AL94" s="528"/>
      <c r="AM94" s="528"/>
      <c r="AN94" s="528"/>
      <c r="AO94" s="528"/>
      <c r="AP94" s="528"/>
      <c r="AQ94" s="528"/>
      <c r="AR94" s="528"/>
      <c r="AS94" s="528"/>
      <c r="AT94" s="528"/>
      <c r="AU94" s="528"/>
      <c r="AV94" s="528"/>
      <c r="AW94" s="528"/>
      <c r="AX94" s="528"/>
      <c r="AY94" s="528"/>
      <c r="AZ94" s="528"/>
      <c r="BA94" s="528"/>
      <c r="BB94" s="528"/>
      <c r="BC94" s="528"/>
      <c r="BD94" s="528"/>
      <c r="BE94" s="528"/>
      <c r="BF94" s="528"/>
      <c r="BG94" s="528"/>
      <c r="BH94" s="528"/>
      <c r="BI94" s="528"/>
      <c r="BJ94" s="528"/>
      <c r="BK94" s="528"/>
      <c r="BL94" s="528"/>
      <c r="BM94" s="528"/>
      <c r="BN94" s="528"/>
      <c r="BO94" s="528"/>
      <c r="BP94" s="528"/>
      <c r="BQ94" s="528"/>
      <c r="BR94" s="528"/>
      <c r="BS94" s="528"/>
      <c r="BT94" s="528"/>
      <c r="BU94" s="528"/>
      <c r="BV94" s="528"/>
      <c r="BW94" s="528"/>
      <c r="BX94" s="528"/>
      <c r="BY94" s="528"/>
      <c r="BZ94" s="528"/>
      <c r="CA94" s="528"/>
      <c r="CB94" s="528"/>
      <c r="CC94" s="528"/>
      <c r="CD94" s="528"/>
      <c r="CE94" s="528"/>
      <c r="CF94" s="528"/>
      <c r="CG94" s="528"/>
      <c r="CH94" s="528"/>
      <c r="CI94" s="528"/>
      <c r="CJ94" s="528"/>
      <c r="CK94" s="528"/>
      <c r="CL94" s="528"/>
      <c r="CM94" s="528"/>
      <c r="CN94" s="528"/>
      <c r="CO94" s="528"/>
      <c r="CP94" s="528"/>
      <c r="CQ94" s="528"/>
      <c r="CR94" s="528"/>
      <c r="CS94" s="528"/>
      <c r="CT94" s="528"/>
      <c r="CU94" s="528"/>
      <c r="CV94" s="528"/>
      <c r="CW94" s="528"/>
      <c r="CX94" s="528"/>
      <c r="CY94" s="528"/>
      <c r="CZ94" s="528"/>
      <c r="DA94" s="528"/>
      <c r="DB94" s="528"/>
      <c r="DC94" s="528"/>
      <c r="DD94" s="528"/>
      <c r="DE94" s="528"/>
      <c r="DF94" s="528"/>
      <c r="DG94" s="528"/>
      <c r="DH94" s="528"/>
      <c r="DI94" s="528"/>
      <c r="DJ94" s="528"/>
      <c r="DK94" s="528"/>
      <c r="DL94" s="528"/>
      <c r="DM94" s="528"/>
      <c r="DN94" s="528"/>
      <c r="DO94" s="528"/>
      <c r="DP94" s="528"/>
      <c r="DQ94" s="528"/>
      <c r="DR94" s="528"/>
      <c r="DS94" s="528"/>
      <c r="DT94" s="528"/>
      <c r="DU94" s="528"/>
      <c r="DV94" s="528"/>
      <c r="DW94" s="528"/>
      <c r="DX94" s="528"/>
      <c r="DY94" s="528"/>
      <c r="DZ94" s="528"/>
      <c r="EA94" s="528"/>
      <c r="EB94" s="528"/>
      <c r="EC94" s="528"/>
      <c r="ED94" s="528"/>
      <c r="EE94" s="528"/>
      <c r="EF94" s="528"/>
      <c r="EG94" s="528"/>
      <c r="EH94" s="528"/>
      <c r="EI94" s="528"/>
      <c r="EJ94" s="528"/>
      <c r="EK94" s="528"/>
      <c r="EL94" s="528"/>
      <c r="EM94" s="528"/>
      <c r="EN94" s="528"/>
      <c r="EO94" s="528"/>
      <c r="EP94" s="528"/>
      <c r="EQ94" s="528"/>
      <c r="ER94" s="528"/>
      <c r="ES94" s="528"/>
      <c r="ET94" s="528"/>
      <c r="EU94" s="528"/>
      <c r="EV94" s="528"/>
      <c r="EW94" s="528"/>
      <c r="EX94" s="528"/>
      <c r="EY94" s="528"/>
      <c r="EZ94" s="528"/>
      <c r="FA94" s="528"/>
      <c r="FB94" s="528"/>
      <c r="FC94" s="528"/>
      <c r="FD94" s="528"/>
      <c r="FE94" s="528"/>
      <c r="FF94" s="528"/>
      <c r="FG94" s="528"/>
      <c r="FH94" s="528"/>
      <c r="FI94" s="528"/>
      <c r="FJ94" s="528"/>
      <c r="FK94" s="528"/>
      <c r="FL94" s="528"/>
      <c r="FM94" s="528"/>
      <c r="FN94" s="528"/>
      <c r="FO94" s="528"/>
      <c r="FP94" s="528"/>
      <c r="FQ94" s="528"/>
      <c r="FR94" s="528"/>
      <c r="FS94" s="528"/>
      <c r="FT94" s="528"/>
      <c r="FU94" s="528"/>
      <c r="FV94" s="528"/>
      <c r="FW94" s="528"/>
      <c r="FX94" s="528"/>
      <c r="FY94" s="528"/>
      <c r="FZ94" s="528"/>
      <c r="GA94" s="528"/>
      <c r="GB94" s="528"/>
      <c r="GC94" s="528"/>
      <c r="GD94" s="528"/>
      <c r="GE94" s="528"/>
      <c r="GF94" s="528"/>
      <c r="GG94" s="528"/>
      <c r="GH94" s="528"/>
      <c r="GI94" s="528"/>
      <c r="GJ94" s="528"/>
      <c r="GK94" s="528"/>
      <c r="GL94" s="528"/>
      <c r="GM94" s="528"/>
      <c r="GN94" s="528"/>
    </row>
    <row r="95" spans="1:196" s="557" customFormat="1" ht="12.75" customHeight="1" x14ac:dyDescent="0.25">
      <c r="A95" s="595"/>
      <c r="B95" s="611"/>
      <c r="C95" s="440" t="s">
        <v>2153</v>
      </c>
      <c r="D95" s="440" t="s">
        <v>2344</v>
      </c>
      <c r="E95" s="612"/>
      <c r="F95" s="613"/>
      <c r="G95" s="595"/>
      <c r="H95" s="595"/>
      <c r="I95" s="646">
        <v>14.506137171623505</v>
      </c>
      <c r="J95" s="645"/>
      <c r="K95" s="645"/>
      <c r="L95" s="647">
        <v>11.782276800531031</v>
      </c>
      <c r="M95" s="647"/>
      <c r="N95" s="647">
        <v>20.647419072615925</v>
      </c>
      <c r="O95" s="647"/>
      <c r="P95" s="647">
        <v>18.817204301075268</v>
      </c>
      <c r="Q95" s="647"/>
      <c r="R95" s="647">
        <v>19.7585811585407</v>
      </c>
      <c r="S95" s="647"/>
      <c r="T95" s="647">
        <v>17.372777185937885</v>
      </c>
      <c r="U95" s="647"/>
      <c r="V95" s="647">
        <v>7.804102995467078</v>
      </c>
      <c r="W95" s="528"/>
      <c r="X95" s="597"/>
      <c r="Y95" s="528"/>
      <c r="Z95" s="528"/>
      <c r="AA95" s="528"/>
      <c r="AB95" s="528"/>
      <c r="AC95" s="528"/>
      <c r="AD95" s="528"/>
      <c r="AE95" s="528"/>
      <c r="AF95" s="528"/>
      <c r="AG95" s="528"/>
      <c r="AH95" s="528"/>
      <c r="AI95" s="528"/>
      <c r="AJ95" s="528"/>
      <c r="AK95" s="528"/>
      <c r="AL95" s="528"/>
      <c r="AM95" s="528"/>
      <c r="AN95" s="528"/>
      <c r="AO95" s="528"/>
      <c r="AP95" s="528"/>
      <c r="AQ95" s="528"/>
      <c r="AR95" s="528"/>
      <c r="AS95" s="528"/>
      <c r="AT95" s="528"/>
      <c r="AU95" s="528"/>
      <c r="AV95" s="528"/>
      <c r="AW95" s="528"/>
      <c r="AX95" s="528"/>
      <c r="AY95" s="528"/>
      <c r="AZ95" s="528"/>
      <c r="BA95" s="528"/>
      <c r="BB95" s="528"/>
      <c r="BC95" s="528"/>
      <c r="BD95" s="528"/>
      <c r="BE95" s="528"/>
      <c r="BF95" s="528"/>
      <c r="BG95" s="528"/>
      <c r="BH95" s="528"/>
      <c r="BI95" s="528"/>
      <c r="BJ95" s="528"/>
      <c r="BK95" s="528"/>
      <c r="BL95" s="528"/>
      <c r="BM95" s="528"/>
      <c r="BN95" s="528"/>
      <c r="BO95" s="528"/>
      <c r="BP95" s="528"/>
      <c r="BQ95" s="528"/>
      <c r="BR95" s="528"/>
      <c r="BS95" s="528"/>
      <c r="BT95" s="528"/>
      <c r="BU95" s="528"/>
      <c r="BV95" s="528"/>
      <c r="BW95" s="528"/>
      <c r="BX95" s="528"/>
      <c r="BY95" s="528"/>
      <c r="BZ95" s="528"/>
      <c r="CA95" s="528"/>
      <c r="CB95" s="528"/>
      <c r="CC95" s="528"/>
      <c r="CD95" s="528"/>
      <c r="CE95" s="528"/>
      <c r="CF95" s="528"/>
      <c r="CG95" s="528"/>
      <c r="CH95" s="528"/>
      <c r="CI95" s="528"/>
      <c r="CJ95" s="528"/>
      <c r="CK95" s="528"/>
      <c r="CL95" s="528"/>
      <c r="CM95" s="528"/>
      <c r="CN95" s="528"/>
      <c r="CO95" s="528"/>
      <c r="CP95" s="528"/>
      <c r="CQ95" s="528"/>
      <c r="CR95" s="528"/>
      <c r="CS95" s="528"/>
      <c r="CT95" s="528"/>
      <c r="CU95" s="528"/>
      <c r="CV95" s="528"/>
      <c r="CW95" s="528"/>
      <c r="CX95" s="528"/>
      <c r="CY95" s="528"/>
      <c r="CZ95" s="528"/>
      <c r="DA95" s="528"/>
      <c r="DB95" s="528"/>
      <c r="DC95" s="528"/>
      <c r="DD95" s="528"/>
      <c r="DE95" s="528"/>
      <c r="DF95" s="528"/>
      <c r="DG95" s="528"/>
      <c r="DH95" s="528"/>
      <c r="DI95" s="528"/>
      <c r="DJ95" s="528"/>
      <c r="DK95" s="528"/>
      <c r="DL95" s="528"/>
      <c r="DM95" s="528"/>
      <c r="DN95" s="528"/>
      <c r="DO95" s="528"/>
      <c r="DP95" s="528"/>
      <c r="DQ95" s="528"/>
      <c r="DR95" s="528"/>
      <c r="DS95" s="528"/>
      <c r="DT95" s="528"/>
      <c r="DU95" s="528"/>
      <c r="DV95" s="528"/>
      <c r="DW95" s="528"/>
      <c r="DX95" s="528"/>
      <c r="DY95" s="528"/>
      <c r="DZ95" s="528"/>
      <c r="EA95" s="528"/>
      <c r="EB95" s="528"/>
      <c r="EC95" s="528"/>
      <c r="ED95" s="528"/>
      <c r="EE95" s="528"/>
      <c r="EF95" s="528"/>
      <c r="EG95" s="528"/>
      <c r="EH95" s="528"/>
      <c r="EI95" s="528"/>
      <c r="EJ95" s="528"/>
      <c r="EK95" s="528"/>
      <c r="EL95" s="528"/>
      <c r="EM95" s="528"/>
      <c r="EN95" s="528"/>
      <c r="EO95" s="528"/>
      <c r="EP95" s="528"/>
      <c r="EQ95" s="528"/>
      <c r="ER95" s="528"/>
      <c r="ES95" s="528"/>
      <c r="ET95" s="528"/>
      <c r="EU95" s="528"/>
      <c r="EV95" s="528"/>
      <c r="EW95" s="528"/>
      <c r="EX95" s="528"/>
      <c r="EY95" s="528"/>
      <c r="EZ95" s="528"/>
      <c r="FA95" s="528"/>
      <c r="FB95" s="528"/>
      <c r="FC95" s="528"/>
      <c r="FD95" s="528"/>
      <c r="FE95" s="528"/>
      <c r="FF95" s="528"/>
      <c r="FG95" s="528"/>
      <c r="FH95" s="528"/>
      <c r="FI95" s="528"/>
      <c r="FJ95" s="528"/>
      <c r="FK95" s="528"/>
      <c r="FL95" s="528"/>
      <c r="FM95" s="528"/>
      <c r="FN95" s="528"/>
      <c r="FO95" s="528"/>
      <c r="FP95" s="528"/>
      <c r="FQ95" s="528"/>
      <c r="FR95" s="528"/>
      <c r="FS95" s="528"/>
      <c r="FT95" s="528"/>
      <c r="FU95" s="528"/>
      <c r="FV95" s="528"/>
      <c r="FW95" s="528"/>
      <c r="FX95" s="528"/>
      <c r="FY95" s="528"/>
      <c r="FZ95" s="528"/>
      <c r="GA95" s="528"/>
      <c r="GB95" s="528"/>
      <c r="GC95" s="528"/>
      <c r="GD95" s="528"/>
      <c r="GE95" s="528"/>
      <c r="GF95" s="528"/>
      <c r="GG95" s="528"/>
      <c r="GH95" s="528"/>
      <c r="GI95" s="528"/>
      <c r="GJ95" s="528"/>
      <c r="GK95" s="528"/>
      <c r="GL95" s="528"/>
      <c r="GM95" s="528"/>
      <c r="GN95" s="528"/>
    </row>
    <row r="96" spans="1:196" s="543" customFormat="1" ht="12.75" customHeight="1" x14ac:dyDescent="0.25">
      <c r="A96" s="595"/>
      <c r="B96" s="611"/>
      <c r="C96" s="440" t="s">
        <v>2154</v>
      </c>
      <c r="D96" s="440" t="s">
        <v>2345</v>
      </c>
      <c r="E96" s="616"/>
      <c r="F96" s="613"/>
      <c r="G96" s="595"/>
      <c r="H96" s="595"/>
      <c r="I96" s="646">
        <v>15.756840979114012</v>
      </c>
      <c r="J96" s="645"/>
      <c r="K96" s="645"/>
      <c r="L96" s="647">
        <v>10.177081213108082</v>
      </c>
      <c r="M96" s="647"/>
      <c r="N96" s="647">
        <v>19.177722317089188</v>
      </c>
      <c r="O96" s="647"/>
      <c r="P96" s="647">
        <v>20.697065968977761</v>
      </c>
      <c r="Q96" s="647"/>
      <c r="R96" s="647">
        <v>24.580189827208567</v>
      </c>
      <c r="S96" s="647"/>
      <c r="T96" s="647">
        <v>20.803096274794388</v>
      </c>
      <c r="U96" s="647"/>
      <c r="V96" s="647">
        <v>6.2213317867875784</v>
      </c>
      <c r="W96" s="528"/>
      <c r="X96" s="597"/>
      <c r="Y96" s="528"/>
      <c r="Z96" s="528"/>
      <c r="AA96" s="528"/>
      <c r="AB96" s="528"/>
      <c r="AC96" s="528"/>
      <c r="AD96" s="528"/>
      <c r="AE96" s="528"/>
      <c r="AF96" s="528"/>
      <c r="AG96" s="528"/>
      <c r="AH96" s="528"/>
      <c r="AI96" s="528"/>
      <c r="AJ96" s="528"/>
      <c r="AK96" s="528"/>
      <c r="AL96" s="528"/>
      <c r="AM96" s="528"/>
      <c r="AN96" s="528"/>
      <c r="AO96" s="528"/>
      <c r="AP96" s="528"/>
      <c r="AQ96" s="528"/>
      <c r="AR96" s="528"/>
      <c r="AS96" s="528"/>
      <c r="AT96" s="528"/>
      <c r="AU96" s="528"/>
      <c r="AV96" s="528"/>
      <c r="AW96" s="528"/>
      <c r="AX96" s="528"/>
      <c r="AY96" s="528"/>
      <c r="AZ96" s="528"/>
      <c r="BA96" s="528"/>
      <c r="BB96" s="528"/>
      <c r="BC96" s="528"/>
      <c r="BD96" s="528"/>
      <c r="BE96" s="528"/>
      <c r="BF96" s="528"/>
      <c r="BG96" s="528"/>
      <c r="BH96" s="528"/>
      <c r="BI96" s="528"/>
      <c r="BJ96" s="528"/>
      <c r="BK96" s="528"/>
      <c r="BL96" s="528"/>
      <c r="BM96" s="528"/>
      <c r="BN96" s="528"/>
      <c r="BO96" s="528"/>
      <c r="BP96" s="528"/>
      <c r="BQ96" s="528"/>
      <c r="BR96" s="528"/>
      <c r="BS96" s="528"/>
      <c r="BT96" s="528"/>
      <c r="BU96" s="528"/>
      <c r="BV96" s="528"/>
      <c r="BW96" s="528"/>
      <c r="BX96" s="528"/>
      <c r="BY96" s="528"/>
      <c r="BZ96" s="528"/>
      <c r="CA96" s="528"/>
      <c r="CB96" s="528"/>
      <c r="CC96" s="528"/>
      <c r="CD96" s="528"/>
      <c r="CE96" s="528"/>
      <c r="CF96" s="528"/>
      <c r="CG96" s="528"/>
      <c r="CH96" s="528"/>
      <c r="CI96" s="528"/>
      <c r="CJ96" s="528"/>
      <c r="CK96" s="528"/>
      <c r="CL96" s="528"/>
      <c r="CM96" s="528"/>
      <c r="CN96" s="528"/>
      <c r="CO96" s="528"/>
      <c r="CP96" s="528"/>
      <c r="CQ96" s="528"/>
      <c r="CR96" s="528"/>
      <c r="CS96" s="528"/>
      <c r="CT96" s="528"/>
      <c r="CU96" s="528"/>
      <c r="CV96" s="528"/>
      <c r="CW96" s="528"/>
      <c r="CX96" s="528"/>
      <c r="CY96" s="528"/>
      <c r="CZ96" s="528"/>
      <c r="DA96" s="528"/>
      <c r="DB96" s="528"/>
      <c r="DC96" s="528"/>
      <c r="DD96" s="528"/>
      <c r="DE96" s="528"/>
      <c r="DF96" s="528"/>
      <c r="DG96" s="528"/>
      <c r="DH96" s="528"/>
      <c r="DI96" s="528"/>
      <c r="DJ96" s="528"/>
      <c r="DK96" s="528"/>
      <c r="DL96" s="528"/>
      <c r="DM96" s="528"/>
      <c r="DN96" s="528"/>
      <c r="DO96" s="528"/>
      <c r="DP96" s="528"/>
      <c r="DQ96" s="528"/>
      <c r="DR96" s="528"/>
      <c r="DS96" s="528"/>
      <c r="DT96" s="528"/>
      <c r="DU96" s="528"/>
      <c r="DV96" s="528"/>
      <c r="DW96" s="528"/>
      <c r="DX96" s="528"/>
      <c r="DY96" s="528"/>
      <c r="DZ96" s="528"/>
      <c r="EA96" s="528"/>
      <c r="EB96" s="528"/>
      <c r="EC96" s="528"/>
      <c r="ED96" s="528"/>
      <c r="EE96" s="528"/>
      <c r="EF96" s="528"/>
      <c r="EG96" s="528"/>
      <c r="EH96" s="528"/>
      <c r="EI96" s="528"/>
      <c r="EJ96" s="528"/>
      <c r="EK96" s="528"/>
      <c r="EL96" s="528"/>
      <c r="EM96" s="528"/>
      <c r="EN96" s="528"/>
      <c r="EO96" s="528"/>
      <c r="EP96" s="528"/>
      <c r="EQ96" s="528"/>
      <c r="ER96" s="528"/>
      <c r="ES96" s="528"/>
      <c r="ET96" s="528"/>
      <c r="EU96" s="528"/>
      <c r="EV96" s="528"/>
      <c r="EW96" s="528"/>
      <c r="EX96" s="528"/>
      <c r="EY96" s="528"/>
      <c r="EZ96" s="528"/>
      <c r="FA96" s="528"/>
      <c r="FB96" s="528"/>
      <c r="FC96" s="528"/>
      <c r="FD96" s="528"/>
      <c r="FE96" s="528"/>
      <c r="FF96" s="528"/>
      <c r="FG96" s="528"/>
      <c r="FH96" s="528"/>
      <c r="FI96" s="528"/>
      <c r="FJ96" s="528"/>
      <c r="FK96" s="528"/>
      <c r="FL96" s="528"/>
      <c r="FM96" s="528"/>
      <c r="FN96" s="528"/>
      <c r="FO96" s="528"/>
      <c r="FP96" s="528"/>
      <c r="FQ96" s="528"/>
      <c r="FR96" s="528"/>
      <c r="FS96" s="528"/>
      <c r="FT96" s="528"/>
      <c r="FU96" s="528"/>
      <c r="FV96" s="528"/>
      <c r="FW96" s="528"/>
      <c r="FX96" s="528"/>
      <c r="FY96" s="528"/>
      <c r="FZ96" s="528"/>
      <c r="GA96" s="528"/>
      <c r="GB96" s="528"/>
      <c r="GC96" s="528"/>
      <c r="GD96" s="528"/>
      <c r="GE96" s="528"/>
      <c r="GF96" s="528"/>
      <c r="GG96" s="528"/>
      <c r="GH96" s="528"/>
      <c r="GI96" s="528"/>
      <c r="GJ96" s="528"/>
      <c r="GK96" s="528"/>
      <c r="GL96" s="528"/>
      <c r="GM96" s="528"/>
      <c r="GN96" s="528"/>
    </row>
    <row r="97" spans="1:196" s="543" customFormat="1" ht="12.75" customHeight="1" x14ac:dyDescent="0.25">
      <c r="A97" s="595"/>
      <c r="B97" s="611"/>
      <c r="C97" s="440" t="s">
        <v>2155</v>
      </c>
      <c r="D97" s="440" t="s">
        <v>2346</v>
      </c>
      <c r="E97" s="616"/>
      <c r="F97" s="613"/>
      <c r="G97" s="595"/>
      <c r="H97" s="595"/>
      <c r="I97" s="646">
        <v>11.141304283030438</v>
      </c>
      <c r="J97" s="645"/>
      <c r="K97" s="645"/>
      <c r="L97" s="629" t="s">
        <v>2406</v>
      </c>
      <c r="M97" s="629"/>
      <c r="N97" s="629" t="s">
        <v>2406</v>
      </c>
      <c r="O97" s="647"/>
      <c r="P97" s="647">
        <v>13.679890560875513</v>
      </c>
      <c r="Q97" s="647"/>
      <c r="R97" s="647">
        <v>14.598540145985401</v>
      </c>
      <c r="S97" s="647"/>
      <c r="T97" s="647">
        <v>12.702078521939953</v>
      </c>
      <c r="U97" s="647"/>
      <c r="V97" s="647">
        <v>5.5603079555175361</v>
      </c>
      <c r="W97" s="528"/>
      <c r="X97" s="597"/>
      <c r="Y97" s="528"/>
      <c r="Z97" s="528"/>
      <c r="AA97" s="528"/>
      <c r="AB97" s="528"/>
      <c r="AC97" s="528"/>
      <c r="AD97" s="528"/>
      <c r="AE97" s="528"/>
      <c r="AF97" s="528"/>
      <c r="AG97" s="528"/>
      <c r="AH97" s="528"/>
      <c r="AI97" s="528"/>
      <c r="AJ97" s="528"/>
      <c r="AK97" s="528"/>
      <c r="AL97" s="528"/>
      <c r="AM97" s="528"/>
      <c r="AN97" s="528"/>
      <c r="AO97" s="528"/>
      <c r="AP97" s="528"/>
      <c r="AQ97" s="528"/>
      <c r="AR97" s="528"/>
      <c r="AS97" s="528"/>
      <c r="AT97" s="528"/>
      <c r="AU97" s="528"/>
      <c r="AV97" s="528"/>
      <c r="AW97" s="528"/>
      <c r="AX97" s="528"/>
      <c r="AY97" s="528"/>
      <c r="AZ97" s="528"/>
      <c r="BA97" s="528"/>
      <c r="BB97" s="528"/>
      <c r="BC97" s="528"/>
      <c r="BD97" s="528"/>
      <c r="BE97" s="528"/>
      <c r="BF97" s="528"/>
      <c r="BG97" s="528"/>
      <c r="BH97" s="528"/>
      <c r="BI97" s="528"/>
      <c r="BJ97" s="528"/>
      <c r="BK97" s="528"/>
      <c r="BL97" s="528"/>
      <c r="BM97" s="528"/>
      <c r="BN97" s="528"/>
      <c r="BO97" s="528"/>
      <c r="BP97" s="528"/>
      <c r="BQ97" s="528"/>
      <c r="BR97" s="528"/>
      <c r="BS97" s="528"/>
      <c r="BT97" s="528"/>
      <c r="BU97" s="528"/>
      <c r="BV97" s="528"/>
      <c r="BW97" s="528"/>
      <c r="BX97" s="528"/>
      <c r="BY97" s="528"/>
      <c r="BZ97" s="528"/>
      <c r="CA97" s="528"/>
      <c r="CB97" s="528"/>
      <c r="CC97" s="528"/>
      <c r="CD97" s="528"/>
      <c r="CE97" s="528"/>
      <c r="CF97" s="528"/>
      <c r="CG97" s="528"/>
      <c r="CH97" s="528"/>
      <c r="CI97" s="528"/>
      <c r="CJ97" s="528"/>
      <c r="CK97" s="528"/>
      <c r="CL97" s="528"/>
      <c r="CM97" s="528"/>
      <c r="CN97" s="528"/>
      <c r="CO97" s="528"/>
      <c r="CP97" s="528"/>
      <c r="CQ97" s="528"/>
      <c r="CR97" s="528"/>
      <c r="CS97" s="528"/>
      <c r="CT97" s="528"/>
      <c r="CU97" s="528"/>
      <c r="CV97" s="528"/>
      <c r="CW97" s="528"/>
      <c r="CX97" s="528"/>
      <c r="CY97" s="528"/>
      <c r="CZ97" s="528"/>
      <c r="DA97" s="528"/>
      <c r="DB97" s="528"/>
      <c r="DC97" s="528"/>
      <c r="DD97" s="528"/>
      <c r="DE97" s="528"/>
      <c r="DF97" s="528"/>
      <c r="DG97" s="528"/>
      <c r="DH97" s="528"/>
      <c r="DI97" s="528"/>
      <c r="DJ97" s="528"/>
      <c r="DK97" s="528"/>
      <c r="DL97" s="528"/>
      <c r="DM97" s="528"/>
      <c r="DN97" s="528"/>
      <c r="DO97" s="528"/>
      <c r="DP97" s="528"/>
      <c r="DQ97" s="528"/>
      <c r="DR97" s="528"/>
      <c r="DS97" s="528"/>
      <c r="DT97" s="528"/>
      <c r="DU97" s="528"/>
      <c r="DV97" s="528"/>
      <c r="DW97" s="528"/>
      <c r="DX97" s="528"/>
      <c r="DY97" s="528"/>
      <c r="DZ97" s="528"/>
      <c r="EA97" s="528"/>
      <c r="EB97" s="528"/>
      <c r="EC97" s="528"/>
      <c r="ED97" s="528"/>
      <c r="EE97" s="528"/>
      <c r="EF97" s="528"/>
      <c r="EG97" s="528"/>
      <c r="EH97" s="528"/>
      <c r="EI97" s="528"/>
      <c r="EJ97" s="528"/>
      <c r="EK97" s="528"/>
      <c r="EL97" s="528"/>
      <c r="EM97" s="528"/>
      <c r="EN97" s="528"/>
      <c r="EO97" s="528"/>
      <c r="EP97" s="528"/>
      <c r="EQ97" s="528"/>
      <c r="ER97" s="528"/>
      <c r="ES97" s="528"/>
      <c r="ET97" s="528"/>
      <c r="EU97" s="528"/>
      <c r="EV97" s="528"/>
      <c r="EW97" s="528"/>
      <c r="EX97" s="528"/>
      <c r="EY97" s="528"/>
      <c r="EZ97" s="528"/>
      <c r="FA97" s="528"/>
      <c r="FB97" s="528"/>
      <c r="FC97" s="528"/>
      <c r="FD97" s="528"/>
      <c r="FE97" s="528"/>
      <c r="FF97" s="528"/>
      <c r="FG97" s="528"/>
      <c r="FH97" s="528"/>
      <c r="FI97" s="528"/>
      <c r="FJ97" s="528"/>
      <c r="FK97" s="528"/>
      <c r="FL97" s="528"/>
      <c r="FM97" s="528"/>
      <c r="FN97" s="528"/>
      <c r="FO97" s="528"/>
      <c r="FP97" s="528"/>
      <c r="FQ97" s="528"/>
      <c r="FR97" s="528"/>
      <c r="FS97" s="528"/>
      <c r="FT97" s="528"/>
      <c r="FU97" s="528"/>
      <c r="FV97" s="528"/>
      <c r="FW97" s="528"/>
      <c r="FX97" s="528"/>
      <c r="FY97" s="528"/>
      <c r="FZ97" s="528"/>
      <c r="GA97" s="528"/>
      <c r="GB97" s="528"/>
      <c r="GC97" s="528"/>
      <c r="GD97" s="528"/>
      <c r="GE97" s="528"/>
      <c r="GF97" s="528"/>
      <c r="GG97" s="528"/>
      <c r="GH97" s="528"/>
      <c r="GI97" s="528"/>
      <c r="GJ97" s="528"/>
      <c r="GK97" s="528"/>
      <c r="GL97" s="528"/>
      <c r="GM97" s="528"/>
      <c r="GN97" s="528"/>
    </row>
    <row r="98" spans="1:196" s="543" customFormat="1" ht="12.75" customHeight="1" x14ac:dyDescent="0.25">
      <c r="A98" s="595"/>
      <c r="B98" s="611"/>
      <c r="C98" s="440" t="s">
        <v>2292</v>
      </c>
      <c r="D98" s="440" t="s">
        <v>2347</v>
      </c>
      <c r="E98" s="616"/>
      <c r="F98" s="613"/>
      <c r="G98" s="595"/>
      <c r="H98" s="595"/>
      <c r="I98" s="646">
        <v>11.52415916777991</v>
      </c>
      <c r="J98" s="645"/>
      <c r="K98" s="645"/>
      <c r="L98" s="629" t="s">
        <v>2406</v>
      </c>
      <c r="M98" s="629"/>
      <c r="N98" s="629" t="s">
        <v>2406</v>
      </c>
      <c r="O98" s="647"/>
      <c r="P98" s="647">
        <v>21.526808849910307</v>
      </c>
      <c r="Q98" s="647"/>
      <c r="R98" s="647">
        <v>13.953040800615858</v>
      </c>
      <c r="S98" s="647"/>
      <c r="T98" s="647">
        <v>10.879291668629021</v>
      </c>
      <c r="U98" s="647"/>
      <c r="V98" s="647">
        <v>4.1940520716075387</v>
      </c>
      <c r="W98" s="528"/>
      <c r="X98" s="597"/>
      <c r="Y98" s="528"/>
      <c r="Z98" s="528"/>
      <c r="AA98" s="528"/>
      <c r="AB98" s="528"/>
      <c r="AC98" s="528"/>
      <c r="AD98" s="528"/>
      <c r="AE98" s="528"/>
      <c r="AF98" s="528"/>
      <c r="AG98" s="528"/>
      <c r="AH98" s="528"/>
      <c r="AI98" s="528"/>
      <c r="AJ98" s="528"/>
      <c r="AK98" s="528"/>
      <c r="AL98" s="528"/>
      <c r="AM98" s="528"/>
      <c r="AN98" s="528"/>
      <c r="AO98" s="528"/>
      <c r="AP98" s="528"/>
      <c r="AQ98" s="528"/>
      <c r="AR98" s="528"/>
      <c r="AS98" s="528"/>
      <c r="AT98" s="528"/>
      <c r="AU98" s="528"/>
      <c r="AV98" s="528"/>
      <c r="AW98" s="528"/>
      <c r="AX98" s="528"/>
      <c r="AY98" s="528"/>
      <c r="AZ98" s="528"/>
      <c r="BA98" s="528"/>
      <c r="BB98" s="528"/>
      <c r="BC98" s="528"/>
      <c r="BD98" s="528"/>
      <c r="BE98" s="528"/>
      <c r="BF98" s="528"/>
      <c r="BG98" s="528"/>
      <c r="BH98" s="528"/>
      <c r="BI98" s="528"/>
      <c r="BJ98" s="528"/>
      <c r="BK98" s="528"/>
      <c r="BL98" s="528"/>
      <c r="BM98" s="528"/>
      <c r="BN98" s="528"/>
      <c r="BO98" s="528"/>
      <c r="BP98" s="528"/>
      <c r="BQ98" s="528"/>
      <c r="BR98" s="528"/>
      <c r="BS98" s="528"/>
      <c r="BT98" s="528"/>
      <c r="BU98" s="528"/>
      <c r="BV98" s="528"/>
      <c r="BW98" s="528"/>
      <c r="BX98" s="528"/>
      <c r="BY98" s="528"/>
      <c r="BZ98" s="528"/>
      <c r="CA98" s="528"/>
      <c r="CB98" s="528"/>
      <c r="CC98" s="528"/>
      <c r="CD98" s="528"/>
      <c r="CE98" s="528"/>
      <c r="CF98" s="528"/>
      <c r="CG98" s="528"/>
      <c r="CH98" s="528"/>
      <c r="CI98" s="528"/>
      <c r="CJ98" s="528"/>
      <c r="CK98" s="528"/>
      <c r="CL98" s="528"/>
      <c r="CM98" s="528"/>
      <c r="CN98" s="528"/>
      <c r="CO98" s="528"/>
      <c r="CP98" s="528"/>
      <c r="CQ98" s="528"/>
      <c r="CR98" s="528"/>
      <c r="CS98" s="528"/>
      <c r="CT98" s="528"/>
      <c r="CU98" s="528"/>
      <c r="CV98" s="528"/>
      <c r="CW98" s="528"/>
      <c r="CX98" s="528"/>
      <c r="CY98" s="528"/>
      <c r="CZ98" s="528"/>
      <c r="DA98" s="528"/>
      <c r="DB98" s="528"/>
      <c r="DC98" s="528"/>
      <c r="DD98" s="528"/>
      <c r="DE98" s="528"/>
      <c r="DF98" s="528"/>
      <c r="DG98" s="528"/>
      <c r="DH98" s="528"/>
      <c r="DI98" s="528"/>
      <c r="DJ98" s="528"/>
      <c r="DK98" s="528"/>
      <c r="DL98" s="528"/>
      <c r="DM98" s="528"/>
      <c r="DN98" s="528"/>
      <c r="DO98" s="528"/>
      <c r="DP98" s="528"/>
      <c r="DQ98" s="528"/>
      <c r="DR98" s="528"/>
      <c r="DS98" s="528"/>
      <c r="DT98" s="528"/>
      <c r="DU98" s="528"/>
      <c r="DV98" s="528"/>
      <c r="DW98" s="528"/>
      <c r="DX98" s="528"/>
      <c r="DY98" s="528"/>
      <c r="DZ98" s="528"/>
      <c r="EA98" s="528"/>
      <c r="EB98" s="528"/>
      <c r="EC98" s="528"/>
      <c r="ED98" s="528"/>
      <c r="EE98" s="528"/>
      <c r="EF98" s="528"/>
      <c r="EG98" s="528"/>
      <c r="EH98" s="528"/>
      <c r="EI98" s="528"/>
      <c r="EJ98" s="528"/>
      <c r="EK98" s="528"/>
      <c r="EL98" s="528"/>
      <c r="EM98" s="528"/>
      <c r="EN98" s="528"/>
      <c r="EO98" s="528"/>
      <c r="EP98" s="528"/>
      <c r="EQ98" s="528"/>
      <c r="ER98" s="528"/>
      <c r="ES98" s="528"/>
      <c r="ET98" s="528"/>
      <c r="EU98" s="528"/>
      <c r="EV98" s="528"/>
      <c r="EW98" s="528"/>
      <c r="EX98" s="528"/>
      <c r="EY98" s="528"/>
      <c r="EZ98" s="528"/>
      <c r="FA98" s="528"/>
      <c r="FB98" s="528"/>
      <c r="FC98" s="528"/>
      <c r="FD98" s="528"/>
      <c r="FE98" s="528"/>
      <c r="FF98" s="528"/>
      <c r="FG98" s="528"/>
      <c r="FH98" s="528"/>
      <c r="FI98" s="528"/>
      <c r="FJ98" s="528"/>
      <c r="FK98" s="528"/>
      <c r="FL98" s="528"/>
      <c r="FM98" s="528"/>
      <c r="FN98" s="528"/>
      <c r="FO98" s="528"/>
      <c r="FP98" s="528"/>
      <c r="FQ98" s="528"/>
      <c r="FR98" s="528"/>
      <c r="FS98" s="528"/>
      <c r="FT98" s="528"/>
      <c r="FU98" s="528"/>
      <c r="FV98" s="528"/>
      <c r="FW98" s="528"/>
      <c r="FX98" s="528"/>
      <c r="FY98" s="528"/>
      <c r="FZ98" s="528"/>
      <c r="GA98" s="528"/>
      <c r="GB98" s="528"/>
      <c r="GC98" s="528"/>
      <c r="GD98" s="528"/>
      <c r="GE98" s="528"/>
      <c r="GF98" s="528"/>
      <c r="GG98" s="528"/>
      <c r="GH98" s="528"/>
      <c r="GI98" s="528"/>
      <c r="GJ98" s="528"/>
      <c r="GK98" s="528"/>
      <c r="GL98" s="528"/>
      <c r="GM98" s="528"/>
      <c r="GN98" s="528"/>
    </row>
    <row r="99" spans="1:196" s="543" customFormat="1" ht="12.75" customHeight="1" x14ac:dyDescent="0.25">
      <c r="A99" s="595"/>
      <c r="B99" s="611"/>
      <c r="C99" s="440" t="s">
        <v>2302</v>
      </c>
      <c r="D99" s="440" t="s">
        <v>2348</v>
      </c>
      <c r="E99" s="616"/>
      <c r="F99" s="613"/>
      <c r="G99" s="595"/>
      <c r="H99" s="595"/>
      <c r="I99" s="646">
        <v>12.674857653272293</v>
      </c>
      <c r="J99" s="645"/>
      <c r="K99" s="645"/>
      <c r="L99" s="647">
        <v>10.559839088166276</v>
      </c>
      <c r="M99" s="647"/>
      <c r="N99" s="647">
        <v>19.307278258834543</v>
      </c>
      <c r="O99" s="647"/>
      <c r="P99" s="647">
        <v>22.127528493685183</v>
      </c>
      <c r="Q99" s="647"/>
      <c r="R99" s="647">
        <v>15.04390134779934</v>
      </c>
      <c r="S99" s="647"/>
      <c r="T99" s="647">
        <v>12.012680051165118</v>
      </c>
      <c r="U99" s="647"/>
      <c r="V99" s="647">
        <v>5.4128956826744039</v>
      </c>
      <c r="W99" s="528"/>
      <c r="X99" s="597"/>
      <c r="Y99" s="528"/>
      <c r="Z99" s="528"/>
      <c r="AA99" s="528"/>
      <c r="AB99" s="528"/>
      <c r="AC99" s="528"/>
      <c r="AD99" s="528"/>
      <c r="AE99" s="528"/>
      <c r="AF99" s="528"/>
      <c r="AG99" s="528"/>
      <c r="AH99" s="528"/>
      <c r="AI99" s="528"/>
      <c r="AJ99" s="528"/>
      <c r="AK99" s="528"/>
      <c r="AL99" s="528"/>
      <c r="AM99" s="528"/>
      <c r="AN99" s="528"/>
      <c r="AO99" s="528"/>
      <c r="AP99" s="528"/>
      <c r="AQ99" s="528"/>
      <c r="AR99" s="528"/>
      <c r="AS99" s="528"/>
      <c r="AT99" s="528"/>
      <c r="AU99" s="528"/>
      <c r="AV99" s="528"/>
      <c r="AW99" s="528"/>
      <c r="AX99" s="528"/>
      <c r="AY99" s="528"/>
      <c r="AZ99" s="528"/>
      <c r="BA99" s="528"/>
      <c r="BB99" s="528"/>
      <c r="BC99" s="528"/>
      <c r="BD99" s="528"/>
      <c r="BE99" s="528"/>
      <c r="BF99" s="528"/>
      <c r="BG99" s="528"/>
      <c r="BH99" s="528"/>
      <c r="BI99" s="528"/>
      <c r="BJ99" s="528"/>
      <c r="BK99" s="528"/>
      <c r="BL99" s="528"/>
      <c r="BM99" s="528"/>
      <c r="BN99" s="528"/>
      <c r="BO99" s="528"/>
      <c r="BP99" s="528"/>
      <c r="BQ99" s="528"/>
      <c r="BR99" s="528"/>
      <c r="BS99" s="528"/>
      <c r="BT99" s="528"/>
      <c r="BU99" s="528"/>
      <c r="BV99" s="528"/>
      <c r="BW99" s="528"/>
      <c r="BX99" s="528"/>
      <c r="BY99" s="528"/>
      <c r="BZ99" s="528"/>
      <c r="CA99" s="528"/>
      <c r="CB99" s="528"/>
      <c r="CC99" s="528"/>
      <c r="CD99" s="528"/>
      <c r="CE99" s="528"/>
      <c r="CF99" s="528"/>
      <c r="CG99" s="528"/>
      <c r="CH99" s="528"/>
      <c r="CI99" s="528"/>
      <c r="CJ99" s="528"/>
      <c r="CK99" s="528"/>
      <c r="CL99" s="528"/>
      <c r="CM99" s="528"/>
      <c r="CN99" s="528"/>
      <c r="CO99" s="528"/>
      <c r="CP99" s="528"/>
      <c r="CQ99" s="528"/>
      <c r="CR99" s="528"/>
      <c r="CS99" s="528"/>
      <c r="CT99" s="528"/>
      <c r="CU99" s="528"/>
      <c r="CV99" s="528"/>
      <c r="CW99" s="528"/>
      <c r="CX99" s="528"/>
      <c r="CY99" s="528"/>
      <c r="CZ99" s="528"/>
      <c r="DA99" s="528"/>
      <c r="DB99" s="528"/>
      <c r="DC99" s="528"/>
      <c r="DD99" s="528"/>
      <c r="DE99" s="528"/>
      <c r="DF99" s="528"/>
      <c r="DG99" s="528"/>
      <c r="DH99" s="528"/>
      <c r="DI99" s="528"/>
      <c r="DJ99" s="528"/>
      <c r="DK99" s="528"/>
      <c r="DL99" s="528"/>
      <c r="DM99" s="528"/>
      <c r="DN99" s="528"/>
      <c r="DO99" s="528"/>
      <c r="DP99" s="528"/>
      <c r="DQ99" s="528"/>
      <c r="DR99" s="528"/>
      <c r="DS99" s="528"/>
      <c r="DT99" s="528"/>
      <c r="DU99" s="528"/>
      <c r="DV99" s="528"/>
      <c r="DW99" s="528"/>
      <c r="DX99" s="528"/>
      <c r="DY99" s="528"/>
      <c r="DZ99" s="528"/>
      <c r="EA99" s="528"/>
      <c r="EB99" s="528"/>
      <c r="EC99" s="528"/>
      <c r="ED99" s="528"/>
      <c r="EE99" s="528"/>
      <c r="EF99" s="528"/>
      <c r="EG99" s="528"/>
      <c r="EH99" s="528"/>
      <c r="EI99" s="528"/>
      <c r="EJ99" s="528"/>
      <c r="EK99" s="528"/>
      <c r="EL99" s="528"/>
      <c r="EM99" s="528"/>
      <c r="EN99" s="528"/>
      <c r="EO99" s="528"/>
      <c r="EP99" s="528"/>
      <c r="EQ99" s="528"/>
      <c r="ER99" s="528"/>
      <c r="ES99" s="528"/>
      <c r="ET99" s="528"/>
      <c r="EU99" s="528"/>
      <c r="EV99" s="528"/>
      <c r="EW99" s="528"/>
      <c r="EX99" s="528"/>
      <c r="EY99" s="528"/>
      <c r="EZ99" s="528"/>
      <c r="FA99" s="528"/>
      <c r="FB99" s="528"/>
      <c r="FC99" s="528"/>
      <c r="FD99" s="528"/>
      <c r="FE99" s="528"/>
      <c r="FF99" s="528"/>
      <c r="FG99" s="528"/>
      <c r="FH99" s="528"/>
      <c r="FI99" s="528"/>
      <c r="FJ99" s="528"/>
      <c r="FK99" s="528"/>
      <c r="FL99" s="528"/>
      <c r="FM99" s="528"/>
      <c r="FN99" s="528"/>
      <c r="FO99" s="528"/>
      <c r="FP99" s="528"/>
      <c r="FQ99" s="528"/>
      <c r="FR99" s="528"/>
      <c r="FS99" s="528"/>
      <c r="FT99" s="528"/>
      <c r="FU99" s="528"/>
      <c r="FV99" s="528"/>
      <c r="FW99" s="528"/>
      <c r="FX99" s="528"/>
      <c r="FY99" s="528"/>
      <c r="FZ99" s="528"/>
      <c r="GA99" s="528"/>
      <c r="GB99" s="528"/>
      <c r="GC99" s="528"/>
      <c r="GD99" s="528"/>
      <c r="GE99" s="528"/>
      <c r="GF99" s="528"/>
      <c r="GG99" s="528"/>
      <c r="GH99" s="528"/>
      <c r="GI99" s="528"/>
      <c r="GJ99" s="528"/>
      <c r="GK99" s="528"/>
      <c r="GL99" s="528"/>
      <c r="GM99" s="528"/>
      <c r="GN99" s="528"/>
    </row>
    <row r="100" spans="1:196" s="543" customFormat="1" ht="12.75" customHeight="1" x14ac:dyDescent="0.25">
      <c r="A100" s="595"/>
      <c r="B100" s="611"/>
      <c r="C100" s="440" t="s">
        <v>2303</v>
      </c>
      <c r="D100" s="440" t="s">
        <v>2349</v>
      </c>
      <c r="E100" s="616"/>
      <c r="F100" s="613"/>
      <c r="G100" s="595"/>
      <c r="H100" s="595"/>
      <c r="I100" s="646">
        <v>12.729361557688234</v>
      </c>
      <c r="J100" s="645"/>
      <c r="K100" s="645"/>
      <c r="L100" s="647">
        <v>12.047256334525105</v>
      </c>
      <c r="M100" s="647"/>
      <c r="N100" s="647">
        <v>18.476791347453808</v>
      </c>
      <c r="O100" s="647"/>
      <c r="P100" s="647">
        <v>23.513668514624356</v>
      </c>
      <c r="Q100" s="647"/>
      <c r="R100" s="647">
        <v>16.141312623724684</v>
      </c>
      <c r="S100" s="647"/>
      <c r="T100" s="647">
        <v>11.45965356991973</v>
      </c>
      <c r="U100" s="647"/>
      <c r="V100" s="647">
        <v>4.0504918454383745</v>
      </c>
      <c r="W100" s="528"/>
      <c r="X100" s="597"/>
      <c r="Y100" s="528"/>
      <c r="Z100" s="528"/>
      <c r="AA100" s="528"/>
      <c r="AB100" s="528"/>
      <c r="AC100" s="528"/>
      <c r="AD100" s="528"/>
      <c r="AE100" s="528"/>
      <c r="AF100" s="528"/>
      <c r="AG100" s="528"/>
      <c r="AH100" s="528"/>
      <c r="AI100" s="528"/>
      <c r="AJ100" s="528"/>
      <c r="AK100" s="528"/>
      <c r="AL100" s="528"/>
      <c r="AM100" s="528"/>
      <c r="AN100" s="528"/>
      <c r="AO100" s="528"/>
      <c r="AP100" s="528"/>
      <c r="AQ100" s="528"/>
      <c r="AR100" s="528"/>
      <c r="AS100" s="528"/>
      <c r="AT100" s="528"/>
      <c r="AU100" s="528"/>
      <c r="AV100" s="528"/>
      <c r="AW100" s="528"/>
      <c r="AX100" s="528"/>
      <c r="AY100" s="528"/>
      <c r="AZ100" s="528"/>
      <c r="BA100" s="528"/>
      <c r="BB100" s="528"/>
      <c r="BC100" s="528"/>
      <c r="BD100" s="528"/>
      <c r="BE100" s="528"/>
      <c r="BF100" s="528"/>
      <c r="BG100" s="528"/>
      <c r="BH100" s="528"/>
      <c r="BI100" s="528"/>
      <c r="BJ100" s="528"/>
      <c r="BK100" s="528"/>
      <c r="BL100" s="528"/>
      <c r="BM100" s="528"/>
      <c r="BN100" s="528"/>
      <c r="BO100" s="528"/>
      <c r="BP100" s="528"/>
      <c r="BQ100" s="528"/>
      <c r="BR100" s="528"/>
      <c r="BS100" s="528"/>
      <c r="BT100" s="528"/>
      <c r="BU100" s="528"/>
      <c r="BV100" s="528"/>
      <c r="BW100" s="528"/>
      <c r="BX100" s="528"/>
      <c r="BY100" s="528"/>
      <c r="BZ100" s="528"/>
      <c r="CA100" s="528"/>
      <c r="CB100" s="528"/>
      <c r="CC100" s="528"/>
      <c r="CD100" s="528"/>
      <c r="CE100" s="528"/>
      <c r="CF100" s="528"/>
      <c r="CG100" s="528"/>
      <c r="CH100" s="528"/>
      <c r="CI100" s="528"/>
      <c r="CJ100" s="528"/>
      <c r="CK100" s="528"/>
      <c r="CL100" s="528"/>
      <c r="CM100" s="528"/>
      <c r="CN100" s="528"/>
      <c r="CO100" s="528"/>
      <c r="CP100" s="528"/>
      <c r="CQ100" s="528"/>
      <c r="CR100" s="528"/>
      <c r="CS100" s="528"/>
      <c r="CT100" s="528"/>
      <c r="CU100" s="528"/>
      <c r="CV100" s="528"/>
      <c r="CW100" s="528"/>
      <c r="CX100" s="528"/>
      <c r="CY100" s="528"/>
      <c r="CZ100" s="528"/>
      <c r="DA100" s="528"/>
      <c r="DB100" s="528"/>
      <c r="DC100" s="528"/>
      <c r="DD100" s="528"/>
      <c r="DE100" s="528"/>
      <c r="DF100" s="528"/>
      <c r="DG100" s="528"/>
      <c r="DH100" s="528"/>
      <c r="DI100" s="528"/>
      <c r="DJ100" s="528"/>
      <c r="DK100" s="528"/>
      <c r="DL100" s="528"/>
      <c r="DM100" s="528"/>
      <c r="DN100" s="528"/>
      <c r="DO100" s="528"/>
      <c r="DP100" s="528"/>
      <c r="DQ100" s="528"/>
      <c r="DR100" s="528"/>
      <c r="DS100" s="528"/>
      <c r="DT100" s="528"/>
      <c r="DU100" s="528"/>
      <c r="DV100" s="528"/>
      <c r="DW100" s="528"/>
      <c r="DX100" s="528"/>
      <c r="DY100" s="528"/>
      <c r="DZ100" s="528"/>
      <c r="EA100" s="528"/>
      <c r="EB100" s="528"/>
      <c r="EC100" s="528"/>
      <c r="ED100" s="528"/>
      <c r="EE100" s="528"/>
      <c r="EF100" s="528"/>
      <c r="EG100" s="528"/>
      <c r="EH100" s="528"/>
      <c r="EI100" s="528"/>
      <c r="EJ100" s="528"/>
      <c r="EK100" s="528"/>
      <c r="EL100" s="528"/>
      <c r="EM100" s="528"/>
      <c r="EN100" s="528"/>
      <c r="EO100" s="528"/>
      <c r="EP100" s="528"/>
      <c r="EQ100" s="528"/>
      <c r="ER100" s="528"/>
      <c r="ES100" s="528"/>
      <c r="ET100" s="528"/>
      <c r="EU100" s="528"/>
      <c r="EV100" s="528"/>
      <c r="EW100" s="528"/>
      <c r="EX100" s="528"/>
      <c r="EY100" s="528"/>
      <c r="EZ100" s="528"/>
      <c r="FA100" s="528"/>
      <c r="FB100" s="528"/>
      <c r="FC100" s="528"/>
      <c r="FD100" s="528"/>
      <c r="FE100" s="528"/>
      <c r="FF100" s="528"/>
      <c r="FG100" s="528"/>
      <c r="FH100" s="528"/>
      <c r="FI100" s="528"/>
      <c r="FJ100" s="528"/>
      <c r="FK100" s="528"/>
      <c r="FL100" s="528"/>
      <c r="FM100" s="528"/>
      <c r="FN100" s="528"/>
      <c r="FO100" s="528"/>
      <c r="FP100" s="528"/>
      <c r="FQ100" s="528"/>
      <c r="FR100" s="528"/>
      <c r="FS100" s="528"/>
      <c r="FT100" s="528"/>
      <c r="FU100" s="528"/>
      <c r="FV100" s="528"/>
      <c r="FW100" s="528"/>
      <c r="FX100" s="528"/>
      <c r="FY100" s="528"/>
      <c r="FZ100" s="528"/>
      <c r="GA100" s="528"/>
      <c r="GB100" s="528"/>
      <c r="GC100" s="528"/>
      <c r="GD100" s="528"/>
      <c r="GE100" s="528"/>
      <c r="GF100" s="528"/>
      <c r="GG100" s="528"/>
      <c r="GH100" s="528"/>
      <c r="GI100" s="528"/>
      <c r="GJ100" s="528"/>
      <c r="GK100" s="528"/>
      <c r="GL100" s="528"/>
      <c r="GM100" s="528"/>
      <c r="GN100" s="528"/>
    </row>
    <row r="101" spans="1:196" s="543" customFormat="1" ht="12.75" customHeight="1" x14ac:dyDescent="0.25">
      <c r="A101" s="595"/>
      <c r="B101" s="611"/>
      <c r="C101" s="440" t="s">
        <v>2305</v>
      </c>
      <c r="D101" s="440" t="s">
        <v>2350</v>
      </c>
      <c r="E101" s="616"/>
      <c r="F101" s="613"/>
      <c r="G101" s="595"/>
      <c r="H101" s="595"/>
      <c r="I101" s="646">
        <v>16.682079505159326</v>
      </c>
      <c r="J101" s="645"/>
      <c r="K101" s="645"/>
      <c r="L101" s="629" t="s">
        <v>2406</v>
      </c>
      <c r="M101" s="629"/>
      <c r="N101" s="629" t="s">
        <v>2406</v>
      </c>
      <c r="O101" s="647"/>
      <c r="P101" s="647">
        <v>32.249924295952354</v>
      </c>
      <c r="Q101" s="647"/>
      <c r="R101" s="647">
        <v>21.9676124317741</v>
      </c>
      <c r="S101" s="647"/>
      <c r="T101" s="647">
        <v>15.563498167669547</v>
      </c>
      <c r="U101" s="647"/>
      <c r="V101" s="647">
        <v>5.9983359455118901</v>
      </c>
      <c r="W101" s="528"/>
      <c r="X101" s="597"/>
      <c r="Y101" s="528"/>
      <c r="Z101" s="528"/>
      <c r="AA101" s="528"/>
      <c r="AB101" s="528"/>
      <c r="AC101" s="528"/>
      <c r="AD101" s="528"/>
      <c r="AE101" s="528"/>
      <c r="AF101" s="528"/>
      <c r="AG101" s="528"/>
      <c r="AH101" s="528"/>
      <c r="AI101" s="528"/>
      <c r="AJ101" s="528"/>
      <c r="AK101" s="528"/>
      <c r="AL101" s="528"/>
      <c r="AM101" s="528"/>
      <c r="AN101" s="528"/>
      <c r="AO101" s="528"/>
      <c r="AP101" s="528"/>
      <c r="AQ101" s="528"/>
      <c r="AR101" s="528"/>
      <c r="AS101" s="528"/>
      <c r="AT101" s="528"/>
      <c r="AU101" s="528"/>
      <c r="AV101" s="528"/>
      <c r="AW101" s="528"/>
      <c r="AX101" s="528"/>
      <c r="AY101" s="528"/>
      <c r="AZ101" s="528"/>
      <c r="BA101" s="528"/>
      <c r="BB101" s="528"/>
      <c r="BC101" s="528"/>
      <c r="BD101" s="528"/>
      <c r="BE101" s="528"/>
      <c r="BF101" s="528"/>
      <c r="BG101" s="528"/>
      <c r="BH101" s="528"/>
      <c r="BI101" s="528"/>
      <c r="BJ101" s="528"/>
      <c r="BK101" s="528"/>
      <c r="BL101" s="528"/>
      <c r="BM101" s="528"/>
      <c r="BN101" s="528"/>
      <c r="BO101" s="528"/>
      <c r="BP101" s="528"/>
      <c r="BQ101" s="528"/>
      <c r="BR101" s="528"/>
      <c r="BS101" s="528"/>
      <c r="BT101" s="528"/>
      <c r="BU101" s="528"/>
      <c r="BV101" s="528"/>
      <c r="BW101" s="528"/>
      <c r="BX101" s="528"/>
      <c r="BY101" s="528"/>
      <c r="BZ101" s="528"/>
      <c r="CA101" s="528"/>
      <c r="CB101" s="528"/>
      <c r="CC101" s="528"/>
      <c r="CD101" s="528"/>
      <c r="CE101" s="528"/>
      <c r="CF101" s="528"/>
      <c r="CG101" s="528"/>
      <c r="CH101" s="528"/>
      <c r="CI101" s="528"/>
      <c r="CJ101" s="528"/>
      <c r="CK101" s="528"/>
      <c r="CL101" s="528"/>
      <c r="CM101" s="528"/>
      <c r="CN101" s="528"/>
      <c r="CO101" s="528"/>
      <c r="CP101" s="528"/>
      <c r="CQ101" s="528"/>
      <c r="CR101" s="528"/>
      <c r="CS101" s="528"/>
      <c r="CT101" s="528"/>
      <c r="CU101" s="528"/>
      <c r="CV101" s="528"/>
      <c r="CW101" s="528"/>
      <c r="CX101" s="528"/>
      <c r="CY101" s="528"/>
      <c r="CZ101" s="528"/>
      <c r="DA101" s="528"/>
      <c r="DB101" s="528"/>
      <c r="DC101" s="528"/>
      <c r="DD101" s="528"/>
      <c r="DE101" s="528"/>
      <c r="DF101" s="528"/>
      <c r="DG101" s="528"/>
      <c r="DH101" s="528"/>
      <c r="DI101" s="528"/>
      <c r="DJ101" s="528"/>
      <c r="DK101" s="528"/>
      <c r="DL101" s="528"/>
      <c r="DM101" s="528"/>
      <c r="DN101" s="528"/>
      <c r="DO101" s="528"/>
      <c r="DP101" s="528"/>
      <c r="DQ101" s="528"/>
      <c r="DR101" s="528"/>
      <c r="DS101" s="528"/>
      <c r="DT101" s="528"/>
      <c r="DU101" s="528"/>
      <c r="DV101" s="528"/>
      <c r="DW101" s="528"/>
      <c r="DX101" s="528"/>
      <c r="DY101" s="528"/>
      <c r="DZ101" s="528"/>
      <c r="EA101" s="528"/>
      <c r="EB101" s="528"/>
      <c r="EC101" s="528"/>
      <c r="ED101" s="528"/>
      <c r="EE101" s="528"/>
      <c r="EF101" s="528"/>
      <c r="EG101" s="528"/>
      <c r="EH101" s="528"/>
      <c r="EI101" s="528"/>
      <c r="EJ101" s="528"/>
      <c r="EK101" s="528"/>
      <c r="EL101" s="528"/>
      <c r="EM101" s="528"/>
      <c r="EN101" s="528"/>
      <c r="EO101" s="528"/>
      <c r="EP101" s="528"/>
      <c r="EQ101" s="528"/>
      <c r="ER101" s="528"/>
      <c r="ES101" s="528"/>
      <c r="ET101" s="528"/>
      <c r="EU101" s="528"/>
      <c r="EV101" s="528"/>
      <c r="EW101" s="528"/>
      <c r="EX101" s="528"/>
      <c r="EY101" s="528"/>
      <c r="EZ101" s="528"/>
      <c r="FA101" s="528"/>
      <c r="FB101" s="528"/>
      <c r="FC101" s="528"/>
      <c r="FD101" s="528"/>
      <c r="FE101" s="528"/>
      <c r="FF101" s="528"/>
      <c r="FG101" s="528"/>
      <c r="FH101" s="528"/>
      <c r="FI101" s="528"/>
      <c r="FJ101" s="528"/>
      <c r="FK101" s="528"/>
      <c r="FL101" s="528"/>
      <c r="FM101" s="528"/>
      <c r="FN101" s="528"/>
      <c r="FO101" s="528"/>
      <c r="FP101" s="528"/>
      <c r="FQ101" s="528"/>
      <c r="FR101" s="528"/>
      <c r="FS101" s="528"/>
      <c r="FT101" s="528"/>
      <c r="FU101" s="528"/>
      <c r="FV101" s="528"/>
      <c r="FW101" s="528"/>
      <c r="FX101" s="528"/>
      <c r="FY101" s="528"/>
      <c r="FZ101" s="528"/>
      <c r="GA101" s="528"/>
      <c r="GB101" s="528"/>
      <c r="GC101" s="528"/>
      <c r="GD101" s="528"/>
      <c r="GE101" s="528"/>
      <c r="GF101" s="528"/>
      <c r="GG101" s="528"/>
      <c r="GH101" s="528"/>
      <c r="GI101" s="528"/>
      <c r="GJ101" s="528"/>
      <c r="GK101" s="528"/>
      <c r="GL101" s="528"/>
      <c r="GM101" s="528"/>
      <c r="GN101" s="528"/>
    </row>
    <row r="102" spans="1:196" s="543" customFormat="1" ht="12.75" customHeight="1" x14ac:dyDescent="0.25">
      <c r="A102" s="595"/>
      <c r="B102" s="611"/>
      <c r="C102" s="440" t="s">
        <v>2307</v>
      </c>
      <c r="D102" s="440" t="s">
        <v>2351</v>
      </c>
      <c r="E102" s="616"/>
      <c r="F102" s="613"/>
      <c r="G102" s="595"/>
      <c r="H102" s="595"/>
      <c r="I102" s="646">
        <v>13.136739785531013</v>
      </c>
      <c r="J102" s="645"/>
      <c r="K102" s="645"/>
      <c r="L102" s="647">
        <v>11.511299435028249</v>
      </c>
      <c r="M102" s="647"/>
      <c r="N102" s="647">
        <v>21.458287716225094</v>
      </c>
      <c r="O102" s="647"/>
      <c r="P102" s="647">
        <v>25.411743236461518</v>
      </c>
      <c r="Q102" s="647"/>
      <c r="R102" s="647">
        <v>17.434165487654603</v>
      </c>
      <c r="S102" s="647"/>
      <c r="T102" s="647">
        <v>11.711471919084376</v>
      </c>
      <c r="U102" s="647"/>
      <c r="V102" s="647">
        <v>4.1627043223942728</v>
      </c>
      <c r="W102" s="528"/>
      <c r="X102" s="597"/>
      <c r="Y102" s="528"/>
      <c r="Z102" s="528"/>
      <c r="AA102" s="528"/>
      <c r="AB102" s="528"/>
      <c r="AC102" s="528"/>
      <c r="AD102" s="528"/>
      <c r="AE102" s="528"/>
      <c r="AF102" s="528"/>
      <c r="AG102" s="528"/>
      <c r="AH102" s="528"/>
      <c r="AI102" s="528"/>
      <c r="AJ102" s="528"/>
      <c r="AK102" s="528"/>
      <c r="AL102" s="528"/>
      <c r="AM102" s="528"/>
      <c r="AN102" s="528"/>
      <c r="AO102" s="528"/>
      <c r="AP102" s="528"/>
      <c r="AQ102" s="528"/>
      <c r="AR102" s="528"/>
      <c r="AS102" s="528"/>
      <c r="AT102" s="528"/>
      <c r="AU102" s="528"/>
      <c r="AV102" s="528"/>
      <c r="AW102" s="528"/>
      <c r="AX102" s="528"/>
      <c r="AY102" s="528"/>
      <c r="AZ102" s="528"/>
      <c r="BA102" s="528"/>
      <c r="BB102" s="528"/>
      <c r="BC102" s="528"/>
      <c r="BD102" s="528"/>
      <c r="BE102" s="528"/>
      <c r="BF102" s="528"/>
      <c r="BG102" s="528"/>
      <c r="BH102" s="528"/>
      <c r="BI102" s="528"/>
      <c r="BJ102" s="528"/>
      <c r="BK102" s="528"/>
      <c r="BL102" s="528"/>
      <c r="BM102" s="528"/>
      <c r="BN102" s="528"/>
      <c r="BO102" s="528"/>
      <c r="BP102" s="528"/>
      <c r="BQ102" s="528"/>
      <c r="BR102" s="528"/>
      <c r="BS102" s="528"/>
      <c r="BT102" s="528"/>
      <c r="BU102" s="528"/>
      <c r="BV102" s="528"/>
      <c r="BW102" s="528"/>
      <c r="BX102" s="528"/>
      <c r="BY102" s="528"/>
      <c r="BZ102" s="528"/>
      <c r="CA102" s="528"/>
      <c r="CB102" s="528"/>
      <c r="CC102" s="528"/>
      <c r="CD102" s="528"/>
      <c r="CE102" s="528"/>
      <c r="CF102" s="528"/>
      <c r="CG102" s="528"/>
      <c r="CH102" s="528"/>
      <c r="CI102" s="528"/>
      <c r="CJ102" s="528"/>
      <c r="CK102" s="528"/>
      <c r="CL102" s="528"/>
      <c r="CM102" s="528"/>
      <c r="CN102" s="528"/>
      <c r="CO102" s="528"/>
      <c r="CP102" s="528"/>
      <c r="CQ102" s="528"/>
      <c r="CR102" s="528"/>
      <c r="CS102" s="528"/>
      <c r="CT102" s="528"/>
      <c r="CU102" s="528"/>
      <c r="CV102" s="528"/>
      <c r="CW102" s="528"/>
      <c r="CX102" s="528"/>
      <c r="CY102" s="528"/>
      <c r="CZ102" s="528"/>
      <c r="DA102" s="528"/>
      <c r="DB102" s="528"/>
      <c r="DC102" s="528"/>
      <c r="DD102" s="528"/>
      <c r="DE102" s="528"/>
      <c r="DF102" s="528"/>
      <c r="DG102" s="528"/>
      <c r="DH102" s="528"/>
      <c r="DI102" s="528"/>
      <c r="DJ102" s="528"/>
      <c r="DK102" s="528"/>
      <c r="DL102" s="528"/>
      <c r="DM102" s="528"/>
      <c r="DN102" s="528"/>
      <c r="DO102" s="528"/>
      <c r="DP102" s="528"/>
      <c r="DQ102" s="528"/>
      <c r="DR102" s="528"/>
      <c r="DS102" s="528"/>
      <c r="DT102" s="528"/>
      <c r="DU102" s="528"/>
      <c r="DV102" s="528"/>
      <c r="DW102" s="528"/>
      <c r="DX102" s="528"/>
      <c r="DY102" s="528"/>
      <c r="DZ102" s="528"/>
      <c r="EA102" s="528"/>
      <c r="EB102" s="528"/>
      <c r="EC102" s="528"/>
      <c r="ED102" s="528"/>
      <c r="EE102" s="528"/>
      <c r="EF102" s="528"/>
      <c r="EG102" s="528"/>
      <c r="EH102" s="528"/>
      <c r="EI102" s="528"/>
      <c r="EJ102" s="528"/>
      <c r="EK102" s="528"/>
      <c r="EL102" s="528"/>
      <c r="EM102" s="528"/>
      <c r="EN102" s="528"/>
      <c r="EO102" s="528"/>
      <c r="EP102" s="528"/>
      <c r="EQ102" s="528"/>
      <c r="ER102" s="528"/>
      <c r="ES102" s="528"/>
      <c r="ET102" s="528"/>
      <c r="EU102" s="528"/>
      <c r="EV102" s="528"/>
      <c r="EW102" s="528"/>
      <c r="EX102" s="528"/>
      <c r="EY102" s="528"/>
      <c r="EZ102" s="528"/>
      <c r="FA102" s="528"/>
      <c r="FB102" s="528"/>
      <c r="FC102" s="528"/>
      <c r="FD102" s="528"/>
      <c r="FE102" s="528"/>
      <c r="FF102" s="528"/>
      <c r="FG102" s="528"/>
      <c r="FH102" s="528"/>
      <c r="FI102" s="528"/>
      <c r="FJ102" s="528"/>
      <c r="FK102" s="528"/>
      <c r="FL102" s="528"/>
      <c r="FM102" s="528"/>
      <c r="FN102" s="528"/>
      <c r="FO102" s="528"/>
      <c r="FP102" s="528"/>
      <c r="FQ102" s="528"/>
      <c r="FR102" s="528"/>
      <c r="FS102" s="528"/>
      <c r="FT102" s="528"/>
      <c r="FU102" s="528"/>
      <c r="FV102" s="528"/>
      <c r="FW102" s="528"/>
      <c r="FX102" s="528"/>
      <c r="FY102" s="528"/>
      <c r="FZ102" s="528"/>
      <c r="GA102" s="528"/>
      <c r="GB102" s="528"/>
      <c r="GC102" s="528"/>
      <c r="GD102" s="528"/>
      <c r="GE102" s="528"/>
      <c r="GF102" s="528"/>
      <c r="GG102" s="528"/>
      <c r="GH102" s="528"/>
      <c r="GI102" s="528"/>
      <c r="GJ102" s="528"/>
      <c r="GK102" s="528"/>
      <c r="GL102" s="528"/>
      <c r="GM102" s="528"/>
      <c r="GN102" s="528"/>
    </row>
    <row r="103" spans="1:196" s="543" customFormat="1" ht="6.75" customHeight="1" x14ac:dyDescent="0.25">
      <c r="A103" s="595"/>
      <c r="B103" s="611"/>
      <c r="C103" s="440"/>
      <c r="D103" s="440"/>
      <c r="E103" s="616"/>
      <c r="F103" s="613"/>
      <c r="G103" s="595"/>
      <c r="H103" s="595"/>
      <c r="I103" s="646"/>
      <c r="J103" s="645"/>
      <c r="K103" s="645"/>
      <c r="L103" s="647"/>
      <c r="M103" s="647"/>
      <c r="N103" s="647"/>
      <c r="O103" s="647"/>
      <c r="P103" s="647"/>
      <c r="Q103" s="647"/>
      <c r="R103" s="647"/>
      <c r="S103" s="647"/>
      <c r="T103" s="647"/>
      <c r="U103" s="647"/>
      <c r="V103" s="647"/>
      <c r="W103" s="528"/>
      <c r="X103" s="597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8"/>
      <c r="AI103" s="528"/>
      <c r="AJ103" s="528"/>
      <c r="AK103" s="528"/>
      <c r="AL103" s="528"/>
      <c r="AM103" s="528"/>
      <c r="AN103" s="528"/>
      <c r="AO103" s="528"/>
      <c r="AP103" s="528"/>
      <c r="AQ103" s="528"/>
      <c r="AR103" s="528"/>
      <c r="AS103" s="528"/>
      <c r="AT103" s="528"/>
      <c r="AU103" s="528"/>
      <c r="AV103" s="528"/>
      <c r="AW103" s="528"/>
      <c r="AX103" s="528"/>
      <c r="AY103" s="528"/>
      <c r="AZ103" s="528"/>
      <c r="BA103" s="528"/>
      <c r="BB103" s="528"/>
      <c r="BC103" s="528"/>
      <c r="BD103" s="528"/>
      <c r="BE103" s="528"/>
      <c r="BF103" s="528"/>
      <c r="BG103" s="528"/>
      <c r="BH103" s="528"/>
      <c r="BI103" s="528"/>
      <c r="BJ103" s="528"/>
      <c r="BK103" s="528"/>
      <c r="BL103" s="528"/>
      <c r="BM103" s="528"/>
      <c r="BN103" s="528"/>
      <c r="BO103" s="528"/>
      <c r="BP103" s="528"/>
      <c r="BQ103" s="528"/>
      <c r="BR103" s="528"/>
      <c r="BS103" s="528"/>
      <c r="BT103" s="528"/>
      <c r="BU103" s="528"/>
      <c r="BV103" s="528"/>
      <c r="BW103" s="528"/>
      <c r="BX103" s="528"/>
      <c r="BY103" s="528"/>
      <c r="BZ103" s="528"/>
      <c r="CA103" s="528"/>
      <c r="CB103" s="528"/>
      <c r="CC103" s="528"/>
      <c r="CD103" s="528"/>
      <c r="CE103" s="528"/>
      <c r="CF103" s="528"/>
      <c r="CG103" s="528"/>
      <c r="CH103" s="528"/>
      <c r="CI103" s="528"/>
      <c r="CJ103" s="528"/>
      <c r="CK103" s="528"/>
      <c r="CL103" s="528"/>
      <c r="CM103" s="528"/>
      <c r="CN103" s="528"/>
      <c r="CO103" s="528"/>
      <c r="CP103" s="528"/>
      <c r="CQ103" s="528"/>
      <c r="CR103" s="528"/>
      <c r="CS103" s="528"/>
      <c r="CT103" s="528"/>
      <c r="CU103" s="528"/>
      <c r="CV103" s="528"/>
      <c r="CW103" s="528"/>
      <c r="CX103" s="528"/>
      <c r="CY103" s="528"/>
      <c r="CZ103" s="528"/>
      <c r="DA103" s="528"/>
      <c r="DB103" s="528"/>
      <c r="DC103" s="528"/>
      <c r="DD103" s="528"/>
      <c r="DE103" s="528"/>
      <c r="DF103" s="528"/>
      <c r="DG103" s="528"/>
      <c r="DH103" s="528"/>
      <c r="DI103" s="528"/>
      <c r="DJ103" s="528"/>
      <c r="DK103" s="528"/>
      <c r="DL103" s="528"/>
      <c r="DM103" s="528"/>
      <c r="DN103" s="528"/>
      <c r="DO103" s="528"/>
      <c r="DP103" s="528"/>
      <c r="DQ103" s="528"/>
      <c r="DR103" s="528"/>
      <c r="DS103" s="528"/>
      <c r="DT103" s="528"/>
      <c r="DU103" s="528"/>
      <c r="DV103" s="528"/>
      <c r="DW103" s="528"/>
      <c r="DX103" s="528"/>
      <c r="DY103" s="528"/>
      <c r="DZ103" s="528"/>
      <c r="EA103" s="528"/>
      <c r="EB103" s="528"/>
      <c r="EC103" s="528"/>
      <c r="ED103" s="528"/>
      <c r="EE103" s="528"/>
      <c r="EF103" s="528"/>
      <c r="EG103" s="528"/>
      <c r="EH103" s="528"/>
      <c r="EI103" s="528"/>
      <c r="EJ103" s="528"/>
      <c r="EK103" s="528"/>
      <c r="EL103" s="528"/>
      <c r="EM103" s="528"/>
      <c r="EN103" s="528"/>
      <c r="EO103" s="528"/>
      <c r="EP103" s="528"/>
      <c r="EQ103" s="528"/>
      <c r="ER103" s="528"/>
      <c r="ES103" s="528"/>
      <c r="ET103" s="528"/>
      <c r="EU103" s="528"/>
      <c r="EV103" s="528"/>
      <c r="EW103" s="528"/>
      <c r="EX103" s="528"/>
      <c r="EY103" s="528"/>
      <c r="EZ103" s="528"/>
      <c r="FA103" s="528"/>
      <c r="FB103" s="528"/>
      <c r="FC103" s="528"/>
      <c r="FD103" s="528"/>
      <c r="FE103" s="528"/>
      <c r="FF103" s="528"/>
      <c r="FG103" s="528"/>
      <c r="FH103" s="528"/>
      <c r="FI103" s="528"/>
      <c r="FJ103" s="528"/>
      <c r="FK103" s="528"/>
      <c r="FL103" s="528"/>
      <c r="FM103" s="528"/>
      <c r="FN103" s="528"/>
      <c r="FO103" s="528"/>
      <c r="FP103" s="528"/>
      <c r="FQ103" s="528"/>
      <c r="FR103" s="528"/>
      <c r="FS103" s="528"/>
      <c r="FT103" s="528"/>
      <c r="FU103" s="528"/>
      <c r="FV103" s="528"/>
      <c r="FW103" s="528"/>
      <c r="FX103" s="528"/>
      <c r="FY103" s="528"/>
      <c r="FZ103" s="528"/>
      <c r="GA103" s="528"/>
      <c r="GB103" s="528"/>
      <c r="GC103" s="528"/>
      <c r="GD103" s="528"/>
      <c r="GE103" s="528"/>
      <c r="GF103" s="528"/>
      <c r="GG103" s="528"/>
      <c r="GH103" s="528"/>
      <c r="GI103" s="528"/>
      <c r="GJ103" s="528"/>
      <c r="GK103" s="528"/>
      <c r="GL103" s="528"/>
      <c r="GM103" s="528"/>
      <c r="GN103" s="528"/>
    </row>
    <row r="104" spans="1:196" s="543" customFormat="1" ht="12.75" customHeight="1" x14ac:dyDescent="0.25">
      <c r="A104" s="595"/>
      <c r="B104" s="611" t="s">
        <v>2156</v>
      </c>
      <c r="C104" s="440"/>
      <c r="D104" s="440"/>
      <c r="E104" s="616"/>
      <c r="F104" s="613"/>
      <c r="G104" s="595"/>
      <c r="H104" s="595"/>
      <c r="I104" s="642">
        <v>14.8484548027223</v>
      </c>
      <c r="J104" s="645"/>
      <c r="K104" s="645"/>
      <c r="L104" s="644">
        <v>10.511627906976745</v>
      </c>
      <c r="M104" s="644"/>
      <c r="N104" s="644">
        <v>25.652333700845276</v>
      </c>
      <c r="O104" s="644"/>
      <c r="P104" s="644">
        <v>26.478110425755983</v>
      </c>
      <c r="Q104" s="644"/>
      <c r="R104" s="644">
        <v>18.685315300940317</v>
      </c>
      <c r="S104" s="644"/>
      <c r="T104" s="644">
        <v>14.27950209273251</v>
      </c>
      <c r="U104" s="644"/>
      <c r="V104" s="644">
        <v>6.2076242919693865</v>
      </c>
      <c r="W104" s="528"/>
      <c r="X104" s="597"/>
      <c r="Y104" s="528"/>
      <c r="Z104" s="528"/>
      <c r="AA104" s="528"/>
      <c r="AB104" s="528"/>
      <c r="AC104" s="528"/>
      <c r="AD104" s="528"/>
      <c r="AE104" s="528"/>
      <c r="AF104" s="528"/>
      <c r="AG104" s="528"/>
      <c r="AH104" s="528"/>
      <c r="AI104" s="528"/>
      <c r="AJ104" s="528"/>
      <c r="AK104" s="528"/>
      <c r="AL104" s="528"/>
      <c r="AM104" s="528"/>
      <c r="AN104" s="528"/>
      <c r="AO104" s="528"/>
      <c r="AP104" s="528"/>
      <c r="AQ104" s="528"/>
      <c r="AR104" s="528"/>
      <c r="AS104" s="528"/>
      <c r="AT104" s="528"/>
      <c r="AU104" s="528"/>
      <c r="AV104" s="528"/>
      <c r="AW104" s="528"/>
      <c r="AX104" s="528"/>
      <c r="AY104" s="528"/>
      <c r="AZ104" s="528"/>
      <c r="BA104" s="528"/>
      <c r="BB104" s="528"/>
      <c r="BC104" s="528"/>
      <c r="BD104" s="528"/>
      <c r="BE104" s="528"/>
      <c r="BF104" s="528"/>
      <c r="BG104" s="528"/>
      <c r="BH104" s="528"/>
      <c r="BI104" s="528"/>
      <c r="BJ104" s="528"/>
      <c r="BK104" s="528"/>
      <c r="BL104" s="528"/>
      <c r="BM104" s="528"/>
      <c r="BN104" s="528"/>
      <c r="BO104" s="528"/>
      <c r="BP104" s="528"/>
      <c r="BQ104" s="528"/>
      <c r="BR104" s="528"/>
      <c r="BS104" s="528"/>
      <c r="BT104" s="528"/>
      <c r="BU104" s="528"/>
      <c r="BV104" s="528"/>
      <c r="BW104" s="528"/>
      <c r="BX104" s="528"/>
      <c r="BY104" s="528"/>
      <c r="BZ104" s="528"/>
      <c r="CA104" s="528"/>
      <c r="CB104" s="528"/>
      <c r="CC104" s="528"/>
      <c r="CD104" s="528"/>
      <c r="CE104" s="528"/>
      <c r="CF104" s="528"/>
      <c r="CG104" s="528"/>
      <c r="CH104" s="528"/>
      <c r="CI104" s="528"/>
      <c r="CJ104" s="528"/>
      <c r="CK104" s="528"/>
      <c r="CL104" s="528"/>
      <c r="CM104" s="528"/>
      <c r="CN104" s="528"/>
      <c r="CO104" s="528"/>
      <c r="CP104" s="528"/>
      <c r="CQ104" s="528"/>
      <c r="CR104" s="528"/>
      <c r="CS104" s="528"/>
      <c r="CT104" s="528"/>
      <c r="CU104" s="528"/>
      <c r="CV104" s="528"/>
      <c r="CW104" s="528"/>
      <c r="CX104" s="528"/>
      <c r="CY104" s="528"/>
      <c r="CZ104" s="528"/>
      <c r="DA104" s="528"/>
      <c r="DB104" s="528"/>
      <c r="DC104" s="528"/>
      <c r="DD104" s="528"/>
      <c r="DE104" s="528"/>
      <c r="DF104" s="528"/>
      <c r="DG104" s="528"/>
      <c r="DH104" s="528"/>
      <c r="DI104" s="528"/>
      <c r="DJ104" s="528"/>
      <c r="DK104" s="528"/>
      <c r="DL104" s="528"/>
      <c r="DM104" s="528"/>
      <c r="DN104" s="528"/>
      <c r="DO104" s="528"/>
      <c r="DP104" s="528"/>
      <c r="DQ104" s="528"/>
      <c r="DR104" s="528"/>
      <c r="DS104" s="528"/>
      <c r="DT104" s="528"/>
      <c r="DU104" s="528"/>
      <c r="DV104" s="528"/>
      <c r="DW104" s="528"/>
      <c r="DX104" s="528"/>
      <c r="DY104" s="528"/>
      <c r="DZ104" s="528"/>
      <c r="EA104" s="528"/>
      <c r="EB104" s="528"/>
      <c r="EC104" s="528"/>
      <c r="ED104" s="528"/>
      <c r="EE104" s="528"/>
      <c r="EF104" s="528"/>
      <c r="EG104" s="528"/>
      <c r="EH104" s="528"/>
      <c r="EI104" s="528"/>
      <c r="EJ104" s="528"/>
      <c r="EK104" s="528"/>
      <c r="EL104" s="528"/>
      <c r="EM104" s="528"/>
      <c r="EN104" s="528"/>
      <c r="EO104" s="528"/>
      <c r="EP104" s="528"/>
      <c r="EQ104" s="528"/>
      <c r="ER104" s="528"/>
      <c r="ES104" s="528"/>
      <c r="ET104" s="528"/>
      <c r="EU104" s="528"/>
      <c r="EV104" s="528"/>
      <c r="EW104" s="528"/>
      <c r="EX104" s="528"/>
      <c r="EY104" s="528"/>
      <c r="EZ104" s="528"/>
      <c r="FA104" s="528"/>
      <c r="FB104" s="528"/>
      <c r="FC104" s="528"/>
      <c r="FD104" s="528"/>
      <c r="FE104" s="528"/>
      <c r="FF104" s="528"/>
      <c r="FG104" s="528"/>
      <c r="FH104" s="528"/>
      <c r="FI104" s="528"/>
      <c r="FJ104" s="528"/>
      <c r="FK104" s="528"/>
      <c r="FL104" s="528"/>
      <c r="FM104" s="528"/>
      <c r="FN104" s="528"/>
      <c r="FO104" s="528"/>
      <c r="FP104" s="528"/>
      <c r="FQ104" s="528"/>
      <c r="FR104" s="528"/>
      <c r="FS104" s="528"/>
      <c r="FT104" s="528"/>
      <c r="FU104" s="528"/>
      <c r="FV104" s="528"/>
      <c r="FW104" s="528"/>
      <c r="FX104" s="528"/>
      <c r="FY104" s="528"/>
      <c r="FZ104" s="528"/>
      <c r="GA104" s="528"/>
      <c r="GB104" s="528"/>
      <c r="GC104" s="528"/>
      <c r="GD104" s="528"/>
      <c r="GE104" s="528"/>
      <c r="GF104" s="528"/>
      <c r="GG104" s="528"/>
      <c r="GH104" s="528"/>
      <c r="GI104" s="528"/>
      <c r="GJ104" s="528"/>
      <c r="GK104" s="528"/>
      <c r="GL104" s="528"/>
      <c r="GM104" s="528"/>
      <c r="GN104" s="528"/>
    </row>
    <row r="105" spans="1:196" s="543" customFormat="1" ht="6.75" customHeight="1" x14ac:dyDescent="0.25">
      <c r="A105" s="595"/>
      <c r="B105" s="611"/>
      <c r="C105" s="440"/>
      <c r="D105" s="440"/>
      <c r="E105" s="616"/>
      <c r="F105" s="613"/>
      <c r="G105" s="595"/>
      <c r="H105" s="595"/>
      <c r="I105" s="646"/>
      <c r="J105" s="645"/>
      <c r="K105" s="645"/>
      <c r="L105" s="647"/>
      <c r="M105" s="647"/>
      <c r="N105" s="647"/>
      <c r="O105" s="647"/>
      <c r="P105" s="647"/>
      <c r="Q105" s="647"/>
      <c r="R105" s="647"/>
      <c r="S105" s="647"/>
      <c r="T105" s="647"/>
      <c r="U105" s="647"/>
      <c r="V105" s="647"/>
      <c r="W105" s="528"/>
      <c r="X105" s="597"/>
      <c r="Y105" s="528"/>
      <c r="Z105" s="528"/>
      <c r="AA105" s="528"/>
      <c r="AB105" s="528"/>
      <c r="AC105" s="528"/>
      <c r="AD105" s="528"/>
      <c r="AE105" s="528"/>
      <c r="AF105" s="528"/>
      <c r="AG105" s="528"/>
      <c r="AH105" s="528"/>
      <c r="AI105" s="528"/>
      <c r="AJ105" s="528"/>
      <c r="AK105" s="528"/>
      <c r="AL105" s="528"/>
      <c r="AM105" s="528"/>
      <c r="AN105" s="528"/>
      <c r="AO105" s="528"/>
      <c r="AP105" s="528"/>
      <c r="AQ105" s="528"/>
      <c r="AR105" s="528"/>
      <c r="AS105" s="528"/>
      <c r="AT105" s="528"/>
      <c r="AU105" s="528"/>
      <c r="AV105" s="528"/>
      <c r="AW105" s="528"/>
      <c r="AX105" s="528"/>
      <c r="AY105" s="528"/>
      <c r="AZ105" s="528"/>
      <c r="BA105" s="528"/>
      <c r="BB105" s="528"/>
      <c r="BC105" s="528"/>
      <c r="BD105" s="528"/>
      <c r="BE105" s="528"/>
      <c r="BF105" s="528"/>
      <c r="BG105" s="528"/>
      <c r="BH105" s="528"/>
      <c r="BI105" s="528"/>
      <c r="BJ105" s="528"/>
      <c r="BK105" s="528"/>
      <c r="BL105" s="528"/>
      <c r="BM105" s="528"/>
      <c r="BN105" s="528"/>
      <c r="BO105" s="528"/>
      <c r="BP105" s="528"/>
      <c r="BQ105" s="528"/>
      <c r="BR105" s="528"/>
      <c r="BS105" s="528"/>
      <c r="BT105" s="528"/>
      <c r="BU105" s="528"/>
      <c r="BV105" s="528"/>
      <c r="BW105" s="528"/>
      <c r="BX105" s="528"/>
      <c r="BY105" s="528"/>
      <c r="BZ105" s="528"/>
      <c r="CA105" s="528"/>
      <c r="CB105" s="528"/>
      <c r="CC105" s="528"/>
      <c r="CD105" s="528"/>
      <c r="CE105" s="528"/>
      <c r="CF105" s="528"/>
      <c r="CG105" s="528"/>
      <c r="CH105" s="528"/>
      <c r="CI105" s="528"/>
      <c r="CJ105" s="528"/>
      <c r="CK105" s="528"/>
      <c r="CL105" s="528"/>
      <c r="CM105" s="528"/>
      <c r="CN105" s="528"/>
      <c r="CO105" s="528"/>
      <c r="CP105" s="528"/>
      <c r="CQ105" s="528"/>
      <c r="CR105" s="528"/>
      <c r="CS105" s="528"/>
      <c r="CT105" s="528"/>
      <c r="CU105" s="528"/>
      <c r="CV105" s="528"/>
      <c r="CW105" s="528"/>
      <c r="CX105" s="528"/>
      <c r="CY105" s="528"/>
      <c r="CZ105" s="528"/>
      <c r="DA105" s="528"/>
      <c r="DB105" s="528"/>
      <c r="DC105" s="528"/>
      <c r="DD105" s="528"/>
      <c r="DE105" s="528"/>
      <c r="DF105" s="528"/>
      <c r="DG105" s="528"/>
      <c r="DH105" s="528"/>
      <c r="DI105" s="528"/>
      <c r="DJ105" s="528"/>
      <c r="DK105" s="528"/>
      <c r="DL105" s="528"/>
      <c r="DM105" s="528"/>
      <c r="DN105" s="528"/>
      <c r="DO105" s="528"/>
      <c r="DP105" s="528"/>
      <c r="DQ105" s="528"/>
      <c r="DR105" s="528"/>
      <c r="DS105" s="528"/>
      <c r="DT105" s="528"/>
      <c r="DU105" s="528"/>
      <c r="DV105" s="528"/>
      <c r="DW105" s="528"/>
      <c r="DX105" s="528"/>
      <c r="DY105" s="528"/>
      <c r="DZ105" s="528"/>
      <c r="EA105" s="528"/>
      <c r="EB105" s="528"/>
      <c r="EC105" s="528"/>
      <c r="ED105" s="528"/>
      <c r="EE105" s="528"/>
      <c r="EF105" s="528"/>
      <c r="EG105" s="528"/>
      <c r="EH105" s="528"/>
      <c r="EI105" s="528"/>
      <c r="EJ105" s="528"/>
      <c r="EK105" s="528"/>
      <c r="EL105" s="528"/>
      <c r="EM105" s="528"/>
      <c r="EN105" s="528"/>
      <c r="EO105" s="528"/>
      <c r="EP105" s="528"/>
      <c r="EQ105" s="528"/>
      <c r="ER105" s="528"/>
      <c r="ES105" s="528"/>
      <c r="ET105" s="528"/>
      <c r="EU105" s="528"/>
      <c r="EV105" s="528"/>
      <c r="EW105" s="528"/>
      <c r="EX105" s="528"/>
      <c r="EY105" s="528"/>
      <c r="EZ105" s="528"/>
      <c r="FA105" s="528"/>
      <c r="FB105" s="528"/>
      <c r="FC105" s="528"/>
      <c r="FD105" s="528"/>
      <c r="FE105" s="528"/>
      <c r="FF105" s="528"/>
      <c r="FG105" s="528"/>
      <c r="FH105" s="528"/>
      <c r="FI105" s="528"/>
      <c r="FJ105" s="528"/>
      <c r="FK105" s="528"/>
      <c r="FL105" s="528"/>
      <c r="FM105" s="528"/>
      <c r="FN105" s="528"/>
      <c r="FO105" s="528"/>
      <c r="FP105" s="528"/>
      <c r="FQ105" s="528"/>
      <c r="FR105" s="528"/>
      <c r="FS105" s="528"/>
      <c r="FT105" s="528"/>
      <c r="FU105" s="528"/>
      <c r="FV105" s="528"/>
      <c r="FW105" s="528"/>
      <c r="FX105" s="528"/>
      <c r="FY105" s="528"/>
      <c r="FZ105" s="528"/>
      <c r="GA105" s="528"/>
      <c r="GB105" s="528"/>
      <c r="GC105" s="528"/>
      <c r="GD105" s="528"/>
      <c r="GE105" s="528"/>
      <c r="GF105" s="528"/>
      <c r="GG105" s="528"/>
      <c r="GH105" s="528"/>
      <c r="GI105" s="528"/>
      <c r="GJ105" s="528"/>
      <c r="GK105" s="528"/>
      <c r="GL105" s="528"/>
      <c r="GM105" s="528"/>
      <c r="GN105" s="528"/>
    </row>
    <row r="106" spans="1:196" s="543" customFormat="1" ht="12.75" customHeight="1" x14ac:dyDescent="0.25">
      <c r="A106" s="595"/>
      <c r="B106" s="611"/>
      <c r="C106" s="440" t="s">
        <v>2157</v>
      </c>
      <c r="D106" s="440" t="s">
        <v>2352</v>
      </c>
      <c r="E106" s="616"/>
      <c r="F106" s="613"/>
      <c r="G106" s="595"/>
      <c r="H106" s="595"/>
      <c r="I106" s="646">
        <v>18.06044537621688</v>
      </c>
      <c r="J106" s="645"/>
      <c r="K106" s="645"/>
      <c r="L106" s="629" t="s">
        <v>2406</v>
      </c>
      <c r="M106" s="629"/>
      <c r="N106" s="629" t="s">
        <v>2406</v>
      </c>
      <c r="O106" s="647"/>
      <c r="P106" s="647">
        <v>34.631147540983605</v>
      </c>
      <c r="Q106" s="647"/>
      <c r="R106" s="647">
        <v>24.032042723631509</v>
      </c>
      <c r="S106" s="647"/>
      <c r="T106" s="647">
        <v>15</v>
      </c>
      <c r="U106" s="647"/>
      <c r="V106" s="647">
        <v>7.3646850044365575</v>
      </c>
      <c r="W106" s="528"/>
      <c r="X106" s="597"/>
      <c r="Y106" s="528"/>
      <c r="Z106" s="528"/>
      <c r="AA106" s="528"/>
      <c r="AB106" s="528"/>
      <c r="AC106" s="528"/>
      <c r="AD106" s="528"/>
      <c r="AE106" s="528"/>
      <c r="AF106" s="528"/>
      <c r="AG106" s="528"/>
      <c r="AH106" s="528"/>
      <c r="AI106" s="528"/>
      <c r="AJ106" s="528"/>
      <c r="AK106" s="528"/>
      <c r="AL106" s="528"/>
      <c r="AM106" s="528"/>
      <c r="AN106" s="528"/>
      <c r="AO106" s="528"/>
      <c r="AP106" s="528"/>
      <c r="AQ106" s="528"/>
      <c r="AR106" s="528"/>
      <c r="AS106" s="528"/>
      <c r="AT106" s="528"/>
      <c r="AU106" s="528"/>
      <c r="AV106" s="528"/>
      <c r="AW106" s="528"/>
      <c r="AX106" s="528"/>
      <c r="AY106" s="528"/>
      <c r="AZ106" s="528"/>
      <c r="BA106" s="528"/>
      <c r="BB106" s="528"/>
      <c r="BC106" s="528"/>
      <c r="BD106" s="528"/>
      <c r="BE106" s="528"/>
      <c r="BF106" s="528"/>
      <c r="BG106" s="528"/>
      <c r="BH106" s="528"/>
      <c r="BI106" s="528"/>
      <c r="BJ106" s="528"/>
      <c r="BK106" s="528"/>
      <c r="BL106" s="528"/>
      <c r="BM106" s="528"/>
      <c r="BN106" s="528"/>
      <c r="BO106" s="528"/>
      <c r="BP106" s="528"/>
      <c r="BQ106" s="528"/>
      <c r="BR106" s="528"/>
      <c r="BS106" s="528"/>
      <c r="BT106" s="528"/>
      <c r="BU106" s="528"/>
      <c r="BV106" s="528"/>
      <c r="BW106" s="528"/>
      <c r="BX106" s="528"/>
      <c r="BY106" s="528"/>
      <c r="BZ106" s="528"/>
      <c r="CA106" s="528"/>
      <c r="CB106" s="528"/>
      <c r="CC106" s="528"/>
      <c r="CD106" s="528"/>
      <c r="CE106" s="528"/>
      <c r="CF106" s="528"/>
      <c r="CG106" s="528"/>
      <c r="CH106" s="528"/>
      <c r="CI106" s="528"/>
      <c r="CJ106" s="528"/>
      <c r="CK106" s="528"/>
      <c r="CL106" s="528"/>
      <c r="CM106" s="528"/>
      <c r="CN106" s="528"/>
      <c r="CO106" s="528"/>
      <c r="CP106" s="528"/>
      <c r="CQ106" s="528"/>
      <c r="CR106" s="528"/>
      <c r="CS106" s="528"/>
      <c r="CT106" s="528"/>
      <c r="CU106" s="528"/>
      <c r="CV106" s="528"/>
      <c r="CW106" s="528"/>
      <c r="CX106" s="528"/>
      <c r="CY106" s="528"/>
      <c r="CZ106" s="528"/>
      <c r="DA106" s="528"/>
      <c r="DB106" s="528"/>
      <c r="DC106" s="528"/>
      <c r="DD106" s="528"/>
      <c r="DE106" s="528"/>
      <c r="DF106" s="528"/>
      <c r="DG106" s="528"/>
      <c r="DH106" s="528"/>
      <c r="DI106" s="528"/>
      <c r="DJ106" s="528"/>
      <c r="DK106" s="528"/>
      <c r="DL106" s="528"/>
      <c r="DM106" s="528"/>
      <c r="DN106" s="528"/>
      <c r="DO106" s="528"/>
      <c r="DP106" s="528"/>
      <c r="DQ106" s="528"/>
      <c r="DR106" s="528"/>
      <c r="DS106" s="528"/>
      <c r="DT106" s="528"/>
      <c r="DU106" s="528"/>
      <c r="DV106" s="528"/>
      <c r="DW106" s="528"/>
      <c r="DX106" s="528"/>
      <c r="DY106" s="528"/>
      <c r="DZ106" s="528"/>
      <c r="EA106" s="528"/>
      <c r="EB106" s="528"/>
      <c r="EC106" s="528"/>
      <c r="ED106" s="528"/>
      <c r="EE106" s="528"/>
      <c r="EF106" s="528"/>
      <c r="EG106" s="528"/>
      <c r="EH106" s="528"/>
      <c r="EI106" s="528"/>
      <c r="EJ106" s="528"/>
      <c r="EK106" s="528"/>
      <c r="EL106" s="528"/>
      <c r="EM106" s="528"/>
      <c r="EN106" s="528"/>
      <c r="EO106" s="528"/>
      <c r="EP106" s="528"/>
      <c r="EQ106" s="528"/>
      <c r="ER106" s="528"/>
      <c r="ES106" s="528"/>
      <c r="ET106" s="528"/>
      <c r="EU106" s="528"/>
      <c r="EV106" s="528"/>
      <c r="EW106" s="528"/>
      <c r="EX106" s="528"/>
      <c r="EY106" s="528"/>
      <c r="EZ106" s="528"/>
      <c r="FA106" s="528"/>
      <c r="FB106" s="528"/>
      <c r="FC106" s="528"/>
      <c r="FD106" s="528"/>
      <c r="FE106" s="528"/>
      <c r="FF106" s="528"/>
      <c r="FG106" s="528"/>
      <c r="FH106" s="528"/>
      <c r="FI106" s="528"/>
      <c r="FJ106" s="528"/>
      <c r="FK106" s="528"/>
      <c r="FL106" s="528"/>
      <c r="FM106" s="528"/>
      <c r="FN106" s="528"/>
      <c r="FO106" s="528"/>
      <c r="FP106" s="528"/>
      <c r="FQ106" s="528"/>
      <c r="FR106" s="528"/>
      <c r="FS106" s="528"/>
      <c r="FT106" s="528"/>
      <c r="FU106" s="528"/>
      <c r="FV106" s="528"/>
      <c r="FW106" s="528"/>
      <c r="FX106" s="528"/>
      <c r="FY106" s="528"/>
      <c r="FZ106" s="528"/>
      <c r="GA106" s="528"/>
      <c r="GB106" s="528"/>
      <c r="GC106" s="528"/>
      <c r="GD106" s="528"/>
      <c r="GE106" s="528"/>
      <c r="GF106" s="528"/>
      <c r="GG106" s="528"/>
      <c r="GH106" s="528"/>
      <c r="GI106" s="528"/>
      <c r="GJ106" s="528"/>
      <c r="GK106" s="528"/>
      <c r="GL106" s="528"/>
      <c r="GM106" s="528"/>
      <c r="GN106" s="528"/>
    </row>
    <row r="107" spans="1:196" s="543" customFormat="1" ht="12.75" customHeight="1" x14ac:dyDescent="0.25">
      <c r="A107" s="595"/>
      <c r="B107" s="611"/>
      <c r="C107" s="440" t="s">
        <v>2158</v>
      </c>
      <c r="D107" s="440" t="s">
        <v>2353</v>
      </c>
      <c r="E107" s="616"/>
      <c r="F107" s="613"/>
      <c r="G107" s="595"/>
      <c r="H107" s="595"/>
      <c r="I107" s="646">
        <v>16.978329777207268</v>
      </c>
      <c r="J107" s="645"/>
      <c r="K107" s="645"/>
      <c r="L107" s="647">
        <v>12.401111823818686</v>
      </c>
      <c r="M107" s="647"/>
      <c r="N107" s="647">
        <v>33.628972653362901</v>
      </c>
      <c r="O107" s="647"/>
      <c r="P107" s="647">
        <v>31.539888682745826</v>
      </c>
      <c r="Q107" s="647"/>
      <c r="R107" s="647">
        <v>20.575010219375937</v>
      </c>
      <c r="S107" s="647"/>
      <c r="T107" s="647">
        <v>14.517299782240503</v>
      </c>
      <c r="U107" s="647"/>
      <c r="V107" s="647">
        <v>6.4701278372032354</v>
      </c>
      <c r="W107" s="528"/>
      <c r="X107" s="597"/>
      <c r="Y107" s="528"/>
      <c r="Z107" s="528"/>
      <c r="AA107" s="528"/>
      <c r="AB107" s="528"/>
      <c r="AC107" s="528"/>
      <c r="AD107" s="528"/>
      <c r="AE107" s="528"/>
      <c r="AF107" s="528"/>
      <c r="AG107" s="528"/>
      <c r="AH107" s="528"/>
      <c r="AI107" s="528"/>
      <c r="AJ107" s="528"/>
      <c r="AK107" s="528"/>
      <c r="AL107" s="528"/>
      <c r="AM107" s="528"/>
      <c r="AN107" s="528"/>
      <c r="AO107" s="528"/>
      <c r="AP107" s="528"/>
      <c r="AQ107" s="528"/>
      <c r="AR107" s="528"/>
      <c r="AS107" s="528"/>
      <c r="AT107" s="528"/>
      <c r="AU107" s="528"/>
      <c r="AV107" s="528"/>
      <c r="AW107" s="528"/>
      <c r="AX107" s="528"/>
      <c r="AY107" s="528"/>
      <c r="AZ107" s="528"/>
      <c r="BA107" s="528"/>
      <c r="BB107" s="528"/>
      <c r="BC107" s="528"/>
      <c r="BD107" s="528"/>
      <c r="BE107" s="528"/>
      <c r="BF107" s="528"/>
      <c r="BG107" s="528"/>
      <c r="BH107" s="528"/>
      <c r="BI107" s="528"/>
      <c r="BJ107" s="528"/>
      <c r="BK107" s="528"/>
      <c r="BL107" s="528"/>
      <c r="BM107" s="528"/>
      <c r="BN107" s="528"/>
      <c r="BO107" s="528"/>
      <c r="BP107" s="528"/>
      <c r="BQ107" s="528"/>
      <c r="BR107" s="528"/>
      <c r="BS107" s="528"/>
      <c r="BT107" s="528"/>
      <c r="BU107" s="528"/>
      <c r="BV107" s="528"/>
      <c r="BW107" s="528"/>
      <c r="BX107" s="528"/>
      <c r="BY107" s="528"/>
      <c r="BZ107" s="528"/>
      <c r="CA107" s="528"/>
      <c r="CB107" s="528"/>
      <c r="CC107" s="528"/>
      <c r="CD107" s="528"/>
      <c r="CE107" s="528"/>
      <c r="CF107" s="528"/>
      <c r="CG107" s="528"/>
      <c r="CH107" s="528"/>
      <c r="CI107" s="528"/>
      <c r="CJ107" s="528"/>
      <c r="CK107" s="528"/>
      <c r="CL107" s="528"/>
      <c r="CM107" s="528"/>
      <c r="CN107" s="528"/>
      <c r="CO107" s="528"/>
      <c r="CP107" s="528"/>
      <c r="CQ107" s="528"/>
      <c r="CR107" s="528"/>
      <c r="CS107" s="528"/>
      <c r="CT107" s="528"/>
      <c r="CU107" s="528"/>
      <c r="CV107" s="528"/>
      <c r="CW107" s="528"/>
      <c r="CX107" s="528"/>
      <c r="CY107" s="528"/>
      <c r="CZ107" s="528"/>
      <c r="DA107" s="528"/>
      <c r="DB107" s="528"/>
      <c r="DC107" s="528"/>
      <c r="DD107" s="528"/>
      <c r="DE107" s="528"/>
      <c r="DF107" s="528"/>
      <c r="DG107" s="528"/>
      <c r="DH107" s="528"/>
      <c r="DI107" s="528"/>
      <c r="DJ107" s="528"/>
      <c r="DK107" s="528"/>
      <c r="DL107" s="528"/>
      <c r="DM107" s="528"/>
      <c r="DN107" s="528"/>
      <c r="DO107" s="528"/>
      <c r="DP107" s="528"/>
      <c r="DQ107" s="528"/>
      <c r="DR107" s="528"/>
      <c r="DS107" s="528"/>
      <c r="DT107" s="528"/>
      <c r="DU107" s="528"/>
      <c r="DV107" s="528"/>
      <c r="DW107" s="528"/>
      <c r="DX107" s="528"/>
      <c r="DY107" s="528"/>
      <c r="DZ107" s="528"/>
      <c r="EA107" s="528"/>
      <c r="EB107" s="528"/>
      <c r="EC107" s="528"/>
      <c r="ED107" s="528"/>
      <c r="EE107" s="528"/>
      <c r="EF107" s="528"/>
      <c r="EG107" s="528"/>
      <c r="EH107" s="528"/>
      <c r="EI107" s="528"/>
      <c r="EJ107" s="528"/>
      <c r="EK107" s="528"/>
      <c r="EL107" s="528"/>
      <c r="EM107" s="528"/>
      <c r="EN107" s="528"/>
      <c r="EO107" s="528"/>
      <c r="EP107" s="528"/>
      <c r="EQ107" s="528"/>
      <c r="ER107" s="528"/>
      <c r="ES107" s="528"/>
      <c r="ET107" s="528"/>
      <c r="EU107" s="528"/>
      <c r="EV107" s="528"/>
      <c r="EW107" s="528"/>
      <c r="EX107" s="528"/>
      <c r="EY107" s="528"/>
      <c r="EZ107" s="528"/>
      <c r="FA107" s="528"/>
      <c r="FB107" s="528"/>
      <c r="FC107" s="528"/>
      <c r="FD107" s="528"/>
      <c r="FE107" s="528"/>
      <c r="FF107" s="528"/>
      <c r="FG107" s="528"/>
      <c r="FH107" s="528"/>
      <c r="FI107" s="528"/>
      <c r="FJ107" s="528"/>
      <c r="FK107" s="528"/>
      <c r="FL107" s="528"/>
      <c r="FM107" s="528"/>
      <c r="FN107" s="528"/>
      <c r="FO107" s="528"/>
      <c r="FP107" s="528"/>
      <c r="FQ107" s="528"/>
      <c r="FR107" s="528"/>
      <c r="FS107" s="528"/>
      <c r="FT107" s="528"/>
      <c r="FU107" s="528"/>
      <c r="FV107" s="528"/>
      <c r="FW107" s="528"/>
      <c r="FX107" s="528"/>
      <c r="FY107" s="528"/>
      <c r="FZ107" s="528"/>
      <c r="GA107" s="528"/>
      <c r="GB107" s="528"/>
      <c r="GC107" s="528"/>
      <c r="GD107" s="528"/>
      <c r="GE107" s="528"/>
      <c r="GF107" s="528"/>
      <c r="GG107" s="528"/>
      <c r="GH107" s="528"/>
      <c r="GI107" s="528"/>
      <c r="GJ107" s="528"/>
      <c r="GK107" s="528"/>
      <c r="GL107" s="528"/>
      <c r="GM107" s="528"/>
      <c r="GN107" s="528"/>
    </row>
    <row r="108" spans="1:196" s="543" customFormat="1" ht="12.75" customHeight="1" x14ac:dyDescent="0.25">
      <c r="A108" s="595"/>
      <c r="B108" s="611"/>
      <c r="C108" s="440" t="s">
        <v>2159</v>
      </c>
      <c r="D108" s="440" t="s">
        <v>2160</v>
      </c>
      <c r="E108" s="616"/>
      <c r="F108" s="613"/>
      <c r="G108" s="595"/>
      <c r="H108" s="595"/>
      <c r="I108" s="646">
        <v>21.691581900311331</v>
      </c>
      <c r="J108" s="645"/>
      <c r="K108" s="645"/>
      <c r="L108" s="647">
        <v>15.849056603773583</v>
      </c>
      <c r="M108" s="647"/>
      <c r="N108" s="647">
        <v>35.727440147329645</v>
      </c>
      <c r="O108" s="647"/>
      <c r="P108" s="647">
        <v>35.534907081868404</v>
      </c>
      <c r="Q108" s="647"/>
      <c r="R108" s="647">
        <v>27.713878847628436</v>
      </c>
      <c r="S108" s="647"/>
      <c r="T108" s="647">
        <v>22.319749216300938</v>
      </c>
      <c r="U108" s="647"/>
      <c r="V108" s="647">
        <v>10.136366951068329</v>
      </c>
      <c r="W108" s="528"/>
      <c r="X108" s="597"/>
      <c r="Y108" s="528"/>
      <c r="Z108" s="528"/>
      <c r="AA108" s="528"/>
      <c r="AB108" s="528"/>
      <c r="AC108" s="528"/>
      <c r="AD108" s="528"/>
      <c r="AE108" s="528"/>
      <c r="AF108" s="528"/>
      <c r="AG108" s="528"/>
      <c r="AH108" s="528"/>
      <c r="AI108" s="528"/>
      <c r="AJ108" s="528"/>
      <c r="AK108" s="528"/>
      <c r="AL108" s="528"/>
      <c r="AM108" s="528"/>
      <c r="AN108" s="528"/>
      <c r="AO108" s="528"/>
      <c r="AP108" s="528"/>
      <c r="AQ108" s="528"/>
      <c r="AR108" s="528"/>
      <c r="AS108" s="528"/>
      <c r="AT108" s="528"/>
      <c r="AU108" s="528"/>
      <c r="AV108" s="528"/>
      <c r="AW108" s="528"/>
      <c r="AX108" s="528"/>
      <c r="AY108" s="528"/>
      <c r="AZ108" s="528"/>
      <c r="BA108" s="528"/>
      <c r="BB108" s="528"/>
      <c r="BC108" s="528"/>
      <c r="BD108" s="528"/>
      <c r="BE108" s="528"/>
      <c r="BF108" s="528"/>
      <c r="BG108" s="528"/>
      <c r="BH108" s="528"/>
      <c r="BI108" s="528"/>
      <c r="BJ108" s="528"/>
      <c r="BK108" s="528"/>
      <c r="BL108" s="528"/>
      <c r="BM108" s="528"/>
      <c r="BN108" s="528"/>
      <c r="BO108" s="528"/>
      <c r="BP108" s="528"/>
      <c r="BQ108" s="528"/>
      <c r="BR108" s="528"/>
      <c r="BS108" s="528"/>
      <c r="BT108" s="528"/>
      <c r="BU108" s="528"/>
      <c r="BV108" s="528"/>
      <c r="BW108" s="528"/>
      <c r="BX108" s="528"/>
      <c r="BY108" s="528"/>
      <c r="BZ108" s="528"/>
      <c r="CA108" s="528"/>
      <c r="CB108" s="528"/>
      <c r="CC108" s="528"/>
      <c r="CD108" s="528"/>
      <c r="CE108" s="528"/>
      <c r="CF108" s="528"/>
      <c r="CG108" s="528"/>
      <c r="CH108" s="528"/>
      <c r="CI108" s="528"/>
      <c r="CJ108" s="528"/>
      <c r="CK108" s="528"/>
      <c r="CL108" s="528"/>
      <c r="CM108" s="528"/>
      <c r="CN108" s="528"/>
      <c r="CO108" s="528"/>
      <c r="CP108" s="528"/>
      <c r="CQ108" s="528"/>
      <c r="CR108" s="528"/>
      <c r="CS108" s="528"/>
      <c r="CT108" s="528"/>
      <c r="CU108" s="528"/>
      <c r="CV108" s="528"/>
      <c r="CW108" s="528"/>
      <c r="CX108" s="528"/>
      <c r="CY108" s="528"/>
      <c r="CZ108" s="528"/>
      <c r="DA108" s="528"/>
      <c r="DB108" s="528"/>
      <c r="DC108" s="528"/>
      <c r="DD108" s="528"/>
      <c r="DE108" s="528"/>
      <c r="DF108" s="528"/>
      <c r="DG108" s="528"/>
      <c r="DH108" s="528"/>
      <c r="DI108" s="528"/>
      <c r="DJ108" s="528"/>
      <c r="DK108" s="528"/>
      <c r="DL108" s="528"/>
      <c r="DM108" s="528"/>
      <c r="DN108" s="528"/>
      <c r="DO108" s="528"/>
      <c r="DP108" s="528"/>
      <c r="DQ108" s="528"/>
      <c r="DR108" s="528"/>
      <c r="DS108" s="528"/>
      <c r="DT108" s="528"/>
      <c r="DU108" s="528"/>
      <c r="DV108" s="528"/>
      <c r="DW108" s="528"/>
      <c r="DX108" s="528"/>
      <c r="DY108" s="528"/>
      <c r="DZ108" s="528"/>
      <c r="EA108" s="528"/>
      <c r="EB108" s="528"/>
      <c r="EC108" s="528"/>
      <c r="ED108" s="528"/>
      <c r="EE108" s="528"/>
      <c r="EF108" s="528"/>
      <c r="EG108" s="528"/>
      <c r="EH108" s="528"/>
      <c r="EI108" s="528"/>
      <c r="EJ108" s="528"/>
      <c r="EK108" s="528"/>
      <c r="EL108" s="528"/>
      <c r="EM108" s="528"/>
      <c r="EN108" s="528"/>
      <c r="EO108" s="528"/>
      <c r="EP108" s="528"/>
      <c r="EQ108" s="528"/>
      <c r="ER108" s="528"/>
      <c r="ES108" s="528"/>
      <c r="ET108" s="528"/>
      <c r="EU108" s="528"/>
      <c r="EV108" s="528"/>
      <c r="EW108" s="528"/>
      <c r="EX108" s="528"/>
      <c r="EY108" s="528"/>
      <c r="EZ108" s="528"/>
      <c r="FA108" s="528"/>
      <c r="FB108" s="528"/>
      <c r="FC108" s="528"/>
      <c r="FD108" s="528"/>
      <c r="FE108" s="528"/>
      <c r="FF108" s="528"/>
      <c r="FG108" s="528"/>
      <c r="FH108" s="528"/>
      <c r="FI108" s="528"/>
      <c r="FJ108" s="528"/>
      <c r="FK108" s="528"/>
      <c r="FL108" s="528"/>
      <c r="FM108" s="528"/>
      <c r="FN108" s="528"/>
      <c r="FO108" s="528"/>
      <c r="FP108" s="528"/>
      <c r="FQ108" s="528"/>
      <c r="FR108" s="528"/>
      <c r="FS108" s="528"/>
      <c r="FT108" s="528"/>
      <c r="FU108" s="528"/>
      <c r="FV108" s="528"/>
      <c r="FW108" s="528"/>
      <c r="FX108" s="528"/>
      <c r="FY108" s="528"/>
      <c r="FZ108" s="528"/>
      <c r="GA108" s="528"/>
      <c r="GB108" s="528"/>
      <c r="GC108" s="528"/>
      <c r="GD108" s="528"/>
      <c r="GE108" s="528"/>
      <c r="GF108" s="528"/>
      <c r="GG108" s="528"/>
      <c r="GH108" s="528"/>
      <c r="GI108" s="528"/>
      <c r="GJ108" s="528"/>
      <c r="GK108" s="528"/>
      <c r="GL108" s="528"/>
      <c r="GM108" s="528"/>
      <c r="GN108" s="528"/>
    </row>
    <row r="109" spans="1:196" s="543" customFormat="1" ht="12.75" customHeight="1" x14ac:dyDescent="0.25">
      <c r="A109" s="595"/>
      <c r="B109" s="611"/>
      <c r="C109" s="440" t="s">
        <v>2161</v>
      </c>
      <c r="D109" s="440" t="s">
        <v>2354</v>
      </c>
      <c r="E109" s="616"/>
      <c r="F109" s="613"/>
      <c r="G109" s="595"/>
      <c r="H109" s="595"/>
      <c r="I109" s="646">
        <v>19.260696571070653</v>
      </c>
      <c r="J109" s="645"/>
      <c r="K109" s="645"/>
      <c r="L109" s="647">
        <v>12.471655328798187</v>
      </c>
      <c r="M109" s="647"/>
      <c r="N109" s="647">
        <v>34.160037435657465</v>
      </c>
      <c r="O109" s="647"/>
      <c r="P109" s="647">
        <v>34.190817323347446</v>
      </c>
      <c r="Q109" s="647"/>
      <c r="R109" s="647">
        <v>24.684942185266987</v>
      </c>
      <c r="S109" s="647"/>
      <c r="T109" s="647">
        <v>16.358463726884779</v>
      </c>
      <c r="U109" s="647"/>
      <c r="V109" s="647">
        <v>8.8840399002493768</v>
      </c>
      <c r="W109" s="528"/>
      <c r="X109" s="597"/>
      <c r="Y109" s="528"/>
      <c r="Z109" s="528"/>
      <c r="AA109" s="528"/>
      <c r="AB109" s="528"/>
      <c r="AC109" s="528"/>
      <c r="AD109" s="528"/>
      <c r="AE109" s="528"/>
      <c r="AF109" s="528"/>
      <c r="AG109" s="528"/>
      <c r="AH109" s="528"/>
      <c r="AI109" s="528"/>
      <c r="AJ109" s="528"/>
      <c r="AK109" s="528"/>
      <c r="AL109" s="528"/>
      <c r="AM109" s="528"/>
      <c r="AN109" s="528"/>
      <c r="AO109" s="528"/>
      <c r="AP109" s="528"/>
      <c r="AQ109" s="528"/>
      <c r="AR109" s="528"/>
      <c r="AS109" s="528"/>
      <c r="AT109" s="528"/>
      <c r="AU109" s="528"/>
      <c r="AV109" s="528"/>
      <c r="AW109" s="528"/>
      <c r="AX109" s="528"/>
      <c r="AY109" s="528"/>
      <c r="AZ109" s="528"/>
      <c r="BA109" s="528"/>
      <c r="BB109" s="528"/>
      <c r="BC109" s="528"/>
      <c r="BD109" s="528"/>
      <c r="BE109" s="528"/>
      <c r="BF109" s="528"/>
      <c r="BG109" s="528"/>
      <c r="BH109" s="528"/>
      <c r="BI109" s="528"/>
      <c r="BJ109" s="528"/>
      <c r="BK109" s="528"/>
      <c r="BL109" s="528"/>
      <c r="BM109" s="528"/>
      <c r="BN109" s="528"/>
      <c r="BO109" s="528"/>
      <c r="BP109" s="528"/>
      <c r="BQ109" s="528"/>
      <c r="BR109" s="528"/>
      <c r="BS109" s="528"/>
      <c r="BT109" s="528"/>
      <c r="BU109" s="528"/>
      <c r="BV109" s="528"/>
      <c r="BW109" s="528"/>
      <c r="BX109" s="528"/>
      <c r="BY109" s="528"/>
      <c r="BZ109" s="528"/>
      <c r="CA109" s="528"/>
      <c r="CB109" s="528"/>
      <c r="CC109" s="528"/>
      <c r="CD109" s="528"/>
      <c r="CE109" s="528"/>
      <c r="CF109" s="528"/>
      <c r="CG109" s="528"/>
      <c r="CH109" s="528"/>
      <c r="CI109" s="528"/>
      <c r="CJ109" s="528"/>
      <c r="CK109" s="528"/>
      <c r="CL109" s="528"/>
      <c r="CM109" s="528"/>
      <c r="CN109" s="528"/>
      <c r="CO109" s="528"/>
      <c r="CP109" s="528"/>
      <c r="CQ109" s="528"/>
      <c r="CR109" s="528"/>
      <c r="CS109" s="528"/>
      <c r="CT109" s="528"/>
      <c r="CU109" s="528"/>
      <c r="CV109" s="528"/>
      <c r="CW109" s="528"/>
      <c r="CX109" s="528"/>
      <c r="CY109" s="528"/>
      <c r="CZ109" s="528"/>
      <c r="DA109" s="528"/>
      <c r="DB109" s="528"/>
      <c r="DC109" s="528"/>
      <c r="DD109" s="528"/>
      <c r="DE109" s="528"/>
      <c r="DF109" s="528"/>
      <c r="DG109" s="528"/>
      <c r="DH109" s="528"/>
      <c r="DI109" s="528"/>
      <c r="DJ109" s="528"/>
      <c r="DK109" s="528"/>
      <c r="DL109" s="528"/>
      <c r="DM109" s="528"/>
      <c r="DN109" s="528"/>
      <c r="DO109" s="528"/>
      <c r="DP109" s="528"/>
      <c r="DQ109" s="528"/>
      <c r="DR109" s="528"/>
      <c r="DS109" s="528"/>
      <c r="DT109" s="528"/>
      <c r="DU109" s="528"/>
      <c r="DV109" s="528"/>
      <c r="DW109" s="528"/>
      <c r="DX109" s="528"/>
      <c r="DY109" s="528"/>
      <c r="DZ109" s="528"/>
      <c r="EA109" s="528"/>
      <c r="EB109" s="528"/>
      <c r="EC109" s="528"/>
      <c r="ED109" s="528"/>
      <c r="EE109" s="528"/>
      <c r="EF109" s="528"/>
      <c r="EG109" s="528"/>
      <c r="EH109" s="528"/>
      <c r="EI109" s="528"/>
      <c r="EJ109" s="528"/>
      <c r="EK109" s="528"/>
      <c r="EL109" s="528"/>
      <c r="EM109" s="528"/>
      <c r="EN109" s="528"/>
      <c r="EO109" s="528"/>
      <c r="EP109" s="528"/>
      <c r="EQ109" s="528"/>
      <c r="ER109" s="528"/>
      <c r="ES109" s="528"/>
      <c r="ET109" s="528"/>
      <c r="EU109" s="528"/>
      <c r="EV109" s="528"/>
      <c r="EW109" s="528"/>
      <c r="EX109" s="528"/>
      <c r="EY109" s="528"/>
      <c r="EZ109" s="528"/>
      <c r="FA109" s="528"/>
      <c r="FB109" s="528"/>
      <c r="FC109" s="528"/>
      <c r="FD109" s="528"/>
      <c r="FE109" s="528"/>
      <c r="FF109" s="528"/>
      <c r="FG109" s="528"/>
      <c r="FH109" s="528"/>
      <c r="FI109" s="528"/>
      <c r="FJ109" s="528"/>
      <c r="FK109" s="528"/>
      <c r="FL109" s="528"/>
      <c r="FM109" s="528"/>
      <c r="FN109" s="528"/>
      <c r="FO109" s="528"/>
      <c r="FP109" s="528"/>
      <c r="FQ109" s="528"/>
      <c r="FR109" s="528"/>
      <c r="FS109" s="528"/>
      <c r="FT109" s="528"/>
      <c r="FU109" s="528"/>
      <c r="FV109" s="528"/>
      <c r="FW109" s="528"/>
      <c r="FX109" s="528"/>
      <c r="FY109" s="528"/>
      <c r="FZ109" s="528"/>
      <c r="GA109" s="528"/>
      <c r="GB109" s="528"/>
      <c r="GC109" s="528"/>
      <c r="GD109" s="528"/>
      <c r="GE109" s="528"/>
      <c r="GF109" s="528"/>
      <c r="GG109" s="528"/>
      <c r="GH109" s="528"/>
      <c r="GI109" s="528"/>
      <c r="GJ109" s="528"/>
      <c r="GK109" s="528"/>
      <c r="GL109" s="528"/>
      <c r="GM109" s="528"/>
      <c r="GN109" s="528"/>
    </row>
    <row r="110" spans="1:196" s="543" customFormat="1" ht="12.75" customHeight="1" x14ac:dyDescent="0.25">
      <c r="A110" s="595"/>
      <c r="B110" s="611"/>
      <c r="C110" s="440" t="s">
        <v>2162</v>
      </c>
      <c r="D110" s="440" t="s">
        <v>2355</v>
      </c>
      <c r="E110" s="616"/>
      <c r="F110" s="613"/>
      <c r="G110" s="595"/>
      <c r="H110" s="595"/>
      <c r="I110" s="646">
        <v>15.877691565339081</v>
      </c>
      <c r="J110" s="645"/>
      <c r="K110" s="645"/>
      <c r="L110" s="647">
        <v>13.875443691513391</v>
      </c>
      <c r="M110" s="647"/>
      <c r="N110" s="647">
        <v>28.571428571428569</v>
      </c>
      <c r="O110" s="647"/>
      <c r="P110" s="647">
        <v>29.613215149073326</v>
      </c>
      <c r="Q110" s="647"/>
      <c r="R110" s="647">
        <v>20.052310374891022</v>
      </c>
      <c r="S110" s="647"/>
      <c r="T110" s="647">
        <v>15.175030177616827</v>
      </c>
      <c r="U110" s="647"/>
      <c r="V110" s="647">
        <v>5.1907196224931189</v>
      </c>
      <c r="W110" s="528"/>
      <c r="X110" s="597"/>
      <c r="Y110" s="528"/>
      <c r="Z110" s="528"/>
      <c r="AA110" s="528"/>
      <c r="AB110" s="528"/>
      <c r="AC110" s="528"/>
      <c r="AD110" s="528"/>
      <c r="AE110" s="528"/>
      <c r="AF110" s="528"/>
      <c r="AG110" s="528"/>
      <c r="AH110" s="528"/>
      <c r="AI110" s="528"/>
      <c r="AJ110" s="528"/>
      <c r="AK110" s="528"/>
      <c r="AL110" s="528"/>
      <c r="AM110" s="528"/>
      <c r="AN110" s="528"/>
      <c r="AO110" s="528"/>
      <c r="AP110" s="528"/>
      <c r="AQ110" s="528"/>
      <c r="AR110" s="528"/>
      <c r="AS110" s="528"/>
      <c r="AT110" s="528"/>
      <c r="AU110" s="528"/>
      <c r="AV110" s="528"/>
      <c r="AW110" s="528"/>
      <c r="AX110" s="528"/>
      <c r="AY110" s="528"/>
      <c r="AZ110" s="528"/>
      <c r="BA110" s="528"/>
      <c r="BB110" s="528"/>
      <c r="BC110" s="528"/>
      <c r="BD110" s="528"/>
      <c r="BE110" s="528"/>
      <c r="BF110" s="528"/>
      <c r="BG110" s="528"/>
      <c r="BH110" s="528"/>
      <c r="BI110" s="528"/>
      <c r="BJ110" s="528"/>
      <c r="BK110" s="528"/>
      <c r="BL110" s="528"/>
      <c r="BM110" s="528"/>
      <c r="BN110" s="528"/>
      <c r="BO110" s="528"/>
      <c r="BP110" s="528"/>
      <c r="BQ110" s="528"/>
      <c r="BR110" s="528"/>
      <c r="BS110" s="528"/>
      <c r="BT110" s="528"/>
      <c r="BU110" s="528"/>
      <c r="BV110" s="528"/>
      <c r="BW110" s="528"/>
      <c r="BX110" s="528"/>
      <c r="BY110" s="528"/>
      <c r="BZ110" s="528"/>
      <c r="CA110" s="528"/>
      <c r="CB110" s="528"/>
      <c r="CC110" s="528"/>
      <c r="CD110" s="528"/>
      <c r="CE110" s="528"/>
      <c r="CF110" s="528"/>
      <c r="CG110" s="528"/>
      <c r="CH110" s="528"/>
      <c r="CI110" s="528"/>
      <c r="CJ110" s="528"/>
      <c r="CK110" s="528"/>
      <c r="CL110" s="528"/>
      <c r="CM110" s="528"/>
      <c r="CN110" s="528"/>
      <c r="CO110" s="528"/>
      <c r="CP110" s="528"/>
      <c r="CQ110" s="528"/>
      <c r="CR110" s="528"/>
      <c r="CS110" s="528"/>
      <c r="CT110" s="528"/>
      <c r="CU110" s="528"/>
      <c r="CV110" s="528"/>
      <c r="CW110" s="528"/>
      <c r="CX110" s="528"/>
      <c r="CY110" s="528"/>
      <c r="CZ110" s="528"/>
      <c r="DA110" s="528"/>
      <c r="DB110" s="528"/>
      <c r="DC110" s="528"/>
      <c r="DD110" s="528"/>
      <c r="DE110" s="528"/>
      <c r="DF110" s="528"/>
      <c r="DG110" s="528"/>
      <c r="DH110" s="528"/>
      <c r="DI110" s="528"/>
      <c r="DJ110" s="528"/>
      <c r="DK110" s="528"/>
      <c r="DL110" s="528"/>
      <c r="DM110" s="528"/>
      <c r="DN110" s="528"/>
      <c r="DO110" s="528"/>
      <c r="DP110" s="528"/>
      <c r="DQ110" s="528"/>
      <c r="DR110" s="528"/>
      <c r="DS110" s="528"/>
      <c r="DT110" s="528"/>
      <c r="DU110" s="528"/>
      <c r="DV110" s="528"/>
      <c r="DW110" s="528"/>
      <c r="DX110" s="528"/>
      <c r="DY110" s="528"/>
      <c r="DZ110" s="528"/>
      <c r="EA110" s="528"/>
      <c r="EB110" s="528"/>
      <c r="EC110" s="528"/>
      <c r="ED110" s="528"/>
      <c r="EE110" s="528"/>
      <c r="EF110" s="528"/>
      <c r="EG110" s="528"/>
      <c r="EH110" s="528"/>
      <c r="EI110" s="528"/>
      <c r="EJ110" s="528"/>
      <c r="EK110" s="528"/>
      <c r="EL110" s="528"/>
      <c r="EM110" s="528"/>
      <c r="EN110" s="528"/>
      <c r="EO110" s="528"/>
      <c r="EP110" s="528"/>
      <c r="EQ110" s="528"/>
      <c r="ER110" s="528"/>
      <c r="ES110" s="528"/>
      <c r="ET110" s="528"/>
      <c r="EU110" s="528"/>
      <c r="EV110" s="528"/>
      <c r="EW110" s="528"/>
      <c r="EX110" s="528"/>
      <c r="EY110" s="528"/>
      <c r="EZ110" s="528"/>
      <c r="FA110" s="528"/>
      <c r="FB110" s="528"/>
      <c r="FC110" s="528"/>
      <c r="FD110" s="528"/>
      <c r="FE110" s="528"/>
      <c r="FF110" s="528"/>
      <c r="FG110" s="528"/>
      <c r="FH110" s="528"/>
      <c r="FI110" s="528"/>
      <c r="FJ110" s="528"/>
      <c r="FK110" s="528"/>
      <c r="FL110" s="528"/>
      <c r="FM110" s="528"/>
      <c r="FN110" s="528"/>
      <c r="FO110" s="528"/>
      <c r="FP110" s="528"/>
      <c r="FQ110" s="528"/>
      <c r="FR110" s="528"/>
      <c r="FS110" s="528"/>
      <c r="FT110" s="528"/>
      <c r="FU110" s="528"/>
      <c r="FV110" s="528"/>
      <c r="FW110" s="528"/>
      <c r="FX110" s="528"/>
      <c r="FY110" s="528"/>
      <c r="FZ110" s="528"/>
      <c r="GA110" s="528"/>
      <c r="GB110" s="528"/>
      <c r="GC110" s="528"/>
      <c r="GD110" s="528"/>
      <c r="GE110" s="528"/>
      <c r="GF110" s="528"/>
      <c r="GG110" s="528"/>
      <c r="GH110" s="528"/>
      <c r="GI110" s="528"/>
      <c r="GJ110" s="528"/>
      <c r="GK110" s="528"/>
      <c r="GL110" s="528"/>
      <c r="GM110" s="528"/>
      <c r="GN110" s="528"/>
    </row>
    <row r="111" spans="1:196" s="543" customFormat="1" ht="12.75" customHeight="1" x14ac:dyDescent="0.25">
      <c r="A111" s="595"/>
      <c r="B111" s="611"/>
      <c r="C111" s="440" t="s">
        <v>2163</v>
      </c>
      <c r="D111" s="440" t="s">
        <v>2356</v>
      </c>
      <c r="E111" s="616"/>
      <c r="F111" s="613"/>
      <c r="G111" s="595"/>
      <c r="H111" s="595"/>
      <c r="I111" s="646">
        <v>20.733081366897842</v>
      </c>
      <c r="J111" s="645"/>
      <c r="K111" s="645"/>
      <c r="L111" s="647">
        <v>12.107329842931938</v>
      </c>
      <c r="M111" s="647"/>
      <c r="N111" s="647">
        <v>30.420353982300885</v>
      </c>
      <c r="O111" s="647"/>
      <c r="P111" s="647">
        <v>45.109698585195822</v>
      </c>
      <c r="Q111" s="647"/>
      <c r="R111" s="647">
        <v>23.858565053209752</v>
      </c>
      <c r="S111" s="647"/>
      <c r="T111" s="647">
        <v>16.82731579807221</v>
      </c>
      <c r="U111" s="647"/>
      <c r="V111" s="647">
        <v>8.9813091674083658</v>
      </c>
      <c r="W111" s="528"/>
      <c r="X111" s="597"/>
      <c r="Y111" s="528"/>
      <c r="Z111" s="528"/>
      <c r="AA111" s="528"/>
      <c r="AB111" s="528"/>
      <c r="AC111" s="528"/>
      <c r="AD111" s="528"/>
      <c r="AE111" s="528"/>
      <c r="AF111" s="528"/>
      <c r="AG111" s="528"/>
      <c r="AH111" s="528"/>
      <c r="AI111" s="528"/>
      <c r="AJ111" s="528"/>
      <c r="AK111" s="528"/>
      <c r="AL111" s="528"/>
      <c r="AM111" s="528"/>
      <c r="AN111" s="528"/>
      <c r="AO111" s="528"/>
      <c r="AP111" s="528"/>
      <c r="AQ111" s="528"/>
      <c r="AR111" s="528"/>
      <c r="AS111" s="528"/>
      <c r="AT111" s="528"/>
      <c r="AU111" s="528"/>
      <c r="AV111" s="528"/>
      <c r="AW111" s="528"/>
      <c r="AX111" s="528"/>
      <c r="AY111" s="528"/>
      <c r="AZ111" s="528"/>
      <c r="BA111" s="528"/>
      <c r="BB111" s="528"/>
      <c r="BC111" s="528"/>
      <c r="BD111" s="528"/>
      <c r="BE111" s="528"/>
      <c r="BF111" s="528"/>
      <c r="BG111" s="528"/>
      <c r="BH111" s="528"/>
      <c r="BI111" s="528"/>
      <c r="BJ111" s="528"/>
      <c r="BK111" s="528"/>
      <c r="BL111" s="528"/>
      <c r="BM111" s="528"/>
      <c r="BN111" s="528"/>
      <c r="BO111" s="528"/>
      <c r="BP111" s="528"/>
      <c r="BQ111" s="528"/>
      <c r="BR111" s="528"/>
      <c r="BS111" s="528"/>
      <c r="BT111" s="528"/>
      <c r="BU111" s="528"/>
      <c r="BV111" s="528"/>
      <c r="BW111" s="528"/>
      <c r="BX111" s="528"/>
      <c r="BY111" s="528"/>
      <c r="BZ111" s="528"/>
      <c r="CA111" s="528"/>
      <c r="CB111" s="528"/>
      <c r="CC111" s="528"/>
      <c r="CD111" s="528"/>
      <c r="CE111" s="528"/>
      <c r="CF111" s="528"/>
      <c r="CG111" s="528"/>
      <c r="CH111" s="528"/>
      <c r="CI111" s="528"/>
      <c r="CJ111" s="528"/>
      <c r="CK111" s="528"/>
      <c r="CL111" s="528"/>
      <c r="CM111" s="528"/>
      <c r="CN111" s="528"/>
      <c r="CO111" s="528"/>
      <c r="CP111" s="528"/>
      <c r="CQ111" s="528"/>
      <c r="CR111" s="528"/>
      <c r="CS111" s="528"/>
      <c r="CT111" s="528"/>
      <c r="CU111" s="528"/>
      <c r="CV111" s="528"/>
      <c r="CW111" s="528"/>
      <c r="CX111" s="528"/>
      <c r="CY111" s="528"/>
      <c r="CZ111" s="528"/>
      <c r="DA111" s="528"/>
      <c r="DB111" s="528"/>
      <c r="DC111" s="528"/>
      <c r="DD111" s="528"/>
      <c r="DE111" s="528"/>
      <c r="DF111" s="528"/>
      <c r="DG111" s="528"/>
      <c r="DH111" s="528"/>
      <c r="DI111" s="528"/>
      <c r="DJ111" s="528"/>
      <c r="DK111" s="528"/>
      <c r="DL111" s="528"/>
      <c r="DM111" s="528"/>
      <c r="DN111" s="528"/>
      <c r="DO111" s="528"/>
      <c r="DP111" s="528"/>
      <c r="DQ111" s="528"/>
      <c r="DR111" s="528"/>
      <c r="DS111" s="528"/>
      <c r="DT111" s="528"/>
      <c r="DU111" s="528"/>
      <c r="DV111" s="528"/>
      <c r="DW111" s="528"/>
      <c r="DX111" s="528"/>
      <c r="DY111" s="528"/>
      <c r="DZ111" s="528"/>
      <c r="EA111" s="528"/>
      <c r="EB111" s="528"/>
      <c r="EC111" s="528"/>
      <c r="ED111" s="528"/>
      <c r="EE111" s="528"/>
      <c r="EF111" s="528"/>
      <c r="EG111" s="528"/>
      <c r="EH111" s="528"/>
      <c r="EI111" s="528"/>
      <c r="EJ111" s="528"/>
      <c r="EK111" s="528"/>
      <c r="EL111" s="528"/>
      <c r="EM111" s="528"/>
      <c r="EN111" s="528"/>
      <c r="EO111" s="528"/>
      <c r="EP111" s="528"/>
      <c r="EQ111" s="528"/>
      <c r="ER111" s="528"/>
      <c r="ES111" s="528"/>
      <c r="ET111" s="528"/>
      <c r="EU111" s="528"/>
      <c r="EV111" s="528"/>
      <c r="EW111" s="528"/>
      <c r="EX111" s="528"/>
      <c r="EY111" s="528"/>
      <c r="EZ111" s="528"/>
      <c r="FA111" s="528"/>
      <c r="FB111" s="528"/>
      <c r="FC111" s="528"/>
      <c r="FD111" s="528"/>
      <c r="FE111" s="528"/>
      <c r="FF111" s="528"/>
      <c r="FG111" s="528"/>
      <c r="FH111" s="528"/>
      <c r="FI111" s="528"/>
      <c r="FJ111" s="528"/>
      <c r="FK111" s="528"/>
      <c r="FL111" s="528"/>
      <c r="FM111" s="528"/>
      <c r="FN111" s="528"/>
      <c r="FO111" s="528"/>
      <c r="FP111" s="528"/>
      <c r="FQ111" s="528"/>
      <c r="FR111" s="528"/>
      <c r="FS111" s="528"/>
      <c r="FT111" s="528"/>
      <c r="FU111" s="528"/>
      <c r="FV111" s="528"/>
      <c r="FW111" s="528"/>
      <c r="FX111" s="528"/>
      <c r="FY111" s="528"/>
      <c r="FZ111" s="528"/>
      <c r="GA111" s="528"/>
      <c r="GB111" s="528"/>
      <c r="GC111" s="528"/>
      <c r="GD111" s="528"/>
      <c r="GE111" s="528"/>
      <c r="GF111" s="528"/>
      <c r="GG111" s="528"/>
      <c r="GH111" s="528"/>
      <c r="GI111" s="528"/>
      <c r="GJ111" s="528"/>
      <c r="GK111" s="528"/>
      <c r="GL111" s="528"/>
      <c r="GM111" s="528"/>
      <c r="GN111" s="528"/>
    </row>
    <row r="112" spans="1:196" s="543" customFormat="1" ht="12.75" customHeight="1" x14ac:dyDescent="0.25">
      <c r="A112" s="610"/>
      <c r="B112" s="611"/>
      <c r="C112" s="440" t="s">
        <v>2290</v>
      </c>
      <c r="D112" s="440" t="s">
        <v>2357</v>
      </c>
      <c r="E112" s="616"/>
      <c r="F112" s="613"/>
      <c r="G112" s="595"/>
      <c r="H112" s="610"/>
      <c r="I112" s="646">
        <v>8.9144372255464237</v>
      </c>
      <c r="J112" s="645"/>
      <c r="K112" s="645"/>
      <c r="L112" s="647">
        <v>6.4804673238408181</v>
      </c>
      <c r="M112" s="647"/>
      <c r="N112" s="647">
        <v>16.028827037773361</v>
      </c>
      <c r="O112" s="647"/>
      <c r="P112" s="647">
        <v>13.634181469035045</v>
      </c>
      <c r="Q112" s="647"/>
      <c r="R112" s="647">
        <v>10.691271236086703</v>
      </c>
      <c r="S112" s="647"/>
      <c r="T112" s="647">
        <v>8.9790007241129608</v>
      </c>
      <c r="U112" s="647"/>
      <c r="V112" s="647">
        <v>4.1000317129524761</v>
      </c>
      <c r="W112" s="528"/>
      <c r="X112" s="597"/>
      <c r="Y112" s="528"/>
      <c r="Z112" s="528"/>
      <c r="AA112" s="528"/>
      <c r="AB112" s="528"/>
      <c r="AC112" s="528"/>
      <c r="AD112" s="528"/>
      <c r="AE112" s="528"/>
      <c r="AF112" s="528"/>
      <c r="AG112" s="528"/>
      <c r="AH112" s="528"/>
      <c r="AI112" s="528"/>
      <c r="AJ112" s="528"/>
      <c r="AK112" s="528"/>
      <c r="AL112" s="528"/>
      <c r="AM112" s="528"/>
      <c r="AN112" s="528"/>
      <c r="AO112" s="528"/>
      <c r="AP112" s="528"/>
      <c r="AQ112" s="528"/>
      <c r="AR112" s="528"/>
      <c r="AS112" s="528"/>
      <c r="AT112" s="528"/>
      <c r="AU112" s="528"/>
      <c r="AV112" s="528"/>
      <c r="AW112" s="528"/>
      <c r="AX112" s="528"/>
      <c r="AY112" s="528"/>
      <c r="AZ112" s="528"/>
      <c r="BA112" s="528"/>
      <c r="BB112" s="528"/>
      <c r="BC112" s="528"/>
      <c r="BD112" s="528"/>
      <c r="BE112" s="528"/>
      <c r="BF112" s="528"/>
      <c r="BG112" s="528"/>
      <c r="BH112" s="528"/>
      <c r="BI112" s="528"/>
      <c r="BJ112" s="528"/>
      <c r="BK112" s="528"/>
      <c r="BL112" s="528"/>
      <c r="BM112" s="528"/>
      <c r="BN112" s="528"/>
      <c r="BO112" s="528"/>
      <c r="BP112" s="528"/>
      <c r="BQ112" s="528"/>
      <c r="BR112" s="528"/>
      <c r="BS112" s="528"/>
      <c r="BT112" s="528"/>
      <c r="BU112" s="528"/>
      <c r="BV112" s="528"/>
      <c r="BW112" s="528"/>
      <c r="BX112" s="528"/>
      <c r="BY112" s="528"/>
      <c r="BZ112" s="528"/>
      <c r="CA112" s="528"/>
      <c r="CB112" s="528"/>
      <c r="CC112" s="528"/>
      <c r="CD112" s="528"/>
      <c r="CE112" s="528"/>
      <c r="CF112" s="528"/>
      <c r="CG112" s="528"/>
      <c r="CH112" s="528"/>
      <c r="CI112" s="528"/>
      <c r="CJ112" s="528"/>
      <c r="CK112" s="528"/>
      <c r="CL112" s="528"/>
      <c r="CM112" s="528"/>
      <c r="CN112" s="528"/>
      <c r="CO112" s="528"/>
      <c r="CP112" s="528"/>
      <c r="CQ112" s="528"/>
      <c r="CR112" s="528"/>
      <c r="CS112" s="528"/>
      <c r="CT112" s="528"/>
      <c r="CU112" s="528"/>
      <c r="CV112" s="528"/>
      <c r="CW112" s="528"/>
      <c r="CX112" s="528"/>
      <c r="CY112" s="528"/>
      <c r="CZ112" s="528"/>
      <c r="DA112" s="528"/>
      <c r="DB112" s="528"/>
      <c r="DC112" s="528"/>
      <c r="DD112" s="528"/>
      <c r="DE112" s="528"/>
      <c r="DF112" s="528"/>
      <c r="DG112" s="528"/>
      <c r="DH112" s="528"/>
      <c r="DI112" s="528"/>
      <c r="DJ112" s="528"/>
      <c r="DK112" s="528"/>
      <c r="DL112" s="528"/>
      <c r="DM112" s="528"/>
      <c r="DN112" s="528"/>
      <c r="DO112" s="528"/>
      <c r="DP112" s="528"/>
      <c r="DQ112" s="528"/>
      <c r="DR112" s="528"/>
      <c r="DS112" s="528"/>
      <c r="DT112" s="528"/>
      <c r="DU112" s="528"/>
      <c r="DV112" s="528"/>
      <c r="DW112" s="528"/>
      <c r="DX112" s="528"/>
      <c r="DY112" s="528"/>
      <c r="DZ112" s="528"/>
      <c r="EA112" s="528"/>
      <c r="EB112" s="528"/>
      <c r="EC112" s="528"/>
      <c r="ED112" s="528"/>
      <c r="EE112" s="528"/>
      <c r="EF112" s="528"/>
      <c r="EG112" s="528"/>
      <c r="EH112" s="528"/>
      <c r="EI112" s="528"/>
      <c r="EJ112" s="528"/>
      <c r="EK112" s="528"/>
      <c r="EL112" s="528"/>
      <c r="EM112" s="528"/>
      <c r="EN112" s="528"/>
      <c r="EO112" s="528"/>
      <c r="EP112" s="528"/>
      <c r="EQ112" s="528"/>
      <c r="ER112" s="528"/>
      <c r="ES112" s="528"/>
      <c r="ET112" s="528"/>
      <c r="EU112" s="528"/>
      <c r="EV112" s="528"/>
      <c r="EW112" s="528"/>
      <c r="EX112" s="528"/>
      <c r="EY112" s="528"/>
      <c r="EZ112" s="528"/>
      <c r="FA112" s="528"/>
      <c r="FB112" s="528"/>
      <c r="FC112" s="528"/>
      <c r="FD112" s="528"/>
      <c r="FE112" s="528"/>
      <c r="FF112" s="528"/>
      <c r="FG112" s="528"/>
      <c r="FH112" s="528"/>
      <c r="FI112" s="528"/>
      <c r="FJ112" s="528"/>
      <c r="FK112" s="528"/>
      <c r="FL112" s="528"/>
      <c r="FM112" s="528"/>
      <c r="FN112" s="528"/>
      <c r="FO112" s="528"/>
      <c r="FP112" s="528"/>
      <c r="FQ112" s="528"/>
      <c r="FR112" s="528"/>
      <c r="FS112" s="528"/>
      <c r="FT112" s="528"/>
      <c r="FU112" s="528"/>
      <c r="FV112" s="528"/>
      <c r="FW112" s="528"/>
      <c r="FX112" s="528"/>
      <c r="FY112" s="528"/>
      <c r="FZ112" s="528"/>
      <c r="GA112" s="528"/>
      <c r="GB112" s="528"/>
      <c r="GC112" s="528"/>
      <c r="GD112" s="528"/>
      <c r="GE112" s="528"/>
      <c r="GF112" s="528"/>
      <c r="GG112" s="528"/>
      <c r="GH112" s="528"/>
      <c r="GI112" s="528"/>
      <c r="GJ112" s="528"/>
      <c r="GK112" s="528"/>
      <c r="GL112" s="528"/>
      <c r="GM112" s="528"/>
      <c r="GN112" s="528"/>
    </row>
    <row r="113" spans="1:196" s="543" customFormat="1" ht="12.75" customHeight="1" x14ac:dyDescent="0.25">
      <c r="A113" s="595"/>
      <c r="B113" s="611"/>
      <c r="C113" s="440" t="s">
        <v>2296</v>
      </c>
      <c r="D113" s="440" t="s">
        <v>972</v>
      </c>
      <c r="E113" s="616"/>
      <c r="F113" s="613"/>
      <c r="G113" s="610"/>
      <c r="H113" s="595"/>
      <c r="I113" s="646">
        <v>15.781934837516323</v>
      </c>
      <c r="J113" s="645"/>
      <c r="K113" s="645"/>
      <c r="L113" s="647">
        <v>11.438542070569989</v>
      </c>
      <c r="M113" s="647"/>
      <c r="N113" s="647">
        <v>28.051883572270839</v>
      </c>
      <c r="O113" s="647"/>
      <c r="P113" s="647">
        <v>27.641403293443798</v>
      </c>
      <c r="Q113" s="647"/>
      <c r="R113" s="647">
        <v>20.319820737421065</v>
      </c>
      <c r="S113" s="647"/>
      <c r="T113" s="647">
        <v>15.264963045263514</v>
      </c>
      <c r="U113" s="647"/>
      <c r="V113" s="647">
        <v>6.0694661491152893</v>
      </c>
      <c r="W113" s="528"/>
      <c r="X113" s="597"/>
      <c r="Y113" s="528"/>
      <c r="Z113" s="528"/>
      <c r="AA113" s="528"/>
      <c r="AB113" s="528"/>
      <c r="AC113" s="528"/>
      <c r="AD113" s="528"/>
      <c r="AE113" s="528"/>
      <c r="AF113" s="528"/>
      <c r="AG113" s="528"/>
      <c r="AH113" s="528"/>
      <c r="AI113" s="528"/>
      <c r="AJ113" s="528"/>
      <c r="AK113" s="528"/>
      <c r="AL113" s="528"/>
      <c r="AM113" s="528"/>
      <c r="AN113" s="528"/>
      <c r="AO113" s="528"/>
      <c r="AP113" s="528"/>
      <c r="AQ113" s="528"/>
      <c r="AR113" s="528"/>
      <c r="AS113" s="528"/>
      <c r="AT113" s="528"/>
      <c r="AU113" s="528"/>
      <c r="AV113" s="528"/>
      <c r="AW113" s="528"/>
      <c r="AX113" s="528"/>
      <c r="AY113" s="528"/>
      <c r="AZ113" s="528"/>
      <c r="BA113" s="528"/>
      <c r="BB113" s="528"/>
      <c r="BC113" s="528"/>
      <c r="BD113" s="528"/>
      <c r="BE113" s="528"/>
      <c r="BF113" s="528"/>
      <c r="BG113" s="528"/>
      <c r="BH113" s="528"/>
      <c r="BI113" s="528"/>
      <c r="BJ113" s="528"/>
      <c r="BK113" s="528"/>
      <c r="BL113" s="528"/>
      <c r="BM113" s="528"/>
      <c r="BN113" s="528"/>
      <c r="BO113" s="528"/>
      <c r="BP113" s="528"/>
      <c r="BQ113" s="528"/>
      <c r="BR113" s="528"/>
      <c r="BS113" s="528"/>
      <c r="BT113" s="528"/>
      <c r="BU113" s="528"/>
      <c r="BV113" s="528"/>
      <c r="BW113" s="528"/>
      <c r="BX113" s="528"/>
      <c r="BY113" s="528"/>
      <c r="BZ113" s="528"/>
      <c r="CA113" s="528"/>
      <c r="CB113" s="528"/>
      <c r="CC113" s="528"/>
      <c r="CD113" s="528"/>
      <c r="CE113" s="528"/>
      <c r="CF113" s="528"/>
      <c r="CG113" s="528"/>
      <c r="CH113" s="528"/>
      <c r="CI113" s="528"/>
      <c r="CJ113" s="528"/>
      <c r="CK113" s="528"/>
      <c r="CL113" s="528"/>
      <c r="CM113" s="528"/>
      <c r="CN113" s="528"/>
      <c r="CO113" s="528"/>
      <c r="CP113" s="528"/>
      <c r="CQ113" s="528"/>
      <c r="CR113" s="528"/>
      <c r="CS113" s="528"/>
      <c r="CT113" s="528"/>
      <c r="CU113" s="528"/>
      <c r="CV113" s="528"/>
      <c r="CW113" s="528"/>
      <c r="CX113" s="528"/>
      <c r="CY113" s="528"/>
      <c r="CZ113" s="528"/>
      <c r="DA113" s="528"/>
      <c r="DB113" s="528"/>
      <c r="DC113" s="528"/>
      <c r="DD113" s="528"/>
      <c r="DE113" s="528"/>
      <c r="DF113" s="528"/>
      <c r="DG113" s="528"/>
      <c r="DH113" s="528"/>
      <c r="DI113" s="528"/>
      <c r="DJ113" s="528"/>
      <c r="DK113" s="528"/>
      <c r="DL113" s="528"/>
      <c r="DM113" s="528"/>
      <c r="DN113" s="528"/>
      <c r="DO113" s="528"/>
      <c r="DP113" s="528"/>
      <c r="DQ113" s="528"/>
      <c r="DR113" s="528"/>
      <c r="DS113" s="528"/>
      <c r="DT113" s="528"/>
      <c r="DU113" s="528"/>
      <c r="DV113" s="528"/>
      <c r="DW113" s="528"/>
      <c r="DX113" s="528"/>
      <c r="DY113" s="528"/>
      <c r="DZ113" s="528"/>
      <c r="EA113" s="528"/>
      <c r="EB113" s="528"/>
      <c r="EC113" s="528"/>
      <c r="ED113" s="528"/>
      <c r="EE113" s="528"/>
      <c r="EF113" s="528"/>
      <c r="EG113" s="528"/>
      <c r="EH113" s="528"/>
      <c r="EI113" s="528"/>
      <c r="EJ113" s="528"/>
      <c r="EK113" s="528"/>
      <c r="EL113" s="528"/>
      <c r="EM113" s="528"/>
      <c r="EN113" s="528"/>
      <c r="EO113" s="528"/>
      <c r="EP113" s="528"/>
      <c r="EQ113" s="528"/>
      <c r="ER113" s="528"/>
      <c r="ES113" s="528"/>
      <c r="ET113" s="528"/>
      <c r="EU113" s="528"/>
      <c r="EV113" s="528"/>
      <c r="EW113" s="528"/>
      <c r="EX113" s="528"/>
      <c r="EY113" s="528"/>
      <c r="EZ113" s="528"/>
      <c r="FA113" s="528"/>
      <c r="FB113" s="528"/>
      <c r="FC113" s="528"/>
      <c r="FD113" s="528"/>
      <c r="FE113" s="528"/>
      <c r="FF113" s="528"/>
      <c r="FG113" s="528"/>
      <c r="FH113" s="528"/>
      <c r="FI113" s="528"/>
      <c r="FJ113" s="528"/>
      <c r="FK113" s="528"/>
      <c r="FL113" s="528"/>
      <c r="FM113" s="528"/>
      <c r="FN113" s="528"/>
      <c r="FO113" s="528"/>
      <c r="FP113" s="528"/>
      <c r="FQ113" s="528"/>
      <c r="FR113" s="528"/>
      <c r="FS113" s="528"/>
      <c r="FT113" s="528"/>
      <c r="FU113" s="528"/>
      <c r="FV113" s="528"/>
      <c r="FW113" s="528"/>
      <c r="FX113" s="528"/>
      <c r="FY113" s="528"/>
      <c r="FZ113" s="528"/>
      <c r="GA113" s="528"/>
      <c r="GB113" s="528"/>
      <c r="GC113" s="528"/>
      <c r="GD113" s="528"/>
      <c r="GE113" s="528"/>
      <c r="GF113" s="528"/>
      <c r="GG113" s="528"/>
      <c r="GH113" s="528"/>
      <c r="GI113" s="528"/>
      <c r="GJ113" s="528"/>
      <c r="GK113" s="528"/>
      <c r="GL113" s="528"/>
      <c r="GM113" s="528"/>
      <c r="GN113" s="528"/>
    </row>
    <row r="114" spans="1:196" s="543" customFormat="1" ht="12.75" customHeight="1" x14ac:dyDescent="0.25">
      <c r="A114" s="595"/>
      <c r="B114" s="611"/>
      <c r="C114" s="440" t="s">
        <v>2299</v>
      </c>
      <c r="D114" s="440" t="s">
        <v>2358</v>
      </c>
      <c r="E114" s="616"/>
      <c r="F114" s="613"/>
      <c r="G114" s="595"/>
      <c r="H114" s="595"/>
      <c r="I114" s="646">
        <v>16.684241418562308</v>
      </c>
      <c r="J114" s="645"/>
      <c r="K114" s="645"/>
      <c r="L114" s="629" t="s">
        <v>2406</v>
      </c>
      <c r="M114" s="629"/>
      <c r="N114" s="629" t="s">
        <v>2406</v>
      </c>
      <c r="O114" s="647"/>
      <c r="P114" s="647">
        <v>30.021531836358044</v>
      </c>
      <c r="Q114" s="647"/>
      <c r="R114" s="647">
        <v>20.23073064704899</v>
      </c>
      <c r="S114" s="647"/>
      <c r="T114" s="647">
        <v>16.011720998377896</v>
      </c>
      <c r="U114" s="647"/>
      <c r="V114" s="647">
        <v>7.5607220489556752</v>
      </c>
      <c r="W114" s="528"/>
      <c r="X114" s="597"/>
      <c r="Y114" s="528"/>
      <c r="Z114" s="528"/>
      <c r="AA114" s="528"/>
      <c r="AB114" s="528"/>
      <c r="AC114" s="528"/>
      <c r="AD114" s="528"/>
      <c r="AE114" s="528"/>
      <c r="AF114" s="528"/>
      <c r="AG114" s="528"/>
      <c r="AH114" s="528"/>
      <c r="AI114" s="528"/>
      <c r="AJ114" s="528"/>
      <c r="AK114" s="528"/>
      <c r="AL114" s="528"/>
      <c r="AM114" s="528"/>
      <c r="AN114" s="528"/>
      <c r="AO114" s="528"/>
      <c r="AP114" s="528"/>
      <c r="AQ114" s="528"/>
      <c r="AR114" s="528"/>
      <c r="AS114" s="528"/>
      <c r="AT114" s="528"/>
      <c r="AU114" s="528"/>
      <c r="AV114" s="528"/>
      <c r="AW114" s="528"/>
      <c r="AX114" s="528"/>
      <c r="AY114" s="528"/>
      <c r="AZ114" s="528"/>
      <c r="BA114" s="528"/>
      <c r="BB114" s="528"/>
      <c r="BC114" s="528"/>
      <c r="BD114" s="528"/>
      <c r="BE114" s="528"/>
      <c r="BF114" s="528"/>
      <c r="BG114" s="528"/>
      <c r="BH114" s="528"/>
      <c r="BI114" s="528"/>
      <c r="BJ114" s="528"/>
      <c r="BK114" s="528"/>
      <c r="BL114" s="528"/>
      <c r="BM114" s="528"/>
      <c r="BN114" s="528"/>
      <c r="BO114" s="528"/>
      <c r="BP114" s="528"/>
      <c r="BQ114" s="528"/>
      <c r="BR114" s="528"/>
      <c r="BS114" s="528"/>
      <c r="BT114" s="528"/>
      <c r="BU114" s="528"/>
      <c r="BV114" s="528"/>
      <c r="BW114" s="528"/>
      <c r="BX114" s="528"/>
      <c r="BY114" s="528"/>
      <c r="BZ114" s="528"/>
      <c r="CA114" s="528"/>
      <c r="CB114" s="528"/>
      <c r="CC114" s="528"/>
      <c r="CD114" s="528"/>
      <c r="CE114" s="528"/>
      <c r="CF114" s="528"/>
      <c r="CG114" s="528"/>
      <c r="CH114" s="528"/>
      <c r="CI114" s="528"/>
      <c r="CJ114" s="528"/>
      <c r="CK114" s="528"/>
      <c r="CL114" s="528"/>
      <c r="CM114" s="528"/>
      <c r="CN114" s="528"/>
      <c r="CO114" s="528"/>
      <c r="CP114" s="528"/>
      <c r="CQ114" s="528"/>
      <c r="CR114" s="528"/>
      <c r="CS114" s="528"/>
      <c r="CT114" s="528"/>
      <c r="CU114" s="528"/>
      <c r="CV114" s="528"/>
      <c r="CW114" s="528"/>
      <c r="CX114" s="528"/>
      <c r="CY114" s="528"/>
      <c r="CZ114" s="528"/>
      <c r="DA114" s="528"/>
      <c r="DB114" s="528"/>
      <c r="DC114" s="528"/>
      <c r="DD114" s="528"/>
      <c r="DE114" s="528"/>
      <c r="DF114" s="528"/>
      <c r="DG114" s="528"/>
      <c r="DH114" s="528"/>
      <c r="DI114" s="528"/>
      <c r="DJ114" s="528"/>
      <c r="DK114" s="528"/>
      <c r="DL114" s="528"/>
      <c r="DM114" s="528"/>
      <c r="DN114" s="528"/>
      <c r="DO114" s="528"/>
      <c r="DP114" s="528"/>
      <c r="DQ114" s="528"/>
      <c r="DR114" s="528"/>
      <c r="DS114" s="528"/>
      <c r="DT114" s="528"/>
      <c r="DU114" s="528"/>
      <c r="DV114" s="528"/>
      <c r="DW114" s="528"/>
      <c r="DX114" s="528"/>
      <c r="DY114" s="528"/>
      <c r="DZ114" s="528"/>
      <c r="EA114" s="528"/>
      <c r="EB114" s="528"/>
      <c r="EC114" s="528"/>
      <c r="ED114" s="528"/>
      <c r="EE114" s="528"/>
      <c r="EF114" s="528"/>
      <c r="EG114" s="528"/>
      <c r="EH114" s="528"/>
      <c r="EI114" s="528"/>
      <c r="EJ114" s="528"/>
      <c r="EK114" s="528"/>
      <c r="EL114" s="528"/>
      <c r="EM114" s="528"/>
      <c r="EN114" s="528"/>
      <c r="EO114" s="528"/>
      <c r="EP114" s="528"/>
      <c r="EQ114" s="528"/>
      <c r="ER114" s="528"/>
      <c r="ES114" s="528"/>
      <c r="ET114" s="528"/>
      <c r="EU114" s="528"/>
      <c r="EV114" s="528"/>
      <c r="EW114" s="528"/>
      <c r="EX114" s="528"/>
      <c r="EY114" s="528"/>
      <c r="EZ114" s="528"/>
      <c r="FA114" s="528"/>
      <c r="FB114" s="528"/>
      <c r="FC114" s="528"/>
      <c r="FD114" s="528"/>
      <c r="FE114" s="528"/>
      <c r="FF114" s="528"/>
      <c r="FG114" s="528"/>
      <c r="FH114" s="528"/>
      <c r="FI114" s="528"/>
      <c r="FJ114" s="528"/>
      <c r="FK114" s="528"/>
      <c r="FL114" s="528"/>
      <c r="FM114" s="528"/>
      <c r="FN114" s="528"/>
      <c r="FO114" s="528"/>
      <c r="FP114" s="528"/>
      <c r="FQ114" s="528"/>
      <c r="FR114" s="528"/>
      <c r="FS114" s="528"/>
      <c r="FT114" s="528"/>
      <c r="FU114" s="528"/>
      <c r="FV114" s="528"/>
      <c r="FW114" s="528"/>
      <c r="FX114" s="528"/>
      <c r="FY114" s="528"/>
      <c r="FZ114" s="528"/>
      <c r="GA114" s="528"/>
      <c r="GB114" s="528"/>
      <c r="GC114" s="528"/>
      <c r="GD114" s="528"/>
      <c r="GE114" s="528"/>
      <c r="GF114" s="528"/>
      <c r="GG114" s="528"/>
      <c r="GH114" s="528"/>
      <c r="GI114" s="528"/>
      <c r="GJ114" s="528"/>
      <c r="GK114" s="528"/>
      <c r="GL114" s="528"/>
      <c r="GM114" s="528"/>
      <c r="GN114" s="528"/>
    </row>
    <row r="115" spans="1:196" s="543" customFormat="1" ht="12.75" customHeight="1" x14ac:dyDescent="0.25">
      <c r="A115" s="595"/>
      <c r="B115" s="611"/>
      <c r="C115" s="440" t="s">
        <v>2304</v>
      </c>
      <c r="D115" s="440" t="s">
        <v>2359</v>
      </c>
      <c r="E115" s="616"/>
      <c r="F115" s="613"/>
      <c r="G115" s="595"/>
      <c r="H115" s="595"/>
      <c r="I115" s="646">
        <v>12.13734289560953</v>
      </c>
      <c r="J115" s="645"/>
      <c r="K115" s="645"/>
      <c r="L115" s="647">
        <v>8.6927449013707783</v>
      </c>
      <c r="M115" s="647"/>
      <c r="N115" s="647">
        <v>23.239293687842501</v>
      </c>
      <c r="O115" s="647"/>
      <c r="P115" s="647">
        <v>20.755305867665417</v>
      </c>
      <c r="Q115" s="647"/>
      <c r="R115" s="647">
        <v>14.036372513120957</v>
      </c>
      <c r="S115" s="647"/>
      <c r="T115" s="647">
        <v>12.258347978910368</v>
      </c>
      <c r="U115" s="647"/>
      <c r="V115" s="647">
        <v>4.8259537222232414</v>
      </c>
      <c r="W115" s="528"/>
      <c r="X115" s="597"/>
      <c r="Y115" s="528"/>
      <c r="Z115" s="528"/>
      <c r="AA115" s="528"/>
      <c r="AB115" s="528"/>
      <c r="AC115" s="528"/>
      <c r="AD115" s="528"/>
      <c r="AE115" s="528"/>
      <c r="AF115" s="528"/>
      <c r="AG115" s="528"/>
      <c r="AH115" s="528"/>
      <c r="AI115" s="528"/>
      <c r="AJ115" s="528"/>
      <c r="AK115" s="528"/>
      <c r="AL115" s="528"/>
      <c r="AM115" s="528"/>
      <c r="AN115" s="528"/>
      <c r="AO115" s="528"/>
      <c r="AP115" s="528"/>
      <c r="AQ115" s="528"/>
      <c r="AR115" s="528"/>
      <c r="AS115" s="528"/>
      <c r="AT115" s="528"/>
      <c r="AU115" s="528"/>
      <c r="AV115" s="528"/>
      <c r="AW115" s="528"/>
      <c r="AX115" s="528"/>
      <c r="AY115" s="528"/>
      <c r="AZ115" s="528"/>
      <c r="BA115" s="528"/>
      <c r="BB115" s="528"/>
      <c r="BC115" s="528"/>
      <c r="BD115" s="528"/>
      <c r="BE115" s="528"/>
      <c r="BF115" s="528"/>
      <c r="BG115" s="528"/>
      <c r="BH115" s="528"/>
      <c r="BI115" s="528"/>
      <c r="BJ115" s="528"/>
      <c r="BK115" s="528"/>
      <c r="BL115" s="528"/>
      <c r="BM115" s="528"/>
      <c r="BN115" s="528"/>
      <c r="BO115" s="528"/>
      <c r="BP115" s="528"/>
      <c r="BQ115" s="528"/>
      <c r="BR115" s="528"/>
      <c r="BS115" s="528"/>
      <c r="BT115" s="528"/>
      <c r="BU115" s="528"/>
      <c r="BV115" s="528"/>
      <c r="BW115" s="528"/>
      <c r="BX115" s="528"/>
      <c r="BY115" s="528"/>
      <c r="BZ115" s="528"/>
      <c r="CA115" s="528"/>
      <c r="CB115" s="528"/>
      <c r="CC115" s="528"/>
      <c r="CD115" s="528"/>
      <c r="CE115" s="528"/>
      <c r="CF115" s="528"/>
      <c r="CG115" s="528"/>
      <c r="CH115" s="528"/>
      <c r="CI115" s="528"/>
      <c r="CJ115" s="528"/>
      <c r="CK115" s="528"/>
      <c r="CL115" s="528"/>
      <c r="CM115" s="528"/>
      <c r="CN115" s="528"/>
      <c r="CO115" s="528"/>
      <c r="CP115" s="528"/>
      <c r="CQ115" s="528"/>
      <c r="CR115" s="528"/>
      <c r="CS115" s="528"/>
      <c r="CT115" s="528"/>
      <c r="CU115" s="528"/>
      <c r="CV115" s="528"/>
      <c r="CW115" s="528"/>
      <c r="CX115" s="528"/>
      <c r="CY115" s="528"/>
      <c r="CZ115" s="528"/>
      <c r="DA115" s="528"/>
      <c r="DB115" s="528"/>
      <c r="DC115" s="528"/>
      <c r="DD115" s="528"/>
      <c r="DE115" s="528"/>
      <c r="DF115" s="528"/>
      <c r="DG115" s="528"/>
      <c r="DH115" s="528"/>
      <c r="DI115" s="528"/>
      <c r="DJ115" s="528"/>
      <c r="DK115" s="528"/>
      <c r="DL115" s="528"/>
      <c r="DM115" s="528"/>
      <c r="DN115" s="528"/>
      <c r="DO115" s="528"/>
      <c r="DP115" s="528"/>
      <c r="DQ115" s="528"/>
      <c r="DR115" s="528"/>
      <c r="DS115" s="528"/>
      <c r="DT115" s="528"/>
      <c r="DU115" s="528"/>
      <c r="DV115" s="528"/>
      <c r="DW115" s="528"/>
      <c r="DX115" s="528"/>
      <c r="DY115" s="528"/>
      <c r="DZ115" s="528"/>
      <c r="EA115" s="528"/>
      <c r="EB115" s="528"/>
      <c r="EC115" s="528"/>
      <c r="ED115" s="528"/>
      <c r="EE115" s="528"/>
      <c r="EF115" s="528"/>
      <c r="EG115" s="528"/>
      <c r="EH115" s="528"/>
      <c r="EI115" s="528"/>
      <c r="EJ115" s="528"/>
      <c r="EK115" s="528"/>
      <c r="EL115" s="528"/>
      <c r="EM115" s="528"/>
      <c r="EN115" s="528"/>
      <c r="EO115" s="528"/>
      <c r="EP115" s="528"/>
      <c r="EQ115" s="528"/>
      <c r="ER115" s="528"/>
      <c r="ES115" s="528"/>
      <c r="ET115" s="528"/>
      <c r="EU115" s="528"/>
      <c r="EV115" s="528"/>
      <c r="EW115" s="528"/>
      <c r="EX115" s="528"/>
      <c r="EY115" s="528"/>
      <c r="EZ115" s="528"/>
      <c r="FA115" s="528"/>
      <c r="FB115" s="528"/>
      <c r="FC115" s="528"/>
      <c r="FD115" s="528"/>
      <c r="FE115" s="528"/>
      <c r="FF115" s="528"/>
      <c r="FG115" s="528"/>
      <c r="FH115" s="528"/>
      <c r="FI115" s="528"/>
      <c r="FJ115" s="528"/>
      <c r="FK115" s="528"/>
      <c r="FL115" s="528"/>
      <c r="FM115" s="528"/>
      <c r="FN115" s="528"/>
      <c r="FO115" s="528"/>
      <c r="FP115" s="528"/>
      <c r="FQ115" s="528"/>
      <c r="FR115" s="528"/>
      <c r="FS115" s="528"/>
      <c r="FT115" s="528"/>
      <c r="FU115" s="528"/>
      <c r="FV115" s="528"/>
      <c r="FW115" s="528"/>
      <c r="FX115" s="528"/>
      <c r="FY115" s="528"/>
      <c r="FZ115" s="528"/>
      <c r="GA115" s="528"/>
      <c r="GB115" s="528"/>
      <c r="GC115" s="528"/>
      <c r="GD115" s="528"/>
      <c r="GE115" s="528"/>
      <c r="GF115" s="528"/>
      <c r="GG115" s="528"/>
      <c r="GH115" s="528"/>
      <c r="GI115" s="528"/>
      <c r="GJ115" s="528"/>
      <c r="GK115" s="528"/>
      <c r="GL115" s="528"/>
      <c r="GM115" s="528"/>
      <c r="GN115" s="528"/>
    </row>
    <row r="116" spans="1:196" s="543" customFormat="1" ht="12.75" customHeight="1" x14ac:dyDescent="0.25">
      <c r="A116" s="595"/>
      <c r="B116" s="611"/>
      <c r="C116" s="440" t="s">
        <v>2311</v>
      </c>
      <c r="D116" s="440" t="s">
        <v>2360</v>
      </c>
      <c r="E116" s="616"/>
      <c r="F116" s="613"/>
      <c r="G116" s="595"/>
      <c r="H116" s="595"/>
      <c r="I116" s="646">
        <v>12.965752752974792</v>
      </c>
      <c r="J116" s="645"/>
      <c r="K116" s="645"/>
      <c r="L116" s="647">
        <v>10.774203478528552</v>
      </c>
      <c r="M116" s="647"/>
      <c r="N116" s="647">
        <v>20.672162333544705</v>
      </c>
      <c r="O116" s="647"/>
      <c r="P116" s="647">
        <v>24.168252172571606</v>
      </c>
      <c r="Q116" s="647"/>
      <c r="R116" s="647">
        <v>16.247506931945324</v>
      </c>
      <c r="S116" s="647"/>
      <c r="T116" s="647">
        <v>11.489151873767259</v>
      </c>
      <c r="U116" s="647"/>
      <c r="V116" s="647">
        <v>4.9470705376794886</v>
      </c>
      <c r="W116" s="528"/>
      <c r="X116" s="597"/>
      <c r="Y116" s="528"/>
      <c r="Z116" s="528"/>
      <c r="AA116" s="528"/>
      <c r="AB116" s="528"/>
      <c r="AC116" s="528"/>
      <c r="AD116" s="528"/>
      <c r="AE116" s="528"/>
      <c r="AF116" s="528"/>
      <c r="AG116" s="528"/>
      <c r="AH116" s="528"/>
      <c r="AI116" s="528"/>
      <c r="AJ116" s="528"/>
      <c r="AK116" s="528"/>
      <c r="AL116" s="528"/>
      <c r="AM116" s="528"/>
      <c r="AN116" s="528"/>
      <c r="AO116" s="528"/>
      <c r="AP116" s="528"/>
      <c r="AQ116" s="528"/>
      <c r="AR116" s="528"/>
      <c r="AS116" s="528"/>
      <c r="AT116" s="528"/>
      <c r="AU116" s="528"/>
      <c r="AV116" s="528"/>
      <c r="AW116" s="528"/>
      <c r="AX116" s="528"/>
      <c r="AY116" s="528"/>
      <c r="AZ116" s="528"/>
      <c r="BA116" s="528"/>
      <c r="BB116" s="528"/>
      <c r="BC116" s="528"/>
      <c r="BD116" s="528"/>
      <c r="BE116" s="528"/>
      <c r="BF116" s="528"/>
      <c r="BG116" s="528"/>
      <c r="BH116" s="528"/>
      <c r="BI116" s="528"/>
      <c r="BJ116" s="528"/>
      <c r="BK116" s="528"/>
      <c r="BL116" s="528"/>
      <c r="BM116" s="528"/>
      <c r="BN116" s="528"/>
      <c r="BO116" s="528"/>
      <c r="BP116" s="528"/>
      <c r="BQ116" s="528"/>
      <c r="BR116" s="528"/>
      <c r="BS116" s="528"/>
      <c r="BT116" s="528"/>
      <c r="BU116" s="528"/>
      <c r="BV116" s="528"/>
      <c r="BW116" s="528"/>
      <c r="BX116" s="528"/>
      <c r="BY116" s="528"/>
      <c r="BZ116" s="528"/>
      <c r="CA116" s="528"/>
      <c r="CB116" s="528"/>
      <c r="CC116" s="528"/>
      <c r="CD116" s="528"/>
      <c r="CE116" s="528"/>
      <c r="CF116" s="528"/>
      <c r="CG116" s="528"/>
      <c r="CH116" s="528"/>
      <c r="CI116" s="528"/>
      <c r="CJ116" s="528"/>
      <c r="CK116" s="528"/>
      <c r="CL116" s="528"/>
      <c r="CM116" s="528"/>
      <c r="CN116" s="528"/>
      <c r="CO116" s="528"/>
      <c r="CP116" s="528"/>
      <c r="CQ116" s="528"/>
      <c r="CR116" s="528"/>
      <c r="CS116" s="528"/>
      <c r="CT116" s="528"/>
      <c r="CU116" s="528"/>
      <c r="CV116" s="528"/>
      <c r="CW116" s="528"/>
      <c r="CX116" s="528"/>
      <c r="CY116" s="528"/>
      <c r="CZ116" s="528"/>
      <c r="DA116" s="528"/>
      <c r="DB116" s="528"/>
      <c r="DC116" s="528"/>
      <c r="DD116" s="528"/>
      <c r="DE116" s="528"/>
      <c r="DF116" s="528"/>
      <c r="DG116" s="528"/>
      <c r="DH116" s="528"/>
      <c r="DI116" s="528"/>
      <c r="DJ116" s="528"/>
      <c r="DK116" s="528"/>
      <c r="DL116" s="528"/>
      <c r="DM116" s="528"/>
      <c r="DN116" s="528"/>
      <c r="DO116" s="528"/>
      <c r="DP116" s="528"/>
      <c r="DQ116" s="528"/>
      <c r="DR116" s="528"/>
      <c r="DS116" s="528"/>
      <c r="DT116" s="528"/>
      <c r="DU116" s="528"/>
      <c r="DV116" s="528"/>
      <c r="DW116" s="528"/>
      <c r="DX116" s="528"/>
      <c r="DY116" s="528"/>
      <c r="DZ116" s="528"/>
      <c r="EA116" s="528"/>
      <c r="EB116" s="528"/>
      <c r="EC116" s="528"/>
      <c r="ED116" s="528"/>
      <c r="EE116" s="528"/>
      <c r="EF116" s="528"/>
      <c r="EG116" s="528"/>
      <c r="EH116" s="528"/>
      <c r="EI116" s="528"/>
      <c r="EJ116" s="528"/>
      <c r="EK116" s="528"/>
      <c r="EL116" s="528"/>
      <c r="EM116" s="528"/>
      <c r="EN116" s="528"/>
      <c r="EO116" s="528"/>
      <c r="EP116" s="528"/>
      <c r="EQ116" s="528"/>
      <c r="ER116" s="528"/>
      <c r="ES116" s="528"/>
      <c r="ET116" s="528"/>
      <c r="EU116" s="528"/>
      <c r="EV116" s="528"/>
      <c r="EW116" s="528"/>
      <c r="EX116" s="528"/>
      <c r="EY116" s="528"/>
      <c r="EZ116" s="528"/>
      <c r="FA116" s="528"/>
      <c r="FB116" s="528"/>
      <c r="FC116" s="528"/>
      <c r="FD116" s="528"/>
      <c r="FE116" s="528"/>
      <c r="FF116" s="528"/>
      <c r="FG116" s="528"/>
      <c r="FH116" s="528"/>
      <c r="FI116" s="528"/>
      <c r="FJ116" s="528"/>
      <c r="FK116" s="528"/>
      <c r="FL116" s="528"/>
      <c r="FM116" s="528"/>
      <c r="FN116" s="528"/>
      <c r="FO116" s="528"/>
      <c r="FP116" s="528"/>
      <c r="FQ116" s="528"/>
      <c r="FR116" s="528"/>
      <c r="FS116" s="528"/>
      <c r="FT116" s="528"/>
      <c r="FU116" s="528"/>
      <c r="FV116" s="528"/>
      <c r="FW116" s="528"/>
      <c r="FX116" s="528"/>
      <c r="FY116" s="528"/>
      <c r="FZ116" s="528"/>
      <c r="GA116" s="528"/>
      <c r="GB116" s="528"/>
      <c r="GC116" s="528"/>
      <c r="GD116" s="528"/>
      <c r="GE116" s="528"/>
      <c r="GF116" s="528"/>
      <c r="GG116" s="528"/>
      <c r="GH116" s="528"/>
      <c r="GI116" s="528"/>
      <c r="GJ116" s="528"/>
      <c r="GK116" s="528"/>
      <c r="GL116" s="528"/>
      <c r="GM116" s="528"/>
      <c r="GN116" s="528"/>
    </row>
    <row r="117" spans="1:196" s="543" customFormat="1" ht="6.75" customHeight="1" x14ac:dyDescent="0.25">
      <c r="A117" s="595"/>
      <c r="B117" s="611"/>
      <c r="C117" s="440"/>
      <c r="D117" s="440"/>
      <c r="E117" s="616"/>
      <c r="F117" s="613"/>
      <c r="G117" s="595"/>
      <c r="H117" s="595"/>
      <c r="I117" s="646"/>
      <c r="J117" s="645"/>
      <c r="K117" s="645"/>
      <c r="L117" s="647"/>
      <c r="M117" s="647"/>
      <c r="N117" s="647"/>
      <c r="O117" s="647"/>
      <c r="P117" s="647"/>
      <c r="Q117" s="647"/>
      <c r="R117" s="647"/>
      <c r="S117" s="647"/>
      <c r="T117" s="647"/>
      <c r="U117" s="647"/>
      <c r="V117" s="647"/>
      <c r="W117" s="528"/>
    </row>
    <row r="118" spans="1:196" s="543" customFormat="1" ht="12.75" customHeight="1" x14ac:dyDescent="0.25">
      <c r="A118" s="595"/>
      <c r="B118" s="611" t="s">
        <v>1099</v>
      </c>
      <c r="C118" s="440"/>
      <c r="D118" s="440"/>
      <c r="E118" s="616"/>
      <c r="F118" s="613"/>
      <c r="G118" s="595"/>
      <c r="H118" s="595"/>
      <c r="I118" s="642">
        <v>22.385038223722656</v>
      </c>
      <c r="J118" s="645"/>
      <c r="K118" s="645"/>
      <c r="L118" s="644">
        <v>14.833309940829277</v>
      </c>
      <c r="M118" s="644"/>
      <c r="N118" s="644">
        <v>34.244998744454676</v>
      </c>
      <c r="O118" s="644"/>
      <c r="P118" s="644">
        <v>38.503640949978582</v>
      </c>
      <c r="Q118" s="644"/>
      <c r="R118" s="644">
        <v>27.825341451919638</v>
      </c>
      <c r="S118" s="644"/>
      <c r="T118" s="644">
        <v>22.175005608023127</v>
      </c>
      <c r="U118" s="644"/>
      <c r="V118" s="644">
        <v>11.603045720547875</v>
      </c>
      <c r="W118" s="528"/>
    </row>
    <row r="119" spans="1:196" s="543" customFormat="1" ht="6.75" customHeight="1" x14ac:dyDescent="0.25">
      <c r="A119" s="595"/>
      <c r="B119" s="611"/>
      <c r="C119" s="440"/>
      <c r="D119" s="440"/>
      <c r="E119" s="616"/>
      <c r="F119" s="613"/>
      <c r="G119" s="595"/>
      <c r="H119" s="595"/>
      <c r="I119" s="646"/>
      <c r="J119" s="645"/>
      <c r="K119" s="645"/>
      <c r="L119" s="647"/>
      <c r="M119" s="647"/>
      <c r="N119" s="647"/>
      <c r="O119" s="647"/>
      <c r="P119" s="647"/>
      <c r="Q119" s="647"/>
      <c r="R119" s="647"/>
      <c r="S119" s="647"/>
      <c r="T119" s="647"/>
      <c r="U119" s="647"/>
      <c r="V119" s="647"/>
      <c r="W119" s="528"/>
    </row>
    <row r="120" spans="1:196" s="543" customFormat="1" ht="12.75" customHeight="1" x14ac:dyDescent="0.25">
      <c r="A120" s="595"/>
      <c r="B120" s="611"/>
      <c r="C120" s="440" t="s">
        <v>2164</v>
      </c>
      <c r="D120" s="440" t="s">
        <v>2361</v>
      </c>
      <c r="E120" s="616"/>
      <c r="F120" s="613"/>
      <c r="G120" s="595"/>
      <c r="H120" s="595"/>
      <c r="I120" s="646">
        <v>33.565497207811383</v>
      </c>
      <c r="J120" s="645"/>
      <c r="K120" s="645"/>
      <c r="L120" s="647">
        <v>23.835029459025172</v>
      </c>
      <c r="M120" s="647"/>
      <c r="N120" s="647">
        <v>43.142043142043136</v>
      </c>
      <c r="O120" s="647"/>
      <c r="P120" s="647">
        <v>58.742119021989851</v>
      </c>
      <c r="Q120" s="647"/>
      <c r="R120" s="647">
        <v>44.759418127564345</v>
      </c>
      <c r="S120" s="647"/>
      <c r="T120" s="647">
        <v>34.880894506562953</v>
      </c>
      <c r="U120" s="647"/>
      <c r="V120" s="647">
        <v>15.911117207324601</v>
      </c>
      <c r="W120" s="528"/>
      <c r="X120" s="597"/>
    </row>
    <row r="121" spans="1:196" s="543" customFormat="1" ht="12.75" customHeight="1" x14ac:dyDescent="0.25">
      <c r="A121" s="595"/>
      <c r="B121" s="611"/>
      <c r="C121" s="440" t="s">
        <v>2165</v>
      </c>
      <c r="D121" s="440" t="s">
        <v>2166</v>
      </c>
      <c r="E121" s="616"/>
      <c r="F121" s="613"/>
      <c r="G121" s="595"/>
      <c r="H121" s="595"/>
      <c r="I121" s="646">
        <v>19.640624441463356</v>
      </c>
      <c r="J121" s="645"/>
      <c r="K121" s="645"/>
      <c r="L121" s="647">
        <v>8.3189452205305283</v>
      </c>
      <c r="M121" s="647"/>
      <c r="N121" s="647">
        <v>29.32472423997848</v>
      </c>
      <c r="O121" s="647"/>
      <c r="P121" s="647">
        <v>36.070478723404257</v>
      </c>
      <c r="Q121" s="647"/>
      <c r="R121" s="647">
        <v>24.103002196729314</v>
      </c>
      <c r="S121" s="647"/>
      <c r="T121" s="647">
        <v>20.365806200544817</v>
      </c>
      <c r="U121" s="647"/>
      <c r="V121" s="647">
        <v>10.074925438277443</v>
      </c>
      <c r="W121" s="528"/>
      <c r="X121" s="597"/>
    </row>
    <row r="122" spans="1:196" s="543" customFormat="1" ht="12.75" customHeight="1" x14ac:dyDescent="0.25">
      <c r="A122" s="595"/>
      <c r="B122" s="611"/>
      <c r="C122" s="440" t="s">
        <v>2167</v>
      </c>
      <c r="D122" s="440" t="s">
        <v>2168</v>
      </c>
      <c r="E122" s="616"/>
      <c r="F122" s="613"/>
      <c r="G122" s="595"/>
      <c r="H122" s="595"/>
      <c r="I122" s="646">
        <v>21.628775448647932</v>
      </c>
      <c r="J122" s="645"/>
      <c r="K122" s="645"/>
      <c r="L122" s="647">
        <v>13.168724279835391</v>
      </c>
      <c r="M122" s="647"/>
      <c r="N122" s="647">
        <v>35.135135135135137</v>
      </c>
      <c r="O122" s="647"/>
      <c r="P122" s="647">
        <v>35.817750855938897</v>
      </c>
      <c r="Q122" s="647"/>
      <c r="R122" s="647">
        <v>29.926209346816073</v>
      </c>
      <c r="S122" s="647"/>
      <c r="T122" s="647">
        <v>21.346685992884439</v>
      </c>
      <c r="U122" s="647"/>
      <c r="V122" s="647">
        <v>9.6996610961785681</v>
      </c>
      <c r="W122" s="528"/>
      <c r="X122" s="597"/>
    </row>
    <row r="123" spans="1:196" s="543" customFormat="1" ht="12.75" customHeight="1" x14ac:dyDescent="0.25">
      <c r="A123" s="595"/>
      <c r="B123" s="611"/>
      <c r="C123" s="440" t="s">
        <v>2169</v>
      </c>
      <c r="D123" s="440" t="s">
        <v>2170</v>
      </c>
      <c r="E123" s="616"/>
      <c r="F123" s="613"/>
      <c r="G123" s="595"/>
      <c r="H123" s="595"/>
      <c r="I123" s="646">
        <v>25.261745615277469</v>
      </c>
      <c r="J123" s="645"/>
      <c r="K123" s="645"/>
      <c r="L123" s="647">
        <v>8.9797478028276654</v>
      </c>
      <c r="M123" s="647"/>
      <c r="N123" s="647">
        <v>29.296875</v>
      </c>
      <c r="O123" s="647"/>
      <c r="P123" s="647">
        <v>43.729515266517168</v>
      </c>
      <c r="Q123" s="647"/>
      <c r="R123" s="647">
        <v>34.503131277324826</v>
      </c>
      <c r="S123" s="647"/>
      <c r="T123" s="647">
        <v>29.175187457396046</v>
      </c>
      <c r="U123" s="647"/>
      <c r="V123" s="647">
        <v>13.859135224937702</v>
      </c>
      <c r="W123" s="528"/>
      <c r="X123" s="597"/>
    </row>
    <row r="124" spans="1:196" s="543" customFormat="1" ht="12.75" customHeight="1" x14ac:dyDescent="0.25">
      <c r="A124" s="595"/>
      <c r="B124" s="611"/>
      <c r="C124" s="440" t="s">
        <v>2171</v>
      </c>
      <c r="D124" s="440" t="s">
        <v>2172</v>
      </c>
      <c r="E124" s="616"/>
      <c r="F124" s="613"/>
      <c r="G124" s="595"/>
      <c r="H124" s="595"/>
      <c r="I124" s="646">
        <v>22.201220370841067</v>
      </c>
      <c r="J124" s="645"/>
      <c r="K124" s="645"/>
      <c r="L124" s="647">
        <v>14.467184191954836</v>
      </c>
      <c r="M124" s="647"/>
      <c r="N124" s="647">
        <v>32.987171655467314</v>
      </c>
      <c r="O124" s="647"/>
      <c r="P124" s="647">
        <v>43.32609220371711</v>
      </c>
      <c r="Q124" s="647"/>
      <c r="R124" s="647">
        <v>27.916576145991744</v>
      </c>
      <c r="S124" s="647"/>
      <c r="T124" s="647">
        <v>19.782214156079853</v>
      </c>
      <c r="U124" s="647"/>
      <c r="V124" s="647">
        <v>9.4022006897684349</v>
      </c>
      <c r="W124" s="528"/>
      <c r="X124" s="597"/>
    </row>
    <row r="125" spans="1:196" s="543" customFormat="1" ht="12.75" customHeight="1" x14ac:dyDescent="0.25">
      <c r="A125" s="595"/>
      <c r="B125" s="611"/>
      <c r="C125" s="440" t="s">
        <v>2173</v>
      </c>
      <c r="D125" s="440" t="s">
        <v>2174</v>
      </c>
      <c r="E125" s="616"/>
      <c r="F125" s="613"/>
      <c r="G125" s="595"/>
      <c r="H125" s="595"/>
      <c r="I125" s="646">
        <v>16.241226583157879</v>
      </c>
      <c r="J125" s="645"/>
      <c r="K125" s="645"/>
      <c r="L125" s="647">
        <v>12.878787878787879</v>
      </c>
      <c r="M125" s="647"/>
      <c r="N125" s="647">
        <v>17.498565691336776</v>
      </c>
      <c r="O125" s="647"/>
      <c r="P125" s="647">
        <v>26.389130813447135</v>
      </c>
      <c r="Q125" s="647"/>
      <c r="R125" s="647">
        <v>21.704962203427886</v>
      </c>
      <c r="S125" s="647"/>
      <c r="T125" s="647">
        <v>16.858110899925627</v>
      </c>
      <c r="U125" s="647"/>
      <c r="V125" s="647">
        <v>8.9930117997479666</v>
      </c>
      <c r="W125" s="528"/>
      <c r="X125" s="597"/>
    </row>
    <row r="126" spans="1:196" s="543" customFormat="1" ht="12.75" customHeight="1" x14ac:dyDescent="0.25">
      <c r="A126" s="595"/>
      <c r="B126" s="611"/>
      <c r="C126" s="440" t="s">
        <v>2175</v>
      </c>
      <c r="D126" s="440" t="s">
        <v>2362</v>
      </c>
      <c r="E126" s="616"/>
      <c r="F126" s="613"/>
      <c r="G126" s="595"/>
      <c r="H126" s="595"/>
      <c r="I126" s="646">
        <v>11.686125626830613</v>
      </c>
      <c r="J126" s="645"/>
      <c r="K126" s="645"/>
      <c r="L126" s="629" t="s">
        <v>2406</v>
      </c>
      <c r="M126" s="629"/>
      <c r="N126" s="629" t="s">
        <v>2406</v>
      </c>
      <c r="O126" s="647"/>
      <c r="P126" s="647">
        <v>18.518518518518519</v>
      </c>
      <c r="Q126" s="647"/>
      <c r="R126" s="647">
        <v>17.241379310344826</v>
      </c>
      <c r="S126" s="647"/>
      <c r="T126" s="647">
        <v>14.749262536873156</v>
      </c>
      <c r="U126" s="647"/>
      <c r="V126" s="647">
        <v>0</v>
      </c>
      <c r="W126" s="528"/>
      <c r="X126" s="597"/>
    </row>
    <row r="127" spans="1:196" s="543" customFormat="1" ht="12.75" customHeight="1" x14ac:dyDescent="0.25">
      <c r="A127" s="595"/>
      <c r="B127" s="611"/>
      <c r="C127" s="440" t="s">
        <v>2176</v>
      </c>
      <c r="D127" s="440" t="s">
        <v>2177</v>
      </c>
      <c r="E127" s="616"/>
      <c r="F127" s="613"/>
      <c r="G127" s="595"/>
      <c r="H127" s="595"/>
      <c r="I127" s="646">
        <v>25.271308860302852</v>
      </c>
      <c r="J127" s="645"/>
      <c r="K127" s="645"/>
      <c r="L127" s="647">
        <v>15.14089443431936</v>
      </c>
      <c r="M127" s="647"/>
      <c r="N127" s="647">
        <v>39.163328882955057</v>
      </c>
      <c r="O127" s="647"/>
      <c r="P127" s="647">
        <v>43.474611833822912</v>
      </c>
      <c r="Q127" s="647"/>
      <c r="R127" s="647">
        <v>33.58106248279659</v>
      </c>
      <c r="S127" s="647"/>
      <c r="T127" s="647">
        <v>23.976766175874644</v>
      </c>
      <c r="U127" s="647"/>
      <c r="V127" s="647">
        <v>12.190269488153374</v>
      </c>
      <c r="W127" s="528"/>
      <c r="X127" s="597"/>
    </row>
    <row r="128" spans="1:196" s="543" customFormat="1" ht="12.75" customHeight="1" x14ac:dyDescent="0.25">
      <c r="A128" s="595"/>
      <c r="B128" s="611"/>
      <c r="C128" s="440" t="s">
        <v>2178</v>
      </c>
      <c r="D128" s="440" t="s">
        <v>2179</v>
      </c>
      <c r="E128" s="616"/>
      <c r="F128" s="613"/>
      <c r="G128" s="595"/>
      <c r="H128" s="595"/>
      <c r="I128" s="646">
        <v>24.683656697629861</v>
      </c>
      <c r="J128" s="645"/>
      <c r="K128" s="645"/>
      <c r="L128" s="647">
        <v>13.204853675945753</v>
      </c>
      <c r="M128" s="647"/>
      <c r="N128" s="647">
        <v>40.315512708150742</v>
      </c>
      <c r="O128" s="647"/>
      <c r="P128" s="647">
        <v>42.203689663886784</v>
      </c>
      <c r="Q128" s="647"/>
      <c r="R128" s="647">
        <v>32.923513417661667</v>
      </c>
      <c r="S128" s="647"/>
      <c r="T128" s="647">
        <v>23.198723456487052</v>
      </c>
      <c r="U128" s="647"/>
      <c r="V128" s="647">
        <v>12.461177183546701</v>
      </c>
      <c r="W128" s="528"/>
      <c r="X128" s="597"/>
    </row>
    <row r="129" spans="1:24" s="543" customFormat="1" ht="12.75" customHeight="1" x14ac:dyDescent="0.25">
      <c r="A129" s="595"/>
      <c r="B129" s="611"/>
      <c r="C129" s="440" t="s">
        <v>2180</v>
      </c>
      <c r="D129" s="440" t="s">
        <v>2181</v>
      </c>
      <c r="E129" s="616"/>
      <c r="F129" s="613"/>
      <c r="G129" s="595"/>
      <c r="H129" s="595"/>
      <c r="I129" s="646">
        <v>22.730816494215901</v>
      </c>
      <c r="J129" s="645"/>
      <c r="K129" s="645"/>
      <c r="L129" s="647">
        <v>11.412504134965268</v>
      </c>
      <c r="M129" s="647"/>
      <c r="N129" s="647">
        <v>31.273836765827618</v>
      </c>
      <c r="O129" s="647"/>
      <c r="P129" s="647">
        <v>37.922215362906783</v>
      </c>
      <c r="Q129" s="647"/>
      <c r="R129" s="647">
        <v>31.695130136475498</v>
      </c>
      <c r="S129" s="647"/>
      <c r="T129" s="647">
        <v>24.301432755481674</v>
      </c>
      <c r="U129" s="647"/>
      <c r="V129" s="647">
        <v>11.297071129707113</v>
      </c>
      <c r="W129" s="528"/>
      <c r="X129" s="597"/>
    </row>
    <row r="130" spans="1:24" s="543" customFormat="1" ht="12.75" customHeight="1" x14ac:dyDescent="0.25">
      <c r="A130" s="595"/>
      <c r="B130" s="611"/>
      <c r="C130" s="440" t="s">
        <v>2182</v>
      </c>
      <c r="D130" s="440" t="s">
        <v>2183</v>
      </c>
      <c r="E130" s="616"/>
      <c r="F130" s="613"/>
      <c r="G130" s="595"/>
      <c r="H130" s="595"/>
      <c r="I130" s="646">
        <v>26.756174496571411</v>
      </c>
      <c r="J130" s="645"/>
      <c r="K130" s="645"/>
      <c r="L130" s="647">
        <v>18.565792527268506</v>
      </c>
      <c r="M130" s="647"/>
      <c r="N130" s="647">
        <v>37.385844748858446</v>
      </c>
      <c r="O130" s="647"/>
      <c r="P130" s="647">
        <v>48.034486297854869</v>
      </c>
      <c r="Q130" s="647"/>
      <c r="R130" s="647">
        <v>36.968900569426189</v>
      </c>
      <c r="S130" s="647"/>
      <c r="T130" s="647">
        <v>25.568411683793187</v>
      </c>
      <c r="U130" s="647"/>
      <c r="V130" s="647">
        <v>12.201802878629413</v>
      </c>
      <c r="W130" s="528"/>
      <c r="X130" s="597"/>
    </row>
    <row r="131" spans="1:24" s="543" customFormat="1" ht="12.75" customHeight="1" x14ac:dyDescent="0.25">
      <c r="A131" s="595"/>
      <c r="B131" s="611"/>
      <c r="C131" s="440" t="s">
        <v>2184</v>
      </c>
      <c r="D131" s="440" t="s">
        <v>2185</v>
      </c>
      <c r="E131" s="616"/>
      <c r="F131" s="613"/>
      <c r="G131" s="595"/>
      <c r="H131" s="595"/>
      <c r="I131" s="646">
        <v>22.948600107785165</v>
      </c>
      <c r="J131" s="645"/>
      <c r="K131" s="645"/>
      <c r="L131" s="647">
        <v>14.074253821887892</v>
      </c>
      <c r="M131" s="647"/>
      <c r="N131" s="647">
        <v>36.585365853658537</v>
      </c>
      <c r="O131" s="647"/>
      <c r="P131" s="647">
        <v>36.566830576665176</v>
      </c>
      <c r="Q131" s="647"/>
      <c r="R131" s="647">
        <v>28.791234409604851</v>
      </c>
      <c r="S131" s="647"/>
      <c r="T131" s="647">
        <v>24.016421484775915</v>
      </c>
      <c r="U131" s="647"/>
      <c r="V131" s="647">
        <v>12.429728196400021</v>
      </c>
      <c r="W131" s="528"/>
      <c r="X131" s="597"/>
    </row>
    <row r="132" spans="1:24" s="543" customFormat="1" ht="12.75" customHeight="1" x14ac:dyDescent="0.25">
      <c r="A132" s="595"/>
      <c r="B132" s="611"/>
      <c r="C132" s="440" t="s">
        <v>2186</v>
      </c>
      <c r="D132" s="440" t="s">
        <v>2363</v>
      </c>
      <c r="E132" s="616"/>
      <c r="F132" s="613"/>
      <c r="G132" s="595"/>
      <c r="H132" s="595"/>
      <c r="I132" s="646">
        <v>19.938206154185814</v>
      </c>
      <c r="J132" s="645"/>
      <c r="K132" s="645"/>
      <c r="L132" s="647">
        <v>17.310252996005325</v>
      </c>
      <c r="M132" s="647"/>
      <c r="N132" s="647">
        <v>41.796631316281974</v>
      </c>
      <c r="O132" s="647"/>
      <c r="P132" s="647">
        <v>32.131847284799619</v>
      </c>
      <c r="Q132" s="647"/>
      <c r="R132" s="647">
        <v>21.605623381428043</v>
      </c>
      <c r="S132" s="647"/>
      <c r="T132" s="647">
        <v>16.982481229889167</v>
      </c>
      <c r="U132" s="647"/>
      <c r="V132" s="647">
        <v>10.303227910009781</v>
      </c>
      <c r="W132" s="528"/>
      <c r="X132" s="597"/>
    </row>
    <row r="133" spans="1:24" s="543" customFormat="1" ht="12.75" customHeight="1" x14ac:dyDescent="0.25">
      <c r="A133" s="595"/>
      <c r="B133" s="611"/>
      <c r="C133" s="440" t="s">
        <v>2187</v>
      </c>
      <c r="D133" s="440" t="s">
        <v>2188</v>
      </c>
      <c r="E133" s="616"/>
      <c r="F133" s="613"/>
      <c r="G133" s="595"/>
      <c r="H133" s="595"/>
      <c r="I133" s="646">
        <v>24.940176990751638</v>
      </c>
      <c r="J133" s="645"/>
      <c r="K133" s="645"/>
      <c r="L133" s="647">
        <v>18.355184743742551</v>
      </c>
      <c r="M133" s="647"/>
      <c r="N133" s="647">
        <v>43.040610898993407</v>
      </c>
      <c r="O133" s="647"/>
      <c r="P133" s="647">
        <v>46.511627906976742</v>
      </c>
      <c r="Q133" s="647"/>
      <c r="R133" s="647">
        <v>28.777998298837542</v>
      </c>
      <c r="S133" s="647"/>
      <c r="T133" s="647">
        <v>22.045855379188712</v>
      </c>
      <c r="U133" s="647"/>
      <c r="V133" s="647">
        <v>11.690647482014391</v>
      </c>
      <c r="W133" s="528"/>
      <c r="X133" s="597"/>
    </row>
    <row r="134" spans="1:24" s="543" customFormat="1" ht="12.75" customHeight="1" x14ac:dyDescent="0.25">
      <c r="A134" s="595"/>
      <c r="B134" s="611"/>
      <c r="C134" s="440" t="s">
        <v>2189</v>
      </c>
      <c r="D134" s="440" t="s">
        <v>2190</v>
      </c>
      <c r="E134" s="616"/>
      <c r="F134" s="613"/>
      <c r="G134" s="595"/>
      <c r="H134" s="595"/>
      <c r="I134" s="646">
        <v>24.135235412860542</v>
      </c>
      <c r="J134" s="645"/>
      <c r="K134" s="645"/>
      <c r="L134" s="647">
        <v>8.463251670378618</v>
      </c>
      <c r="M134" s="647"/>
      <c r="N134" s="647">
        <v>35.4898336414048</v>
      </c>
      <c r="O134" s="647"/>
      <c r="P134" s="647">
        <v>38.88528839922229</v>
      </c>
      <c r="Q134" s="647"/>
      <c r="R134" s="647">
        <v>31.85035389282103</v>
      </c>
      <c r="S134" s="647"/>
      <c r="T134" s="647">
        <v>27.136198860693941</v>
      </c>
      <c r="U134" s="647"/>
      <c r="V134" s="647">
        <v>12.959841924798047</v>
      </c>
      <c r="W134" s="528"/>
      <c r="X134" s="597"/>
    </row>
    <row r="135" spans="1:24" s="543" customFormat="1" ht="12.75" customHeight="1" x14ac:dyDescent="0.25">
      <c r="A135" s="595"/>
      <c r="B135" s="611"/>
      <c r="C135" s="440" t="s">
        <v>2191</v>
      </c>
      <c r="D135" s="440" t="s">
        <v>2192</v>
      </c>
      <c r="E135" s="616"/>
      <c r="F135" s="613"/>
      <c r="G135" s="595"/>
      <c r="H135" s="595"/>
      <c r="I135" s="646">
        <v>23.102883124790264</v>
      </c>
      <c r="J135" s="645"/>
      <c r="K135" s="645"/>
      <c r="L135" s="647">
        <v>18.391787852865697</v>
      </c>
      <c r="M135" s="647"/>
      <c r="N135" s="647">
        <v>38.754325259515568</v>
      </c>
      <c r="O135" s="647"/>
      <c r="P135" s="647">
        <v>40.580489115829081</v>
      </c>
      <c r="Q135" s="647"/>
      <c r="R135" s="647">
        <v>30.656934306569344</v>
      </c>
      <c r="S135" s="647"/>
      <c r="T135" s="647">
        <v>21.062392369850311</v>
      </c>
      <c r="U135" s="647"/>
      <c r="V135" s="647">
        <v>9.1972225606042155</v>
      </c>
      <c r="W135" s="528"/>
      <c r="X135" s="597"/>
    </row>
    <row r="136" spans="1:24" s="543" customFormat="1" ht="12.75" customHeight="1" x14ac:dyDescent="0.25">
      <c r="A136" s="595"/>
      <c r="B136" s="611"/>
      <c r="C136" s="440" t="s">
        <v>2193</v>
      </c>
      <c r="D136" s="440" t="s">
        <v>2194</v>
      </c>
      <c r="E136" s="616"/>
      <c r="F136" s="613"/>
      <c r="G136" s="595"/>
      <c r="H136" s="595"/>
      <c r="I136" s="646">
        <v>23.229643234051043</v>
      </c>
      <c r="J136" s="645"/>
      <c r="K136" s="645"/>
      <c r="L136" s="647">
        <v>14.44466133125122</v>
      </c>
      <c r="M136" s="647"/>
      <c r="N136" s="647">
        <v>31.233732431025508</v>
      </c>
      <c r="O136" s="647"/>
      <c r="P136" s="647">
        <v>38.256880733944953</v>
      </c>
      <c r="Q136" s="647"/>
      <c r="R136" s="647">
        <v>32.098072244057647</v>
      </c>
      <c r="S136" s="647"/>
      <c r="T136" s="647">
        <v>25.034387895460799</v>
      </c>
      <c r="U136" s="647"/>
      <c r="V136" s="647">
        <v>11.51612257160024</v>
      </c>
      <c r="W136" s="528"/>
      <c r="X136" s="597"/>
    </row>
    <row r="137" spans="1:24" s="543" customFormat="1" ht="12.75" customHeight="1" x14ac:dyDescent="0.25">
      <c r="A137" s="595"/>
      <c r="B137" s="611"/>
      <c r="C137" s="440" t="s">
        <v>2195</v>
      </c>
      <c r="D137" s="440" t="s">
        <v>2196</v>
      </c>
      <c r="E137" s="616"/>
      <c r="F137" s="613"/>
      <c r="G137" s="595"/>
      <c r="H137" s="595"/>
      <c r="I137" s="646">
        <v>26.254827824491972</v>
      </c>
      <c r="J137" s="645"/>
      <c r="K137" s="645"/>
      <c r="L137" s="647">
        <v>20.652429007275288</v>
      </c>
      <c r="M137" s="647"/>
      <c r="N137" s="647">
        <v>36.434382737884683</v>
      </c>
      <c r="O137" s="647"/>
      <c r="P137" s="647">
        <v>46.832579185520359</v>
      </c>
      <c r="Q137" s="647"/>
      <c r="R137" s="647">
        <v>31.799419049075066</v>
      </c>
      <c r="S137" s="647"/>
      <c r="T137" s="647">
        <v>28.005794302269436</v>
      </c>
      <c r="U137" s="647"/>
      <c r="V137" s="647">
        <v>11.973230157900241</v>
      </c>
      <c r="W137" s="528"/>
      <c r="X137" s="597"/>
    </row>
    <row r="138" spans="1:24" s="543" customFormat="1" ht="12.75" customHeight="1" x14ac:dyDescent="0.25">
      <c r="A138" s="595"/>
      <c r="B138" s="611"/>
      <c r="C138" s="440" t="s">
        <v>2197</v>
      </c>
      <c r="D138" s="440" t="s">
        <v>2198</v>
      </c>
      <c r="E138" s="616"/>
      <c r="F138" s="613"/>
      <c r="G138" s="595"/>
      <c r="H138" s="595"/>
      <c r="I138" s="646">
        <v>19.399908277916786</v>
      </c>
      <c r="J138" s="645"/>
      <c r="K138" s="645"/>
      <c r="L138" s="647">
        <v>19.510328997704665</v>
      </c>
      <c r="M138" s="647"/>
      <c r="N138" s="647">
        <v>25.311673592746505</v>
      </c>
      <c r="O138" s="647"/>
      <c r="P138" s="647">
        <v>33.558913506999168</v>
      </c>
      <c r="Q138" s="647"/>
      <c r="R138" s="647">
        <v>21.286320600718252</v>
      </c>
      <c r="S138" s="647"/>
      <c r="T138" s="647">
        <v>16.738441537336474</v>
      </c>
      <c r="U138" s="647"/>
      <c r="V138" s="647">
        <v>11.677081360853373</v>
      </c>
      <c r="W138" s="528"/>
      <c r="X138" s="597"/>
    </row>
    <row r="139" spans="1:24" s="543" customFormat="1" ht="12.75" customHeight="1" x14ac:dyDescent="0.25">
      <c r="A139" s="595"/>
      <c r="B139" s="611"/>
      <c r="C139" s="440" t="s">
        <v>2199</v>
      </c>
      <c r="D139" s="440" t="s">
        <v>2364</v>
      </c>
      <c r="E139" s="616"/>
      <c r="F139" s="613"/>
      <c r="G139" s="595"/>
      <c r="H139" s="595"/>
      <c r="I139" s="646">
        <v>17.081504286452535</v>
      </c>
      <c r="J139" s="645"/>
      <c r="K139" s="645"/>
      <c r="L139" s="629" t="s">
        <v>2406</v>
      </c>
      <c r="M139" s="629"/>
      <c r="N139" s="629" t="s">
        <v>2406</v>
      </c>
      <c r="O139" s="647"/>
      <c r="P139" s="647">
        <v>27.214514407684092</v>
      </c>
      <c r="Q139" s="647"/>
      <c r="R139" s="647">
        <v>19.719332204210016</v>
      </c>
      <c r="S139" s="647"/>
      <c r="T139" s="647">
        <v>18.696883852691219</v>
      </c>
      <c r="U139" s="647"/>
      <c r="V139" s="647">
        <v>9.3254117470106035</v>
      </c>
      <c r="W139" s="528"/>
      <c r="X139" s="597"/>
    </row>
    <row r="140" spans="1:24" s="543" customFormat="1" ht="12.75" customHeight="1" x14ac:dyDescent="0.25">
      <c r="A140" s="595"/>
      <c r="B140" s="611"/>
      <c r="C140" s="440" t="s">
        <v>2200</v>
      </c>
      <c r="D140" s="440" t="s">
        <v>2365</v>
      </c>
      <c r="E140" s="616"/>
      <c r="F140" s="613"/>
      <c r="G140" s="595"/>
      <c r="H140" s="595"/>
      <c r="I140" s="646">
        <v>18.101709579564393</v>
      </c>
      <c r="J140" s="645"/>
      <c r="K140" s="645"/>
      <c r="L140" s="647">
        <v>13.817607579944733</v>
      </c>
      <c r="M140" s="647"/>
      <c r="N140" s="647">
        <v>26.362038664323375</v>
      </c>
      <c r="O140" s="647"/>
      <c r="P140" s="647">
        <v>30.951041080472706</v>
      </c>
      <c r="Q140" s="647"/>
      <c r="R140" s="647">
        <v>21.676300578034681</v>
      </c>
      <c r="S140" s="647"/>
      <c r="T140" s="647">
        <v>17.157225262535128</v>
      </c>
      <c r="U140" s="647"/>
      <c r="V140" s="647">
        <v>10.245581104332864</v>
      </c>
      <c r="W140" s="528"/>
      <c r="X140" s="597"/>
    </row>
    <row r="141" spans="1:24" s="543" customFormat="1" ht="12.75" customHeight="1" x14ac:dyDescent="0.25">
      <c r="A141" s="595"/>
      <c r="B141" s="611"/>
      <c r="C141" s="440" t="s">
        <v>2201</v>
      </c>
      <c r="D141" s="440" t="s">
        <v>2202</v>
      </c>
      <c r="E141" s="616"/>
      <c r="F141" s="613"/>
      <c r="G141" s="595"/>
      <c r="H141" s="595"/>
      <c r="I141" s="646">
        <v>24.718655738836535</v>
      </c>
      <c r="J141" s="645"/>
      <c r="K141" s="645"/>
      <c r="L141" s="647">
        <v>18.930430667297681</v>
      </c>
      <c r="M141" s="647"/>
      <c r="N141" s="647">
        <v>48.578625404821878</v>
      </c>
      <c r="O141" s="647"/>
      <c r="P141" s="647">
        <v>41.595987904712736</v>
      </c>
      <c r="Q141" s="647"/>
      <c r="R141" s="647">
        <v>25.523530220409661</v>
      </c>
      <c r="S141" s="647"/>
      <c r="T141" s="647">
        <v>22.194621449400582</v>
      </c>
      <c r="U141" s="647"/>
      <c r="V141" s="647">
        <v>13.20364238410596</v>
      </c>
      <c r="W141" s="528"/>
      <c r="X141" s="597"/>
    </row>
    <row r="142" spans="1:24" s="543" customFormat="1" ht="12.75" customHeight="1" x14ac:dyDescent="0.25">
      <c r="A142" s="595"/>
      <c r="B142" s="611"/>
      <c r="C142" s="440" t="s">
        <v>2203</v>
      </c>
      <c r="D142" s="440" t="s">
        <v>2204</v>
      </c>
      <c r="E142" s="616"/>
      <c r="F142" s="613"/>
      <c r="G142" s="595"/>
      <c r="H142" s="595"/>
      <c r="I142" s="646">
        <v>27.395316915000574</v>
      </c>
      <c r="J142" s="645"/>
      <c r="K142" s="645"/>
      <c r="L142" s="647">
        <v>25.802254986990459</v>
      </c>
      <c r="M142" s="647"/>
      <c r="N142" s="647">
        <v>39.792387543252595</v>
      </c>
      <c r="O142" s="647"/>
      <c r="P142" s="647">
        <v>45.625587958607717</v>
      </c>
      <c r="Q142" s="647"/>
      <c r="R142" s="647">
        <v>34.772358921467507</v>
      </c>
      <c r="S142" s="647"/>
      <c r="T142" s="647">
        <v>26.593858591589246</v>
      </c>
      <c r="U142" s="647"/>
      <c r="V142" s="647">
        <v>13.033784942548447</v>
      </c>
      <c r="W142" s="528"/>
      <c r="X142" s="597"/>
    </row>
    <row r="143" spans="1:24" s="543" customFormat="1" ht="12.75" customHeight="1" x14ac:dyDescent="0.25">
      <c r="A143" s="595"/>
      <c r="B143" s="611"/>
      <c r="C143" s="440" t="s">
        <v>2205</v>
      </c>
      <c r="D143" s="440" t="s">
        <v>2206</v>
      </c>
      <c r="E143" s="616"/>
      <c r="F143" s="613"/>
      <c r="G143" s="595"/>
      <c r="H143" s="595"/>
      <c r="I143" s="646">
        <v>20.598127178973968</v>
      </c>
      <c r="J143" s="645"/>
      <c r="K143" s="645"/>
      <c r="L143" s="647">
        <v>12.816299704239238</v>
      </c>
      <c r="M143" s="647"/>
      <c r="N143" s="647">
        <v>34.371643394199786</v>
      </c>
      <c r="O143" s="647"/>
      <c r="P143" s="647">
        <v>39.38906752411576</v>
      </c>
      <c r="Q143" s="647"/>
      <c r="R143" s="647">
        <v>22.862322489676711</v>
      </c>
      <c r="S143" s="647"/>
      <c r="T143" s="647">
        <v>17.040613462084632</v>
      </c>
      <c r="U143" s="647"/>
      <c r="V143" s="647">
        <v>11.085252327290544</v>
      </c>
      <c r="W143" s="528"/>
      <c r="X143" s="597"/>
    </row>
    <row r="144" spans="1:24" s="543" customFormat="1" ht="12.75" customHeight="1" x14ac:dyDescent="0.25">
      <c r="A144" s="595"/>
      <c r="B144" s="611"/>
      <c r="C144" s="440" t="s">
        <v>2207</v>
      </c>
      <c r="D144" s="440" t="s">
        <v>2208</v>
      </c>
      <c r="E144" s="616"/>
      <c r="F144" s="613"/>
      <c r="G144" s="595"/>
      <c r="H144" s="595"/>
      <c r="I144" s="646">
        <v>22.3631983496104</v>
      </c>
      <c r="J144" s="645"/>
      <c r="K144" s="645"/>
      <c r="L144" s="647">
        <v>12.184802843120663</v>
      </c>
      <c r="M144" s="647"/>
      <c r="N144" s="647">
        <v>33.106134371957154</v>
      </c>
      <c r="O144" s="647"/>
      <c r="P144" s="647">
        <v>35.497529992942837</v>
      </c>
      <c r="Q144" s="647"/>
      <c r="R144" s="647">
        <v>29.441340782122904</v>
      </c>
      <c r="S144" s="647"/>
      <c r="T144" s="647">
        <v>25.037217485451347</v>
      </c>
      <c r="U144" s="647"/>
      <c r="V144" s="647">
        <v>12.091783300009521</v>
      </c>
      <c r="W144" s="528"/>
      <c r="X144" s="597"/>
    </row>
    <row r="145" spans="1:24" s="543" customFormat="1" ht="12.75" customHeight="1" x14ac:dyDescent="0.25">
      <c r="A145" s="595"/>
      <c r="B145" s="611"/>
      <c r="C145" s="440" t="s">
        <v>2209</v>
      </c>
      <c r="D145" s="440" t="s">
        <v>2210</v>
      </c>
      <c r="E145" s="616"/>
      <c r="F145" s="613"/>
      <c r="G145" s="595"/>
      <c r="H145" s="595"/>
      <c r="I145" s="646">
        <v>26.496251223866047</v>
      </c>
      <c r="J145" s="645"/>
      <c r="K145" s="645"/>
      <c r="L145" s="647">
        <v>10.082493125572869</v>
      </c>
      <c r="M145" s="647"/>
      <c r="N145" s="647">
        <v>35.915701988720691</v>
      </c>
      <c r="O145" s="647"/>
      <c r="P145" s="647">
        <v>48.163624367714974</v>
      </c>
      <c r="Q145" s="647"/>
      <c r="R145" s="647">
        <v>34.11160788209969</v>
      </c>
      <c r="S145" s="647"/>
      <c r="T145" s="647">
        <v>28.249979469491663</v>
      </c>
      <c r="U145" s="647"/>
      <c r="V145" s="647">
        <v>13.715405339211364</v>
      </c>
      <c r="W145" s="528"/>
      <c r="X145" s="597"/>
    </row>
    <row r="146" spans="1:24" s="543" customFormat="1" ht="12.75" customHeight="1" x14ac:dyDescent="0.25">
      <c r="A146" s="595"/>
      <c r="B146" s="611"/>
      <c r="C146" s="440" t="s">
        <v>2211</v>
      </c>
      <c r="D146" s="440" t="s">
        <v>2366</v>
      </c>
      <c r="E146" s="616"/>
      <c r="F146" s="613"/>
      <c r="G146" s="595"/>
      <c r="H146" s="595"/>
      <c r="I146" s="646">
        <v>15.736270154870876</v>
      </c>
      <c r="J146" s="645"/>
      <c r="K146" s="645"/>
      <c r="L146" s="647">
        <v>11.562849682954122</v>
      </c>
      <c r="M146" s="647"/>
      <c r="N146" s="647">
        <v>20.408163265306122</v>
      </c>
      <c r="O146" s="647"/>
      <c r="P146" s="647">
        <v>30.407591114945006</v>
      </c>
      <c r="Q146" s="647"/>
      <c r="R146" s="647">
        <v>19.17082294264339</v>
      </c>
      <c r="S146" s="647"/>
      <c r="T146" s="647">
        <v>11.984659635666347</v>
      </c>
      <c r="U146" s="647"/>
      <c r="V146" s="647">
        <v>8.1189182735359093</v>
      </c>
      <c r="W146" s="528"/>
      <c r="X146" s="597"/>
    </row>
    <row r="147" spans="1:24" s="543" customFormat="1" ht="12.75" customHeight="1" x14ac:dyDescent="0.25">
      <c r="A147" s="595"/>
      <c r="B147" s="611"/>
      <c r="C147" s="440" t="s">
        <v>2212</v>
      </c>
      <c r="D147" s="440" t="s">
        <v>2213</v>
      </c>
      <c r="E147" s="616"/>
      <c r="F147" s="613"/>
      <c r="G147" s="595"/>
      <c r="H147" s="595"/>
      <c r="I147" s="646">
        <v>25.706044285243376</v>
      </c>
      <c r="J147" s="645"/>
      <c r="K147" s="645"/>
      <c r="L147" s="647">
        <v>18.505338078291814</v>
      </c>
      <c r="M147" s="647"/>
      <c r="N147" s="647">
        <v>41.575492341356671</v>
      </c>
      <c r="O147" s="647"/>
      <c r="P147" s="647">
        <v>39.150121908742598</v>
      </c>
      <c r="Q147" s="647"/>
      <c r="R147" s="647">
        <v>31.051752921535893</v>
      </c>
      <c r="S147" s="647"/>
      <c r="T147" s="647">
        <v>28.68221825567797</v>
      </c>
      <c r="U147" s="647"/>
      <c r="V147" s="647">
        <v>14.163571983763712</v>
      </c>
      <c r="W147" s="528"/>
      <c r="X147" s="597"/>
    </row>
    <row r="148" spans="1:24" s="543" customFormat="1" ht="12.75" customHeight="1" x14ac:dyDescent="0.25">
      <c r="A148" s="595"/>
      <c r="B148" s="611"/>
      <c r="C148" s="440" t="s">
        <v>2214</v>
      </c>
      <c r="D148" s="440" t="s">
        <v>2215</v>
      </c>
      <c r="E148" s="616"/>
      <c r="F148" s="613"/>
      <c r="G148" s="595"/>
      <c r="H148" s="595"/>
      <c r="I148" s="646">
        <v>20.108845004020214</v>
      </c>
      <c r="J148" s="645"/>
      <c r="K148" s="645"/>
      <c r="L148" s="647">
        <v>16.464237516869098</v>
      </c>
      <c r="M148" s="647"/>
      <c r="N148" s="647">
        <v>36.335721596724667</v>
      </c>
      <c r="O148" s="647"/>
      <c r="P148" s="647">
        <v>35.446738534624522</v>
      </c>
      <c r="Q148" s="647"/>
      <c r="R148" s="647">
        <v>23.754678951914769</v>
      </c>
      <c r="S148" s="647"/>
      <c r="T148" s="647">
        <v>19.967837041007773</v>
      </c>
      <c r="U148" s="647"/>
      <c r="V148" s="647">
        <v>7.7358122602873296</v>
      </c>
      <c r="W148" s="528"/>
      <c r="X148" s="597"/>
    </row>
    <row r="149" spans="1:24" s="543" customFormat="1" ht="12.75" customHeight="1" x14ac:dyDescent="0.25">
      <c r="A149" s="595"/>
      <c r="B149" s="611"/>
      <c r="C149" s="440" t="s">
        <v>2216</v>
      </c>
      <c r="D149" s="440" t="s">
        <v>2217</v>
      </c>
      <c r="E149" s="616"/>
      <c r="F149" s="613"/>
      <c r="G149" s="595"/>
      <c r="H149" s="595"/>
      <c r="I149" s="646">
        <v>18.493546421594896</v>
      </c>
      <c r="J149" s="645"/>
      <c r="K149" s="645"/>
      <c r="L149" s="647">
        <v>14.25047958344752</v>
      </c>
      <c r="M149" s="647"/>
      <c r="N149" s="647">
        <v>29.192731605600244</v>
      </c>
      <c r="O149" s="647"/>
      <c r="P149" s="647">
        <v>29.454893210073319</v>
      </c>
      <c r="Q149" s="647"/>
      <c r="R149" s="647">
        <v>22.470802739861035</v>
      </c>
      <c r="S149" s="647"/>
      <c r="T149" s="647">
        <v>17.300380228136881</v>
      </c>
      <c r="U149" s="647"/>
      <c r="V149" s="647">
        <v>11.490758754863814</v>
      </c>
      <c r="W149" s="528"/>
      <c r="X149" s="597"/>
    </row>
    <row r="150" spans="1:24" s="543" customFormat="1" ht="12.75" customHeight="1" x14ac:dyDescent="0.25">
      <c r="A150" s="595"/>
      <c r="B150" s="611"/>
      <c r="C150" s="440" t="s">
        <v>2218</v>
      </c>
      <c r="D150" s="440" t="s">
        <v>2219</v>
      </c>
      <c r="E150" s="616"/>
      <c r="F150" s="613"/>
      <c r="G150" s="595"/>
      <c r="H150" s="595"/>
      <c r="I150" s="646">
        <v>25.086354377833423</v>
      </c>
      <c r="J150" s="645"/>
      <c r="K150" s="645"/>
      <c r="L150" s="647">
        <v>16.283738567923265</v>
      </c>
      <c r="M150" s="647"/>
      <c r="N150" s="647">
        <v>38.589487691284099</v>
      </c>
      <c r="O150" s="647"/>
      <c r="P150" s="647">
        <v>44.931452016411477</v>
      </c>
      <c r="Q150" s="647"/>
      <c r="R150" s="647">
        <v>32.649903288201159</v>
      </c>
      <c r="S150" s="647"/>
      <c r="T150" s="647">
        <v>20.514108682910493</v>
      </c>
      <c r="U150" s="647"/>
      <c r="V150" s="647">
        <v>13.116057233704293</v>
      </c>
      <c r="W150" s="528"/>
      <c r="X150" s="597"/>
    </row>
    <row r="151" spans="1:24" s="543" customFormat="1" ht="12.75" customHeight="1" x14ac:dyDescent="0.25">
      <c r="A151" s="595"/>
      <c r="B151" s="611"/>
      <c r="C151" s="440" t="s">
        <v>2220</v>
      </c>
      <c r="D151" s="440" t="s">
        <v>2221</v>
      </c>
      <c r="E151" s="616"/>
      <c r="F151" s="613"/>
      <c r="G151" s="595"/>
      <c r="H151" s="595"/>
      <c r="I151" s="646">
        <v>17.159409831214955</v>
      </c>
      <c r="J151" s="645"/>
      <c r="K151" s="645"/>
      <c r="L151" s="647">
        <v>14.390602055800294</v>
      </c>
      <c r="M151" s="647"/>
      <c r="N151" s="647">
        <v>27.420446851726474</v>
      </c>
      <c r="O151" s="647"/>
      <c r="P151" s="647">
        <v>29.711576451995253</v>
      </c>
      <c r="Q151" s="647"/>
      <c r="R151" s="647">
        <v>16.25920239360655</v>
      </c>
      <c r="S151" s="647"/>
      <c r="T151" s="647">
        <v>15.402113643903133</v>
      </c>
      <c r="U151" s="647"/>
      <c r="V151" s="647">
        <v>10.675330703179391</v>
      </c>
      <c r="W151" s="528"/>
      <c r="X151" s="597"/>
    </row>
    <row r="152" spans="1:24" s="543" customFormat="1" ht="12.75" customHeight="1" x14ac:dyDescent="0.25">
      <c r="A152" s="595"/>
      <c r="B152" s="611"/>
      <c r="C152" s="440" t="s">
        <v>2222</v>
      </c>
      <c r="D152" s="440" t="s">
        <v>2223</v>
      </c>
      <c r="E152" s="616"/>
      <c r="F152" s="613"/>
      <c r="G152" s="595"/>
      <c r="H152" s="595"/>
      <c r="I152" s="646">
        <v>18.954716634099064</v>
      </c>
      <c r="J152" s="645"/>
      <c r="K152" s="645"/>
      <c r="L152" s="629" t="s">
        <v>2406</v>
      </c>
      <c r="M152" s="629"/>
      <c r="N152" s="629" t="s">
        <v>2406</v>
      </c>
      <c r="O152" s="647"/>
      <c r="P152" s="647">
        <v>29.391582799634033</v>
      </c>
      <c r="Q152" s="647"/>
      <c r="R152" s="647">
        <v>21.986296212634588</v>
      </c>
      <c r="S152" s="647"/>
      <c r="T152" s="647">
        <v>17.359157759382786</v>
      </c>
      <c r="U152" s="647"/>
      <c r="V152" s="647">
        <v>12.621192128965635</v>
      </c>
      <c r="W152" s="528"/>
      <c r="X152" s="597"/>
    </row>
    <row r="153" spans="1:24" s="543" customFormat="1" ht="6.75" customHeight="1" x14ac:dyDescent="0.25">
      <c r="A153" s="595"/>
      <c r="B153" s="611"/>
      <c r="C153" s="440"/>
      <c r="D153" s="440"/>
      <c r="E153" s="616"/>
      <c r="F153" s="613"/>
      <c r="G153" s="595"/>
      <c r="H153" s="595"/>
      <c r="I153" s="646"/>
      <c r="J153" s="645"/>
      <c r="K153" s="645"/>
      <c r="L153" s="647"/>
      <c r="M153" s="647"/>
      <c r="N153" s="647"/>
      <c r="O153" s="647"/>
      <c r="P153" s="647"/>
      <c r="Q153" s="647"/>
      <c r="R153" s="647"/>
      <c r="S153" s="647"/>
      <c r="T153" s="647"/>
      <c r="U153" s="647"/>
      <c r="V153" s="647"/>
      <c r="W153" s="528"/>
    </row>
    <row r="154" spans="1:24" s="543" customFormat="1" ht="12.75" customHeight="1" x14ac:dyDescent="0.25">
      <c r="A154" s="595"/>
      <c r="B154" s="611" t="s">
        <v>2224</v>
      </c>
      <c r="C154" s="440"/>
      <c r="D154" s="440"/>
      <c r="E154" s="616"/>
      <c r="F154" s="613"/>
      <c r="G154" s="595"/>
      <c r="H154" s="595"/>
      <c r="I154" s="642">
        <v>15.594876211102283</v>
      </c>
      <c r="J154" s="645"/>
      <c r="K154" s="645"/>
      <c r="L154" s="644">
        <v>11.706219887794093</v>
      </c>
      <c r="M154" s="644"/>
      <c r="N154" s="644">
        <v>25.376804249488522</v>
      </c>
      <c r="O154" s="644"/>
      <c r="P154" s="644">
        <v>27.703472908275703</v>
      </c>
      <c r="Q154" s="644"/>
      <c r="R154" s="644">
        <v>19.671496263896483</v>
      </c>
      <c r="S154" s="644"/>
      <c r="T154" s="644">
        <v>14.928921219036752</v>
      </c>
      <c r="U154" s="644"/>
      <c r="V154" s="644">
        <v>6.8664908438683829</v>
      </c>
      <c r="W154" s="528"/>
    </row>
    <row r="155" spans="1:24" s="543" customFormat="1" ht="6.75" customHeight="1" x14ac:dyDescent="0.25">
      <c r="A155" s="595"/>
      <c r="B155" s="611"/>
      <c r="C155" s="440"/>
      <c r="D155" s="440"/>
      <c r="E155" s="616"/>
      <c r="F155" s="613"/>
      <c r="G155" s="595"/>
      <c r="H155" s="595"/>
      <c r="I155" s="646"/>
      <c r="J155" s="645"/>
      <c r="K155" s="645"/>
      <c r="L155" s="647"/>
      <c r="M155" s="647"/>
      <c r="N155" s="647"/>
      <c r="O155" s="647"/>
      <c r="P155" s="647"/>
      <c r="Q155" s="647"/>
      <c r="R155" s="647"/>
      <c r="S155" s="647"/>
      <c r="T155" s="647"/>
      <c r="U155" s="647"/>
      <c r="V155" s="647"/>
      <c r="W155" s="528"/>
    </row>
    <row r="156" spans="1:24" s="543" customFormat="1" ht="12.75" customHeight="1" x14ac:dyDescent="0.25">
      <c r="A156" s="595"/>
      <c r="B156" s="611"/>
      <c r="C156" s="440" t="s">
        <v>2225</v>
      </c>
      <c r="D156" s="440" t="s">
        <v>2367</v>
      </c>
      <c r="E156" s="616"/>
      <c r="F156" s="613"/>
      <c r="G156" s="595"/>
      <c r="H156" s="595"/>
      <c r="I156" s="646">
        <v>16.390009201392672</v>
      </c>
      <c r="J156" s="645"/>
      <c r="K156" s="645"/>
      <c r="L156" s="647">
        <v>11.324041811846691</v>
      </c>
      <c r="M156" s="647"/>
      <c r="N156" s="647">
        <v>19.57585644371941</v>
      </c>
      <c r="O156" s="647"/>
      <c r="P156" s="647">
        <v>31.031031031031034</v>
      </c>
      <c r="Q156" s="647"/>
      <c r="R156" s="647">
        <v>24.320827943078914</v>
      </c>
      <c r="S156" s="647"/>
      <c r="T156" s="647">
        <v>13.901345291479821</v>
      </c>
      <c r="U156" s="647"/>
      <c r="V156" s="647">
        <v>6.2664907651715041</v>
      </c>
      <c r="W156" s="528"/>
      <c r="X156" s="597"/>
    </row>
    <row r="157" spans="1:24" s="543" customFormat="1" ht="12.75" customHeight="1" x14ac:dyDescent="0.25">
      <c r="A157" s="595"/>
      <c r="B157" s="611"/>
      <c r="C157" s="440" t="s">
        <v>2226</v>
      </c>
      <c r="D157" s="440" t="s">
        <v>2368</v>
      </c>
      <c r="E157" s="616"/>
      <c r="F157" s="613"/>
      <c r="G157" s="595"/>
      <c r="H157" s="595"/>
      <c r="I157" s="646">
        <v>17.664373781567125</v>
      </c>
      <c r="J157" s="645"/>
      <c r="K157" s="645"/>
      <c r="L157" s="647">
        <v>16.486347243688822</v>
      </c>
      <c r="M157" s="647"/>
      <c r="N157" s="647">
        <v>22.022664100919393</v>
      </c>
      <c r="O157" s="647"/>
      <c r="P157" s="647">
        <v>26.494659453460955</v>
      </c>
      <c r="Q157" s="647"/>
      <c r="R157" s="647">
        <v>23.078320915864076</v>
      </c>
      <c r="S157" s="647"/>
      <c r="T157" s="647">
        <v>17.176101209714655</v>
      </c>
      <c r="U157" s="647"/>
      <c r="V157" s="647">
        <v>9.7978889572584844</v>
      </c>
      <c r="W157" s="528"/>
      <c r="X157" s="597"/>
    </row>
    <row r="158" spans="1:24" s="543" customFormat="1" ht="12.75" customHeight="1" x14ac:dyDescent="0.25">
      <c r="A158" s="595"/>
      <c r="B158" s="611"/>
      <c r="C158" s="440" t="s">
        <v>2227</v>
      </c>
      <c r="D158" s="440" t="s">
        <v>2369</v>
      </c>
      <c r="E158" s="616"/>
      <c r="F158" s="613"/>
      <c r="G158" s="595"/>
      <c r="H158" s="595"/>
      <c r="I158" s="646">
        <v>11.399029145928003</v>
      </c>
      <c r="J158" s="645"/>
      <c r="K158" s="645"/>
      <c r="L158" s="647">
        <v>11.182108626198083</v>
      </c>
      <c r="M158" s="647"/>
      <c r="N158" s="647">
        <v>21.694915254237291</v>
      </c>
      <c r="O158" s="647"/>
      <c r="P158" s="647">
        <v>18.616196090598823</v>
      </c>
      <c r="Q158" s="647"/>
      <c r="R158" s="647">
        <v>14.810243751928418</v>
      </c>
      <c r="S158" s="647"/>
      <c r="T158" s="647">
        <v>11.056910569105691</v>
      </c>
      <c r="U158" s="647"/>
      <c r="V158" s="647">
        <v>3.5689615473175222</v>
      </c>
      <c r="W158" s="528"/>
      <c r="X158" s="597"/>
    </row>
    <row r="159" spans="1:24" s="543" customFormat="1" ht="12.75" customHeight="1" x14ac:dyDescent="0.25">
      <c r="A159" s="595"/>
      <c r="B159" s="611"/>
      <c r="C159" s="440" t="s">
        <v>2228</v>
      </c>
      <c r="D159" s="440" t="s">
        <v>2229</v>
      </c>
      <c r="E159" s="616"/>
      <c r="F159" s="613"/>
      <c r="G159" s="595"/>
      <c r="H159" s="595"/>
      <c r="I159" s="646">
        <v>20.074513481943097</v>
      </c>
      <c r="J159" s="645"/>
      <c r="K159" s="645"/>
      <c r="L159" s="647">
        <v>14.498211259649784</v>
      </c>
      <c r="M159" s="647"/>
      <c r="N159" s="647">
        <v>35.444357571019026</v>
      </c>
      <c r="O159" s="647"/>
      <c r="P159" s="647">
        <v>36.935125410096305</v>
      </c>
      <c r="Q159" s="647"/>
      <c r="R159" s="647">
        <v>26.794915836482307</v>
      </c>
      <c r="S159" s="647"/>
      <c r="T159" s="647">
        <v>18.357044515832953</v>
      </c>
      <c r="U159" s="647"/>
      <c r="V159" s="647">
        <v>7.4369476180211249</v>
      </c>
      <c r="W159" s="528"/>
      <c r="X159" s="597"/>
    </row>
    <row r="160" spans="1:24" s="543" customFormat="1" ht="12.75" customHeight="1" x14ac:dyDescent="0.25">
      <c r="A160" s="595"/>
      <c r="B160" s="611"/>
      <c r="C160" s="440" t="s">
        <v>2230</v>
      </c>
      <c r="D160" s="440" t="s">
        <v>2370</v>
      </c>
      <c r="E160" s="616"/>
      <c r="F160" s="613"/>
      <c r="G160" s="595"/>
      <c r="H160" s="595"/>
      <c r="I160" s="646">
        <v>18.902712436474534</v>
      </c>
      <c r="J160" s="645"/>
      <c r="K160" s="645"/>
      <c r="L160" s="647">
        <v>10.957703265395573</v>
      </c>
      <c r="M160" s="647"/>
      <c r="N160" s="647">
        <v>33.256880733944953</v>
      </c>
      <c r="O160" s="647"/>
      <c r="P160" s="647">
        <v>38.325555084146515</v>
      </c>
      <c r="Q160" s="647"/>
      <c r="R160" s="647">
        <v>20.788530465949822</v>
      </c>
      <c r="S160" s="647"/>
      <c r="T160" s="647">
        <v>16.828968516592607</v>
      </c>
      <c r="U160" s="647"/>
      <c r="V160" s="647">
        <v>8.0061983471074374</v>
      </c>
      <c r="W160" s="528"/>
      <c r="X160" s="597"/>
    </row>
    <row r="161" spans="1:24" s="543" customFormat="1" ht="12.75" customHeight="1" x14ac:dyDescent="0.25">
      <c r="A161" s="595"/>
      <c r="B161" s="611"/>
      <c r="C161" s="440" t="s">
        <v>2231</v>
      </c>
      <c r="D161" s="440" t="s">
        <v>2371</v>
      </c>
      <c r="E161" s="616"/>
      <c r="F161" s="613"/>
      <c r="G161" s="595"/>
      <c r="H161" s="595"/>
      <c r="I161" s="646">
        <v>17.340701717927907</v>
      </c>
      <c r="J161" s="645"/>
      <c r="K161" s="645"/>
      <c r="L161" s="647">
        <v>16.934046345811051</v>
      </c>
      <c r="M161" s="647"/>
      <c r="N161" s="647">
        <v>22.721337163750327</v>
      </c>
      <c r="O161" s="647"/>
      <c r="P161" s="647">
        <v>24.962462462462462</v>
      </c>
      <c r="Q161" s="647"/>
      <c r="R161" s="647">
        <v>23.55798421372192</v>
      </c>
      <c r="S161" s="647"/>
      <c r="T161" s="647">
        <v>19.253554502369671</v>
      </c>
      <c r="U161" s="647"/>
      <c r="V161" s="647">
        <v>7.7668466602559363</v>
      </c>
      <c r="W161" s="528"/>
      <c r="X161" s="597"/>
    </row>
    <row r="162" spans="1:24" s="543" customFormat="1" ht="12.75" customHeight="1" x14ac:dyDescent="0.25">
      <c r="A162" s="595"/>
      <c r="B162" s="611"/>
      <c r="C162" s="440" t="s">
        <v>2232</v>
      </c>
      <c r="D162" s="440" t="s">
        <v>2372</v>
      </c>
      <c r="E162" s="616"/>
      <c r="F162" s="613"/>
      <c r="G162" s="595"/>
      <c r="H162" s="595"/>
      <c r="I162" s="646">
        <v>18.315098001271178</v>
      </c>
      <c r="J162" s="645"/>
      <c r="K162" s="645"/>
      <c r="L162" s="629" t="s">
        <v>2406</v>
      </c>
      <c r="M162" s="629"/>
      <c r="N162" s="629" t="s">
        <v>2406</v>
      </c>
      <c r="O162" s="647"/>
      <c r="P162" s="647">
        <v>25.152129817444219</v>
      </c>
      <c r="Q162" s="647"/>
      <c r="R162" s="647">
        <v>23.905943827563682</v>
      </c>
      <c r="S162" s="647"/>
      <c r="T162" s="647">
        <v>19.765539803707743</v>
      </c>
      <c r="U162" s="647"/>
      <c r="V162" s="647">
        <v>10.445049954586739</v>
      </c>
      <c r="W162" s="528"/>
      <c r="X162" s="597"/>
    </row>
    <row r="163" spans="1:24" s="543" customFormat="1" ht="12.75" customHeight="1" x14ac:dyDescent="0.25">
      <c r="A163" s="595"/>
      <c r="B163" s="611"/>
      <c r="C163" s="440" t="s">
        <v>2233</v>
      </c>
      <c r="D163" s="440" t="s">
        <v>2373</v>
      </c>
      <c r="E163" s="616"/>
      <c r="F163" s="613"/>
      <c r="G163" s="595"/>
      <c r="H163" s="595"/>
      <c r="I163" s="646">
        <v>22.515300995935164</v>
      </c>
      <c r="J163" s="645"/>
      <c r="K163" s="645"/>
      <c r="L163" s="647">
        <v>11.587485515643106</v>
      </c>
      <c r="M163" s="647"/>
      <c r="N163" s="647">
        <v>30.472636815920399</v>
      </c>
      <c r="O163" s="647"/>
      <c r="P163" s="647">
        <v>47.979797979797979</v>
      </c>
      <c r="Q163" s="647"/>
      <c r="R163" s="647">
        <v>27.539693691162007</v>
      </c>
      <c r="S163" s="647"/>
      <c r="T163" s="647">
        <v>21.545003543586109</v>
      </c>
      <c r="U163" s="647"/>
      <c r="V163" s="647">
        <v>8.9414479376982978</v>
      </c>
      <c r="W163" s="528"/>
      <c r="X163" s="597"/>
    </row>
    <row r="164" spans="1:24" s="543" customFormat="1" ht="12.75" customHeight="1" x14ac:dyDescent="0.25">
      <c r="A164" s="595"/>
      <c r="B164" s="611"/>
      <c r="C164" s="440" t="s">
        <v>2234</v>
      </c>
      <c r="D164" s="440" t="s">
        <v>2374</v>
      </c>
      <c r="E164" s="616"/>
      <c r="F164" s="613"/>
      <c r="G164" s="595"/>
      <c r="H164" s="595"/>
      <c r="I164" s="646">
        <v>15.455298635955538</v>
      </c>
      <c r="J164" s="645"/>
      <c r="K164" s="645"/>
      <c r="L164" s="647">
        <v>16.462053571428573</v>
      </c>
      <c r="M164" s="647"/>
      <c r="N164" s="647">
        <v>22.501081782778019</v>
      </c>
      <c r="O164" s="647"/>
      <c r="P164" s="647">
        <v>21.634954193093726</v>
      </c>
      <c r="Q164" s="647"/>
      <c r="R164" s="647">
        <v>21.225277375783886</v>
      </c>
      <c r="S164" s="647"/>
      <c r="T164" s="647">
        <v>14.902135231316725</v>
      </c>
      <c r="U164" s="647"/>
      <c r="V164" s="647">
        <v>8.052093544321524</v>
      </c>
      <c r="W164" s="528"/>
      <c r="X164" s="597"/>
    </row>
    <row r="165" spans="1:24" s="543" customFormat="1" ht="12.75" customHeight="1" x14ac:dyDescent="0.25">
      <c r="A165" s="595"/>
      <c r="B165" s="611"/>
      <c r="C165" s="440" t="s">
        <v>2235</v>
      </c>
      <c r="D165" s="440" t="s">
        <v>2375</v>
      </c>
      <c r="E165" s="616"/>
      <c r="F165" s="613"/>
      <c r="G165" s="595"/>
      <c r="H165" s="595"/>
      <c r="I165" s="646">
        <v>15.948671761772141</v>
      </c>
      <c r="J165" s="645"/>
      <c r="K165" s="645"/>
      <c r="L165" s="629" t="s">
        <v>2406</v>
      </c>
      <c r="M165" s="629"/>
      <c r="N165" s="629" t="s">
        <v>2406</v>
      </c>
      <c r="O165" s="647"/>
      <c r="P165" s="647">
        <v>31.950672645739914</v>
      </c>
      <c r="Q165" s="647"/>
      <c r="R165" s="647">
        <v>19.120458891013385</v>
      </c>
      <c r="S165" s="647"/>
      <c r="T165" s="647">
        <v>11.974789915966387</v>
      </c>
      <c r="U165" s="647"/>
      <c r="V165" s="647">
        <v>6.7646567563053281</v>
      </c>
      <c r="W165" s="528"/>
      <c r="X165" s="597"/>
    </row>
    <row r="166" spans="1:24" s="543" customFormat="1" ht="12.75" customHeight="1" x14ac:dyDescent="0.25">
      <c r="A166" s="595"/>
      <c r="B166" s="611"/>
      <c r="C166" s="440" t="s">
        <v>2236</v>
      </c>
      <c r="D166" s="440" t="s">
        <v>2376</v>
      </c>
      <c r="E166" s="616"/>
      <c r="F166" s="613"/>
      <c r="G166" s="595"/>
      <c r="H166" s="595"/>
      <c r="I166" s="646">
        <v>16.254877759263863</v>
      </c>
      <c r="J166" s="645"/>
      <c r="K166" s="645"/>
      <c r="L166" s="629" t="s">
        <v>2406</v>
      </c>
      <c r="M166" s="629"/>
      <c r="N166" s="629" t="s">
        <v>2406</v>
      </c>
      <c r="O166" s="647"/>
      <c r="P166" s="647">
        <v>26.614832535885167</v>
      </c>
      <c r="Q166" s="647"/>
      <c r="R166" s="647">
        <v>18.535060294774453</v>
      </c>
      <c r="S166" s="647"/>
      <c r="T166" s="647">
        <v>17.40348069613923</v>
      </c>
      <c r="U166" s="647"/>
      <c r="V166" s="647">
        <v>7.468658308882369</v>
      </c>
      <c r="W166" s="528"/>
      <c r="X166" s="597"/>
    </row>
    <row r="167" spans="1:24" s="543" customFormat="1" ht="12.75" customHeight="1" x14ac:dyDescent="0.25">
      <c r="A167" s="595"/>
      <c r="B167" s="611"/>
      <c r="C167" s="440" t="s">
        <v>2237</v>
      </c>
      <c r="D167" s="440" t="s">
        <v>2377</v>
      </c>
      <c r="E167" s="616"/>
      <c r="F167" s="613"/>
      <c r="G167" s="595"/>
      <c r="H167" s="595"/>
      <c r="I167" s="646">
        <v>13.167249273529025</v>
      </c>
      <c r="J167" s="645"/>
      <c r="K167" s="645"/>
      <c r="L167" s="647">
        <v>7.6769025367156205</v>
      </c>
      <c r="M167" s="647"/>
      <c r="N167" s="647">
        <v>23.479831426851295</v>
      </c>
      <c r="O167" s="647"/>
      <c r="P167" s="647">
        <v>24.96413199426112</v>
      </c>
      <c r="Q167" s="647"/>
      <c r="R167" s="647">
        <v>15.438247011952191</v>
      </c>
      <c r="S167" s="647"/>
      <c r="T167" s="647">
        <v>12.770137524557956</v>
      </c>
      <c r="U167" s="647"/>
      <c r="V167" s="647">
        <v>5.4765407879679584</v>
      </c>
      <c r="W167" s="528"/>
      <c r="X167" s="597"/>
    </row>
    <row r="168" spans="1:24" s="543" customFormat="1" ht="12.75" customHeight="1" x14ac:dyDescent="0.25">
      <c r="A168" s="595"/>
      <c r="B168" s="611"/>
      <c r="C168" s="440" t="s">
        <v>2289</v>
      </c>
      <c r="D168" s="440" t="s">
        <v>2378</v>
      </c>
      <c r="E168" s="616"/>
      <c r="F168" s="613"/>
      <c r="G168" s="595"/>
      <c r="H168" s="595"/>
      <c r="I168" s="629" t="s">
        <v>2406</v>
      </c>
      <c r="J168" s="629"/>
      <c r="K168" s="629"/>
      <c r="L168" s="629" t="s">
        <v>2406</v>
      </c>
      <c r="M168" s="629"/>
      <c r="N168" s="629" t="s">
        <v>2406</v>
      </c>
      <c r="O168" s="629"/>
      <c r="P168" s="629" t="s">
        <v>2406</v>
      </c>
      <c r="Q168" s="629"/>
      <c r="R168" s="629" t="s">
        <v>2406</v>
      </c>
      <c r="S168" s="629"/>
      <c r="T168" s="629" t="s">
        <v>2406</v>
      </c>
      <c r="U168" s="629"/>
      <c r="V168" s="629" t="s">
        <v>2406</v>
      </c>
      <c r="W168" s="528"/>
      <c r="X168" s="528"/>
    </row>
    <row r="169" spans="1:24" s="543" customFormat="1" ht="12.75" customHeight="1" x14ac:dyDescent="0.25">
      <c r="A169" s="595"/>
      <c r="B169" s="611"/>
      <c r="C169" s="440" t="s">
        <v>2295</v>
      </c>
      <c r="D169" s="440" t="s">
        <v>2379</v>
      </c>
      <c r="E169" s="616"/>
      <c r="F169" s="613"/>
      <c r="G169" s="595"/>
      <c r="H169" s="595"/>
      <c r="I169" s="646">
        <v>16.692706530885928</v>
      </c>
      <c r="J169" s="645"/>
      <c r="K169" s="645"/>
      <c r="L169" s="647">
        <v>12.755102040816327</v>
      </c>
      <c r="M169" s="647"/>
      <c r="N169" s="647">
        <v>30.023482053002347</v>
      </c>
      <c r="O169" s="647"/>
      <c r="P169" s="647">
        <v>30.857142857142858</v>
      </c>
      <c r="Q169" s="647"/>
      <c r="R169" s="647">
        <v>19.737365698368485</v>
      </c>
      <c r="S169" s="647"/>
      <c r="T169" s="647">
        <v>16.877965310725671</v>
      </c>
      <c r="U169" s="647"/>
      <c r="V169" s="647">
        <v>6.0276563054012531</v>
      </c>
      <c r="W169" s="528"/>
      <c r="X169" s="597"/>
    </row>
    <row r="170" spans="1:24" s="543" customFormat="1" ht="12.75" customHeight="1" x14ac:dyDescent="0.25">
      <c r="A170" s="595"/>
      <c r="B170" s="611"/>
      <c r="C170" s="440" t="s">
        <v>2298</v>
      </c>
      <c r="D170" s="440" t="s">
        <v>2380</v>
      </c>
      <c r="E170" s="616"/>
      <c r="F170" s="613"/>
      <c r="G170" s="595"/>
      <c r="H170" s="595"/>
      <c r="I170" s="646">
        <v>14.470643068544344</v>
      </c>
      <c r="J170" s="645"/>
      <c r="K170" s="645"/>
      <c r="L170" s="647">
        <v>10.963741633474315</v>
      </c>
      <c r="M170" s="647"/>
      <c r="N170" s="647">
        <v>22.193911760761701</v>
      </c>
      <c r="O170" s="647"/>
      <c r="P170" s="647">
        <v>25.333789798014379</v>
      </c>
      <c r="Q170" s="647"/>
      <c r="R170" s="647">
        <v>19.656637959959735</v>
      </c>
      <c r="S170" s="647"/>
      <c r="T170" s="647">
        <v>13.056754764662525</v>
      </c>
      <c r="U170" s="647"/>
      <c r="V170" s="647">
        <v>5.7928730747682327</v>
      </c>
      <c r="W170" s="528"/>
      <c r="X170" s="597"/>
    </row>
    <row r="171" spans="1:24" s="543" customFormat="1" ht="12.75" customHeight="1" x14ac:dyDescent="0.25">
      <c r="A171" s="595"/>
      <c r="B171" s="611"/>
      <c r="C171" s="440" t="s">
        <v>2300</v>
      </c>
      <c r="D171" s="440" t="s">
        <v>2381</v>
      </c>
      <c r="E171" s="616"/>
      <c r="F171" s="613"/>
      <c r="G171" s="595"/>
      <c r="H171" s="595"/>
      <c r="I171" s="646">
        <v>16.400670038187062</v>
      </c>
      <c r="J171" s="645"/>
      <c r="K171" s="645"/>
      <c r="L171" s="647">
        <v>11.540516473731078</v>
      </c>
      <c r="M171" s="647"/>
      <c r="N171" s="647">
        <v>26.095309248092214</v>
      </c>
      <c r="O171" s="647"/>
      <c r="P171" s="647">
        <v>28.732871228238739</v>
      </c>
      <c r="Q171" s="647"/>
      <c r="R171" s="647">
        <v>20.164248692400541</v>
      </c>
      <c r="S171" s="647"/>
      <c r="T171" s="647">
        <v>15.999057492931197</v>
      </c>
      <c r="U171" s="647"/>
      <c r="V171" s="647">
        <v>6.8480327917311232</v>
      </c>
      <c r="W171" s="528"/>
      <c r="X171" s="597"/>
    </row>
    <row r="172" spans="1:24" s="543" customFormat="1" ht="12.75" customHeight="1" x14ac:dyDescent="0.25">
      <c r="A172" s="595"/>
      <c r="B172" s="611"/>
      <c r="C172" s="440" t="s">
        <v>2308</v>
      </c>
      <c r="D172" s="440" t="s">
        <v>2382</v>
      </c>
      <c r="E172" s="616"/>
      <c r="F172" s="613"/>
      <c r="G172" s="595"/>
      <c r="H172" s="595"/>
      <c r="I172" s="629" t="s">
        <v>2406</v>
      </c>
      <c r="J172" s="645"/>
      <c r="K172" s="645"/>
      <c r="L172" s="629" t="s">
        <v>2406</v>
      </c>
      <c r="M172" s="647"/>
      <c r="N172" s="629" t="s">
        <v>2406</v>
      </c>
      <c r="O172" s="647"/>
      <c r="P172" s="629" t="s">
        <v>2406</v>
      </c>
      <c r="Q172" s="647"/>
      <c r="R172" s="629" t="s">
        <v>2406</v>
      </c>
      <c r="S172" s="647"/>
      <c r="T172" s="629" t="s">
        <v>2406</v>
      </c>
      <c r="U172" s="647"/>
      <c r="V172" s="629" t="s">
        <v>2406</v>
      </c>
      <c r="W172" s="528"/>
      <c r="X172" s="528"/>
    </row>
    <row r="173" spans="1:24" s="543" customFormat="1" ht="12.75" customHeight="1" x14ac:dyDescent="0.25">
      <c r="A173" s="595"/>
      <c r="B173" s="611"/>
      <c r="C173" s="440" t="s">
        <v>2312</v>
      </c>
      <c r="D173" s="440" t="s">
        <v>2383</v>
      </c>
      <c r="E173" s="616"/>
      <c r="F173" s="613"/>
      <c r="G173" s="595"/>
      <c r="H173" s="595"/>
      <c r="I173" s="646">
        <v>15.495102676557609</v>
      </c>
      <c r="J173" s="645"/>
      <c r="K173" s="645"/>
      <c r="L173" s="629" t="s">
        <v>2406</v>
      </c>
      <c r="M173" s="647"/>
      <c r="N173" s="629" t="s">
        <v>2406</v>
      </c>
      <c r="O173" s="647"/>
      <c r="P173" s="647">
        <v>28.281906747906554</v>
      </c>
      <c r="Q173" s="647"/>
      <c r="R173" s="647">
        <v>17.956336390647202</v>
      </c>
      <c r="S173" s="647"/>
      <c r="T173" s="647">
        <v>13.694900487353317</v>
      </c>
      <c r="U173" s="647"/>
      <c r="V173" s="647">
        <v>7.038959824142931</v>
      </c>
      <c r="W173" s="528"/>
      <c r="X173" s="597"/>
    </row>
    <row r="174" spans="1:24" s="543" customFormat="1" ht="12.75" customHeight="1" x14ac:dyDescent="0.25">
      <c r="A174" s="595"/>
      <c r="B174" s="611"/>
      <c r="C174" s="440" t="s">
        <v>2314</v>
      </c>
      <c r="D174" s="440" t="s">
        <v>2384</v>
      </c>
      <c r="E174" s="616"/>
      <c r="F174" s="613"/>
      <c r="G174" s="595"/>
      <c r="H174" s="595"/>
      <c r="I174" s="646">
        <v>14.928568278176856</v>
      </c>
      <c r="J174" s="645"/>
      <c r="K174" s="645"/>
      <c r="L174" s="629" t="s">
        <v>2406</v>
      </c>
      <c r="M174" s="647"/>
      <c r="N174" s="629" t="s">
        <v>2406</v>
      </c>
      <c r="O174" s="647"/>
      <c r="P174" s="647">
        <v>27.942546203245257</v>
      </c>
      <c r="Q174" s="647"/>
      <c r="R174" s="647">
        <v>17.53595095343281</v>
      </c>
      <c r="S174" s="647"/>
      <c r="T174" s="647">
        <v>13.155689626277862</v>
      </c>
      <c r="U174" s="647"/>
      <c r="V174" s="647">
        <v>5.8805763320127209</v>
      </c>
      <c r="W174" s="528"/>
      <c r="X174" s="597"/>
    </row>
    <row r="175" spans="1:24" s="543" customFormat="1" ht="6.75" customHeight="1" x14ac:dyDescent="0.25">
      <c r="A175" s="620"/>
      <c r="B175" s="611"/>
      <c r="C175" s="440"/>
      <c r="D175" s="440"/>
      <c r="E175" s="616"/>
      <c r="F175" s="613"/>
      <c r="G175" s="620"/>
      <c r="H175" s="620"/>
      <c r="I175" s="646"/>
      <c r="J175" s="645"/>
      <c r="K175" s="645"/>
      <c r="L175" s="647"/>
      <c r="M175" s="647"/>
      <c r="N175" s="647"/>
      <c r="O175" s="647"/>
      <c r="P175" s="647"/>
      <c r="Q175" s="647"/>
      <c r="R175" s="647"/>
      <c r="S175" s="647"/>
      <c r="T175" s="647"/>
      <c r="U175" s="647"/>
      <c r="V175" s="647"/>
      <c r="W175" s="528"/>
    </row>
    <row r="176" spans="1:24" s="543" customFormat="1" ht="12.75" customHeight="1" x14ac:dyDescent="0.25">
      <c r="A176" s="620"/>
      <c r="B176" s="611" t="s">
        <v>2238</v>
      </c>
      <c r="C176" s="440"/>
      <c r="D176" s="440"/>
      <c r="E176" s="616"/>
      <c r="F176" s="613"/>
      <c r="G176" s="620"/>
      <c r="H176" s="620"/>
      <c r="I176" s="642">
        <v>13.14233330550061</v>
      </c>
      <c r="J176" s="645"/>
      <c r="K176" s="645"/>
      <c r="L176" s="644">
        <v>11.193110613639529</v>
      </c>
      <c r="M176" s="644"/>
      <c r="N176" s="644">
        <v>22.180187326478936</v>
      </c>
      <c r="O176" s="644"/>
      <c r="P176" s="644">
        <v>22.873270546369298</v>
      </c>
      <c r="Q176" s="644"/>
      <c r="R176" s="644">
        <v>16.900277172446032</v>
      </c>
      <c r="S176" s="644"/>
      <c r="T176" s="644">
        <v>12.520256322325999</v>
      </c>
      <c r="U176" s="644"/>
      <c r="V176" s="644">
        <v>5.2946107306391745</v>
      </c>
      <c r="W176" s="528"/>
    </row>
    <row r="177" spans="1:24" s="543" customFormat="1" ht="6.75" customHeight="1" x14ac:dyDescent="0.25">
      <c r="A177" s="620"/>
      <c r="B177" s="611"/>
      <c r="C177" s="440"/>
      <c r="D177" s="440"/>
      <c r="E177" s="616"/>
      <c r="F177" s="613"/>
      <c r="G177" s="620"/>
      <c r="H177" s="620"/>
      <c r="I177" s="646"/>
      <c r="J177" s="645"/>
      <c r="K177" s="645"/>
      <c r="L177" s="647"/>
      <c r="M177" s="647"/>
      <c r="N177" s="647"/>
      <c r="O177" s="647"/>
      <c r="P177" s="647"/>
      <c r="Q177" s="647"/>
      <c r="R177" s="647"/>
      <c r="S177" s="647"/>
      <c r="T177" s="647"/>
      <c r="U177" s="647"/>
      <c r="V177" s="647"/>
      <c r="W177" s="528"/>
    </row>
    <row r="178" spans="1:24" s="543" customFormat="1" ht="12.75" customHeight="1" x14ac:dyDescent="0.25">
      <c r="A178" s="620"/>
      <c r="B178" s="611"/>
      <c r="C178" s="440" t="s">
        <v>2239</v>
      </c>
      <c r="D178" s="440" t="s">
        <v>2385</v>
      </c>
      <c r="E178" s="616"/>
      <c r="F178" s="613"/>
      <c r="G178" s="620"/>
      <c r="H178" s="620"/>
      <c r="I178" s="646">
        <v>10.917368368604876</v>
      </c>
      <c r="J178" s="645"/>
      <c r="K178" s="645"/>
      <c r="L178" s="647">
        <v>8.2399472643375073</v>
      </c>
      <c r="M178" s="647"/>
      <c r="N178" s="647">
        <v>18.977655341291705</v>
      </c>
      <c r="O178" s="647"/>
      <c r="P178" s="647">
        <v>17.543859649122805</v>
      </c>
      <c r="Q178" s="647"/>
      <c r="R178" s="647">
        <v>13.874290519234812</v>
      </c>
      <c r="S178" s="647"/>
      <c r="T178" s="647">
        <v>10.947368421052632</v>
      </c>
      <c r="U178" s="647"/>
      <c r="V178" s="647">
        <v>5.1228618563862112</v>
      </c>
      <c r="W178" s="528"/>
      <c r="X178" s="597"/>
    </row>
    <row r="179" spans="1:24" s="543" customFormat="1" ht="12.75" customHeight="1" x14ac:dyDescent="0.25">
      <c r="A179" s="620"/>
      <c r="B179" s="611"/>
      <c r="C179" s="440" t="s">
        <v>2240</v>
      </c>
      <c r="D179" s="440" t="s">
        <v>2386</v>
      </c>
      <c r="E179" s="616"/>
      <c r="F179" s="613"/>
      <c r="G179" s="620"/>
      <c r="H179" s="620"/>
      <c r="I179" s="646">
        <v>15.799492755692004</v>
      </c>
      <c r="J179" s="645"/>
      <c r="K179" s="645"/>
      <c r="L179" s="647">
        <v>10.95890410958904</v>
      </c>
      <c r="M179" s="647"/>
      <c r="N179" s="647">
        <v>21.396001403016488</v>
      </c>
      <c r="O179" s="647"/>
      <c r="P179" s="647">
        <v>27.378190255220417</v>
      </c>
      <c r="Q179" s="647"/>
      <c r="R179" s="647">
        <v>22.098698481561822</v>
      </c>
      <c r="S179" s="647"/>
      <c r="T179" s="647">
        <v>16.063084112149532</v>
      </c>
      <c r="U179" s="647"/>
      <c r="V179" s="647">
        <v>6.6098451904679072</v>
      </c>
      <c r="W179" s="528"/>
      <c r="X179" s="597"/>
    </row>
    <row r="180" spans="1:24" s="543" customFormat="1" ht="12.75" customHeight="1" x14ac:dyDescent="0.25">
      <c r="A180" s="620"/>
      <c r="B180" s="611"/>
      <c r="C180" s="440" t="s">
        <v>2241</v>
      </c>
      <c r="D180" s="440" t="s">
        <v>2387</v>
      </c>
      <c r="E180" s="616"/>
      <c r="F180" s="613"/>
      <c r="G180" s="620"/>
      <c r="H180" s="620"/>
      <c r="I180" s="646">
        <v>13.239365894043225</v>
      </c>
      <c r="J180" s="645"/>
      <c r="K180" s="645"/>
      <c r="L180" s="647">
        <v>12.564335452618831</v>
      </c>
      <c r="M180" s="647"/>
      <c r="N180" s="647">
        <v>21.083866937373106</v>
      </c>
      <c r="O180" s="647"/>
      <c r="P180" s="647">
        <v>18.824589056518803</v>
      </c>
      <c r="Q180" s="647"/>
      <c r="R180" s="647">
        <v>17.551732734978806</v>
      </c>
      <c r="S180" s="647"/>
      <c r="T180" s="647">
        <v>13.579545454545455</v>
      </c>
      <c r="U180" s="647"/>
      <c r="V180" s="647">
        <v>6.9157757312727144</v>
      </c>
      <c r="W180" s="528"/>
      <c r="X180" s="597"/>
    </row>
    <row r="181" spans="1:24" s="543" customFormat="1" ht="12.75" customHeight="1" x14ac:dyDescent="0.25">
      <c r="A181" s="620"/>
      <c r="B181" s="611"/>
      <c r="C181" s="440" t="s">
        <v>2242</v>
      </c>
      <c r="D181" s="440" t="s">
        <v>2388</v>
      </c>
      <c r="E181" s="616"/>
      <c r="F181" s="613"/>
      <c r="G181" s="620"/>
      <c r="H181" s="620"/>
      <c r="I181" s="629" t="s">
        <v>2406</v>
      </c>
      <c r="J181" s="645"/>
      <c r="K181" s="645"/>
      <c r="L181" s="629" t="s">
        <v>2406</v>
      </c>
      <c r="M181" s="647"/>
      <c r="N181" s="629" t="s">
        <v>2406</v>
      </c>
      <c r="O181" s="647"/>
      <c r="P181" s="629" t="s">
        <v>2406</v>
      </c>
      <c r="Q181" s="647"/>
      <c r="R181" s="629" t="s">
        <v>2406</v>
      </c>
      <c r="S181" s="647"/>
      <c r="T181" s="629" t="s">
        <v>2406</v>
      </c>
      <c r="U181" s="647"/>
      <c r="V181" s="629" t="s">
        <v>2406</v>
      </c>
      <c r="W181" s="528"/>
      <c r="X181" s="528"/>
    </row>
    <row r="182" spans="1:24" s="543" customFormat="1" ht="12.75" customHeight="1" x14ac:dyDescent="0.25">
      <c r="A182" s="620"/>
      <c r="B182" s="611"/>
      <c r="C182" s="440" t="s">
        <v>2243</v>
      </c>
      <c r="D182" s="440" t="s">
        <v>2389</v>
      </c>
      <c r="E182" s="616"/>
      <c r="F182" s="613"/>
      <c r="G182" s="620"/>
      <c r="H182" s="620"/>
      <c r="I182" s="629" t="s">
        <v>2406</v>
      </c>
      <c r="J182" s="645"/>
      <c r="K182" s="645"/>
      <c r="L182" s="629" t="s">
        <v>2406</v>
      </c>
      <c r="M182" s="647"/>
      <c r="N182" s="629" t="s">
        <v>2406</v>
      </c>
      <c r="O182" s="647"/>
      <c r="P182" s="629" t="s">
        <v>2406</v>
      </c>
      <c r="Q182" s="647"/>
      <c r="R182" s="629" t="s">
        <v>2406</v>
      </c>
      <c r="S182" s="647"/>
      <c r="T182" s="629" t="s">
        <v>2406</v>
      </c>
      <c r="U182" s="647"/>
      <c r="V182" s="629" t="s">
        <v>2406</v>
      </c>
      <c r="W182" s="528"/>
      <c r="X182" s="528"/>
    </row>
    <row r="183" spans="1:24" s="543" customFormat="1" ht="12.75" customHeight="1" x14ac:dyDescent="0.25">
      <c r="A183" s="620"/>
      <c r="B183" s="611"/>
      <c r="C183" s="440" t="s">
        <v>2244</v>
      </c>
      <c r="D183" s="440" t="s">
        <v>2245</v>
      </c>
      <c r="E183" s="616"/>
      <c r="F183" s="613"/>
      <c r="G183" s="620"/>
      <c r="H183" s="620"/>
      <c r="I183" s="646">
        <v>11.578383454755011</v>
      </c>
      <c r="J183" s="645"/>
      <c r="K183" s="645"/>
      <c r="L183" s="647">
        <v>5.7537399309551214</v>
      </c>
      <c r="M183" s="647"/>
      <c r="N183" s="647">
        <v>26.416906820365032</v>
      </c>
      <c r="O183" s="647"/>
      <c r="P183" s="647">
        <v>21.975722059439097</v>
      </c>
      <c r="Q183" s="647"/>
      <c r="R183" s="647">
        <v>13.196196390452164</v>
      </c>
      <c r="S183" s="647"/>
      <c r="T183" s="647">
        <v>10.861694424330196</v>
      </c>
      <c r="U183" s="647"/>
      <c r="V183" s="647">
        <v>4.3730733385905802</v>
      </c>
      <c r="W183" s="528"/>
      <c r="X183" s="597"/>
    </row>
    <row r="184" spans="1:24" s="543" customFormat="1" ht="12.75" customHeight="1" x14ac:dyDescent="0.25">
      <c r="A184" s="620"/>
      <c r="B184" s="611"/>
      <c r="C184" s="440" t="s">
        <v>2246</v>
      </c>
      <c r="D184" s="440" t="s">
        <v>2390</v>
      </c>
      <c r="E184" s="616"/>
      <c r="F184" s="613"/>
      <c r="G184" s="620"/>
      <c r="H184" s="620"/>
      <c r="I184" s="646">
        <v>13.88722369501461</v>
      </c>
      <c r="J184" s="645"/>
      <c r="K184" s="645"/>
      <c r="L184" s="647">
        <v>16.420361247947454</v>
      </c>
      <c r="M184" s="647"/>
      <c r="N184" s="647">
        <v>24.467824810374356</v>
      </c>
      <c r="O184" s="647"/>
      <c r="P184" s="647">
        <v>21.93171067343253</v>
      </c>
      <c r="Q184" s="647"/>
      <c r="R184" s="647">
        <v>16.03053435114504</v>
      </c>
      <c r="S184" s="647"/>
      <c r="T184" s="647">
        <v>13.045724618961509</v>
      </c>
      <c r="U184" s="647"/>
      <c r="V184" s="647">
        <v>5.9037509690500327</v>
      </c>
      <c r="W184" s="528"/>
      <c r="X184" s="597"/>
    </row>
    <row r="185" spans="1:24" s="543" customFormat="1" ht="12.75" customHeight="1" x14ac:dyDescent="0.25">
      <c r="A185" s="620"/>
      <c r="B185" s="611"/>
      <c r="C185" s="440" t="s">
        <v>2247</v>
      </c>
      <c r="D185" s="440" t="s">
        <v>2391</v>
      </c>
      <c r="E185" s="616"/>
      <c r="F185" s="613"/>
      <c r="G185" s="620"/>
      <c r="H185" s="620"/>
      <c r="I185" s="646">
        <v>14.508090320288838</v>
      </c>
      <c r="J185" s="645"/>
      <c r="K185" s="645"/>
      <c r="L185" s="647">
        <v>10.567514677103718</v>
      </c>
      <c r="M185" s="647"/>
      <c r="N185" s="647">
        <v>24.024024024024023</v>
      </c>
      <c r="O185" s="647"/>
      <c r="P185" s="647">
        <v>26.455026455026452</v>
      </c>
      <c r="Q185" s="647"/>
      <c r="R185" s="647">
        <v>19.54101340604408</v>
      </c>
      <c r="S185" s="647"/>
      <c r="T185" s="647">
        <v>15.047879616963064</v>
      </c>
      <c r="U185" s="647"/>
      <c r="V185" s="647">
        <v>4.7686688311688314</v>
      </c>
      <c r="W185" s="528"/>
      <c r="X185" s="597"/>
    </row>
    <row r="186" spans="1:24" s="543" customFormat="1" ht="12.75" customHeight="1" x14ac:dyDescent="0.25">
      <c r="A186" s="620"/>
      <c r="B186" s="611"/>
      <c r="C186" s="440" t="s">
        <v>2248</v>
      </c>
      <c r="D186" s="440" t="s">
        <v>2392</v>
      </c>
      <c r="E186" s="616"/>
      <c r="F186" s="613"/>
      <c r="G186" s="620"/>
      <c r="H186" s="620"/>
      <c r="I186" s="646">
        <v>11.579852989350632</v>
      </c>
      <c r="J186" s="645"/>
      <c r="K186" s="645"/>
      <c r="L186" s="647">
        <v>9.9285146942017484</v>
      </c>
      <c r="M186" s="647"/>
      <c r="N186" s="647">
        <v>17.758369723435223</v>
      </c>
      <c r="O186" s="647"/>
      <c r="P186" s="647">
        <v>21.838156484458736</v>
      </c>
      <c r="Q186" s="647"/>
      <c r="R186" s="647">
        <v>14.388489208633095</v>
      </c>
      <c r="S186" s="647"/>
      <c r="T186" s="647">
        <v>10.207892443669863</v>
      </c>
      <c r="U186" s="647"/>
      <c r="V186" s="647">
        <v>4.6709352366957066</v>
      </c>
      <c r="W186" s="528"/>
      <c r="X186" s="597"/>
    </row>
    <row r="187" spans="1:24" s="543" customFormat="1" ht="12.75" customHeight="1" x14ac:dyDescent="0.25">
      <c r="A187" s="620"/>
      <c r="B187" s="611"/>
      <c r="C187" s="440" t="s">
        <v>2249</v>
      </c>
      <c r="D187" s="440" t="s">
        <v>2393</v>
      </c>
      <c r="E187" s="616"/>
      <c r="F187" s="613"/>
      <c r="G187" s="620"/>
      <c r="H187" s="620"/>
      <c r="I187" s="646">
        <v>17.48799475066604</v>
      </c>
      <c r="J187" s="645"/>
      <c r="K187" s="645"/>
      <c r="L187" s="647">
        <v>14.110269140318788</v>
      </c>
      <c r="M187" s="647"/>
      <c r="N187" s="647">
        <v>38.327526132404181</v>
      </c>
      <c r="O187" s="647"/>
      <c r="P187" s="647">
        <v>29.054573405073022</v>
      </c>
      <c r="Q187" s="647"/>
      <c r="R187" s="647">
        <v>22.143605870020966</v>
      </c>
      <c r="S187" s="647"/>
      <c r="T187" s="647">
        <v>17.823889332269221</v>
      </c>
      <c r="U187" s="647"/>
      <c r="V187" s="647">
        <v>5.7326445760362859</v>
      </c>
      <c r="W187" s="528"/>
      <c r="X187" s="597"/>
    </row>
    <row r="188" spans="1:24" s="543" customFormat="1" ht="12.75" customHeight="1" x14ac:dyDescent="0.25">
      <c r="A188" s="620"/>
      <c r="B188" s="611"/>
      <c r="C188" s="440" t="s">
        <v>2250</v>
      </c>
      <c r="D188" s="440" t="s">
        <v>2251</v>
      </c>
      <c r="E188" s="616"/>
      <c r="F188" s="613"/>
      <c r="G188" s="620"/>
      <c r="H188" s="620"/>
      <c r="I188" s="646">
        <v>19.390098388219471</v>
      </c>
      <c r="J188" s="645"/>
      <c r="K188" s="645"/>
      <c r="L188" s="647">
        <v>17.849174475680499</v>
      </c>
      <c r="M188" s="647"/>
      <c r="N188" s="647">
        <v>34.115138592750533</v>
      </c>
      <c r="O188" s="647"/>
      <c r="P188" s="647">
        <v>40.036396724294811</v>
      </c>
      <c r="Q188" s="647"/>
      <c r="R188" s="647">
        <v>24.633431085043991</v>
      </c>
      <c r="S188" s="647"/>
      <c r="T188" s="647">
        <v>15.304560759106213</v>
      </c>
      <c r="U188" s="647"/>
      <c r="V188" s="647">
        <v>5.4516169000123904</v>
      </c>
      <c r="W188" s="528"/>
      <c r="X188" s="597"/>
    </row>
    <row r="189" spans="1:24" s="543" customFormat="1" ht="12.75" customHeight="1" x14ac:dyDescent="0.25">
      <c r="A189" s="620"/>
      <c r="B189" s="611"/>
      <c r="C189" s="440" t="s">
        <v>2252</v>
      </c>
      <c r="D189" s="440" t="s">
        <v>2394</v>
      </c>
      <c r="E189" s="616"/>
      <c r="F189" s="613"/>
      <c r="G189" s="620"/>
      <c r="H189" s="620"/>
      <c r="I189" s="646">
        <v>13.185293491115985</v>
      </c>
      <c r="J189" s="645"/>
      <c r="K189" s="645"/>
      <c r="L189" s="647">
        <v>9.8891545316235607</v>
      </c>
      <c r="M189" s="647"/>
      <c r="N189" s="647">
        <v>21.76768624507412</v>
      </c>
      <c r="O189" s="647"/>
      <c r="P189" s="647">
        <v>25.070372976776916</v>
      </c>
      <c r="Q189" s="647"/>
      <c r="R189" s="647">
        <v>16.688269604666235</v>
      </c>
      <c r="S189" s="647"/>
      <c r="T189" s="647">
        <v>10.904780719083368</v>
      </c>
      <c r="U189" s="647"/>
      <c r="V189" s="647">
        <v>5.3447668272054507</v>
      </c>
      <c r="W189" s="528"/>
      <c r="X189" s="597"/>
    </row>
    <row r="190" spans="1:24" s="543" customFormat="1" ht="12.75" customHeight="1" x14ac:dyDescent="0.25">
      <c r="A190" s="620"/>
      <c r="B190" s="611"/>
      <c r="C190" s="440" t="s">
        <v>2293</v>
      </c>
      <c r="D190" s="440" t="s">
        <v>2395</v>
      </c>
      <c r="E190" s="616"/>
      <c r="F190" s="613"/>
      <c r="G190" s="620"/>
      <c r="H190" s="620"/>
      <c r="I190" s="646">
        <v>12.92377787545654</v>
      </c>
      <c r="J190" s="645"/>
      <c r="K190" s="645"/>
      <c r="L190" s="647">
        <v>12.829539231792223</v>
      </c>
      <c r="M190" s="647"/>
      <c r="N190" s="647">
        <v>20.376350072375015</v>
      </c>
      <c r="O190" s="647"/>
      <c r="P190" s="647">
        <v>20.918490021639816</v>
      </c>
      <c r="Q190" s="647"/>
      <c r="R190" s="647">
        <v>16.043665233212042</v>
      </c>
      <c r="S190" s="647"/>
      <c r="T190" s="647">
        <v>12.113203391696949</v>
      </c>
      <c r="U190" s="647"/>
      <c r="V190" s="647">
        <v>4.9426225985301073</v>
      </c>
      <c r="W190" s="528"/>
      <c r="X190" s="597"/>
    </row>
    <row r="191" spans="1:24" s="543" customFormat="1" ht="12.75" customHeight="1" x14ac:dyDescent="0.25">
      <c r="A191" s="620"/>
      <c r="B191" s="611"/>
      <c r="C191" s="440" t="s">
        <v>2294</v>
      </c>
      <c r="D191" s="440" t="s">
        <v>2396</v>
      </c>
      <c r="E191" s="616"/>
      <c r="F191" s="613"/>
      <c r="G191" s="620"/>
      <c r="H191" s="620"/>
      <c r="I191" s="646">
        <v>13.39769837541159</v>
      </c>
      <c r="J191" s="645"/>
      <c r="K191" s="645"/>
      <c r="L191" s="647">
        <v>11.183851609383524</v>
      </c>
      <c r="M191" s="647"/>
      <c r="N191" s="647">
        <v>23.161413562559694</v>
      </c>
      <c r="O191" s="647"/>
      <c r="P191" s="647">
        <v>27.088810149731398</v>
      </c>
      <c r="Q191" s="647"/>
      <c r="R191" s="647">
        <v>15.731392345621037</v>
      </c>
      <c r="S191" s="647"/>
      <c r="T191" s="647">
        <v>9.562380470244122</v>
      </c>
      <c r="U191" s="647"/>
      <c r="V191" s="647">
        <v>5.3061060417252888</v>
      </c>
      <c r="W191" s="528"/>
      <c r="X191" s="597"/>
    </row>
    <row r="192" spans="1:24" s="543" customFormat="1" ht="12.75" customHeight="1" x14ac:dyDescent="0.25">
      <c r="A192" s="620"/>
      <c r="B192" s="611"/>
      <c r="C192" s="440" t="s">
        <v>2297</v>
      </c>
      <c r="D192" s="440" t="s">
        <v>2397</v>
      </c>
      <c r="E192" s="616"/>
      <c r="F192" s="613"/>
      <c r="G192" s="620"/>
      <c r="H192" s="620"/>
      <c r="I192" s="646">
        <v>12.416371731112266</v>
      </c>
      <c r="J192" s="645"/>
      <c r="K192" s="645"/>
      <c r="L192" s="647">
        <v>9.794141652307971</v>
      </c>
      <c r="M192" s="647"/>
      <c r="N192" s="647">
        <v>20.874194452227513</v>
      </c>
      <c r="O192" s="647"/>
      <c r="P192" s="647">
        <v>21.247507832526345</v>
      </c>
      <c r="Q192" s="647"/>
      <c r="R192" s="647">
        <v>15.971606033717835</v>
      </c>
      <c r="S192" s="647"/>
      <c r="T192" s="647">
        <v>12.139423076923077</v>
      </c>
      <c r="U192" s="647"/>
      <c r="V192" s="647">
        <v>4.9353758948422879</v>
      </c>
      <c r="W192" s="528"/>
      <c r="X192" s="597"/>
    </row>
    <row r="193" spans="1:24" s="543" customFormat="1" ht="12.75" customHeight="1" x14ac:dyDescent="0.25">
      <c r="A193" s="620"/>
      <c r="B193" s="611"/>
      <c r="C193" s="440" t="s">
        <v>2309</v>
      </c>
      <c r="D193" s="440" t="s">
        <v>2398</v>
      </c>
      <c r="E193" s="616"/>
      <c r="F193" s="613"/>
      <c r="G193" s="620"/>
      <c r="H193" s="620"/>
      <c r="I193" s="646">
        <v>12.25580852417146</v>
      </c>
      <c r="J193" s="645"/>
      <c r="K193" s="645"/>
      <c r="L193" s="647">
        <v>10.088148873653282</v>
      </c>
      <c r="M193" s="647"/>
      <c r="N193" s="647">
        <v>18.26407506702413</v>
      </c>
      <c r="O193" s="647"/>
      <c r="P193" s="647">
        <v>23.161844288909734</v>
      </c>
      <c r="Q193" s="647"/>
      <c r="R193" s="647">
        <v>15.567484662576687</v>
      </c>
      <c r="S193" s="647"/>
      <c r="T193" s="647">
        <v>10.877833561539632</v>
      </c>
      <c r="U193" s="647"/>
      <c r="V193" s="647">
        <v>4.898834715055945</v>
      </c>
      <c r="W193" s="528"/>
      <c r="X193" s="597"/>
    </row>
    <row r="194" spans="1:24" x14ac:dyDescent="0.2">
      <c r="C194" s="494"/>
      <c r="D194" s="495"/>
      <c r="E194" s="395"/>
      <c r="F194" s="495"/>
      <c r="G194" s="495"/>
      <c r="H194" s="495"/>
      <c r="I194" s="630"/>
      <c r="J194" s="390"/>
      <c r="K194" s="390"/>
      <c r="L194" s="496"/>
      <c r="M194" s="496"/>
      <c r="N194" s="496"/>
      <c r="O194" s="496"/>
      <c r="P194" s="496"/>
      <c r="Q194" s="496"/>
      <c r="R194" s="496"/>
      <c r="S194" s="496"/>
      <c r="T194" s="496"/>
      <c r="U194" s="496"/>
      <c r="V194" s="496"/>
    </row>
    <row r="195" spans="1:24" ht="18.75" customHeight="1" x14ac:dyDescent="0.2">
      <c r="C195" s="655" t="s">
        <v>2413</v>
      </c>
      <c r="D195" s="516"/>
      <c r="E195" s="394"/>
      <c r="F195" s="492"/>
      <c r="G195" s="492"/>
      <c r="H195" s="492"/>
      <c r="I195" s="631"/>
      <c r="J195" s="391"/>
      <c r="K195" s="391"/>
      <c r="L195" s="632"/>
      <c r="M195" s="632"/>
      <c r="N195" s="632"/>
      <c r="O195" s="632"/>
      <c r="P195" s="632"/>
      <c r="Q195" s="632"/>
      <c r="R195" s="632"/>
      <c r="S195" s="632"/>
      <c r="T195" s="632"/>
      <c r="U195" s="632"/>
      <c r="V195" s="632"/>
    </row>
    <row r="196" spans="1:24" x14ac:dyDescent="0.2">
      <c r="C196" s="650" t="s">
        <v>2276</v>
      </c>
      <c r="D196" s="364"/>
      <c r="I196" s="631"/>
      <c r="J196" s="391"/>
      <c r="K196" s="391"/>
      <c r="L196" s="632"/>
      <c r="M196" s="632"/>
      <c r="N196" s="632"/>
      <c r="O196" s="632"/>
      <c r="P196" s="632"/>
      <c r="Q196" s="632"/>
      <c r="R196" s="632"/>
      <c r="S196" s="632"/>
      <c r="T196" s="632"/>
      <c r="U196" s="632"/>
      <c r="V196" s="632"/>
    </row>
    <row r="197" spans="1:24" x14ac:dyDescent="0.2">
      <c r="C197" s="620" t="s">
        <v>2414</v>
      </c>
      <c r="I197" s="631"/>
      <c r="J197" s="391"/>
      <c r="K197" s="391"/>
      <c r="L197" s="632"/>
      <c r="M197" s="632"/>
      <c r="N197" s="632"/>
      <c r="O197" s="632"/>
      <c r="P197" s="632"/>
      <c r="Q197" s="632"/>
      <c r="R197" s="632"/>
      <c r="S197" s="632"/>
      <c r="T197" s="632"/>
      <c r="U197" s="632"/>
      <c r="V197" s="632"/>
    </row>
    <row r="198" spans="1:24" x14ac:dyDescent="0.2">
      <c r="I198" s="631"/>
      <c r="J198" s="391"/>
      <c r="K198" s="391"/>
      <c r="L198" s="632"/>
      <c r="M198" s="632"/>
      <c r="N198" s="632"/>
      <c r="O198" s="632"/>
      <c r="P198" s="632"/>
      <c r="Q198" s="632"/>
      <c r="R198" s="632"/>
      <c r="S198" s="632"/>
      <c r="T198" s="632"/>
      <c r="U198" s="632"/>
      <c r="V198" s="632"/>
    </row>
  </sheetData>
  <pageMargins left="0.70866141732283472" right="0.70866141732283472" top="0.74803149606299213" bottom="0.74803149606299213" header="0.31496062992125984" footer="0.31496062992125984"/>
  <pageSetup paperSize="9" scale="55" fitToHeight="4" orientation="portrait" r:id="rId1"/>
  <headerFooter>
    <oddFooter>&amp;R40</oddFooter>
  </headerFooter>
  <rowBreaks count="1" manualBreakCount="1">
    <brk id="10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7"/>
  <sheetViews>
    <sheetView showGridLines="0" zoomScaleNormal="100" workbookViewId="0">
      <selection activeCell="G7" sqref="G7"/>
    </sheetView>
  </sheetViews>
  <sheetFormatPr defaultRowHeight="12.75" x14ac:dyDescent="0.2"/>
  <cols>
    <col min="1" max="2" width="1.140625" style="126" customWidth="1"/>
    <col min="3" max="3" width="13.28515625" style="126" customWidth="1"/>
    <col min="4" max="4" width="5.28515625" style="128" customWidth="1"/>
    <col min="5" max="5" width="2.42578125" style="128" customWidth="1"/>
    <col min="6" max="6" width="19.140625" style="128" customWidth="1"/>
    <col min="7" max="7" width="34.7109375" style="128" customWidth="1"/>
    <col min="8" max="8" width="1.42578125" style="128" customWidth="1"/>
    <col min="9" max="9" width="5.42578125" style="128" customWidth="1"/>
    <col min="10" max="10" width="0.7109375" style="128" customWidth="1"/>
    <col min="11" max="11" width="6.42578125" style="128" customWidth="1"/>
    <col min="12" max="12" width="0.7109375" style="128" customWidth="1"/>
    <col min="13" max="13" width="8.28515625" style="128" customWidth="1"/>
    <col min="14" max="14" width="1.28515625" style="128" customWidth="1"/>
    <col min="15" max="17" width="5.85546875" style="128" customWidth="1"/>
    <col min="18" max="18" width="1" style="128" customWidth="1"/>
    <col min="19" max="19" width="9.28515625" style="128" customWidth="1"/>
    <col min="20" max="20" width="12.42578125" style="128" customWidth="1"/>
    <col min="21" max="21" width="11.85546875" style="128" customWidth="1"/>
    <col min="22" max="22" width="10.140625" style="240" customWidth="1"/>
    <col min="23" max="23" width="2.7109375" style="125" customWidth="1"/>
    <col min="24" max="16384" width="9.140625" style="126"/>
  </cols>
  <sheetData>
    <row r="1" spans="1:22" s="232" customFormat="1" ht="15.75" x14ac:dyDescent="0.25">
      <c r="A1" s="215" t="s">
        <v>2420</v>
      </c>
      <c r="V1" s="236"/>
    </row>
    <row r="2" spans="1:22" s="232" customFormat="1" ht="15.75" x14ac:dyDescent="0.25">
      <c r="A2" s="215" t="s">
        <v>2419</v>
      </c>
      <c r="V2" s="236"/>
    </row>
    <row r="3" spans="1:22" s="17" customFormat="1" ht="5.25" customHeight="1" x14ac:dyDescent="0.2">
      <c r="C3" s="209"/>
      <c r="D3" s="209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8"/>
    </row>
    <row r="4" spans="1:22" s="219" customFormat="1" ht="21.75" customHeight="1" x14ac:dyDescent="0.2">
      <c r="A4" s="263" t="s">
        <v>8</v>
      </c>
      <c r="V4" s="321" t="s">
        <v>37</v>
      </c>
    </row>
    <row r="5" spans="1:22" s="219" customFormat="1" ht="4.5" customHeight="1" x14ac:dyDescent="0.2">
      <c r="A5" s="536"/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7"/>
    </row>
    <row r="6" spans="1:22" s="219" customFormat="1" ht="13.5" customHeight="1" x14ac:dyDescent="0.2">
      <c r="V6" s="270"/>
    </row>
    <row r="7" spans="1:22" s="219" customFormat="1" ht="14.25" x14ac:dyDescent="0.2">
      <c r="I7" s="219" t="s">
        <v>2285</v>
      </c>
      <c r="O7" s="219" t="s">
        <v>2286</v>
      </c>
    </row>
    <row r="8" spans="1:22" s="219" customFormat="1" ht="14.25" x14ac:dyDescent="0.2">
      <c r="E8" s="262"/>
      <c r="F8" s="262"/>
      <c r="G8" s="262"/>
      <c r="H8" s="262"/>
      <c r="I8" s="536"/>
      <c r="J8" s="536"/>
      <c r="K8" s="536"/>
      <c r="L8" s="536"/>
      <c r="M8" s="536"/>
      <c r="N8" s="262"/>
      <c r="O8" s="536"/>
      <c r="P8" s="536"/>
      <c r="Q8" s="536"/>
      <c r="R8" s="262"/>
      <c r="S8" s="536"/>
      <c r="T8" s="536"/>
      <c r="U8" s="536"/>
      <c r="V8" s="536"/>
    </row>
    <row r="9" spans="1:22" s="219" customFormat="1" ht="17.25" customHeight="1" x14ac:dyDescent="0.2">
      <c r="B9" s="219" t="s">
        <v>2001</v>
      </c>
      <c r="C9" s="591"/>
      <c r="I9" s="780" t="s">
        <v>295</v>
      </c>
      <c r="J9" s="780"/>
      <c r="K9" s="780"/>
      <c r="M9" s="656" t="s">
        <v>304</v>
      </c>
      <c r="O9" s="656"/>
      <c r="P9" s="656"/>
      <c r="Q9" s="656"/>
      <c r="R9" s="262"/>
      <c r="S9" s="531" t="s">
        <v>2</v>
      </c>
      <c r="T9" s="531" t="s">
        <v>201</v>
      </c>
      <c r="U9" s="531" t="s">
        <v>202</v>
      </c>
    </row>
    <row r="10" spans="1:22" s="219" customFormat="1" ht="14.25" x14ac:dyDescent="0.2">
      <c r="B10" s="219" t="s">
        <v>1972</v>
      </c>
      <c r="C10" s="591"/>
      <c r="E10" s="531"/>
      <c r="I10" s="590"/>
      <c r="J10" s="590"/>
      <c r="K10" s="590"/>
      <c r="M10" s="656" t="s">
        <v>302</v>
      </c>
      <c r="O10" s="656"/>
      <c r="P10" s="656"/>
      <c r="Q10" s="656"/>
      <c r="R10" s="262"/>
      <c r="S10" s="531" t="s">
        <v>5</v>
      </c>
      <c r="T10" s="531" t="s">
        <v>113</v>
      </c>
      <c r="U10" s="531" t="s">
        <v>203</v>
      </c>
      <c r="V10" s="582">
        <v>0.95</v>
      </c>
    </row>
    <row r="11" spans="1:22" s="219" customFormat="1" ht="16.5" customHeight="1" x14ac:dyDescent="0.2">
      <c r="E11" s="531"/>
      <c r="I11" s="321" t="s">
        <v>5</v>
      </c>
      <c r="J11" s="531"/>
      <c r="K11" s="321" t="s">
        <v>309</v>
      </c>
      <c r="L11" s="531"/>
      <c r="M11" s="591"/>
      <c r="N11" s="531"/>
      <c r="O11" s="591"/>
      <c r="P11" s="591"/>
      <c r="Q11" s="591"/>
      <c r="R11" s="270"/>
      <c r="S11" s="657" t="s">
        <v>204</v>
      </c>
      <c r="T11" s="657" t="s">
        <v>205</v>
      </c>
      <c r="U11" s="657" t="s">
        <v>206</v>
      </c>
      <c r="V11" s="531" t="s">
        <v>345</v>
      </c>
    </row>
    <row r="12" spans="1:22" s="219" customFormat="1" ht="14.25" x14ac:dyDescent="0.2">
      <c r="C12" s="261"/>
      <c r="E12" s="531"/>
      <c r="I12" s="321" t="s">
        <v>306</v>
      </c>
      <c r="J12" s="531"/>
      <c r="K12" s="658" t="s">
        <v>310</v>
      </c>
      <c r="L12" s="531"/>
      <c r="M12" s="531"/>
      <c r="N12" s="531"/>
      <c r="O12" s="531" t="s">
        <v>253</v>
      </c>
      <c r="P12" s="531" t="s">
        <v>40</v>
      </c>
      <c r="Q12" s="531" t="s">
        <v>207</v>
      </c>
      <c r="R12" s="270"/>
      <c r="S12" s="531" t="s">
        <v>113</v>
      </c>
      <c r="T12" s="531" t="s">
        <v>255</v>
      </c>
      <c r="U12" s="531" t="s">
        <v>113</v>
      </c>
      <c r="V12" s="531" t="s">
        <v>346</v>
      </c>
    </row>
    <row r="13" spans="1:22" s="219" customFormat="1" ht="14.25" x14ac:dyDescent="0.2">
      <c r="C13" s="261"/>
      <c r="E13" s="531"/>
      <c r="I13" s="321"/>
      <c r="J13" s="531"/>
      <c r="K13" s="321" t="s">
        <v>297</v>
      </c>
      <c r="L13" s="531"/>
      <c r="M13" s="531"/>
      <c r="N13" s="531"/>
      <c r="O13" s="531"/>
      <c r="P13" s="531"/>
      <c r="Q13" s="531"/>
      <c r="R13" s="270"/>
      <c r="S13" s="531"/>
      <c r="T13" s="531"/>
      <c r="U13" s="531" t="s">
        <v>1708</v>
      </c>
      <c r="V13" s="531"/>
    </row>
    <row r="14" spans="1:22" s="219" customFormat="1" ht="14.25" x14ac:dyDescent="0.2">
      <c r="I14" s="531"/>
      <c r="J14" s="531"/>
      <c r="L14" s="531"/>
      <c r="M14" s="531"/>
      <c r="N14" s="531"/>
      <c r="O14" s="531"/>
      <c r="P14" s="531"/>
      <c r="Q14" s="531"/>
      <c r="R14" s="270"/>
      <c r="S14" s="531"/>
      <c r="T14" s="531"/>
      <c r="U14" s="531" t="s">
        <v>255</v>
      </c>
      <c r="V14" s="531"/>
    </row>
    <row r="15" spans="1:22" s="659" customFormat="1" ht="7.5" customHeight="1" x14ac:dyDescent="0.25">
      <c r="A15" s="536"/>
      <c r="B15" s="536"/>
      <c r="C15" s="536"/>
      <c r="D15" s="536"/>
      <c r="E15" s="536"/>
      <c r="F15" s="536"/>
      <c r="G15" s="536"/>
      <c r="H15" s="262"/>
      <c r="I15" s="536"/>
      <c r="J15" s="536"/>
      <c r="K15" s="536"/>
      <c r="L15" s="536"/>
      <c r="M15" s="536"/>
      <c r="N15" s="262"/>
      <c r="O15" s="536"/>
      <c r="P15" s="536"/>
      <c r="Q15" s="536"/>
      <c r="R15" s="262"/>
      <c r="S15" s="536"/>
      <c r="T15" s="536"/>
      <c r="U15" s="536"/>
      <c r="V15" s="537"/>
    </row>
    <row r="16" spans="1:22" s="219" customFormat="1" ht="9.75" customHeight="1" x14ac:dyDescent="0.2">
      <c r="R16" s="262"/>
      <c r="V16" s="270"/>
    </row>
    <row r="17" spans="1:25" s="660" customFormat="1" ht="18.75" customHeight="1" x14ac:dyDescent="0.25">
      <c r="A17" s="659" t="s">
        <v>511</v>
      </c>
      <c r="B17" s="659"/>
      <c r="C17" s="659"/>
      <c r="D17" s="659"/>
      <c r="E17" s="659"/>
      <c r="F17" s="659"/>
      <c r="G17" s="659"/>
      <c r="I17" s="554">
        <v>34.787329436803837</v>
      </c>
      <c r="J17" s="554"/>
      <c r="K17" s="554">
        <v>62.120655567679691</v>
      </c>
      <c r="L17" s="554"/>
      <c r="M17" s="554">
        <v>3.09201499551647</v>
      </c>
      <c r="N17" s="661"/>
      <c r="O17" s="554">
        <v>77.442983545985882</v>
      </c>
      <c r="P17" s="554">
        <v>13.549983254286364</v>
      </c>
      <c r="Q17" s="554">
        <v>9.0070331997277471</v>
      </c>
      <c r="R17" s="550"/>
      <c r="S17" s="550">
        <v>179398</v>
      </c>
      <c r="T17" s="550">
        <v>138443</v>
      </c>
      <c r="U17" s="552">
        <v>77.170871470139019</v>
      </c>
      <c r="V17" s="552" t="s">
        <v>1709</v>
      </c>
      <c r="W17" s="662"/>
    </row>
    <row r="18" spans="1:25" s="663" customFormat="1" ht="9" customHeight="1" x14ac:dyDescent="0.25">
      <c r="A18" s="659"/>
      <c r="B18" s="659"/>
      <c r="C18" s="659"/>
      <c r="D18" s="659"/>
      <c r="E18" s="659"/>
      <c r="F18" s="659"/>
      <c r="G18" s="659"/>
      <c r="I18" s="554"/>
      <c r="J18" s="554"/>
      <c r="K18" s="554"/>
      <c r="L18" s="554"/>
      <c r="M18" s="554"/>
      <c r="N18" s="661"/>
      <c r="O18" s="554"/>
      <c r="P18" s="554"/>
      <c r="Q18" s="554"/>
      <c r="R18" s="550"/>
      <c r="S18" s="550"/>
      <c r="T18" s="550"/>
      <c r="U18" s="552"/>
      <c r="V18" s="552"/>
      <c r="W18" s="664"/>
      <c r="Y18" s="664"/>
    </row>
    <row r="19" spans="1:25" s="660" customFormat="1" ht="12" customHeight="1" x14ac:dyDescent="0.25">
      <c r="A19" s="659"/>
      <c r="B19" s="659" t="s">
        <v>513</v>
      </c>
      <c r="C19" s="659"/>
      <c r="D19" s="659"/>
      <c r="E19" s="659"/>
      <c r="F19" s="659"/>
      <c r="G19" s="659"/>
      <c r="I19" s="554">
        <v>33.001473254759745</v>
      </c>
      <c r="J19" s="554"/>
      <c r="K19" s="554">
        <v>64.027651858567552</v>
      </c>
      <c r="L19" s="554"/>
      <c r="M19" s="554">
        <v>2.9708748866727106</v>
      </c>
      <c r="N19" s="661"/>
      <c r="O19" s="554">
        <v>77.768585675430643</v>
      </c>
      <c r="P19" s="554">
        <v>13.240593834995467</v>
      </c>
      <c r="Q19" s="554">
        <v>8.9908204895738884</v>
      </c>
      <c r="R19" s="550"/>
      <c r="S19" s="550">
        <v>171237</v>
      </c>
      <c r="T19" s="550">
        <v>132745</v>
      </c>
      <c r="U19" s="552">
        <v>77.521213289184004</v>
      </c>
      <c r="V19" s="552" t="s">
        <v>1710</v>
      </c>
      <c r="W19" s="662"/>
    </row>
    <row r="20" spans="1:25" s="663" customFormat="1" ht="9" customHeight="1" x14ac:dyDescent="0.25">
      <c r="A20" s="219"/>
      <c r="B20" s="219"/>
      <c r="C20" s="219"/>
      <c r="D20" s="219"/>
      <c r="E20" s="219"/>
      <c r="F20" s="219"/>
      <c r="G20" s="219"/>
      <c r="I20" s="554"/>
      <c r="J20" s="554"/>
      <c r="K20" s="554"/>
      <c r="L20" s="554"/>
      <c r="M20" s="554"/>
      <c r="N20" s="661"/>
      <c r="O20" s="554"/>
      <c r="P20" s="554"/>
      <c r="Q20" s="554"/>
      <c r="R20" s="550"/>
      <c r="S20" s="550"/>
      <c r="T20" s="550"/>
      <c r="U20" s="554"/>
      <c r="V20" s="554"/>
      <c r="W20" s="664"/>
    </row>
    <row r="21" spans="1:25" s="660" customFormat="1" ht="14.25" customHeight="1" x14ac:dyDescent="0.25">
      <c r="A21" s="659"/>
      <c r="B21" s="659"/>
      <c r="C21" s="659" t="s">
        <v>515</v>
      </c>
      <c r="D21" s="659" t="s">
        <v>516</v>
      </c>
      <c r="E21" s="659" t="s">
        <v>517</v>
      </c>
      <c r="F21" s="659"/>
      <c r="G21" s="659"/>
      <c r="I21" s="554">
        <v>54.85456868732809</v>
      </c>
      <c r="J21" s="554"/>
      <c r="K21" s="554">
        <v>43.696532605635326</v>
      </c>
      <c r="L21" s="554"/>
      <c r="M21" s="554">
        <v>1.4488987070365797</v>
      </c>
      <c r="N21" s="661"/>
      <c r="O21" s="554">
        <v>77.482511424425525</v>
      </c>
      <c r="P21" s="554">
        <v>14.006020834686939</v>
      </c>
      <c r="Q21" s="554">
        <v>8.5114677408875323</v>
      </c>
      <c r="R21" s="550"/>
      <c r="S21" s="550">
        <v>45504</v>
      </c>
      <c r="T21" s="550">
        <v>35196</v>
      </c>
      <c r="U21" s="554">
        <v>77.347046413502113</v>
      </c>
      <c r="V21" s="552" t="s">
        <v>1711</v>
      </c>
      <c r="W21" s="665"/>
    </row>
    <row r="22" spans="1:25" s="663" customFormat="1" ht="14.25" customHeight="1" x14ac:dyDescent="0.25">
      <c r="A22" s="219"/>
      <c r="B22" s="219"/>
      <c r="C22" s="219"/>
      <c r="D22" s="219"/>
      <c r="E22" s="219"/>
      <c r="F22" s="219"/>
      <c r="G22" s="219"/>
      <c r="I22" s="561"/>
      <c r="J22" s="561"/>
      <c r="K22" s="561"/>
      <c r="L22" s="561"/>
      <c r="M22" s="561"/>
      <c r="N22" s="666"/>
      <c r="O22" s="561"/>
      <c r="P22" s="561"/>
      <c r="Q22" s="561"/>
      <c r="R22" s="558"/>
      <c r="S22" s="558"/>
      <c r="T22" s="558"/>
      <c r="U22" s="561"/>
      <c r="V22" s="561"/>
      <c r="W22" s="665"/>
    </row>
    <row r="23" spans="1:25" s="663" customFormat="1" ht="14.25" customHeight="1" x14ac:dyDescent="0.25">
      <c r="A23" s="219"/>
      <c r="B23" s="219"/>
      <c r="C23" s="219" t="s">
        <v>519</v>
      </c>
      <c r="D23" s="219" t="s">
        <v>520</v>
      </c>
      <c r="E23" s="219" t="s">
        <v>521</v>
      </c>
      <c r="F23" s="219"/>
      <c r="G23" s="219"/>
      <c r="I23" s="561">
        <v>46.402055968018274</v>
      </c>
      <c r="J23" s="561"/>
      <c r="K23" s="561">
        <v>51.484865790976585</v>
      </c>
      <c r="L23" s="561"/>
      <c r="M23" s="561">
        <v>2.1130782410051401</v>
      </c>
      <c r="N23" s="666"/>
      <c r="O23" s="561">
        <v>79.782981153626494</v>
      </c>
      <c r="P23" s="561">
        <v>11.507709880068532</v>
      </c>
      <c r="Q23" s="561">
        <v>8.7093089663049685</v>
      </c>
      <c r="R23" s="558"/>
      <c r="S23" s="558">
        <v>3428</v>
      </c>
      <c r="T23" s="558">
        <v>2736</v>
      </c>
      <c r="U23" s="561">
        <v>79.813302217036181</v>
      </c>
      <c r="V23" s="559" t="s">
        <v>1712</v>
      </c>
      <c r="W23" s="665"/>
    </row>
    <row r="24" spans="1:25" s="663" customFormat="1" ht="14.25" customHeight="1" x14ac:dyDescent="0.25">
      <c r="A24" s="219"/>
      <c r="B24" s="219"/>
      <c r="C24" s="219" t="s">
        <v>523</v>
      </c>
      <c r="D24" s="219" t="s">
        <v>524</v>
      </c>
      <c r="E24" s="219"/>
      <c r="F24" s="219" t="s">
        <v>525</v>
      </c>
      <c r="G24" s="219"/>
      <c r="I24" s="561">
        <v>5.4112554112554108</v>
      </c>
      <c r="J24" s="561"/>
      <c r="K24" s="561">
        <v>90.692640692640694</v>
      </c>
      <c r="L24" s="561"/>
      <c r="M24" s="561">
        <v>3.8961038961038961</v>
      </c>
      <c r="N24" s="666"/>
      <c r="O24" s="561">
        <v>79.004329004328994</v>
      </c>
      <c r="P24" s="561">
        <v>12.554112554112553</v>
      </c>
      <c r="Q24" s="561">
        <v>8.4415584415584419</v>
      </c>
      <c r="R24" s="558"/>
      <c r="S24" s="558">
        <v>444</v>
      </c>
      <c r="T24" s="558">
        <v>352</v>
      </c>
      <c r="U24" s="561">
        <v>79.27927927927928</v>
      </c>
      <c r="V24" s="559" t="s">
        <v>1713</v>
      </c>
      <c r="W24" s="665"/>
    </row>
    <row r="25" spans="1:25" s="663" customFormat="1" ht="14.25" customHeight="1" x14ac:dyDescent="0.25">
      <c r="A25" s="219"/>
      <c r="B25" s="219"/>
      <c r="C25" s="219" t="s">
        <v>527</v>
      </c>
      <c r="D25" s="219" t="s">
        <v>528</v>
      </c>
      <c r="E25" s="219"/>
      <c r="F25" s="219" t="s">
        <v>529</v>
      </c>
      <c r="G25" s="219"/>
      <c r="I25" s="561">
        <v>56.796116504854368</v>
      </c>
      <c r="J25" s="561"/>
      <c r="K25" s="561">
        <v>40.533980582524272</v>
      </c>
      <c r="L25" s="561"/>
      <c r="M25" s="561">
        <v>2.6699029126213589</v>
      </c>
      <c r="N25" s="666"/>
      <c r="O25" s="561">
        <v>64.077669902912632</v>
      </c>
      <c r="P25" s="561">
        <v>21.601941747572813</v>
      </c>
      <c r="Q25" s="561">
        <v>14.320388349514563</v>
      </c>
      <c r="R25" s="558"/>
      <c r="S25" s="558">
        <v>401</v>
      </c>
      <c r="T25" s="558">
        <v>255</v>
      </c>
      <c r="U25" s="561">
        <v>63.591022443890274</v>
      </c>
      <c r="V25" s="559" t="s">
        <v>1714</v>
      </c>
      <c r="W25" s="665"/>
    </row>
    <row r="26" spans="1:25" s="663" customFormat="1" ht="14.25" customHeight="1" x14ac:dyDescent="0.25">
      <c r="A26" s="219"/>
      <c r="B26" s="219"/>
      <c r="C26" s="219" t="s">
        <v>531</v>
      </c>
      <c r="D26" s="219" t="s">
        <v>532</v>
      </c>
      <c r="E26" s="219"/>
      <c r="F26" s="219" t="s">
        <v>533</v>
      </c>
      <c r="G26" s="219"/>
      <c r="I26" s="561">
        <v>40.392156862745097</v>
      </c>
      <c r="J26" s="561"/>
      <c r="K26" s="561">
        <v>55.294117647058826</v>
      </c>
      <c r="L26" s="561"/>
      <c r="M26" s="561">
        <v>4.3137254901960782</v>
      </c>
      <c r="N26" s="666"/>
      <c r="O26" s="561">
        <v>69.411764705882348</v>
      </c>
      <c r="P26" s="561">
        <v>18.43137254901961</v>
      </c>
      <c r="Q26" s="561">
        <v>12.156862745098039</v>
      </c>
      <c r="R26" s="558"/>
      <c r="S26" s="558">
        <v>244</v>
      </c>
      <c r="T26" s="558">
        <v>169</v>
      </c>
      <c r="U26" s="561">
        <v>69.262295081967224</v>
      </c>
      <c r="V26" s="559" t="s">
        <v>1715</v>
      </c>
      <c r="W26" s="665"/>
    </row>
    <row r="27" spans="1:25" s="663" customFormat="1" ht="14.25" customHeight="1" x14ac:dyDescent="0.25">
      <c r="A27" s="219"/>
      <c r="B27" s="219"/>
      <c r="C27" s="219" t="s">
        <v>535</v>
      </c>
      <c r="D27" s="219" t="s">
        <v>536</v>
      </c>
      <c r="E27" s="219"/>
      <c r="F27" s="219" t="s">
        <v>537</v>
      </c>
      <c r="G27" s="219"/>
      <c r="I27" s="561">
        <v>4.9363057324840769</v>
      </c>
      <c r="J27" s="561"/>
      <c r="K27" s="561">
        <v>92.515923566878982</v>
      </c>
      <c r="L27" s="561"/>
      <c r="M27" s="561">
        <v>2.547770700636943</v>
      </c>
      <c r="N27" s="666"/>
      <c r="O27" s="561">
        <v>82.484076433121018</v>
      </c>
      <c r="P27" s="561">
        <v>9.2356687898089174</v>
      </c>
      <c r="Q27" s="561">
        <v>8.2802547770700627</v>
      </c>
      <c r="R27" s="558"/>
      <c r="S27" s="558">
        <v>612</v>
      </c>
      <c r="T27" s="558">
        <v>505</v>
      </c>
      <c r="U27" s="561">
        <v>82.51633986928104</v>
      </c>
      <c r="V27" s="559" t="s">
        <v>1716</v>
      </c>
      <c r="W27" s="665"/>
    </row>
    <row r="28" spans="1:25" s="663" customFormat="1" ht="14.25" customHeight="1" x14ac:dyDescent="0.25">
      <c r="A28" s="219"/>
      <c r="B28" s="219"/>
      <c r="C28" s="219" t="s">
        <v>539</v>
      </c>
      <c r="D28" s="219" t="s">
        <v>540</v>
      </c>
      <c r="E28" s="219"/>
      <c r="F28" s="219" t="s">
        <v>541</v>
      </c>
      <c r="G28" s="219"/>
      <c r="I28" s="561">
        <v>57.81990521327014</v>
      </c>
      <c r="J28" s="561"/>
      <c r="K28" s="561">
        <v>40.758293838862556</v>
      </c>
      <c r="L28" s="561"/>
      <c r="M28" s="561">
        <v>1.4218009478672986</v>
      </c>
      <c r="N28" s="666"/>
      <c r="O28" s="561">
        <v>79.936808846761451</v>
      </c>
      <c r="P28" s="561">
        <v>11.532385466034755</v>
      </c>
      <c r="Q28" s="561">
        <v>8.5308056872037916</v>
      </c>
      <c r="R28" s="558"/>
      <c r="S28" s="558">
        <v>624</v>
      </c>
      <c r="T28" s="558">
        <v>500</v>
      </c>
      <c r="U28" s="561">
        <v>80.128205128205138</v>
      </c>
      <c r="V28" s="559" t="s">
        <v>1717</v>
      </c>
      <c r="W28" s="665"/>
    </row>
    <row r="29" spans="1:25" s="663" customFormat="1" ht="14.25" customHeight="1" x14ac:dyDescent="0.25">
      <c r="A29" s="219"/>
      <c r="B29" s="219"/>
      <c r="C29" s="219" t="s">
        <v>543</v>
      </c>
      <c r="D29" s="219" t="s">
        <v>544</v>
      </c>
      <c r="E29" s="219"/>
      <c r="F29" s="219" t="s">
        <v>545</v>
      </c>
      <c r="G29" s="219"/>
      <c r="I29" s="561">
        <v>77.877697841726629</v>
      </c>
      <c r="J29" s="561"/>
      <c r="K29" s="561">
        <v>21.312949640287769</v>
      </c>
      <c r="L29" s="561"/>
      <c r="M29" s="561">
        <v>0.80935251798561147</v>
      </c>
      <c r="N29" s="666"/>
      <c r="O29" s="561">
        <v>86.690647482014398</v>
      </c>
      <c r="P29" s="561">
        <v>7.0143884892086321</v>
      </c>
      <c r="Q29" s="561">
        <v>6.2949640287769784</v>
      </c>
      <c r="R29" s="558"/>
      <c r="S29" s="558">
        <v>1103</v>
      </c>
      <c r="T29" s="558">
        <v>955</v>
      </c>
      <c r="U29" s="561">
        <v>86.582048957388935</v>
      </c>
      <c r="V29" s="559" t="s">
        <v>1718</v>
      </c>
      <c r="W29" s="665"/>
    </row>
    <row r="30" spans="1:25" s="663" customFormat="1" ht="14.25" customHeight="1" x14ac:dyDescent="0.25">
      <c r="A30" s="219"/>
      <c r="B30" s="219"/>
      <c r="C30" s="219"/>
      <c r="D30" s="219"/>
      <c r="E30" s="219"/>
      <c r="F30" s="219"/>
      <c r="G30" s="219"/>
      <c r="I30" s="561"/>
      <c r="J30" s="561"/>
      <c r="K30" s="561"/>
      <c r="L30" s="561"/>
      <c r="M30" s="561"/>
      <c r="N30" s="666"/>
      <c r="O30" s="561"/>
      <c r="P30" s="561"/>
      <c r="Q30" s="561"/>
      <c r="R30" s="558"/>
      <c r="S30" s="558"/>
      <c r="T30" s="558"/>
      <c r="U30" s="561"/>
      <c r="V30" s="559"/>
      <c r="W30" s="665"/>
    </row>
    <row r="31" spans="1:25" s="663" customFormat="1" ht="14.25" customHeight="1" x14ac:dyDescent="0.25">
      <c r="A31" s="219"/>
      <c r="B31" s="219"/>
      <c r="C31" s="219" t="s">
        <v>547</v>
      </c>
      <c r="D31" s="219" t="s">
        <v>548</v>
      </c>
      <c r="E31" s="219" t="s">
        <v>549</v>
      </c>
      <c r="F31" s="219"/>
      <c r="G31" s="219"/>
      <c r="I31" s="561">
        <v>93.632228719948017</v>
      </c>
      <c r="J31" s="561"/>
      <c r="K31" s="561">
        <v>4.4834307992202724</v>
      </c>
      <c r="L31" s="561"/>
      <c r="M31" s="561">
        <v>1.8843404808317088</v>
      </c>
      <c r="N31" s="666"/>
      <c r="O31" s="561">
        <v>72.384665367121499</v>
      </c>
      <c r="P31" s="561">
        <v>17.283950617283949</v>
      </c>
      <c r="Q31" s="561">
        <v>10.331384015594541</v>
      </c>
      <c r="R31" s="558"/>
      <c r="S31" s="558">
        <v>3020</v>
      </c>
      <c r="T31" s="558">
        <v>2174</v>
      </c>
      <c r="U31" s="561">
        <v>71.986754966887418</v>
      </c>
      <c r="V31" s="559" t="s">
        <v>1719</v>
      </c>
      <c r="W31" s="665"/>
    </row>
    <row r="32" spans="1:25" s="663" customFormat="1" ht="14.25" customHeight="1" x14ac:dyDescent="0.25">
      <c r="A32" s="219"/>
      <c r="B32" s="219"/>
      <c r="C32" s="219" t="s">
        <v>551</v>
      </c>
      <c r="D32" s="219" t="s">
        <v>552</v>
      </c>
      <c r="E32" s="219"/>
      <c r="F32" s="219" t="s">
        <v>553</v>
      </c>
      <c r="G32" s="219"/>
      <c r="I32" s="561">
        <v>91.408934707903782</v>
      </c>
      <c r="J32" s="561"/>
      <c r="K32" s="561">
        <v>7.5601374570446733</v>
      </c>
      <c r="L32" s="561"/>
      <c r="M32" s="561">
        <v>1.0309278350515463</v>
      </c>
      <c r="N32" s="666"/>
      <c r="O32" s="561">
        <v>68.384879725085909</v>
      </c>
      <c r="P32" s="561">
        <v>19.93127147766323</v>
      </c>
      <c r="Q32" s="561">
        <v>11.683848797250858</v>
      </c>
      <c r="R32" s="558"/>
      <c r="S32" s="558">
        <v>288</v>
      </c>
      <c r="T32" s="558">
        <v>197</v>
      </c>
      <c r="U32" s="561">
        <v>68.402777777777786</v>
      </c>
      <c r="V32" s="559" t="s">
        <v>1720</v>
      </c>
      <c r="W32" s="665"/>
    </row>
    <row r="33" spans="1:23" s="663" customFormat="1" ht="14.25" customHeight="1" x14ac:dyDescent="0.25">
      <c r="A33" s="219"/>
      <c r="B33" s="219"/>
      <c r="C33" s="219" t="s">
        <v>555</v>
      </c>
      <c r="D33" s="219" t="s">
        <v>556</v>
      </c>
      <c r="E33" s="219"/>
      <c r="F33" s="219" t="s">
        <v>557</v>
      </c>
      <c r="G33" s="219"/>
      <c r="I33" s="561">
        <v>93.28358208955224</v>
      </c>
      <c r="J33" s="561"/>
      <c r="K33" s="561">
        <v>5.8208955223880592</v>
      </c>
      <c r="L33" s="561"/>
      <c r="M33" s="561">
        <v>0.89552238805970152</v>
      </c>
      <c r="N33" s="666"/>
      <c r="O33" s="561">
        <v>71.492537313432834</v>
      </c>
      <c r="P33" s="561">
        <v>18.955223880597014</v>
      </c>
      <c r="Q33" s="561">
        <v>9.5522388059701502</v>
      </c>
      <c r="R33" s="558"/>
      <c r="S33" s="558">
        <v>664</v>
      </c>
      <c r="T33" s="558">
        <v>473</v>
      </c>
      <c r="U33" s="561">
        <v>71.234939759036138</v>
      </c>
      <c r="V33" s="559" t="s">
        <v>1721</v>
      </c>
      <c r="W33" s="665"/>
    </row>
    <row r="34" spans="1:23" s="663" customFormat="1" ht="14.25" customHeight="1" x14ac:dyDescent="0.25">
      <c r="A34" s="219"/>
      <c r="B34" s="219"/>
      <c r="C34" s="219" t="s">
        <v>559</v>
      </c>
      <c r="D34" s="219" t="s">
        <v>560</v>
      </c>
      <c r="E34" s="219"/>
      <c r="F34" s="219" t="s">
        <v>561</v>
      </c>
      <c r="G34" s="219"/>
      <c r="I34" s="561">
        <v>96.831432192648919</v>
      </c>
      <c r="J34" s="561"/>
      <c r="K34" s="561">
        <v>0.88719898605830161</v>
      </c>
      <c r="L34" s="561"/>
      <c r="M34" s="561">
        <v>2.2813688212927756</v>
      </c>
      <c r="N34" s="666"/>
      <c r="O34" s="561">
        <v>77.820025348542458</v>
      </c>
      <c r="P34" s="561">
        <v>14.82889733840304</v>
      </c>
      <c r="Q34" s="561">
        <v>7.3510773130544997</v>
      </c>
      <c r="R34" s="558"/>
      <c r="S34" s="558">
        <v>771</v>
      </c>
      <c r="T34" s="558">
        <v>596</v>
      </c>
      <c r="U34" s="561">
        <v>77.302204928664082</v>
      </c>
      <c r="V34" s="559" t="s">
        <v>1722</v>
      </c>
      <c r="W34" s="665"/>
    </row>
    <row r="35" spans="1:23" s="663" customFormat="1" ht="14.25" customHeight="1" x14ac:dyDescent="0.25">
      <c r="A35" s="219"/>
      <c r="B35" s="219"/>
      <c r="C35" s="219" t="s">
        <v>563</v>
      </c>
      <c r="D35" s="219" t="s">
        <v>564</v>
      </c>
      <c r="E35" s="219"/>
      <c r="F35" s="219" t="s">
        <v>565</v>
      </c>
      <c r="G35" s="219"/>
      <c r="I35" s="561">
        <v>89.068825910931167</v>
      </c>
      <c r="J35" s="561"/>
      <c r="K35" s="561">
        <v>10.323886639676113</v>
      </c>
      <c r="L35" s="561"/>
      <c r="M35" s="561">
        <v>0.60728744939271251</v>
      </c>
      <c r="N35" s="666"/>
      <c r="O35" s="561">
        <v>74.493927125506076</v>
      </c>
      <c r="P35" s="561">
        <v>16.396761133603238</v>
      </c>
      <c r="Q35" s="561">
        <v>9.1093117408906874</v>
      </c>
      <c r="R35" s="558"/>
      <c r="S35" s="558">
        <v>491</v>
      </c>
      <c r="T35" s="558">
        <v>365</v>
      </c>
      <c r="U35" s="561">
        <v>74.338085539714868</v>
      </c>
      <c r="V35" s="561" t="s">
        <v>1723</v>
      </c>
      <c r="W35" s="665"/>
    </row>
    <row r="36" spans="1:23" s="663" customFormat="1" ht="14.25" customHeight="1" x14ac:dyDescent="0.25">
      <c r="A36" s="219"/>
      <c r="B36" s="219"/>
      <c r="C36" s="219" t="s">
        <v>567</v>
      </c>
      <c r="D36" s="219" t="s">
        <v>568</v>
      </c>
      <c r="E36" s="219"/>
      <c r="F36" s="219" t="s">
        <v>569</v>
      </c>
      <c r="G36" s="219"/>
      <c r="H36" s="660"/>
      <c r="I36" s="561">
        <v>94.364508393285377</v>
      </c>
      <c r="J36" s="561"/>
      <c r="K36" s="561">
        <v>2.2781774580335732</v>
      </c>
      <c r="L36" s="561"/>
      <c r="M36" s="561">
        <v>3.3573141486810552</v>
      </c>
      <c r="N36" s="666"/>
      <c r="O36" s="561">
        <v>68.105515587529979</v>
      </c>
      <c r="P36" s="561">
        <v>17.865707434052759</v>
      </c>
      <c r="Q36" s="561">
        <v>14.028776978417264</v>
      </c>
      <c r="R36" s="558"/>
      <c r="S36" s="558">
        <v>806</v>
      </c>
      <c r="T36" s="558">
        <v>543</v>
      </c>
      <c r="U36" s="561">
        <v>67.369727047146398</v>
      </c>
      <c r="V36" s="559" t="s">
        <v>1724</v>
      </c>
      <c r="W36" s="665"/>
    </row>
    <row r="37" spans="1:23" s="663" customFormat="1" ht="14.25" customHeight="1" x14ac:dyDescent="0.25">
      <c r="A37" s="219"/>
      <c r="B37" s="219"/>
      <c r="C37" s="219"/>
      <c r="D37" s="219"/>
      <c r="E37" s="219"/>
      <c r="F37" s="219"/>
      <c r="G37" s="219"/>
      <c r="I37" s="561"/>
      <c r="J37" s="561"/>
      <c r="K37" s="561"/>
      <c r="L37" s="561"/>
      <c r="M37" s="561"/>
      <c r="N37" s="666"/>
      <c r="O37" s="561"/>
      <c r="P37" s="561"/>
      <c r="Q37" s="561"/>
      <c r="R37" s="558"/>
      <c r="S37" s="558"/>
      <c r="T37" s="558"/>
      <c r="U37" s="561"/>
      <c r="V37" s="561"/>
      <c r="W37" s="665"/>
    </row>
    <row r="38" spans="1:23" s="663" customFormat="1" ht="14.25" customHeight="1" x14ac:dyDescent="0.25">
      <c r="A38" s="219"/>
      <c r="B38" s="219"/>
      <c r="C38" s="219" t="s">
        <v>571</v>
      </c>
      <c r="D38" s="219" t="s">
        <v>572</v>
      </c>
      <c r="E38" s="219" t="s">
        <v>573</v>
      </c>
      <c r="F38" s="219"/>
      <c r="G38" s="219"/>
      <c r="I38" s="561">
        <v>29.438202247191008</v>
      </c>
      <c r="J38" s="561"/>
      <c r="K38" s="561">
        <v>69.31647940074906</v>
      </c>
      <c r="L38" s="561"/>
      <c r="M38" s="561">
        <v>1.2453183520599251</v>
      </c>
      <c r="N38" s="666"/>
      <c r="O38" s="561">
        <v>82.687265917602986</v>
      </c>
      <c r="P38" s="561">
        <v>9.9906367041198507</v>
      </c>
      <c r="Q38" s="561">
        <v>7.3220973782771539</v>
      </c>
      <c r="R38" s="558"/>
      <c r="S38" s="558">
        <v>10547</v>
      </c>
      <c r="T38" s="558">
        <v>8712</v>
      </c>
      <c r="U38" s="561">
        <v>82.601687683701527</v>
      </c>
      <c r="V38" s="559" t="s">
        <v>1725</v>
      </c>
      <c r="W38" s="665"/>
    </row>
    <row r="39" spans="1:23" s="663" customFormat="1" ht="14.25" customHeight="1" x14ac:dyDescent="0.25">
      <c r="A39" s="219"/>
      <c r="B39" s="219"/>
      <c r="C39" s="219" t="s">
        <v>575</v>
      </c>
      <c r="D39" s="219" t="s">
        <v>576</v>
      </c>
      <c r="E39" s="219"/>
      <c r="F39" s="219" t="s">
        <v>577</v>
      </c>
      <c r="G39" s="219"/>
      <c r="I39" s="561">
        <v>30.959752321981426</v>
      </c>
      <c r="J39" s="561"/>
      <c r="K39" s="561">
        <v>67.389060887512898</v>
      </c>
      <c r="L39" s="561"/>
      <c r="M39" s="561">
        <v>1.6511867905056758</v>
      </c>
      <c r="N39" s="666"/>
      <c r="O39" s="561">
        <v>81.940144478844161</v>
      </c>
      <c r="P39" s="561">
        <v>10.526315789473683</v>
      </c>
      <c r="Q39" s="561">
        <v>7.5335397316821471</v>
      </c>
      <c r="R39" s="558"/>
      <c r="S39" s="558">
        <v>953</v>
      </c>
      <c r="T39" s="558">
        <v>778</v>
      </c>
      <c r="U39" s="561">
        <v>81.636935991605455</v>
      </c>
      <c r="V39" s="559" t="s">
        <v>1726</v>
      </c>
      <c r="W39" s="665"/>
    </row>
    <row r="40" spans="1:23" s="663" customFormat="1" ht="14.25" customHeight="1" x14ac:dyDescent="0.25">
      <c r="A40" s="219"/>
      <c r="B40" s="219"/>
      <c r="C40" s="219" t="s">
        <v>579</v>
      </c>
      <c r="D40" s="219" t="s">
        <v>580</v>
      </c>
      <c r="E40" s="219"/>
      <c r="F40" s="219" t="s">
        <v>581</v>
      </c>
      <c r="G40" s="219"/>
      <c r="I40" s="561">
        <v>18.876080691642652</v>
      </c>
      <c r="J40" s="561"/>
      <c r="K40" s="561">
        <v>79.250720461095099</v>
      </c>
      <c r="L40" s="561"/>
      <c r="M40" s="561">
        <v>1.8731988472622478</v>
      </c>
      <c r="N40" s="666"/>
      <c r="O40" s="561">
        <v>85.878962536023053</v>
      </c>
      <c r="P40" s="561">
        <v>8.2132564841498557</v>
      </c>
      <c r="Q40" s="561">
        <v>5.9077809798270895</v>
      </c>
      <c r="R40" s="558"/>
      <c r="S40" s="558">
        <v>681</v>
      </c>
      <c r="T40" s="558">
        <v>583</v>
      </c>
      <c r="U40" s="561">
        <v>85.609397944199699</v>
      </c>
      <c r="V40" s="559" t="s">
        <v>1727</v>
      </c>
      <c r="W40" s="665"/>
    </row>
    <row r="41" spans="1:23" s="663" customFormat="1" ht="14.25" customHeight="1" x14ac:dyDescent="0.25">
      <c r="A41" s="219"/>
      <c r="B41" s="219"/>
      <c r="C41" s="219" t="s">
        <v>583</v>
      </c>
      <c r="D41" s="219" t="s">
        <v>584</v>
      </c>
      <c r="E41" s="219"/>
      <c r="F41" s="219" t="s">
        <v>585</v>
      </c>
      <c r="G41" s="219"/>
      <c r="I41" s="561">
        <v>16.536964980544745</v>
      </c>
      <c r="J41" s="561"/>
      <c r="K41" s="561">
        <v>81.906614785992218</v>
      </c>
      <c r="L41" s="561"/>
      <c r="M41" s="561">
        <v>1.556420233463035</v>
      </c>
      <c r="N41" s="666"/>
      <c r="O41" s="561">
        <v>85.797665369649806</v>
      </c>
      <c r="P41" s="561">
        <v>7.5875486381322954</v>
      </c>
      <c r="Q41" s="561">
        <v>6.6147859922178993</v>
      </c>
      <c r="R41" s="558"/>
      <c r="S41" s="558">
        <v>1012</v>
      </c>
      <c r="T41" s="558">
        <v>866</v>
      </c>
      <c r="U41" s="561">
        <v>85.573122529644266</v>
      </c>
      <c r="V41" s="559" t="s">
        <v>1728</v>
      </c>
      <c r="W41" s="665"/>
    </row>
    <row r="42" spans="1:23" s="663" customFormat="1" ht="14.25" customHeight="1" x14ac:dyDescent="0.25">
      <c r="A42" s="219"/>
      <c r="B42" s="219"/>
      <c r="C42" s="219" t="s">
        <v>587</v>
      </c>
      <c r="D42" s="219" t="s">
        <v>588</v>
      </c>
      <c r="E42" s="219"/>
      <c r="F42" s="219" t="s">
        <v>589</v>
      </c>
      <c r="G42" s="219"/>
      <c r="I42" s="561">
        <v>34.266666666666666</v>
      </c>
      <c r="J42" s="561"/>
      <c r="K42" s="561">
        <v>64.666666666666657</v>
      </c>
      <c r="L42" s="561"/>
      <c r="M42" s="561">
        <v>1.0666666666666667</v>
      </c>
      <c r="N42" s="666"/>
      <c r="O42" s="561">
        <v>82.399999999999991</v>
      </c>
      <c r="P42" s="561">
        <v>10.4</v>
      </c>
      <c r="Q42" s="561">
        <v>7.1999999999999993</v>
      </c>
      <c r="R42" s="558"/>
      <c r="S42" s="558">
        <v>742</v>
      </c>
      <c r="T42" s="558">
        <v>610</v>
      </c>
      <c r="U42" s="561">
        <v>82.210242587601073</v>
      </c>
      <c r="V42" s="559" t="s">
        <v>1729</v>
      </c>
      <c r="W42" s="665"/>
    </row>
    <row r="43" spans="1:23" s="663" customFormat="1" ht="14.25" customHeight="1" x14ac:dyDescent="0.25">
      <c r="A43" s="219"/>
      <c r="B43" s="219"/>
      <c r="C43" s="219" t="s">
        <v>591</v>
      </c>
      <c r="D43" s="219" t="s">
        <v>592</v>
      </c>
      <c r="E43" s="219"/>
      <c r="F43" s="219" t="s">
        <v>593</v>
      </c>
      <c r="G43" s="219"/>
      <c r="I43" s="561">
        <v>16.218809980806142</v>
      </c>
      <c r="J43" s="561"/>
      <c r="K43" s="561">
        <v>82.533589251439537</v>
      </c>
      <c r="L43" s="561"/>
      <c r="M43" s="561">
        <v>1.2476007677543186</v>
      </c>
      <c r="N43" s="666"/>
      <c r="O43" s="561">
        <v>86.56429942418427</v>
      </c>
      <c r="P43" s="561">
        <v>7.1976967370441454</v>
      </c>
      <c r="Q43" s="561">
        <v>6.2380038387715926</v>
      </c>
      <c r="R43" s="558"/>
      <c r="S43" s="558">
        <v>1029</v>
      </c>
      <c r="T43" s="558">
        <v>889</v>
      </c>
      <c r="U43" s="561">
        <v>86.394557823129247</v>
      </c>
      <c r="V43" s="559" t="s">
        <v>1730</v>
      </c>
      <c r="W43" s="665"/>
    </row>
    <row r="44" spans="1:23" s="663" customFormat="1" ht="14.25" customHeight="1" x14ac:dyDescent="0.25">
      <c r="A44" s="219"/>
      <c r="B44" s="219"/>
      <c r="C44" s="219" t="s">
        <v>595</v>
      </c>
      <c r="D44" s="219" t="s">
        <v>596</v>
      </c>
      <c r="E44" s="219"/>
      <c r="F44" s="219" t="s">
        <v>597</v>
      </c>
      <c r="G44" s="219"/>
      <c r="I44" s="561">
        <v>41.931540342298291</v>
      </c>
      <c r="J44" s="561"/>
      <c r="K44" s="561">
        <v>57.090464547677264</v>
      </c>
      <c r="L44" s="561"/>
      <c r="M44" s="561">
        <v>0.97799511002444983</v>
      </c>
      <c r="N44" s="666"/>
      <c r="O44" s="561">
        <v>83.007334963325192</v>
      </c>
      <c r="P44" s="561">
        <v>10.024449877750612</v>
      </c>
      <c r="Q44" s="561">
        <v>6.9682151589242052</v>
      </c>
      <c r="R44" s="558"/>
      <c r="S44" s="558">
        <v>810</v>
      </c>
      <c r="T44" s="558">
        <v>673</v>
      </c>
      <c r="U44" s="561">
        <v>83.086419753086417</v>
      </c>
      <c r="V44" s="559" t="s">
        <v>1731</v>
      </c>
      <c r="W44" s="665"/>
    </row>
    <row r="45" spans="1:23" s="660" customFormat="1" ht="14.25" customHeight="1" x14ac:dyDescent="0.25">
      <c r="A45" s="219"/>
      <c r="B45" s="219"/>
      <c r="C45" s="219" t="s">
        <v>599</v>
      </c>
      <c r="D45" s="219" t="s">
        <v>600</v>
      </c>
      <c r="E45" s="219"/>
      <c r="F45" s="219" t="s">
        <v>601</v>
      </c>
      <c r="G45" s="219"/>
      <c r="H45" s="663"/>
      <c r="I45" s="561">
        <v>49.074889867841406</v>
      </c>
      <c r="J45" s="561"/>
      <c r="K45" s="561">
        <v>50.044052863436129</v>
      </c>
      <c r="L45" s="561"/>
      <c r="M45" s="561">
        <v>0.88105726872246704</v>
      </c>
      <c r="N45" s="666"/>
      <c r="O45" s="561">
        <v>77.444933920704855</v>
      </c>
      <c r="P45" s="561">
        <v>13.656387665198238</v>
      </c>
      <c r="Q45" s="561">
        <v>8.8986784140969171</v>
      </c>
      <c r="R45" s="558"/>
      <c r="S45" s="558">
        <v>1125</v>
      </c>
      <c r="T45" s="558">
        <v>872</v>
      </c>
      <c r="U45" s="561">
        <v>77.511111111111106</v>
      </c>
      <c r="V45" s="559" t="s">
        <v>1732</v>
      </c>
      <c r="W45" s="665"/>
    </row>
    <row r="46" spans="1:23" s="663" customFormat="1" ht="14.25" customHeight="1" x14ac:dyDescent="0.25">
      <c r="A46" s="219"/>
      <c r="B46" s="219"/>
      <c r="C46" s="219" t="s">
        <v>603</v>
      </c>
      <c r="D46" s="219" t="s">
        <v>604</v>
      </c>
      <c r="E46" s="219"/>
      <c r="F46" s="219" t="s">
        <v>605</v>
      </c>
      <c r="G46" s="219"/>
      <c r="I46" s="561">
        <v>11.221945137157107</v>
      </c>
      <c r="J46" s="561"/>
      <c r="K46" s="561">
        <v>87.905236907730682</v>
      </c>
      <c r="L46" s="561"/>
      <c r="M46" s="561">
        <v>0.87281795511221938</v>
      </c>
      <c r="N46" s="666"/>
      <c r="O46" s="561">
        <v>83.541147132169584</v>
      </c>
      <c r="P46" s="561">
        <v>9.7256857855361591</v>
      </c>
      <c r="Q46" s="561">
        <v>6.7331670822942637</v>
      </c>
      <c r="R46" s="558"/>
      <c r="S46" s="558">
        <v>795</v>
      </c>
      <c r="T46" s="558">
        <v>664</v>
      </c>
      <c r="U46" s="561">
        <v>83.522012578616355</v>
      </c>
      <c r="V46" s="559" t="s">
        <v>1733</v>
      </c>
      <c r="W46" s="665"/>
    </row>
    <row r="47" spans="1:23" s="663" customFormat="1" ht="14.25" customHeight="1" x14ac:dyDescent="0.25">
      <c r="A47" s="219"/>
      <c r="B47" s="219"/>
      <c r="C47" s="219" t="s">
        <v>607</v>
      </c>
      <c r="D47" s="219" t="s">
        <v>608</v>
      </c>
      <c r="E47" s="219"/>
      <c r="F47" s="219" t="s">
        <v>609</v>
      </c>
      <c r="G47" s="219"/>
      <c r="I47" s="561">
        <v>25.691244239631338</v>
      </c>
      <c r="J47" s="561"/>
      <c r="K47" s="561">
        <v>72.465437788018434</v>
      </c>
      <c r="L47" s="561"/>
      <c r="M47" s="561">
        <v>1.8433179723502304</v>
      </c>
      <c r="N47" s="666"/>
      <c r="O47" s="561">
        <v>82.258064516129039</v>
      </c>
      <c r="P47" s="561">
        <v>10.829493087557603</v>
      </c>
      <c r="Q47" s="561">
        <v>6.9124423963133648</v>
      </c>
      <c r="R47" s="558"/>
      <c r="S47" s="558">
        <v>852</v>
      </c>
      <c r="T47" s="558">
        <v>701</v>
      </c>
      <c r="U47" s="561">
        <v>82.27699530516432</v>
      </c>
      <c r="V47" s="559" t="s">
        <v>1734</v>
      </c>
      <c r="W47" s="665"/>
    </row>
    <row r="48" spans="1:23" s="663" customFormat="1" ht="14.25" customHeight="1" x14ac:dyDescent="0.25">
      <c r="A48" s="219"/>
      <c r="B48" s="219"/>
      <c r="C48" s="219" t="s">
        <v>611</v>
      </c>
      <c r="D48" s="219" t="s">
        <v>612</v>
      </c>
      <c r="E48" s="219"/>
      <c r="F48" s="219" t="s">
        <v>613</v>
      </c>
      <c r="G48" s="219"/>
      <c r="I48" s="561">
        <v>38.189845474613691</v>
      </c>
      <c r="J48" s="561"/>
      <c r="K48" s="561">
        <v>60.706401766004412</v>
      </c>
      <c r="L48" s="561"/>
      <c r="M48" s="561">
        <v>1.1037527593818985</v>
      </c>
      <c r="N48" s="666"/>
      <c r="O48" s="561">
        <v>83.774834437086085</v>
      </c>
      <c r="P48" s="561">
        <v>8.7196467991169975</v>
      </c>
      <c r="Q48" s="561">
        <v>7.5055187637969087</v>
      </c>
      <c r="R48" s="558"/>
      <c r="S48" s="558">
        <v>896</v>
      </c>
      <c r="T48" s="558">
        <v>750</v>
      </c>
      <c r="U48" s="561">
        <v>83.705357142857139</v>
      </c>
      <c r="V48" s="559" t="s">
        <v>1735</v>
      </c>
      <c r="W48" s="665"/>
    </row>
    <row r="49" spans="1:23" s="663" customFormat="1" ht="14.25" customHeight="1" x14ac:dyDescent="0.25">
      <c r="A49" s="219"/>
      <c r="B49" s="219"/>
      <c r="C49" s="219" t="s">
        <v>615</v>
      </c>
      <c r="D49" s="219" t="s">
        <v>616</v>
      </c>
      <c r="E49" s="219"/>
      <c r="F49" s="219" t="s">
        <v>617</v>
      </c>
      <c r="G49" s="219"/>
      <c r="I49" s="561">
        <v>5.8139534883720927</v>
      </c>
      <c r="J49" s="561"/>
      <c r="K49" s="561">
        <v>92.63565891472868</v>
      </c>
      <c r="L49" s="561"/>
      <c r="M49" s="561">
        <v>1.5503875968992249</v>
      </c>
      <c r="N49" s="666"/>
      <c r="O49" s="561">
        <v>83.8501291989664</v>
      </c>
      <c r="P49" s="561">
        <v>8.7855297157622729</v>
      </c>
      <c r="Q49" s="561">
        <v>7.3643410852713185</v>
      </c>
      <c r="R49" s="558"/>
      <c r="S49" s="558">
        <v>762</v>
      </c>
      <c r="T49" s="558">
        <v>640</v>
      </c>
      <c r="U49" s="561">
        <v>83.98950131233596</v>
      </c>
      <c r="V49" s="559" t="s">
        <v>1736</v>
      </c>
      <c r="W49" s="665"/>
    </row>
    <row r="50" spans="1:23" s="663" customFormat="1" ht="14.25" customHeight="1" x14ac:dyDescent="0.25">
      <c r="A50" s="219"/>
      <c r="B50" s="219"/>
      <c r="C50" s="219" t="s">
        <v>619</v>
      </c>
      <c r="D50" s="219" t="s">
        <v>620</v>
      </c>
      <c r="E50" s="219"/>
      <c r="F50" s="219" t="s">
        <v>621</v>
      </c>
      <c r="G50" s="219"/>
      <c r="I50" s="561">
        <v>57.382550335570471</v>
      </c>
      <c r="J50" s="561"/>
      <c r="K50" s="561">
        <v>42.170022371364652</v>
      </c>
      <c r="L50" s="561"/>
      <c r="M50" s="561">
        <v>0.44742729306487694</v>
      </c>
      <c r="N50" s="666"/>
      <c r="O50" s="561">
        <v>77.069351230425056</v>
      </c>
      <c r="P50" s="561">
        <v>13.534675615212526</v>
      </c>
      <c r="Q50" s="561">
        <v>9.3959731543624159</v>
      </c>
      <c r="R50" s="558"/>
      <c r="S50" s="558">
        <v>890</v>
      </c>
      <c r="T50" s="558">
        <v>686</v>
      </c>
      <c r="U50" s="561">
        <v>77.078651685393268</v>
      </c>
      <c r="V50" s="559" t="s">
        <v>1737</v>
      </c>
      <c r="W50" s="665"/>
    </row>
    <row r="51" spans="1:23" s="663" customFormat="1" ht="14.25" customHeight="1" x14ac:dyDescent="0.25">
      <c r="A51" s="219"/>
      <c r="B51" s="219"/>
      <c r="C51" s="219"/>
      <c r="D51" s="219"/>
      <c r="E51" s="219"/>
      <c r="F51" s="219"/>
      <c r="G51" s="219"/>
      <c r="I51" s="561"/>
      <c r="J51" s="561"/>
      <c r="K51" s="561"/>
      <c r="L51" s="561"/>
      <c r="M51" s="561"/>
      <c r="N51" s="666"/>
      <c r="O51" s="561"/>
      <c r="P51" s="561"/>
      <c r="Q51" s="561"/>
      <c r="R51" s="558"/>
      <c r="S51" s="558"/>
      <c r="T51" s="558"/>
      <c r="U51" s="561"/>
      <c r="V51" s="559"/>
      <c r="W51" s="665"/>
    </row>
    <row r="52" spans="1:23" s="663" customFormat="1" ht="14.25" customHeight="1" x14ac:dyDescent="0.25">
      <c r="A52" s="219"/>
      <c r="B52" s="219"/>
      <c r="C52" s="219" t="s">
        <v>623</v>
      </c>
      <c r="D52" s="219" t="s">
        <v>624</v>
      </c>
      <c r="E52" s="219" t="s">
        <v>625</v>
      </c>
      <c r="F52" s="219"/>
      <c r="G52" s="219"/>
      <c r="I52" s="561">
        <v>46.420376319412576</v>
      </c>
      <c r="J52" s="561"/>
      <c r="K52" s="561">
        <v>52.294630564479114</v>
      </c>
      <c r="L52" s="561"/>
      <c r="M52" s="561">
        <v>1.2849931161083066</v>
      </c>
      <c r="N52" s="666"/>
      <c r="O52" s="561">
        <v>81.436438733363929</v>
      </c>
      <c r="P52" s="561">
        <v>11.633776961909133</v>
      </c>
      <c r="Q52" s="561">
        <v>6.9297843047269394</v>
      </c>
      <c r="R52" s="558"/>
      <c r="S52" s="558">
        <v>4302</v>
      </c>
      <c r="T52" s="558">
        <v>3501</v>
      </c>
      <c r="U52" s="561">
        <v>81.380753138075306</v>
      </c>
      <c r="V52" s="559" t="s">
        <v>1738</v>
      </c>
      <c r="W52" s="665"/>
    </row>
    <row r="53" spans="1:23" s="663" customFormat="1" ht="14.25" customHeight="1" x14ac:dyDescent="0.25">
      <c r="A53" s="219"/>
      <c r="B53" s="219"/>
      <c r="C53" s="219" t="s">
        <v>627</v>
      </c>
      <c r="D53" s="219" t="s">
        <v>628</v>
      </c>
      <c r="E53" s="219"/>
      <c r="F53" s="219" t="s">
        <v>629</v>
      </c>
      <c r="G53" s="219"/>
      <c r="I53" s="561">
        <v>89.77505112474438</v>
      </c>
      <c r="J53" s="561"/>
      <c r="K53" s="561">
        <v>4.703476482617587</v>
      </c>
      <c r="L53" s="561"/>
      <c r="M53" s="561">
        <v>5.5214723926380369</v>
      </c>
      <c r="N53" s="666"/>
      <c r="O53" s="561">
        <v>83.640081799591002</v>
      </c>
      <c r="P53" s="561">
        <v>10.838445807770961</v>
      </c>
      <c r="Q53" s="561">
        <v>5.5214723926380369</v>
      </c>
      <c r="R53" s="558"/>
      <c r="S53" s="558">
        <v>462</v>
      </c>
      <c r="T53" s="558">
        <v>387</v>
      </c>
      <c r="U53" s="561">
        <v>83.766233766233768</v>
      </c>
      <c r="V53" s="559" t="s">
        <v>1739</v>
      </c>
      <c r="W53" s="665"/>
    </row>
    <row r="54" spans="1:23" s="663" customFormat="1" ht="14.25" customHeight="1" x14ac:dyDescent="0.25">
      <c r="A54" s="219"/>
      <c r="B54" s="219"/>
      <c r="C54" s="219" t="s">
        <v>631</v>
      </c>
      <c r="D54" s="219" t="s">
        <v>632</v>
      </c>
      <c r="E54" s="219"/>
      <c r="F54" s="219" t="s">
        <v>633</v>
      </c>
      <c r="G54" s="219"/>
      <c r="I54" s="561">
        <v>3.5984848484848486</v>
      </c>
      <c r="J54" s="561"/>
      <c r="K54" s="561">
        <v>96.022727272727266</v>
      </c>
      <c r="L54" s="561"/>
      <c r="M54" s="561">
        <v>0.37878787878787878</v>
      </c>
      <c r="N54" s="666"/>
      <c r="O54" s="561">
        <v>81.060606060606062</v>
      </c>
      <c r="P54" s="561">
        <v>10.795454545454545</v>
      </c>
      <c r="Q54" s="561">
        <v>8.1439393939393945</v>
      </c>
      <c r="R54" s="558"/>
      <c r="S54" s="558">
        <v>526</v>
      </c>
      <c r="T54" s="558">
        <v>426</v>
      </c>
      <c r="U54" s="561">
        <v>80.98859315589354</v>
      </c>
      <c r="V54" s="559" t="s">
        <v>1740</v>
      </c>
      <c r="W54" s="665"/>
    </row>
    <row r="55" spans="1:23" s="663" customFormat="1" ht="14.25" customHeight="1" x14ac:dyDescent="0.25">
      <c r="A55" s="219"/>
      <c r="B55" s="219"/>
      <c r="C55" s="219" t="s">
        <v>635</v>
      </c>
      <c r="D55" s="219" t="s">
        <v>636</v>
      </c>
      <c r="E55" s="219"/>
      <c r="F55" s="219" t="s">
        <v>637</v>
      </c>
      <c r="G55" s="219"/>
      <c r="I55" s="561">
        <v>2.8446389496717726</v>
      </c>
      <c r="J55" s="561"/>
      <c r="K55" s="561">
        <v>96.936542669584242</v>
      </c>
      <c r="L55" s="561"/>
      <c r="M55" s="561">
        <v>0.21881838074398249</v>
      </c>
      <c r="N55" s="666"/>
      <c r="O55" s="561">
        <v>82.275711159737426</v>
      </c>
      <c r="P55" s="561">
        <v>10.503282275711159</v>
      </c>
      <c r="Q55" s="561">
        <v>7.2210065645514225</v>
      </c>
      <c r="R55" s="558"/>
      <c r="S55" s="558">
        <v>456</v>
      </c>
      <c r="T55" s="558">
        <v>375</v>
      </c>
      <c r="U55" s="561">
        <v>82.23684210526315</v>
      </c>
      <c r="V55" s="559" t="s">
        <v>1741</v>
      </c>
      <c r="W55" s="665"/>
    </row>
    <row r="56" spans="1:23" s="663" customFormat="1" ht="14.25" customHeight="1" x14ac:dyDescent="0.25">
      <c r="A56" s="219"/>
      <c r="B56" s="219"/>
      <c r="C56" s="219" t="s">
        <v>639</v>
      </c>
      <c r="D56" s="219" t="s">
        <v>640</v>
      </c>
      <c r="E56" s="219"/>
      <c r="F56" s="219" t="s">
        <v>641</v>
      </c>
      <c r="G56" s="219"/>
      <c r="I56" s="561">
        <v>91.275167785234899</v>
      </c>
      <c r="J56" s="561"/>
      <c r="K56" s="561">
        <v>7.3825503355704702</v>
      </c>
      <c r="L56" s="561"/>
      <c r="M56" s="561">
        <v>1.3422818791946309</v>
      </c>
      <c r="N56" s="666"/>
      <c r="O56" s="561">
        <v>80.956375838926178</v>
      </c>
      <c r="P56" s="561">
        <v>12.080536912751679</v>
      </c>
      <c r="Q56" s="561">
        <v>6.9630872483221475</v>
      </c>
      <c r="R56" s="558"/>
      <c r="S56" s="558">
        <v>1176</v>
      </c>
      <c r="T56" s="558">
        <v>951</v>
      </c>
      <c r="U56" s="561">
        <v>80.867346938775512</v>
      </c>
      <c r="V56" s="559" t="s">
        <v>1742</v>
      </c>
      <c r="W56" s="665"/>
    </row>
    <row r="57" spans="1:23" s="663" customFormat="1" ht="14.25" customHeight="1" x14ac:dyDescent="0.25">
      <c r="A57" s="219"/>
      <c r="B57" s="219"/>
      <c r="C57" s="219" t="s">
        <v>643</v>
      </c>
      <c r="D57" s="219" t="s">
        <v>644</v>
      </c>
      <c r="E57" s="219"/>
      <c r="F57" s="219" t="s">
        <v>645</v>
      </c>
      <c r="G57" s="219"/>
      <c r="I57" s="561">
        <v>3.4120734908136483</v>
      </c>
      <c r="J57" s="561"/>
      <c r="K57" s="561">
        <v>95.800524934383205</v>
      </c>
      <c r="L57" s="561"/>
      <c r="M57" s="561">
        <v>0.78740157480314954</v>
      </c>
      <c r="N57" s="666"/>
      <c r="O57" s="561">
        <v>84.776902887139101</v>
      </c>
      <c r="P57" s="561">
        <v>7.0866141732283463</v>
      </c>
      <c r="Q57" s="561">
        <v>8.1364829396325451</v>
      </c>
      <c r="R57" s="558"/>
      <c r="S57" s="558">
        <v>378</v>
      </c>
      <c r="T57" s="558">
        <v>321</v>
      </c>
      <c r="U57" s="561">
        <v>84.920634920634924</v>
      </c>
      <c r="V57" s="559" t="s">
        <v>1743</v>
      </c>
      <c r="W57" s="665"/>
    </row>
    <row r="58" spans="1:23" s="663" customFormat="1" ht="14.25" customHeight="1" x14ac:dyDescent="0.25">
      <c r="A58" s="219"/>
      <c r="B58" s="219"/>
      <c r="C58" s="219" t="s">
        <v>647</v>
      </c>
      <c r="D58" s="219" t="s">
        <v>648</v>
      </c>
      <c r="E58" s="219"/>
      <c r="F58" s="219" t="s">
        <v>649</v>
      </c>
      <c r="G58" s="219"/>
      <c r="I58" s="561">
        <v>4.1204437400950873</v>
      </c>
      <c r="J58" s="561"/>
      <c r="K58" s="561">
        <v>95.404120443740098</v>
      </c>
      <c r="L58" s="561"/>
      <c r="M58" s="561">
        <v>0.47543581616481778</v>
      </c>
      <c r="N58" s="666"/>
      <c r="O58" s="561">
        <v>82.250396196513478</v>
      </c>
      <c r="P58" s="561">
        <v>11.09350237717908</v>
      </c>
      <c r="Q58" s="561">
        <v>6.6561014263074476</v>
      </c>
      <c r="R58" s="558"/>
      <c r="S58" s="558">
        <v>628</v>
      </c>
      <c r="T58" s="558">
        <v>516</v>
      </c>
      <c r="U58" s="561">
        <v>82.165605095541409</v>
      </c>
      <c r="V58" s="559" t="s">
        <v>1744</v>
      </c>
      <c r="W58" s="665"/>
    </row>
    <row r="59" spans="1:23" s="663" customFormat="1" ht="14.25" customHeight="1" x14ac:dyDescent="0.25">
      <c r="A59" s="219"/>
      <c r="B59" s="219"/>
      <c r="C59" s="219" t="s">
        <v>651</v>
      </c>
      <c r="D59" s="219" t="s">
        <v>652</v>
      </c>
      <c r="E59" s="219"/>
      <c r="F59" s="219" t="s">
        <v>653</v>
      </c>
      <c r="G59" s="219"/>
      <c r="I59" s="561">
        <v>59.206798866855529</v>
      </c>
      <c r="J59" s="561"/>
      <c r="K59" s="561">
        <v>40.226628895184135</v>
      </c>
      <c r="L59" s="561"/>
      <c r="M59" s="561">
        <v>0.56657223796033995</v>
      </c>
      <c r="N59" s="666"/>
      <c r="O59" s="561">
        <v>79.036827195467424</v>
      </c>
      <c r="P59" s="561">
        <v>14.730878186968837</v>
      </c>
      <c r="Q59" s="561">
        <v>6.2322946175637393</v>
      </c>
      <c r="R59" s="558"/>
      <c r="S59" s="558">
        <v>351</v>
      </c>
      <c r="T59" s="558">
        <v>277</v>
      </c>
      <c r="U59" s="561">
        <v>78.917378917378926</v>
      </c>
      <c r="V59" s="559" t="s">
        <v>1745</v>
      </c>
      <c r="W59" s="665"/>
    </row>
    <row r="60" spans="1:23" s="663" customFormat="1" ht="14.25" customHeight="1" x14ac:dyDescent="0.25">
      <c r="A60" s="219"/>
      <c r="B60" s="219"/>
      <c r="C60" s="219" t="s">
        <v>655</v>
      </c>
      <c r="D60" s="219" t="s">
        <v>656</v>
      </c>
      <c r="E60" s="219"/>
      <c r="F60" s="219" t="s">
        <v>657</v>
      </c>
      <c r="G60" s="219"/>
      <c r="I60" s="561">
        <v>66.055045871559642</v>
      </c>
      <c r="J60" s="561"/>
      <c r="K60" s="561">
        <v>33.333333333333329</v>
      </c>
      <c r="L60" s="561"/>
      <c r="M60" s="561">
        <v>0.6116207951070336</v>
      </c>
      <c r="N60" s="666"/>
      <c r="O60" s="561">
        <v>76.452599388379213</v>
      </c>
      <c r="P60" s="561">
        <v>17.12538226299694</v>
      </c>
      <c r="Q60" s="561">
        <v>6.4220183486238538</v>
      </c>
      <c r="R60" s="558"/>
      <c r="S60" s="558">
        <v>325</v>
      </c>
      <c r="T60" s="558">
        <v>248</v>
      </c>
      <c r="U60" s="561">
        <v>76.307692307692307</v>
      </c>
      <c r="V60" s="559" t="s">
        <v>1746</v>
      </c>
      <c r="W60" s="665"/>
    </row>
    <row r="61" spans="1:23" s="663" customFormat="1" ht="14.25" customHeight="1" x14ac:dyDescent="0.25">
      <c r="A61" s="219"/>
      <c r="B61" s="219"/>
      <c r="C61" s="219"/>
      <c r="D61" s="219"/>
      <c r="E61" s="219"/>
      <c r="F61" s="219"/>
      <c r="G61" s="219"/>
      <c r="I61" s="561"/>
      <c r="J61" s="561"/>
      <c r="K61" s="561"/>
      <c r="L61" s="561"/>
      <c r="M61" s="561"/>
      <c r="N61" s="666"/>
      <c r="O61" s="561"/>
      <c r="P61" s="561"/>
      <c r="Q61" s="561"/>
      <c r="R61" s="558"/>
      <c r="S61" s="558"/>
      <c r="T61" s="558"/>
      <c r="U61" s="561"/>
      <c r="V61" s="559"/>
      <c r="W61" s="665"/>
    </row>
    <row r="62" spans="1:23" s="663" customFormat="1" ht="14.25" customHeight="1" x14ac:dyDescent="0.25">
      <c r="A62" s="219"/>
      <c r="B62" s="219"/>
      <c r="C62" s="219" t="s">
        <v>659</v>
      </c>
      <c r="D62" s="219" t="s">
        <v>660</v>
      </c>
      <c r="E62" s="219" t="s">
        <v>661</v>
      </c>
      <c r="F62" s="219"/>
      <c r="G62" s="219"/>
      <c r="I62" s="561">
        <v>70.430544272948822</v>
      </c>
      <c r="J62" s="561"/>
      <c r="K62" s="561">
        <v>28.554021121039806</v>
      </c>
      <c r="L62" s="561"/>
      <c r="M62" s="561">
        <v>1.0154346060113728</v>
      </c>
      <c r="N62" s="666"/>
      <c r="O62" s="561">
        <v>76.320064987814789</v>
      </c>
      <c r="P62" s="561">
        <v>15.698619008935824</v>
      </c>
      <c r="Q62" s="561">
        <v>7.9813160032493906</v>
      </c>
      <c r="R62" s="558"/>
      <c r="S62" s="558">
        <v>4874</v>
      </c>
      <c r="T62" s="558">
        <v>3716</v>
      </c>
      <c r="U62" s="561">
        <v>76.241280262617977</v>
      </c>
      <c r="V62" s="561" t="s">
        <v>1747</v>
      </c>
      <c r="W62" s="665"/>
    </row>
    <row r="63" spans="1:23" s="663" customFormat="1" ht="14.25" customHeight="1" x14ac:dyDescent="0.25">
      <c r="A63" s="219"/>
      <c r="B63" s="219"/>
      <c r="C63" s="219" t="s">
        <v>663</v>
      </c>
      <c r="D63" s="219" t="s">
        <v>664</v>
      </c>
      <c r="E63" s="219"/>
      <c r="F63" s="219" t="s">
        <v>665</v>
      </c>
      <c r="G63" s="219"/>
      <c r="H63" s="660"/>
      <c r="I63" s="561">
        <v>26.325411334552101</v>
      </c>
      <c r="J63" s="561"/>
      <c r="K63" s="561">
        <v>72.39488117001828</v>
      </c>
      <c r="L63" s="561"/>
      <c r="M63" s="561">
        <v>1.2797074954296161</v>
      </c>
      <c r="N63" s="666"/>
      <c r="O63" s="561">
        <v>78.427787934186483</v>
      </c>
      <c r="P63" s="561">
        <v>14.076782449725778</v>
      </c>
      <c r="Q63" s="561">
        <v>7.4954296160877512</v>
      </c>
      <c r="R63" s="558"/>
      <c r="S63" s="558">
        <v>540</v>
      </c>
      <c r="T63" s="558">
        <v>422</v>
      </c>
      <c r="U63" s="561">
        <v>78.148148148148138</v>
      </c>
      <c r="V63" s="559" t="s">
        <v>1748</v>
      </c>
      <c r="W63" s="665"/>
    </row>
    <row r="64" spans="1:23" s="663" customFormat="1" ht="14.25" customHeight="1" x14ac:dyDescent="0.25">
      <c r="A64" s="219"/>
      <c r="B64" s="219"/>
      <c r="C64" s="219" t="s">
        <v>667</v>
      </c>
      <c r="D64" s="219" t="s">
        <v>668</v>
      </c>
      <c r="E64" s="219"/>
      <c r="F64" s="219" t="s">
        <v>669</v>
      </c>
      <c r="G64" s="219"/>
      <c r="I64" s="561">
        <v>77.958579881656803</v>
      </c>
      <c r="J64" s="561"/>
      <c r="K64" s="561">
        <v>21.449704142011836</v>
      </c>
      <c r="L64" s="561"/>
      <c r="M64" s="561">
        <v>0.59171597633136097</v>
      </c>
      <c r="N64" s="666"/>
      <c r="O64" s="561">
        <v>74.852071005917168</v>
      </c>
      <c r="P64" s="561">
        <v>15.236686390532544</v>
      </c>
      <c r="Q64" s="561">
        <v>9.9112426035502956</v>
      </c>
      <c r="R64" s="558"/>
      <c r="S64" s="558">
        <v>672</v>
      </c>
      <c r="T64" s="558">
        <v>503</v>
      </c>
      <c r="U64" s="561">
        <v>74.851190476190482</v>
      </c>
      <c r="V64" s="561" t="s">
        <v>1749</v>
      </c>
      <c r="W64" s="665"/>
    </row>
    <row r="65" spans="1:23" s="663" customFormat="1" ht="14.25" customHeight="1" x14ac:dyDescent="0.25">
      <c r="A65" s="219"/>
      <c r="B65" s="219"/>
      <c r="C65" s="219" t="s">
        <v>671</v>
      </c>
      <c r="D65" s="219" t="s">
        <v>672</v>
      </c>
      <c r="E65" s="219"/>
      <c r="F65" s="219" t="s">
        <v>673</v>
      </c>
      <c r="G65" s="219"/>
      <c r="I65" s="561">
        <v>82.98626495347807</v>
      </c>
      <c r="J65" s="561"/>
      <c r="K65" s="561">
        <v>15.99468320779796</v>
      </c>
      <c r="L65" s="561"/>
      <c r="M65" s="561">
        <v>1.01905183872397</v>
      </c>
      <c r="N65" s="666"/>
      <c r="O65" s="561">
        <v>75.188303057155508</v>
      </c>
      <c r="P65" s="561">
        <v>16.792202038103675</v>
      </c>
      <c r="Q65" s="561">
        <v>8.0194949047408066</v>
      </c>
      <c r="R65" s="558"/>
      <c r="S65" s="558">
        <v>2234</v>
      </c>
      <c r="T65" s="558">
        <v>1679</v>
      </c>
      <c r="U65" s="561">
        <v>75.156669650850489</v>
      </c>
      <c r="V65" s="559" t="s">
        <v>1750</v>
      </c>
      <c r="W65" s="665"/>
    </row>
    <row r="66" spans="1:23" s="663" customFormat="1" ht="14.25" customHeight="1" x14ac:dyDescent="0.25">
      <c r="A66" s="219"/>
      <c r="B66" s="219"/>
      <c r="C66" s="219" t="s">
        <v>675</v>
      </c>
      <c r="D66" s="219" t="s">
        <v>676</v>
      </c>
      <c r="E66" s="219"/>
      <c r="F66" s="219" t="s">
        <v>677</v>
      </c>
      <c r="G66" s="219"/>
      <c r="I66" s="561">
        <v>85.057471264367805</v>
      </c>
      <c r="J66" s="561"/>
      <c r="K66" s="561">
        <v>14.121510673234811</v>
      </c>
      <c r="L66" s="561"/>
      <c r="M66" s="561">
        <v>0.82101806239737274</v>
      </c>
      <c r="N66" s="666"/>
      <c r="O66" s="561">
        <v>78.325123152709367</v>
      </c>
      <c r="P66" s="561">
        <v>13.957307060755337</v>
      </c>
      <c r="Q66" s="561">
        <v>7.7175697865353037</v>
      </c>
      <c r="R66" s="558"/>
      <c r="S66" s="558">
        <v>604</v>
      </c>
      <c r="T66" s="558">
        <v>473</v>
      </c>
      <c r="U66" s="561">
        <v>78.311258278145687</v>
      </c>
      <c r="V66" s="559" t="s">
        <v>1751</v>
      </c>
      <c r="W66" s="665"/>
    </row>
    <row r="67" spans="1:23" s="663" customFormat="1" ht="14.25" customHeight="1" x14ac:dyDescent="0.25">
      <c r="A67" s="219"/>
      <c r="B67" s="219"/>
      <c r="C67" s="219" t="s">
        <v>679</v>
      </c>
      <c r="D67" s="219" t="s">
        <v>680</v>
      </c>
      <c r="E67" s="219"/>
      <c r="F67" s="219" t="s">
        <v>681</v>
      </c>
      <c r="G67" s="219"/>
      <c r="I67" s="561">
        <v>88.36363636363636</v>
      </c>
      <c r="J67" s="561"/>
      <c r="K67" s="561">
        <v>9.8181818181818183</v>
      </c>
      <c r="L67" s="561"/>
      <c r="M67" s="561">
        <v>1.8181818181818181</v>
      </c>
      <c r="N67" s="666"/>
      <c r="O67" s="561">
        <v>80</v>
      </c>
      <c r="P67" s="561">
        <v>15.636363636363637</v>
      </c>
      <c r="Q67" s="561">
        <v>4.3636363636363642</v>
      </c>
      <c r="R67" s="558"/>
      <c r="S67" s="558">
        <v>270</v>
      </c>
      <c r="T67" s="558">
        <v>216</v>
      </c>
      <c r="U67" s="561">
        <v>80</v>
      </c>
      <c r="V67" s="559" t="s">
        <v>1752</v>
      </c>
      <c r="W67" s="665"/>
    </row>
    <row r="68" spans="1:23" s="663" customFormat="1" ht="14.25" customHeight="1" x14ac:dyDescent="0.25">
      <c r="A68" s="219"/>
      <c r="B68" s="219"/>
      <c r="C68" s="219" t="s">
        <v>683</v>
      </c>
      <c r="D68" s="219" t="s">
        <v>684</v>
      </c>
      <c r="E68" s="219"/>
      <c r="F68" s="219" t="s">
        <v>685</v>
      </c>
      <c r="G68" s="219"/>
      <c r="I68" s="561">
        <v>29.107142857142858</v>
      </c>
      <c r="J68" s="561"/>
      <c r="K68" s="561">
        <v>69.821428571428569</v>
      </c>
      <c r="L68" s="561"/>
      <c r="M68" s="561">
        <v>1.0714285714285714</v>
      </c>
      <c r="N68" s="666"/>
      <c r="O68" s="561">
        <v>76.607142857142861</v>
      </c>
      <c r="P68" s="561">
        <v>15.357142857142858</v>
      </c>
      <c r="Q68" s="561">
        <v>8.0357142857142865</v>
      </c>
      <c r="R68" s="558"/>
      <c r="S68" s="558">
        <v>554</v>
      </c>
      <c r="T68" s="558">
        <v>423</v>
      </c>
      <c r="U68" s="561">
        <v>76.353790613718402</v>
      </c>
      <c r="V68" s="559" t="s">
        <v>1753</v>
      </c>
      <c r="W68" s="665"/>
    </row>
    <row r="69" spans="1:23" s="663" customFormat="1" ht="14.25" customHeight="1" x14ac:dyDescent="0.25">
      <c r="A69" s="219"/>
      <c r="B69" s="219"/>
      <c r="C69" s="219"/>
      <c r="D69" s="219"/>
      <c r="E69" s="219"/>
      <c r="F69" s="219"/>
      <c r="G69" s="219"/>
      <c r="I69" s="561"/>
      <c r="J69" s="561"/>
      <c r="K69" s="561"/>
      <c r="L69" s="561"/>
      <c r="M69" s="561"/>
      <c r="N69" s="666"/>
      <c r="O69" s="561"/>
      <c r="P69" s="561"/>
      <c r="Q69" s="561"/>
      <c r="R69" s="558"/>
      <c r="S69" s="558"/>
      <c r="T69" s="558"/>
      <c r="U69" s="561"/>
      <c r="V69" s="559"/>
      <c r="W69" s="665"/>
    </row>
    <row r="70" spans="1:23" s="663" customFormat="1" ht="14.25" customHeight="1" x14ac:dyDescent="0.25">
      <c r="A70" s="219"/>
      <c r="B70" s="219"/>
      <c r="C70" s="219" t="s">
        <v>687</v>
      </c>
      <c r="D70" s="219" t="s">
        <v>688</v>
      </c>
      <c r="E70" s="219" t="s">
        <v>689</v>
      </c>
      <c r="F70" s="219"/>
      <c r="G70" s="219"/>
      <c r="I70" s="561">
        <v>91.888544891640862</v>
      </c>
      <c r="J70" s="561"/>
      <c r="K70" s="561">
        <v>6.5634674922600622</v>
      </c>
      <c r="L70" s="561"/>
      <c r="M70" s="561">
        <v>1.5479876160990713</v>
      </c>
      <c r="N70" s="666"/>
      <c r="O70" s="561">
        <v>74.94324045407636</v>
      </c>
      <c r="P70" s="561">
        <v>16.078431372549019</v>
      </c>
      <c r="Q70" s="561">
        <v>8.9783281733746119</v>
      </c>
      <c r="R70" s="558"/>
      <c r="S70" s="558">
        <v>4770</v>
      </c>
      <c r="T70" s="558">
        <v>3567</v>
      </c>
      <c r="U70" s="561">
        <v>74.779874213836479</v>
      </c>
      <c r="V70" s="559" t="s">
        <v>1754</v>
      </c>
      <c r="W70" s="665"/>
    </row>
    <row r="71" spans="1:23" s="663" customFormat="1" ht="14.25" customHeight="1" x14ac:dyDescent="0.25">
      <c r="A71" s="219"/>
      <c r="B71" s="219"/>
      <c r="C71" s="219" t="s">
        <v>691</v>
      </c>
      <c r="D71" s="219" t="s">
        <v>692</v>
      </c>
      <c r="E71" s="219"/>
      <c r="F71" s="219" t="s">
        <v>693</v>
      </c>
      <c r="G71" s="219"/>
      <c r="I71" s="561">
        <v>92.200557103064057</v>
      </c>
      <c r="J71" s="561"/>
      <c r="K71" s="561">
        <v>5.4781801299907151</v>
      </c>
      <c r="L71" s="561"/>
      <c r="M71" s="561">
        <v>2.3212627669452179</v>
      </c>
      <c r="N71" s="666"/>
      <c r="O71" s="561">
        <v>72.609099350046421</v>
      </c>
      <c r="P71" s="561">
        <v>17.641597028783661</v>
      </c>
      <c r="Q71" s="561">
        <v>9.7493036211699167</v>
      </c>
      <c r="R71" s="558"/>
      <c r="S71" s="558">
        <v>1052</v>
      </c>
      <c r="T71" s="558">
        <v>763</v>
      </c>
      <c r="U71" s="561">
        <v>72.528517110266151</v>
      </c>
      <c r="V71" s="559" t="s">
        <v>1755</v>
      </c>
      <c r="W71" s="665"/>
    </row>
    <row r="72" spans="1:23" s="663" customFormat="1" ht="14.25" customHeight="1" x14ac:dyDescent="0.25">
      <c r="A72" s="219"/>
      <c r="B72" s="219"/>
      <c r="C72" s="219" t="s">
        <v>695</v>
      </c>
      <c r="D72" s="219" t="s">
        <v>696</v>
      </c>
      <c r="E72" s="219"/>
      <c r="F72" s="219" t="s">
        <v>697</v>
      </c>
      <c r="G72" s="219"/>
      <c r="I72" s="561">
        <v>95.445544554455438</v>
      </c>
      <c r="J72" s="561"/>
      <c r="K72" s="561">
        <v>1.5841584158415842</v>
      </c>
      <c r="L72" s="561"/>
      <c r="M72" s="561">
        <v>2.9702970297029703</v>
      </c>
      <c r="N72" s="666"/>
      <c r="O72" s="561">
        <v>76.831683168316829</v>
      </c>
      <c r="P72" s="561">
        <v>14.455445544554454</v>
      </c>
      <c r="Q72" s="561">
        <v>8.7128712871287117</v>
      </c>
      <c r="R72" s="558"/>
      <c r="S72" s="558">
        <v>490</v>
      </c>
      <c r="T72" s="558">
        <v>374</v>
      </c>
      <c r="U72" s="561">
        <v>76.326530612244909</v>
      </c>
      <c r="V72" s="559" t="s">
        <v>1756</v>
      </c>
      <c r="W72" s="665"/>
    </row>
    <row r="73" spans="1:23" s="663" customFormat="1" ht="14.25" customHeight="1" x14ac:dyDescent="0.25">
      <c r="A73" s="219"/>
      <c r="B73" s="219"/>
      <c r="C73" s="219" t="s">
        <v>699</v>
      </c>
      <c r="D73" s="219" t="s">
        <v>700</v>
      </c>
      <c r="E73" s="219"/>
      <c r="F73" s="219" t="s">
        <v>701</v>
      </c>
      <c r="G73" s="219"/>
      <c r="I73" s="561">
        <v>82.222222222222214</v>
      </c>
      <c r="J73" s="561"/>
      <c r="K73" s="561">
        <v>17.555555555555554</v>
      </c>
      <c r="L73" s="561"/>
      <c r="M73" s="561">
        <v>0.22222222222222221</v>
      </c>
      <c r="N73" s="666"/>
      <c r="O73" s="561">
        <v>78</v>
      </c>
      <c r="P73" s="561">
        <v>12.666666666666668</v>
      </c>
      <c r="Q73" s="561">
        <v>9.3333333333333339</v>
      </c>
      <c r="R73" s="558"/>
      <c r="S73" s="558">
        <v>449</v>
      </c>
      <c r="T73" s="558">
        <v>350</v>
      </c>
      <c r="U73" s="561">
        <v>77.9510022271715</v>
      </c>
      <c r="V73" s="559" t="s">
        <v>1757</v>
      </c>
      <c r="W73" s="665"/>
    </row>
    <row r="74" spans="1:23" s="663" customFormat="1" ht="14.25" customHeight="1" x14ac:dyDescent="0.25">
      <c r="A74" s="219"/>
      <c r="B74" s="219"/>
      <c r="C74" s="219" t="s">
        <v>703</v>
      </c>
      <c r="D74" s="219" t="s">
        <v>704</v>
      </c>
      <c r="E74" s="219"/>
      <c r="F74" s="219" t="s">
        <v>705</v>
      </c>
      <c r="G74" s="219"/>
      <c r="I74" s="561">
        <v>87.179487179487182</v>
      </c>
      <c r="J74" s="561"/>
      <c r="K74" s="561">
        <v>12.820512820512819</v>
      </c>
      <c r="L74" s="561"/>
      <c r="M74" s="561">
        <v>0</v>
      </c>
      <c r="N74" s="666"/>
      <c r="O74" s="561">
        <v>76.134122287968438</v>
      </c>
      <c r="P74" s="561">
        <v>15.976331360946746</v>
      </c>
      <c r="Q74" s="561">
        <v>7.8895463510848129</v>
      </c>
      <c r="R74" s="558"/>
      <c r="S74" s="558">
        <v>507</v>
      </c>
      <c r="T74" s="558">
        <v>386</v>
      </c>
      <c r="U74" s="561">
        <v>76.134122287968438</v>
      </c>
      <c r="V74" s="559" t="s">
        <v>1758</v>
      </c>
      <c r="W74" s="665"/>
    </row>
    <row r="75" spans="1:23" s="663" customFormat="1" ht="14.25" customHeight="1" x14ac:dyDescent="0.25">
      <c r="A75" s="219"/>
      <c r="B75" s="219"/>
      <c r="C75" s="219" t="s">
        <v>707</v>
      </c>
      <c r="D75" s="219" t="s">
        <v>708</v>
      </c>
      <c r="E75" s="219"/>
      <c r="F75" s="219" t="s">
        <v>709</v>
      </c>
      <c r="G75" s="219"/>
      <c r="I75" s="561">
        <v>91.921005385996409</v>
      </c>
      <c r="J75" s="561"/>
      <c r="K75" s="561">
        <v>7.3608617594254939</v>
      </c>
      <c r="L75" s="561"/>
      <c r="M75" s="561">
        <v>0.71813285457809695</v>
      </c>
      <c r="N75" s="666"/>
      <c r="O75" s="561">
        <v>77.737881508078999</v>
      </c>
      <c r="P75" s="561">
        <v>14.542190305206462</v>
      </c>
      <c r="Q75" s="561">
        <v>7.719928186714542</v>
      </c>
      <c r="R75" s="558"/>
      <c r="S75" s="558">
        <v>553</v>
      </c>
      <c r="T75" s="558">
        <v>429</v>
      </c>
      <c r="U75" s="561">
        <v>77.576853526220617</v>
      </c>
      <c r="V75" s="559" t="s">
        <v>1759</v>
      </c>
      <c r="W75" s="665"/>
    </row>
    <row r="76" spans="1:23" s="663" customFormat="1" ht="14.25" customHeight="1" x14ac:dyDescent="0.25">
      <c r="A76" s="219"/>
      <c r="B76" s="219"/>
      <c r="C76" s="219" t="s">
        <v>711</v>
      </c>
      <c r="D76" s="219" t="s">
        <v>712</v>
      </c>
      <c r="E76" s="219"/>
      <c r="F76" s="219" t="s">
        <v>713</v>
      </c>
      <c r="G76" s="219"/>
      <c r="I76" s="561">
        <v>91.693290734824288</v>
      </c>
      <c r="J76" s="561"/>
      <c r="K76" s="561">
        <v>7.8274760383386583</v>
      </c>
      <c r="L76" s="561"/>
      <c r="M76" s="561">
        <v>0.47923322683706071</v>
      </c>
      <c r="N76" s="666"/>
      <c r="O76" s="561">
        <v>77.316293929712458</v>
      </c>
      <c r="P76" s="561">
        <v>12.779552715654951</v>
      </c>
      <c r="Q76" s="561">
        <v>9.9041533546325873</v>
      </c>
      <c r="R76" s="558"/>
      <c r="S76" s="558">
        <v>623</v>
      </c>
      <c r="T76" s="558">
        <v>481</v>
      </c>
      <c r="U76" s="561">
        <v>77.207062600321024</v>
      </c>
      <c r="V76" s="559" t="s">
        <v>1760</v>
      </c>
      <c r="W76" s="665"/>
    </row>
    <row r="77" spans="1:23" s="663" customFormat="1" ht="14.25" customHeight="1" x14ac:dyDescent="0.25">
      <c r="A77" s="219"/>
      <c r="B77" s="219"/>
      <c r="C77" s="219" t="s">
        <v>715</v>
      </c>
      <c r="D77" s="219" t="s">
        <v>716</v>
      </c>
      <c r="E77" s="219"/>
      <c r="F77" s="219" t="s">
        <v>717</v>
      </c>
      <c r="G77" s="219"/>
      <c r="I77" s="561">
        <v>96.17647058823529</v>
      </c>
      <c r="J77" s="561"/>
      <c r="K77" s="561">
        <v>0.88235294117647056</v>
      </c>
      <c r="L77" s="561"/>
      <c r="M77" s="561">
        <v>2.9411764705882351</v>
      </c>
      <c r="N77" s="666"/>
      <c r="O77" s="561">
        <v>72.647058823529406</v>
      </c>
      <c r="P77" s="561">
        <v>18.823529411764707</v>
      </c>
      <c r="Q77" s="561">
        <v>8.5294117647058822</v>
      </c>
      <c r="R77" s="558"/>
      <c r="S77" s="558">
        <v>330</v>
      </c>
      <c r="T77" s="558">
        <v>238</v>
      </c>
      <c r="U77" s="561">
        <v>72.121212121212125</v>
      </c>
      <c r="V77" s="559" t="s">
        <v>1761</v>
      </c>
      <c r="W77" s="665"/>
    </row>
    <row r="78" spans="1:23" s="663" customFormat="1" ht="14.25" customHeight="1" x14ac:dyDescent="0.25">
      <c r="A78" s="219"/>
      <c r="B78" s="219"/>
      <c r="C78" s="219" t="s">
        <v>719</v>
      </c>
      <c r="D78" s="219" t="s">
        <v>720</v>
      </c>
      <c r="E78" s="219"/>
      <c r="F78" s="219" t="s">
        <v>721</v>
      </c>
      <c r="G78" s="219"/>
      <c r="I78" s="561">
        <v>96.040868454661549</v>
      </c>
      <c r="J78" s="561"/>
      <c r="K78" s="561">
        <v>1.7879948914431671</v>
      </c>
      <c r="L78" s="561"/>
      <c r="M78" s="561">
        <v>2.1711366538952745</v>
      </c>
      <c r="N78" s="666"/>
      <c r="O78" s="561">
        <v>71.519795657726689</v>
      </c>
      <c r="P78" s="561">
        <v>19.540229885057471</v>
      </c>
      <c r="Q78" s="561">
        <v>8.9399744572158362</v>
      </c>
      <c r="R78" s="558"/>
      <c r="S78" s="558">
        <v>766</v>
      </c>
      <c r="T78" s="558">
        <v>546</v>
      </c>
      <c r="U78" s="561">
        <v>71.27937336814621</v>
      </c>
      <c r="V78" s="559" t="s">
        <v>1762</v>
      </c>
      <c r="W78" s="665"/>
    </row>
    <row r="79" spans="1:23" s="663" customFormat="1" ht="14.25" customHeight="1" x14ac:dyDescent="0.25">
      <c r="A79" s="219"/>
      <c r="B79" s="219"/>
      <c r="C79" s="219"/>
      <c r="D79" s="219"/>
      <c r="E79" s="219"/>
      <c r="F79" s="219"/>
      <c r="G79" s="219"/>
      <c r="I79" s="561"/>
      <c r="J79" s="561"/>
      <c r="K79" s="561"/>
      <c r="L79" s="561"/>
      <c r="M79" s="561"/>
      <c r="N79" s="666"/>
      <c r="O79" s="561"/>
      <c r="P79" s="561"/>
      <c r="Q79" s="561"/>
      <c r="R79" s="558"/>
      <c r="S79" s="558"/>
      <c r="T79" s="558"/>
      <c r="U79" s="561"/>
      <c r="V79" s="561"/>
      <c r="W79" s="665"/>
    </row>
    <row r="80" spans="1:23" s="663" customFormat="1" ht="14.25" customHeight="1" x14ac:dyDescent="0.25">
      <c r="A80" s="219"/>
      <c r="B80" s="219"/>
      <c r="C80" s="219" t="s">
        <v>723</v>
      </c>
      <c r="D80" s="219" t="s">
        <v>724</v>
      </c>
      <c r="E80" s="219" t="s">
        <v>725</v>
      </c>
      <c r="F80" s="219"/>
      <c r="G80" s="219"/>
      <c r="H80" s="660"/>
      <c r="I80" s="561">
        <v>65.042439484438859</v>
      </c>
      <c r="J80" s="561"/>
      <c r="K80" s="561">
        <v>33.102797862307447</v>
      </c>
      <c r="L80" s="561"/>
      <c r="M80" s="561">
        <v>1.8547626532536938</v>
      </c>
      <c r="N80" s="666"/>
      <c r="O80" s="561">
        <v>71.078277271298333</v>
      </c>
      <c r="P80" s="561">
        <v>18.893429739075764</v>
      </c>
      <c r="Q80" s="561">
        <v>10.028292989625903</v>
      </c>
      <c r="R80" s="558"/>
      <c r="S80" s="558">
        <v>3122</v>
      </c>
      <c r="T80" s="558">
        <v>2209</v>
      </c>
      <c r="U80" s="561">
        <v>70.755925688661108</v>
      </c>
      <c r="V80" s="559" t="s">
        <v>1763</v>
      </c>
      <c r="W80" s="665"/>
    </row>
    <row r="81" spans="1:23" s="663" customFormat="1" ht="14.25" customHeight="1" x14ac:dyDescent="0.25">
      <c r="A81" s="219"/>
      <c r="B81" s="219"/>
      <c r="C81" s="219" t="s">
        <v>727</v>
      </c>
      <c r="D81" s="219" t="s">
        <v>728</v>
      </c>
      <c r="E81" s="219"/>
      <c r="F81" s="219" t="s">
        <v>729</v>
      </c>
      <c r="G81" s="219"/>
      <c r="I81" s="561">
        <v>82.13333333333334</v>
      </c>
      <c r="J81" s="561"/>
      <c r="K81" s="561">
        <v>11.733333333333333</v>
      </c>
      <c r="L81" s="561"/>
      <c r="M81" s="561">
        <v>6.1333333333333329</v>
      </c>
      <c r="N81" s="666"/>
      <c r="O81" s="561">
        <v>58.4</v>
      </c>
      <c r="P81" s="561">
        <v>29.599999999999998</v>
      </c>
      <c r="Q81" s="561">
        <v>12</v>
      </c>
      <c r="R81" s="558"/>
      <c r="S81" s="558">
        <v>352</v>
      </c>
      <c r="T81" s="558">
        <v>198</v>
      </c>
      <c r="U81" s="561">
        <v>56.25</v>
      </c>
      <c r="V81" s="561" t="s">
        <v>1764</v>
      </c>
      <c r="W81" s="665"/>
    </row>
    <row r="82" spans="1:23" s="663" customFormat="1" ht="14.25" customHeight="1" x14ac:dyDescent="0.25">
      <c r="A82" s="219"/>
      <c r="B82" s="219"/>
      <c r="C82" s="219" t="s">
        <v>731</v>
      </c>
      <c r="D82" s="219" t="s">
        <v>732</v>
      </c>
      <c r="E82" s="219"/>
      <c r="F82" s="219" t="s">
        <v>733</v>
      </c>
      <c r="G82" s="219"/>
      <c r="I82" s="561">
        <v>84.014869888475843</v>
      </c>
      <c r="J82" s="561"/>
      <c r="K82" s="561">
        <v>14.49814126394052</v>
      </c>
      <c r="L82" s="561"/>
      <c r="M82" s="561">
        <v>1.486988847583643</v>
      </c>
      <c r="N82" s="666"/>
      <c r="O82" s="561">
        <v>69.888475836431226</v>
      </c>
      <c r="P82" s="561">
        <v>21.189591078066915</v>
      </c>
      <c r="Q82" s="561">
        <v>8.921933085501859</v>
      </c>
      <c r="R82" s="558"/>
      <c r="S82" s="558">
        <v>265</v>
      </c>
      <c r="T82" s="558">
        <v>185</v>
      </c>
      <c r="U82" s="561">
        <v>69.811320754716974</v>
      </c>
      <c r="V82" s="559" t="s">
        <v>1765</v>
      </c>
      <c r="W82" s="665"/>
    </row>
    <row r="83" spans="1:23" s="663" customFormat="1" ht="14.25" customHeight="1" x14ac:dyDescent="0.25">
      <c r="A83" s="219"/>
      <c r="B83" s="219"/>
      <c r="C83" s="219" t="s">
        <v>735</v>
      </c>
      <c r="D83" s="219" t="s">
        <v>736</v>
      </c>
      <c r="E83" s="219"/>
      <c r="F83" s="219" t="s">
        <v>737</v>
      </c>
      <c r="G83" s="219"/>
      <c r="I83" s="561">
        <v>32.170542635658919</v>
      </c>
      <c r="J83" s="561"/>
      <c r="K83" s="561">
        <v>66.279069767441854</v>
      </c>
      <c r="L83" s="561"/>
      <c r="M83" s="561">
        <v>1.5503875968992249</v>
      </c>
      <c r="N83" s="666"/>
      <c r="O83" s="561">
        <v>78.294573643410843</v>
      </c>
      <c r="P83" s="561">
        <v>10.077519379844961</v>
      </c>
      <c r="Q83" s="561">
        <v>11.627906976744185</v>
      </c>
      <c r="R83" s="558"/>
      <c r="S83" s="558">
        <v>254</v>
      </c>
      <c r="T83" s="558">
        <v>199</v>
      </c>
      <c r="U83" s="561">
        <v>78.346456692913392</v>
      </c>
      <c r="V83" s="559" t="s">
        <v>1766</v>
      </c>
      <c r="W83" s="665"/>
    </row>
    <row r="84" spans="1:23" s="663" customFormat="1" ht="14.25" customHeight="1" x14ac:dyDescent="0.25">
      <c r="A84" s="219"/>
      <c r="B84" s="219"/>
      <c r="C84" s="219" t="s">
        <v>739</v>
      </c>
      <c r="D84" s="219" t="s">
        <v>740</v>
      </c>
      <c r="E84" s="219"/>
      <c r="F84" s="219" t="s">
        <v>741</v>
      </c>
      <c r="G84" s="219"/>
      <c r="I84" s="561">
        <v>84.489795918367349</v>
      </c>
      <c r="J84" s="561"/>
      <c r="K84" s="561">
        <v>14.489795918367346</v>
      </c>
      <c r="L84" s="561"/>
      <c r="M84" s="561">
        <v>1.0204081632653061</v>
      </c>
      <c r="N84" s="666"/>
      <c r="O84" s="561">
        <v>53.469387755102041</v>
      </c>
      <c r="P84" s="561">
        <v>32.244897959183675</v>
      </c>
      <c r="Q84" s="561">
        <v>14.285714285714285</v>
      </c>
      <c r="R84" s="558"/>
      <c r="S84" s="558">
        <v>485</v>
      </c>
      <c r="T84" s="558">
        <v>257</v>
      </c>
      <c r="U84" s="561">
        <v>52.989690721649488</v>
      </c>
      <c r="V84" s="559" t="s">
        <v>1767</v>
      </c>
      <c r="W84" s="665"/>
    </row>
    <row r="85" spans="1:23" s="663" customFormat="1" ht="14.25" customHeight="1" x14ac:dyDescent="0.25">
      <c r="A85" s="219"/>
      <c r="B85" s="219"/>
      <c r="C85" s="219" t="s">
        <v>743</v>
      </c>
      <c r="D85" s="219" t="s">
        <v>744</v>
      </c>
      <c r="E85" s="219"/>
      <c r="F85" s="219" t="s">
        <v>745</v>
      </c>
      <c r="G85" s="219"/>
      <c r="I85" s="561">
        <v>96.545105566218808</v>
      </c>
      <c r="J85" s="561"/>
      <c r="K85" s="561">
        <v>1.9193857965451053</v>
      </c>
      <c r="L85" s="561"/>
      <c r="M85" s="561">
        <v>1.5355086372360844</v>
      </c>
      <c r="N85" s="666"/>
      <c r="O85" s="561">
        <v>82.341650671785033</v>
      </c>
      <c r="P85" s="561">
        <v>10.940499040307101</v>
      </c>
      <c r="Q85" s="561">
        <v>6.7178502879078703</v>
      </c>
      <c r="R85" s="558"/>
      <c r="S85" s="558">
        <v>513</v>
      </c>
      <c r="T85" s="558">
        <v>422</v>
      </c>
      <c r="U85" s="561">
        <v>82.261208576998044</v>
      </c>
      <c r="V85" s="559" t="s">
        <v>1768</v>
      </c>
      <c r="W85" s="665"/>
    </row>
    <row r="86" spans="1:23" s="663" customFormat="1" ht="14.25" customHeight="1" x14ac:dyDescent="0.25">
      <c r="A86" s="219"/>
      <c r="B86" s="219"/>
      <c r="C86" s="219" t="s">
        <v>747</v>
      </c>
      <c r="D86" s="219" t="s">
        <v>748</v>
      </c>
      <c r="E86" s="219"/>
      <c r="F86" s="219" t="s">
        <v>749</v>
      </c>
      <c r="G86" s="219"/>
      <c r="I86" s="561">
        <v>83.175355450236964</v>
      </c>
      <c r="J86" s="561"/>
      <c r="K86" s="561">
        <v>15.402843601895736</v>
      </c>
      <c r="L86" s="561"/>
      <c r="M86" s="561">
        <v>1.4218009478672986</v>
      </c>
      <c r="N86" s="666"/>
      <c r="O86" s="561">
        <v>82.227488151658761</v>
      </c>
      <c r="P86" s="561">
        <v>12.085308056872037</v>
      </c>
      <c r="Q86" s="561">
        <v>5.6872037914691944</v>
      </c>
      <c r="R86" s="558"/>
      <c r="S86" s="558">
        <v>416</v>
      </c>
      <c r="T86" s="558">
        <v>342</v>
      </c>
      <c r="U86" s="561">
        <v>82.211538461538453</v>
      </c>
      <c r="V86" s="559" t="s">
        <v>1769</v>
      </c>
      <c r="W86" s="665"/>
    </row>
    <row r="87" spans="1:23" s="663" customFormat="1" ht="14.25" customHeight="1" x14ac:dyDescent="0.25">
      <c r="A87" s="219"/>
      <c r="B87" s="219"/>
      <c r="C87" s="219" t="s">
        <v>751</v>
      </c>
      <c r="D87" s="219" t="s">
        <v>752</v>
      </c>
      <c r="E87" s="219"/>
      <c r="F87" s="219" t="s">
        <v>753</v>
      </c>
      <c r="G87" s="219"/>
      <c r="I87" s="561">
        <v>59</v>
      </c>
      <c r="J87" s="561"/>
      <c r="K87" s="561">
        <v>38.5</v>
      </c>
      <c r="L87" s="561"/>
      <c r="M87" s="561">
        <v>2.5</v>
      </c>
      <c r="N87" s="666"/>
      <c r="O87" s="561">
        <v>67</v>
      </c>
      <c r="P87" s="561">
        <v>23</v>
      </c>
      <c r="Q87" s="561">
        <v>10</v>
      </c>
      <c r="R87" s="558"/>
      <c r="S87" s="558">
        <v>195</v>
      </c>
      <c r="T87" s="558">
        <v>130</v>
      </c>
      <c r="U87" s="561">
        <v>66.666666666666657</v>
      </c>
      <c r="V87" s="559" t="s">
        <v>1770</v>
      </c>
      <c r="W87" s="665"/>
    </row>
    <row r="88" spans="1:23" s="663" customFormat="1" ht="14.25" customHeight="1" x14ac:dyDescent="0.25">
      <c r="A88" s="219"/>
      <c r="B88" s="219"/>
      <c r="C88" s="219" t="s">
        <v>755</v>
      </c>
      <c r="D88" s="219" t="s">
        <v>756</v>
      </c>
      <c r="E88" s="219"/>
      <c r="F88" s="219" t="s">
        <v>757</v>
      </c>
      <c r="G88" s="219"/>
      <c r="I88" s="561">
        <v>10.216718266253871</v>
      </c>
      <c r="J88" s="561"/>
      <c r="K88" s="561">
        <v>89.164086687306494</v>
      </c>
      <c r="L88" s="561"/>
      <c r="M88" s="561">
        <v>0.61919504643962853</v>
      </c>
      <c r="N88" s="666"/>
      <c r="O88" s="561">
        <v>74.303405572755423</v>
      </c>
      <c r="P88" s="561">
        <v>14.705882352941178</v>
      </c>
      <c r="Q88" s="561">
        <v>10.990712074303406</v>
      </c>
      <c r="R88" s="558"/>
      <c r="S88" s="558">
        <v>642</v>
      </c>
      <c r="T88" s="558">
        <v>476</v>
      </c>
      <c r="U88" s="561">
        <v>74.143302180685353</v>
      </c>
      <c r="V88" s="559" t="s">
        <v>1771</v>
      </c>
      <c r="W88" s="665"/>
    </row>
    <row r="89" spans="1:23" s="663" customFormat="1" ht="14.25" customHeight="1" x14ac:dyDescent="0.25">
      <c r="A89" s="219"/>
      <c r="B89" s="219"/>
      <c r="C89" s="219"/>
      <c r="D89" s="219"/>
      <c r="E89" s="219"/>
      <c r="F89" s="219"/>
      <c r="G89" s="219"/>
      <c r="I89" s="561"/>
      <c r="J89" s="561"/>
      <c r="K89" s="561"/>
      <c r="L89" s="561"/>
      <c r="M89" s="561"/>
      <c r="N89" s="666"/>
      <c r="O89" s="561"/>
      <c r="P89" s="561"/>
      <c r="Q89" s="561"/>
      <c r="R89" s="558"/>
      <c r="S89" s="558"/>
      <c r="T89" s="558"/>
      <c r="U89" s="561"/>
      <c r="V89" s="559"/>
      <c r="W89" s="665"/>
    </row>
    <row r="90" spans="1:23" s="663" customFormat="1" ht="14.25" customHeight="1" x14ac:dyDescent="0.25">
      <c r="A90" s="219"/>
      <c r="B90" s="219"/>
      <c r="C90" s="219" t="s">
        <v>759</v>
      </c>
      <c r="D90" s="219" t="s">
        <v>760</v>
      </c>
      <c r="E90" s="219" t="s">
        <v>761</v>
      </c>
      <c r="F90" s="219"/>
      <c r="G90" s="219"/>
      <c r="I90" s="561">
        <v>66.432748538011694</v>
      </c>
      <c r="J90" s="561"/>
      <c r="K90" s="561">
        <v>31.69590643274854</v>
      </c>
      <c r="L90" s="561"/>
      <c r="M90" s="561">
        <v>1.8713450292397662</v>
      </c>
      <c r="N90" s="666"/>
      <c r="O90" s="561">
        <v>68.982456140350877</v>
      </c>
      <c r="P90" s="561">
        <v>20.23391812865497</v>
      </c>
      <c r="Q90" s="561">
        <v>10.783625730994153</v>
      </c>
      <c r="R90" s="558"/>
      <c r="S90" s="558">
        <v>4195</v>
      </c>
      <c r="T90" s="558">
        <v>2881</v>
      </c>
      <c r="U90" s="561">
        <v>68.676996424314666</v>
      </c>
      <c r="V90" s="559" t="s">
        <v>1772</v>
      </c>
      <c r="W90" s="665"/>
    </row>
    <row r="91" spans="1:23" s="663" customFormat="1" ht="14.25" customHeight="1" x14ac:dyDescent="0.25">
      <c r="A91" s="219"/>
      <c r="B91" s="219"/>
      <c r="C91" s="219" t="s">
        <v>763</v>
      </c>
      <c r="D91" s="219" t="s">
        <v>764</v>
      </c>
      <c r="E91" s="219"/>
      <c r="F91" s="219" t="s">
        <v>765</v>
      </c>
      <c r="G91" s="219"/>
      <c r="I91" s="561">
        <v>68.00554016620498</v>
      </c>
      <c r="J91" s="561"/>
      <c r="K91" s="561">
        <v>29.916897506925206</v>
      </c>
      <c r="L91" s="561"/>
      <c r="M91" s="561">
        <v>2.0775623268698062</v>
      </c>
      <c r="N91" s="666"/>
      <c r="O91" s="561">
        <v>51.10803324099723</v>
      </c>
      <c r="P91" s="561">
        <v>31.717451523545709</v>
      </c>
      <c r="Q91" s="561">
        <v>17.174515235457065</v>
      </c>
      <c r="R91" s="558"/>
      <c r="S91" s="558">
        <v>707</v>
      </c>
      <c r="T91" s="558">
        <v>356</v>
      </c>
      <c r="U91" s="561">
        <v>50.35360678925035</v>
      </c>
      <c r="V91" s="561" t="s">
        <v>1773</v>
      </c>
      <c r="W91" s="665"/>
    </row>
    <row r="92" spans="1:23" s="663" customFormat="1" ht="14.25" customHeight="1" x14ac:dyDescent="0.25">
      <c r="A92" s="219"/>
      <c r="B92" s="219"/>
      <c r="C92" s="219" t="s">
        <v>767</v>
      </c>
      <c r="D92" s="219" t="s">
        <v>768</v>
      </c>
      <c r="E92" s="219"/>
      <c r="F92" s="219" t="s">
        <v>769</v>
      </c>
      <c r="G92" s="219"/>
      <c r="H92" s="660"/>
      <c r="I92" s="561">
        <v>67.982456140350877</v>
      </c>
      <c r="J92" s="561"/>
      <c r="K92" s="561">
        <v>29.385964912280706</v>
      </c>
      <c r="L92" s="561"/>
      <c r="M92" s="561">
        <v>2.6315789473684208</v>
      </c>
      <c r="N92" s="666"/>
      <c r="O92" s="561">
        <v>79.824561403508781</v>
      </c>
      <c r="P92" s="561">
        <v>13.157894736842104</v>
      </c>
      <c r="Q92" s="561">
        <v>7.0175438596491224</v>
      </c>
      <c r="R92" s="558"/>
      <c r="S92" s="558">
        <v>222</v>
      </c>
      <c r="T92" s="558">
        <v>178</v>
      </c>
      <c r="U92" s="561">
        <v>80.180180180180187</v>
      </c>
      <c r="V92" s="559" t="s">
        <v>1774</v>
      </c>
      <c r="W92" s="665"/>
    </row>
    <row r="93" spans="1:23" s="663" customFormat="1" ht="14.25" customHeight="1" x14ac:dyDescent="0.25">
      <c r="A93" s="219"/>
      <c r="B93" s="219"/>
      <c r="C93" s="219" t="s">
        <v>771</v>
      </c>
      <c r="D93" s="219" t="s">
        <v>772</v>
      </c>
      <c r="E93" s="219"/>
      <c r="F93" s="219" t="s">
        <v>773</v>
      </c>
      <c r="G93" s="219"/>
      <c r="I93" s="561">
        <v>5.0898203592814371</v>
      </c>
      <c r="J93" s="561"/>
      <c r="K93" s="561">
        <v>94.910179640718567</v>
      </c>
      <c r="L93" s="561"/>
      <c r="M93" s="561">
        <v>0</v>
      </c>
      <c r="N93" s="666"/>
      <c r="O93" s="561">
        <v>78.0439121756487</v>
      </c>
      <c r="P93" s="561">
        <v>13.672654690618764</v>
      </c>
      <c r="Q93" s="561">
        <v>8.2834331337325349</v>
      </c>
      <c r="R93" s="558"/>
      <c r="S93" s="558">
        <v>1002</v>
      </c>
      <c r="T93" s="558">
        <v>782</v>
      </c>
      <c r="U93" s="561">
        <v>78.0439121756487</v>
      </c>
      <c r="V93" s="561" t="s">
        <v>1775</v>
      </c>
      <c r="W93" s="665"/>
    </row>
    <row r="94" spans="1:23" s="663" customFormat="1" ht="14.25" customHeight="1" x14ac:dyDescent="0.25">
      <c r="A94" s="219"/>
      <c r="B94" s="219"/>
      <c r="C94" s="219" t="s">
        <v>775</v>
      </c>
      <c r="D94" s="219" t="s">
        <v>776</v>
      </c>
      <c r="E94" s="219"/>
      <c r="F94" s="219" t="s">
        <v>777</v>
      </c>
      <c r="G94" s="219"/>
      <c r="I94" s="561">
        <v>86.142857142857139</v>
      </c>
      <c r="J94" s="561"/>
      <c r="K94" s="561">
        <v>12.285714285714286</v>
      </c>
      <c r="L94" s="561"/>
      <c r="M94" s="561">
        <v>1.5714285714285716</v>
      </c>
      <c r="N94" s="666"/>
      <c r="O94" s="561">
        <v>60.571428571428577</v>
      </c>
      <c r="P94" s="561">
        <v>25.285714285714285</v>
      </c>
      <c r="Q94" s="561">
        <v>14.142857142857142</v>
      </c>
      <c r="R94" s="558"/>
      <c r="S94" s="558">
        <v>689</v>
      </c>
      <c r="T94" s="558">
        <v>414</v>
      </c>
      <c r="U94" s="561">
        <v>60.087082728592165</v>
      </c>
      <c r="V94" s="559" t="s">
        <v>1776</v>
      </c>
      <c r="W94" s="665"/>
    </row>
    <row r="95" spans="1:23" s="663" customFormat="1" ht="14.25" customHeight="1" x14ac:dyDescent="0.25">
      <c r="A95" s="219"/>
      <c r="B95" s="219"/>
      <c r="C95" s="219" t="s">
        <v>779</v>
      </c>
      <c r="D95" s="219" t="s">
        <v>780</v>
      </c>
      <c r="E95" s="219"/>
      <c r="F95" s="219" t="s">
        <v>781</v>
      </c>
      <c r="G95" s="219"/>
      <c r="I95" s="561">
        <v>94.886013555144785</v>
      </c>
      <c r="J95" s="561"/>
      <c r="K95" s="561">
        <v>2.1565003080714726</v>
      </c>
      <c r="L95" s="561"/>
      <c r="M95" s="561">
        <v>2.957486136783734</v>
      </c>
      <c r="N95" s="666"/>
      <c r="O95" s="561">
        <v>73.444239063462717</v>
      </c>
      <c r="P95" s="561">
        <v>17.991373998767717</v>
      </c>
      <c r="Q95" s="561">
        <v>8.5643869377695623</v>
      </c>
      <c r="R95" s="558"/>
      <c r="S95" s="558">
        <v>1575</v>
      </c>
      <c r="T95" s="558">
        <v>1151</v>
      </c>
      <c r="U95" s="561">
        <v>73.079365079365076</v>
      </c>
      <c r="V95" s="559" t="s">
        <v>1777</v>
      </c>
      <c r="W95" s="665"/>
    </row>
    <row r="96" spans="1:23" s="663" customFormat="1" ht="14.25" customHeight="1" x14ac:dyDescent="0.25">
      <c r="A96" s="219"/>
      <c r="B96" s="219"/>
      <c r="C96" s="219"/>
      <c r="D96" s="219"/>
      <c r="E96" s="219"/>
      <c r="F96" s="219"/>
      <c r="G96" s="219"/>
      <c r="I96" s="561"/>
      <c r="J96" s="561"/>
      <c r="K96" s="561"/>
      <c r="L96" s="561"/>
      <c r="M96" s="561"/>
      <c r="N96" s="666"/>
      <c r="O96" s="561"/>
      <c r="P96" s="561"/>
      <c r="Q96" s="561"/>
      <c r="R96" s="558"/>
      <c r="S96" s="558"/>
      <c r="T96" s="558"/>
      <c r="U96" s="561"/>
      <c r="V96" s="559"/>
      <c r="W96" s="665"/>
    </row>
    <row r="97" spans="1:23" s="660" customFormat="1" ht="14.25" customHeight="1" x14ac:dyDescent="0.25">
      <c r="A97" s="219"/>
      <c r="B97" s="219"/>
      <c r="C97" s="219" t="s">
        <v>783</v>
      </c>
      <c r="D97" s="219" t="s">
        <v>784</v>
      </c>
      <c r="E97" s="219" t="s">
        <v>785</v>
      </c>
      <c r="F97" s="219"/>
      <c r="G97" s="219"/>
      <c r="H97" s="663"/>
      <c r="I97" s="561">
        <v>38.540245566166433</v>
      </c>
      <c r="J97" s="561"/>
      <c r="K97" s="561">
        <v>60.313778990450203</v>
      </c>
      <c r="L97" s="561"/>
      <c r="M97" s="561">
        <v>1.145975443383356</v>
      </c>
      <c r="N97" s="666"/>
      <c r="O97" s="561">
        <v>78.785811732605723</v>
      </c>
      <c r="P97" s="561">
        <v>12.824010914051842</v>
      </c>
      <c r="Q97" s="561">
        <v>8.3901773533424286</v>
      </c>
      <c r="R97" s="558"/>
      <c r="S97" s="558">
        <v>7246</v>
      </c>
      <c r="T97" s="558">
        <v>5700</v>
      </c>
      <c r="U97" s="561">
        <v>78.664090532707704</v>
      </c>
      <c r="V97" s="559" t="s">
        <v>1778</v>
      </c>
      <c r="W97" s="665"/>
    </row>
    <row r="98" spans="1:23" s="663" customFormat="1" ht="14.25" customHeight="1" x14ac:dyDescent="0.25">
      <c r="A98" s="219"/>
      <c r="B98" s="219"/>
      <c r="C98" s="219" t="s">
        <v>787</v>
      </c>
      <c r="D98" s="219" t="s">
        <v>788</v>
      </c>
      <c r="E98" s="219"/>
      <c r="F98" s="219" t="s">
        <v>789</v>
      </c>
      <c r="G98" s="219"/>
      <c r="I98" s="561">
        <v>53.083109919571051</v>
      </c>
      <c r="J98" s="561"/>
      <c r="K98" s="561">
        <v>45.576407506702417</v>
      </c>
      <c r="L98" s="561"/>
      <c r="M98" s="561">
        <v>1.3404825737265416</v>
      </c>
      <c r="N98" s="666"/>
      <c r="O98" s="561">
        <v>79.892761394101868</v>
      </c>
      <c r="P98" s="561">
        <v>13.672922252010725</v>
      </c>
      <c r="Q98" s="561">
        <v>6.4343163538873993</v>
      </c>
      <c r="R98" s="558"/>
      <c r="S98" s="558">
        <v>368</v>
      </c>
      <c r="T98" s="558">
        <v>293</v>
      </c>
      <c r="U98" s="561">
        <v>79.619565217391312</v>
      </c>
      <c r="V98" s="559" t="s">
        <v>1779</v>
      </c>
      <c r="W98" s="665"/>
    </row>
    <row r="99" spans="1:23" s="663" customFormat="1" ht="14.25" customHeight="1" x14ac:dyDescent="0.25">
      <c r="A99" s="219"/>
      <c r="B99" s="219"/>
      <c r="C99" s="219" t="s">
        <v>791</v>
      </c>
      <c r="D99" s="219" t="s">
        <v>792</v>
      </c>
      <c r="E99" s="219"/>
      <c r="F99" s="219" t="s">
        <v>793</v>
      </c>
      <c r="G99" s="219"/>
      <c r="I99" s="561">
        <v>71.614583333333343</v>
      </c>
      <c r="J99" s="561"/>
      <c r="K99" s="561">
        <v>26.822916666666668</v>
      </c>
      <c r="L99" s="561"/>
      <c r="M99" s="561">
        <v>1.5625</v>
      </c>
      <c r="N99" s="666"/>
      <c r="O99" s="561">
        <v>75.78125</v>
      </c>
      <c r="P99" s="561">
        <v>14.322916666666666</v>
      </c>
      <c r="Q99" s="561">
        <v>9.8958333333333321</v>
      </c>
      <c r="R99" s="558"/>
      <c r="S99" s="558">
        <v>378</v>
      </c>
      <c r="T99" s="558">
        <v>285</v>
      </c>
      <c r="U99" s="561">
        <v>75.396825396825392</v>
      </c>
      <c r="V99" s="559" t="s">
        <v>1780</v>
      </c>
      <c r="W99" s="665"/>
    </row>
    <row r="100" spans="1:23" s="663" customFormat="1" ht="14.25" customHeight="1" x14ac:dyDescent="0.25">
      <c r="A100" s="219"/>
      <c r="B100" s="219"/>
      <c r="C100" s="219" t="s">
        <v>795</v>
      </c>
      <c r="D100" s="219" t="s">
        <v>796</v>
      </c>
      <c r="E100" s="219"/>
      <c r="F100" s="219" t="s">
        <v>797</v>
      </c>
      <c r="G100" s="219"/>
      <c r="I100" s="561">
        <v>72.768670309653913</v>
      </c>
      <c r="J100" s="561"/>
      <c r="K100" s="561">
        <v>26.684881602914391</v>
      </c>
      <c r="L100" s="561"/>
      <c r="M100" s="561">
        <v>0.54644808743169404</v>
      </c>
      <c r="N100" s="666"/>
      <c r="O100" s="561">
        <v>77.322404371584696</v>
      </c>
      <c r="P100" s="561">
        <v>14.663023679417122</v>
      </c>
      <c r="Q100" s="561">
        <v>8.0145719489981779</v>
      </c>
      <c r="R100" s="558"/>
      <c r="S100" s="558">
        <v>1092</v>
      </c>
      <c r="T100" s="558">
        <v>843</v>
      </c>
      <c r="U100" s="561">
        <v>77.197802197802204</v>
      </c>
      <c r="V100" s="559" t="s">
        <v>1781</v>
      </c>
      <c r="W100" s="665"/>
    </row>
    <row r="101" spans="1:23" s="663" customFormat="1" ht="14.25" customHeight="1" x14ac:dyDescent="0.25">
      <c r="A101" s="219"/>
      <c r="B101" s="219"/>
      <c r="C101" s="219" t="s">
        <v>799</v>
      </c>
      <c r="D101" s="219" t="s">
        <v>800</v>
      </c>
      <c r="E101" s="219"/>
      <c r="F101" s="219" t="s">
        <v>801</v>
      </c>
      <c r="G101" s="219"/>
      <c r="I101" s="561">
        <v>92.066115702479337</v>
      </c>
      <c r="J101" s="561"/>
      <c r="K101" s="561">
        <v>5.4545454545454541</v>
      </c>
      <c r="L101" s="561"/>
      <c r="M101" s="561">
        <v>2.4793388429752068</v>
      </c>
      <c r="N101" s="666"/>
      <c r="O101" s="561">
        <v>81.983471074380162</v>
      </c>
      <c r="P101" s="561">
        <v>10.909090909090908</v>
      </c>
      <c r="Q101" s="561">
        <v>7.1074380165289259</v>
      </c>
      <c r="R101" s="558"/>
      <c r="S101" s="558">
        <v>590</v>
      </c>
      <c r="T101" s="558">
        <v>483</v>
      </c>
      <c r="U101" s="561">
        <v>81.86440677966101</v>
      </c>
      <c r="V101" s="559" t="s">
        <v>1782</v>
      </c>
      <c r="W101" s="665"/>
    </row>
    <row r="102" spans="1:23" s="663" customFormat="1" ht="14.25" customHeight="1" x14ac:dyDescent="0.25">
      <c r="A102" s="219"/>
      <c r="B102" s="219"/>
      <c r="C102" s="219" t="s">
        <v>803</v>
      </c>
      <c r="D102" s="219" t="s">
        <v>804</v>
      </c>
      <c r="E102" s="219"/>
      <c r="F102" s="219" t="s">
        <v>805</v>
      </c>
      <c r="G102" s="219"/>
      <c r="I102" s="561">
        <v>89.536423841059602</v>
      </c>
      <c r="J102" s="561"/>
      <c r="K102" s="561">
        <v>7.4172185430463582</v>
      </c>
      <c r="L102" s="561"/>
      <c r="M102" s="561">
        <v>3.0463576158940397</v>
      </c>
      <c r="N102" s="666"/>
      <c r="O102" s="561">
        <v>83.046357615894038</v>
      </c>
      <c r="P102" s="561">
        <v>10.993377483443709</v>
      </c>
      <c r="Q102" s="561">
        <v>5.9602649006622519</v>
      </c>
      <c r="R102" s="558"/>
      <c r="S102" s="558">
        <v>732</v>
      </c>
      <c r="T102" s="558">
        <v>607</v>
      </c>
      <c r="U102" s="561">
        <v>82.923497267759558</v>
      </c>
      <c r="V102" s="559" t="s">
        <v>1783</v>
      </c>
      <c r="W102" s="665"/>
    </row>
    <row r="103" spans="1:23" s="663" customFormat="1" ht="14.25" customHeight="1" x14ac:dyDescent="0.25">
      <c r="A103" s="219"/>
      <c r="B103" s="219"/>
      <c r="C103" s="219" t="s">
        <v>807</v>
      </c>
      <c r="D103" s="219" t="s">
        <v>808</v>
      </c>
      <c r="E103" s="219"/>
      <c r="F103" s="219" t="s">
        <v>809</v>
      </c>
      <c r="G103" s="219"/>
      <c r="I103" s="561">
        <v>8.7027914614121507</v>
      </c>
      <c r="J103" s="561"/>
      <c r="K103" s="561">
        <v>90.476190476190482</v>
      </c>
      <c r="L103" s="561"/>
      <c r="M103" s="561">
        <v>0.82101806239737274</v>
      </c>
      <c r="N103" s="666"/>
      <c r="O103" s="561">
        <v>80.623973727421998</v>
      </c>
      <c r="P103" s="561">
        <v>11.658456486042693</v>
      </c>
      <c r="Q103" s="561">
        <v>7.7175697865353037</v>
      </c>
      <c r="R103" s="558"/>
      <c r="S103" s="558">
        <v>604</v>
      </c>
      <c r="T103" s="558">
        <v>486</v>
      </c>
      <c r="U103" s="561">
        <v>80.463576158940398</v>
      </c>
      <c r="V103" s="559" t="s">
        <v>1784</v>
      </c>
      <c r="W103" s="665"/>
    </row>
    <row r="104" spans="1:23" s="663" customFormat="1" ht="14.25" customHeight="1" x14ac:dyDescent="0.25">
      <c r="A104" s="219"/>
      <c r="B104" s="219"/>
      <c r="C104" s="219" t="s">
        <v>810</v>
      </c>
      <c r="D104" s="219" t="s">
        <v>811</v>
      </c>
      <c r="E104" s="219"/>
      <c r="F104" s="219" t="s">
        <v>812</v>
      </c>
      <c r="G104" s="219"/>
      <c r="I104" s="561">
        <v>6.9815195071868574</v>
      </c>
      <c r="J104" s="561"/>
      <c r="K104" s="561">
        <v>92.402464065708429</v>
      </c>
      <c r="L104" s="561"/>
      <c r="M104" s="561">
        <v>0.61601642710472282</v>
      </c>
      <c r="N104" s="666"/>
      <c r="O104" s="561">
        <v>77.104722792607802</v>
      </c>
      <c r="P104" s="561">
        <v>13.655030800821354</v>
      </c>
      <c r="Q104" s="561">
        <v>9.2402464065708418</v>
      </c>
      <c r="R104" s="558"/>
      <c r="S104" s="558">
        <v>968</v>
      </c>
      <c r="T104" s="558">
        <v>747</v>
      </c>
      <c r="U104" s="561">
        <v>77.169421487603302</v>
      </c>
      <c r="V104" s="559" t="s">
        <v>1785</v>
      </c>
      <c r="W104" s="665"/>
    </row>
    <row r="105" spans="1:23" s="663" customFormat="1" ht="14.25" customHeight="1" x14ac:dyDescent="0.25">
      <c r="A105" s="219"/>
      <c r="B105" s="219"/>
      <c r="C105" s="219" t="s">
        <v>814</v>
      </c>
      <c r="D105" s="219" t="s">
        <v>815</v>
      </c>
      <c r="E105" s="219"/>
      <c r="F105" s="219" t="s">
        <v>816</v>
      </c>
      <c r="G105" s="219"/>
      <c r="I105" s="561">
        <v>6.6489361702127656</v>
      </c>
      <c r="J105" s="561"/>
      <c r="K105" s="561">
        <v>92.730496453900713</v>
      </c>
      <c r="L105" s="561"/>
      <c r="M105" s="561">
        <v>0.62056737588652489</v>
      </c>
      <c r="N105" s="666"/>
      <c r="O105" s="561">
        <v>79.343971631205676</v>
      </c>
      <c r="P105" s="561">
        <v>12.76595744680851</v>
      </c>
      <c r="Q105" s="561">
        <v>7.8900709219858163</v>
      </c>
      <c r="R105" s="558"/>
      <c r="S105" s="558">
        <v>1121</v>
      </c>
      <c r="T105" s="558">
        <v>889</v>
      </c>
      <c r="U105" s="561">
        <v>79.304192685102592</v>
      </c>
      <c r="V105" s="559" t="s">
        <v>1786</v>
      </c>
      <c r="W105" s="665"/>
    </row>
    <row r="106" spans="1:23" s="663" customFormat="1" ht="14.25" customHeight="1" x14ac:dyDescent="0.25">
      <c r="A106" s="219"/>
      <c r="B106" s="219"/>
      <c r="C106" s="219" t="s">
        <v>818</v>
      </c>
      <c r="D106" s="219" t="s">
        <v>819</v>
      </c>
      <c r="E106" s="219"/>
      <c r="F106" s="219" t="s">
        <v>820</v>
      </c>
      <c r="G106" s="219"/>
      <c r="I106" s="561">
        <v>17.557251908396946</v>
      </c>
      <c r="J106" s="561"/>
      <c r="K106" s="561">
        <v>80.725190839694662</v>
      </c>
      <c r="L106" s="561"/>
      <c r="M106" s="561">
        <v>1.717557251908397</v>
      </c>
      <c r="N106" s="666"/>
      <c r="O106" s="561">
        <v>75.954198473282446</v>
      </c>
      <c r="P106" s="561">
        <v>13.358778625954198</v>
      </c>
      <c r="Q106" s="561">
        <v>10.687022900763358</v>
      </c>
      <c r="R106" s="558"/>
      <c r="S106" s="558">
        <v>515</v>
      </c>
      <c r="T106" s="558">
        <v>390</v>
      </c>
      <c r="U106" s="561">
        <v>75.728155339805824</v>
      </c>
      <c r="V106" s="559" t="s">
        <v>1787</v>
      </c>
      <c r="W106" s="665"/>
    </row>
    <row r="107" spans="1:23" s="663" customFormat="1" ht="14.25" customHeight="1" x14ac:dyDescent="0.25">
      <c r="A107" s="219"/>
      <c r="B107" s="219"/>
      <c r="C107" s="219" t="s">
        <v>822</v>
      </c>
      <c r="D107" s="219" t="s">
        <v>823</v>
      </c>
      <c r="E107" s="219"/>
      <c r="F107" s="219" t="s">
        <v>824</v>
      </c>
      <c r="G107" s="219"/>
      <c r="I107" s="561">
        <v>3.6363636363636362</v>
      </c>
      <c r="J107" s="561"/>
      <c r="K107" s="561">
        <v>96.136363636363626</v>
      </c>
      <c r="L107" s="561"/>
      <c r="M107" s="561">
        <v>0.22727272727272727</v>
      </c>
      <c r="N107" s="666"/>
      <c r="O107" s="561">
        <v>77.159090909090907</v>
      </c>
      <c r="P107" s="561">
        <v>12.045454545454545</v>
      </c>
      <c r="Q107" s="561">
        <v>10.795454545454545</v>
      </c>
      <c r="R107" s="558"/>
      <c r="S107" s="558">
        <v>878</v>
      </c>
      <c r="T107" s="558">
        <v>677</v>
      </c>
      <c r="U107" s="561">
        <v>77.107061503416858</v>
      </c>
      <c r="V107" s="559" t="s">
        <v>1788</v>
      </c>
      <c r="W107" s="665"/>
    </row>
    <row r="108" spans="1:23" s="663" customFormat="1" ht="14.25" customHeight="1" x14ac:dyDescent="0.25">
      <c r="A108" s="219"/>
      <c r="B108" s="219"/>
      <c r="C108" s="219"/>
      <c r="D108" s="219"/>
      <c r="E108" s="219"/>
      <c r="F108" s="219"/>
      <c r="G108" s="219"/>
      <c r="I108" s="561"/>
      <c r="J108" s="561"/>
      <c r="K108" s="561"/>
      <c r="L108" s="561"/>
      <c r="M108" s="561"/>
      <c r="N108" s="666"/>
      <c r="O108" s="561"/>
      <c r="P108" s="561"/>
      <c r="Q108" s="561"/>
      <c r="R108" s="558"/>
      <c r="S108" s="558"/>
      <c r="T108" s="558"/>
      <c r="U108" s="561"/>
      <c r="V108" s="559"/>
      <c r="W108" s="665"/>
    </row>
    <row r="109" spans="1:23" s="663" customFormat="1" ht="14.25" customHeight="1" x14ac:dyDescent="0.25">
      <c r="A109" s="659"/>
      <c r="B109" s="659"/>
      <c r="C109" s="659" t="s">
        <v>826</v>
      </c>
      <c r="D109" s="659" t="s">
        <v>827</v>
      </c>
      <c r="E109" s="659" t="s">
        <v>828</v>
      </c>
      <c r="F109" s="659"/>
      <c r="G109" s="659"/>
      <c r="I109" s="554">
        <v>33.125493619320778</v>
      </c>
      <c r="J109" s="554"/>
      <c r="K109" s="554">
        <v>64.540466392318237</v>
      </c>
      <c r="L109" s="554"/>
      <c r="M109" s="554">
        <v>2.3340399883609759</v>
      </c>
      <c r="N109" s="661"/>
      <c r="O109" s="554">
        <v>74.730847570353745</v>
      </c>
      <c r="P109" s="554">
        <v>15.585900153801388</v>
      </c>
      <c r="Q109" s="554">
        <v>9.6832522758448683</v>
      </c>
      <c r="R109" s="550"/>
      <c r="S109" s="550">
        <v>46991</v>
      </c>
      <c r="T109" s="550">
        <v>35000</v>
      </c>
      <c r="U109" s="554">
        <v>74.482347683598988</v>
      </c>
      <c r="V109" s="552" t="s">
        <v>1789</v>
      </c>
      <c r="W109" s="665"/>
    </row>
    <row r="110" spans="1:23" s="663" customFormat="1" ht="14.25" customHeight="1" x14ac:dyDescent="0.25">
      <c r="A110" s="219"/>
      <c r="B110" s="219"/>
      <c r="C110" s="219"/>
      <c r="D110" s="219"/>
      <c r="E110" s="219"/>
      <c r="F110" s="219"/>
      <c r="G110" s="219"/>
      <c r="I110" s="561"/>
      <c r="J110" s="561"/>
      <c r="K110" s="561"/>
      <c r="L110" s="561"/>
      <c r="M110" s="561"/>
      <c r="N110" s="666"/>
      <c r="O110" s="561"/>
      <c r="P110" s="561"/>
      <c r="Q110" s="561"/>
      <c r="R110" s="558"/>
      <c r="S110" s="558"/>
      <c r="T110" s="558"/>
      <c r="U110" s="561"/>
      <c r="V110" s="559"/>
      <c r="W110" s="665"/>
    </row>
    <row r="111" spans="1:23" s="663" customFormat="1" ht="14.25" customHeight="1" x14ac:dyDescent="0.2">
      <c r="A111" s="219"/>
      <c r="B111" s="219"/>
      <c r="C111" s="219" t="s">
        <v>830</v>
      </c>
      <c r="D111" s="219" t="s">
        <v>831</v>
      </c>
      <c r="E111" s="219" t="s">
        <v>832</v>
      </c>
      <c r="F111" s="219"/>
      <c r="G111" s="219"/>
      <c r="I111" s="561">
        <v>14.97983870967742</v>
      </c>
      <c r="J111" s="561"/>
      <c r="K111" s="561">
        <v>83.20564516129032</v>
      </c>
      <c r="L111" s="561"/>
      <c r="M111" s="561">
        <v>1.8145161290322582</v>
      </c>
      <c r="N111" s="666"/>
      <c r="O111" s="561">
        <v>75.524193548387103</v>
      </c>
      <c r="P111" s="561">
        <v>14.254032258064516</v>
      </c>
      <c r="Q111" s="561">
        <v>10.221774193548388</v>
      </c>
      <c r="R111" s="558"/>
      <c r="S111" s="558">
        <v>4870</v>
      </c>
      <c r="T111" s="558">
        <v>3668</v>
      </c>
      <c r="U111" s="561">
        <v>75.318275154004112</v>
      </c>
      <c r="V111" s="561" t="s">
        <v>1790</v>
      </c>
      <c r="W111" s="667"/>
    </row>
    <row r="112" spans="1:23" s="663" customFormat="1" ht="14.25" customHeight="1" x14ac:dyDescent="0.25">
      <c r="A112" s="219"/>
      <c r="B112" s="219"/>
      <c r="C112" s="219" t="s">
        <v>834</v>
      </c>
      <c r="D112" s="219" t="s">
        <v>835</v>
      </c>
      <c r="E112" s="219"/>
      <c r="F112" s="219" t="s">
        <v>836</v>
      </c>
      <c r="G112" s="219"/>
      <c r="H112" s="660"/>
      <c r="I112" s="561">
        <v>3.1328954017180397</v>
      </c>
      <c r="J112" s="561"/>
      <c r="K112" s="561">
        <v>96.210207175341083</v>
      </c>
      <c r="L112" s="561"/>
      <c r="M112" s="561">
        <v>0.65689742294087927</v>
      </c>
      <c r="N112" s="666"/>
      <c r="O112" s="561">
        <v>74.785245073269323</v>
      </c>
      <c r="P112" s="561">
        <v>14.047498736735726</v>
      </c>
      <c r="Q112" s="561">
        <v>11.167256189994946</v>
      </c>
      <c r="R112" s="558"/>
      <c r="S112" s="558">
        <v>1966</v>
      </c>
      <c r="T112" s="558">
        <v>1468</v>
      </c>
      <c r="U112" s="561">
        <v>74.669379450661239</v>
      </c>
      <c r="V112" s="559" t="s">
        <v>1791</v>
      </c>
      <c r="W112" s="667"/>
    </row>
    <row r="113" spans="1:23" s="663" customFormat="1" ht="14.25" customHeight="1" x14ac:dyDescent="0.2">
      <c r="A113" s="219"/>
      <c r="B113" s="219"/>
      <c r="C113" s="219" t="s">
        <v>838</v>
      </c>
      <c r="D113" s="219" t="s">
        <v>839</v>
      </c>
      <c r="E113" s="219"/>
      <c r="F113" s="219" t="s">
        <v>840</v>
      </c>
      <c r="G113" s="219"/>
      <c r="I113" s="561">
        <v>91.931540342298291</v>
      </c>
      <c r="J113" s="561"/>
      <c r="K113" s="561">
        <v>3.6674816625916873</v>
      </c>
      <c r="L113" s="561"/>
      <c r="M113" s="561">
        <v>4.4009779951100247</v>
      </c>
      <c r="N113" s="666"/>
      <c r="O113" s="561">
        <v>71.882640586797066</v>
      </c>
      <c r="P113" s="561">
        <v>17.114914425427873</v>
      </c>
      <c r="Q113" s="561">
        <v>11.002444987775061</v>
      </c>
      <c r="R113" s="558"/>
      <c r="S113" s="558">
        <v>391</v>
      </c>
      <c r="T113" s="558">
        <v>278</v>
      </c>
      <c r="U113" s="561">
        <v>71.099744245524306</v>
      </c>
      <c r="V113" s="561" t="s">
        <v>1792</v>
      </c>
      <c r="W113" s="667"/>
    </row>
    <row r="114" spans="1:23" s="663" customFormat="1" ht="14.25" customHeight="1" x14ac:dyDescent="0.2">
      <c r="A114" s="219"/>
      <c r="B114" s="219"/>
      <c r="C114" s="219" t="s">
        <v>842</v>
      </c>
      <c r="D114" s="219" t="s">
        <v>843</v>
      </c>
      <c r="E114" s="219"/>
      <c r="F114" s="219" t="s">
        <v>844</v>
      </c>
      <c r="G114" s="219"/>
      <c r="I114" s="561">
        <v>3.1818181818181817</v>
      </c>
      <c r="J114" s="561"/>
      <c r="K114" s="561">
        <v>93.181818181818173</v>
      </c>
      <c r="L114" s="561"/>
      <c r="M114" s="561">
        <v>3.6363636363636362</v>
      </c>
      <c r="N114" s="666"/>
      <c r="O114" s="561">
        <v>81.818181818181827</v>
      </c>
      <c r="P114" s="561">
        <v>9.0909090909090917</v>
      </c>
      <c r="Q114" s="561">
        <v>9.0909090909090917</v>
      </c>
      <c r="R114" s="558"/>
      <c r="S114" s="558">
        <v>424</v>
      </c>
      <c r="T114" s="558">
        <v>346</v>
      </c>
      <c r="U114" s="561">
        <v>81.603773584905653</v>
      </c>
      <c r="V114" s="559" t="s">
        <v>1793</v>
      </c>
      <c r="W114" s="667"/>
    </row>
    <row r="115" spans="1:23" s="663" customFormat="1" ht="14.25" customHeight="1" x14ac:dyDescent="0.2">
      <c r="A115" s="219"/>
      <c r="B115" s="219"/>
      <c r="C115" s="219" t="s">
        <v>846</v>
      </c>
      <c r="D115" s="219" t="s">
        <v>847</v>
      </c>
      <c r="E115" s="219"/>
      <c r="F115" s="219" t="s">
        <v>848</v>
      </c>
      <c r="G115" s="219"/>
      <c r="I115" s="561">
        <v>4.01854714064915</v>
      </c>
      <c r="J115" s="561"/>
      <c r="K115" s="561">
        <v>94.590417310664606</v>
      </c>
      <c r="L115" s="561"/>
      <c r="M115" s="561">
        <v>1.3910355486862442</v>
      </c>
      <c r="N115" s="666"/>
      <c r="O115" s="561">
        <v>70.942812982998461</v>
      </c>
      <c r="P115" s="561">
        <v>18.238021638330757</v>
      </c>
      <c r="Q115" s="561">
        <v>10.819165378670787</v>
      </c>
      <c r="R115" s="558"/>
      <c r="S115" s="558">
        <v>638</v>
      </c>
      <c r="T115" s="558">
        <v>450</v>
      </c>
      <c r="U115" s="561">
        <v>70.532915360501562</v>
      </c>
      <c r="V115" s="559" t="s">
        <v>1794</v>
      </c>
      <c r="W115" s="667"/>
    </row>
    <row r="116" spans="1:23" s="663" customFormat="1" ht="14.25" customHeight="1" x14ac:dyDescent="0.2">
      <c r="A116" s="219"/>
      <c r="B116" s="219"/>
      <c r="C116" s="219" t="s">
        <v>850</v>
      </c>
      <c r="D116" s="219" t="s">
        <v>851</v>
      </c>
      <c r="E116" s="219"/>
      <c r="F116" s="219" t="s">
        <v>852</v>
      </c>
      <c r="G116" s="219"/>
      <c r="I116" s="561">
        <v>36.783439490445858</v>
      </c>
      <c r="J116" s="561"/>
      <c r="K116" s="561">
        <v>60.191082802547768</v>
      </c>
      <c r="L116" s="561"/>
      <c r="M116" s="561">
        <v>3.0254777070063694</v>
      </c>
      <c r="N116" s="666"/>
      <c r="O116" s="561">
        <v>77.70700636942675</v>
      </c>
      <c r="P116" s="561">
        <v>12.898089171974522</v>
      </c>
      <c r="Q116" s="561">
        <v>9.3949044585987274</v>
      </c>
      <c r="R116" s="558"/>
      <c r="S116" s="558">
        <v>609</v>
      </c>
      <c r="T116" s="558">
        <v>473</v>
      </c>
      <c r="U116" s="561">
        <v>77.668308702791464</v>
      </c>
      <c r="V116" s="559" t="s">
        <v>1795</v>
      </c>
      <c r="W116" s="667"/>
    </row>
    <row r="117" spans="1:23" s="663" customFormat="1" ht="14.25" customHeight="1" x14ac:dyDescent="0.2">
      <c r="A117" s="219"/>
      <c r="B117" s="219"/>
      <c r="C117" s="219" t="s">
        <v>853</v>
      </c>
      <c r="D117" s="219" t="s">
        <v>854</v>
      </c>
      <c r="E117" s="219"/>
      <c r="F117" s="219" t="s">
        <v>855</v>
      </c>
      <c r="G117" s="219"/>
      <c r="I117" s="561">
        <v>2.3041474654377883</v>
      </c>
      <c r="J117" s="561"/>
      <c r="K117" s="561">
        <v>96.159754224270358</v>
      </c>
      <c r="L117" s="561"/>
      <c r="M117" s="561">
        <v>1.5360983102918586</v>
      </c>
      <c r="N117" s="666"/>
      <c r="O117" s="561">
        <v>76.344086021505376</v>
      </c>
      <c r="P117" s="561">
        <v>14.285714285714285</v>
      </c>
      <c r="Q117" s="561">
        <v>9.3701996927803393</v>
      </c>
      <c r="R117" s="558"/>
      <c r="S117" s="558">
        <v>641</v>
      </c>
      <c r="T117" s="558">
        <v>489</v>
      </c>
      <c r="U117" s="561">
        <v>76.287051482059283</v>
      </c>
      <c r="V117" s="559" t="s">
        <v>1796</v>
      </c>
      <c r="W117" s="667"/>
    </row>
    <row r="118" spans="1:23" s="663" customFormat="1" ht="14.25" customHeight="1" x14ac:dyDescent="0.2">
      <c r="A118" s="219"/>
      <c r="B118" s="219"/>
      <c r="C118" s="219" t="s">
        <v>857</v>
      </c>
      <c r="D118" s="219" t="s">
        <v>858</v>
      </c>
      <c r="E118" s="219"/>
      <c r="F118" s="219" t="s">
        <v>859</v>
      </c>
      <c r="G118" s="219"/>
      <c r="I118" s="561">
        <v>9.2233009708737868</v>
      </c>
      <c r="J118" s="561"/>
      <c r="K118" s="561">
        <v>88.349514563106794</v>
      </c>
      <c r="L118" s="561"/>
      <c r="M118" s="561">
        <v>2.4271844660194173</v>
      </c>
      <c r="N118" s="666"/>
      <c r="O118" s="561">
        <v>81.553398058252426</v>
      </c>
      <c r="P118" s="561">
        <v>13.106796116504855</v>
      </c>
      <c r="Q118" s="561">
        <v>5.3398058252427179</v>
      </c>
      <c r="R118" s="558"/>
      <c r="S118" s="558">
        <v>201</v>
      </c>
      <c r="T118" s="558">
        <v>164</v>
      </c>
      <c r="U118" s="561">
        <v>81.592039800995025</v>
      </c>
      <c r="V118" s="559" t="s">
        <v>1797</v>
      </c>
      <c r="W118" s="667"/>
    </row>
    <row r="119" spans="1:23" s="663" customFormat="1" ht="14.25" customHeight="1" x14ac:dyDescent="0.2">
      <c r="A119" s="219"/>
      <c r="B119" s="219"/>
      <c r="C119" s="219"/>
      <c r="D119" s="219"/>
      <c r="E119" s="219"/>
      <c r="F119" s="219"/>
      <c r="G119" s="219"/>
      <c r="I119" s="561"/>
      <c r="J119" s="561"/>
      <c r="K119" s="561"/>
      <c r="L119" s="561"/>
      <c r="M119" s="561"/>
      <c r="N119" s="666"/>
      <c r="O119" s="561"/>
      <c r="P119" s="561"/>
      <c r="Q119" s="561"/>
      <c r="R119" s="558"/>
      <c r="S119" s="558"/>
      <c r="T119" s="558"/>
      <c r="U119" s="561"/>
      <c r="V119" s="559"/>
      <c r="W119" s="667"/>
    </row>
    <row r="120" spans="1:23" s="663" customFormat="1" ht="14.25" customHeight="1" x14ac:dyDescent="0.2">
      <c r="A120" s="219"/>
      <c r="B120" s="219"/>
      <c r="C120" s="219" t="s">
        <v>861</v>
      </c>
      <c r="D120" s="219" t="s">
        <v>862</v>
      </c>
      <c r="E120" s="219" t="s">
        <v>863</v>
      </c>
      <c r="F120" s="219"/>
      <c r="G120" s="219"/>
      <c r="I120" s="561">
        <v>8.987552680584141</v>
      </c>
      <c r="J120" s="561"/>
      <c r="K120" s="561">
        <v>89.228658237773203</v>
      </c>
      <c r="L120" s="561"/>
      <c r="M120" s="561">
        <v>1.783789081642654</v>
      </c>
      <c r="N120" s="666"/>
      <c r="O120" s="561">
        <v>79.241399588356359</v>
      </c>
      <c r="P120" s="561">
        <v>11.829853964520238</v>
      </c>
      <c r="Q120" s="561">
        <v>8.9287464471233946</v>
      </c>
      <c r="R120" s="558"/>
      <c r="S120" s="558">
        <v>10021</v>
      </c>
      <c r="T120" s="558">
        <v>7931</v>
      </c>
      <c r="U120" s="561">
        <v>79.143798024149277</v>
      </c>
      <c r="V120" s="559" t="s">
        <v>1798</v>
      </c>
      <c r="W120" s="667"/>
    </row>
    <row r="121" spans="1:23" s="663" customFormat="1" ht="14.25" customHeight="1" x14ac:dyDescent="0.2">
      <c r="A121" s="219"/>
      <c r="B121" s="219"/>
      <c r="C121" s="219" t="s">
        <v>865</v>
      </c>
      <c r="D121" s="219" t="s">
        <v>866</v>
      </c>
      <c r="E121" s="219"/>
      <c r="F121" s="219" t="s">
        <v>867</v>
      </c>
      <c r="G121" s="219"/>
      <c r="I121" s="561">
        <v>1.8962962962962964</v>
      </c>
      <c r="J121" s="561"/>
      <c r="K121" s="561">
        <v>97.007407407407413</v>
      </c>
      <c r="L121" s="561"/>
      <c r="M121" s="561">
        <v>1.0962962962962963</v>
      </c>
      <c r="N121" s="666"/>
      <c r="O121" s="561">
        <v>79.851851851851848</v>
      </c>
      <c r="P121" s="561">
        <v>11.762962962962963</v>
      </c>
      <c r="Q121" s="561">
        <v>8.3851851851851862</v>
      </c>
      <c r="R121" s="558"/>
      <c r="S121" s="558">
        <v>3338</v>
      </c>
      <c r="T121" s="558">
        <v>2665</v>
      </c>
      <c r="U121" s="561">
        <v>79.838226482923901</v>
      </c>
      <c r="V121" s="559" t="s">
        <v>1799</v>
      </c>
      <c r="W121" s="667"/>
    </row>
    <row r="122" spans="1:23" s="663" customFormat="1" ht="14.25" customHeight="1" x14ac:dyDescent="0.2">
      <c r="A122" s="219"/>
      <c r="B122" s="219"/>
      <c r="C122" s="219" t="s">
        <v>869</v>
      </c>
      <c r="D122" s="219" t="s">
        <v>870</v>
      </c>
      <c r="E122" s="219"/>
      <c r="F122" s="219" t="s">
        <v>871</v>
      </c>
      <c r="G122" s="219"/>
      <c r="I122" s="561">
        <v>2.6018099547511313</v>
      </c>
      <c r="J122" s="561"/>
      <c r="K122" s="561">
        <v>96.15384615384616</v>
      </c>
      <c r="L122" s="561"/>
      <c r="M122" s="561">
        <v>1.244343891402715</v>
      </c>
      <c r="N122" s="666"/>
      <c r="O122" s="561">
        <v>81.447963800904972</v>
      </c>
      <c r="P122" s="561">
        <v>10.74660633484163</v>
      </c>
      <c r="Q122" s="561">
        <v>7.8054298642533935</v>
      </c>
      <c r="R122" s="558"/>
      <c r="S122" s="558">
        <v>873</v>
      </c>
      <c r="T122" s="558">
        <v>713</v>
      </c>
      <c r="U122" s="561">
        <v>81.672394043528058</v>
      </c>
      <c r="V122" s="559" t="s">
        <v>1800</v>
      </c>
      <c r="W122" s="667"/>
    </row>
    <row r="123" spans="1:23" s="663" customFormat="1" ht="14.25" customHeight="1" x14ac:dyDescent="0.2">
      <c r="A123" s="219"/>
      <c r="B123" s="219"/>
      <c r="C123" s="219" t="s">
        <v>873</v>
      </c>
      <c r="D123" s="219" t="s">
        <v>874</v>
      </c>
      <c r="E123" s="219"/>
      <c r="F123" s="219" t="s">
        <v>875</v>
      </c>
      <c r="G123" s="219"/>
      <c r="I123" s="561">
        <v>2.0021074815595363</v>
      </c>
      <c r="J123" s="561"/>
      <c r="K123" s="561">
        <v>95.785036880927294</v>
      </c>
      <c r="L123" s="561"/>
      <c r="M123" s="561">
        <v>2.2128556375131718</v>
      </c>
      <c r="N123" s="666"/>
      <c r="O123" s="561">
        <v>83.350895679662813</v>
      </c>
      <c r="P123" s="561">
        <v>9.0621707060063237</v>
      </c>
      <c r="Q123" s="561">
        <v>7.5869336143308752</v>
      </c>
      <c r="R123" s="558"/>
      <c r="S123" s="558">
        <v>928</v>
      </c>
      <c r="T123" s="558">
        <v>773</v>
      </c>
      <c r="U123" s="561">
        <v>83.297413793103445</v>
      </c>
      <c r="V123" s="559" t="s">
        <v>1801</v>
      </c>
      <c r="W123" s="667"/>
    </row>
    <row r="124" spans="1:23" s="663" customFormat="1" ht="14.25" customHeight="1" x14ac:dyDescent="0.2">
      <c r="A124" s="219"/>
      <c r="B124" s="219"/>
      <c r="C124" s="219" t="s">
        <v>877</v>
      </c>
      <c r="D124" s="219" t="s">
        <v>878</v>
      </c>
      <c r="E124" s="219"/>
      <c r="F124" s="219" t="s">
        <v>879</v>
      </c>
      <c r="G124" s="219"/>
      <c r="I124" s="561">
        <v>4.7641073080481036</v>
      </c>
      <c r="J124" s="561"/>
      <c r="K124" s="561">
        <v>93.015726179463471</v>
      </c>
      <c r="L124" s="561"/>
      <c r="M124" s="561">
        <v>2.2201665124884364</v>
      </c>
      <c r="N124" s="666"/>
      <c r="O124" s="561">
        <v>74.745605920444035</v>
      </c>
      <c r="P124" s="561">
        <v>13.32099907493062</v>
      </c>
      <c r="Q124" s="561">
        <v>11.933395004625346</v>
      </c>
      <c r="R124" s="558"/>
      <c r="S124" s="558">
        <v>2114</v>
      </c>
      <c r="T124" s="558">
        <v>1572</v>
      </c>
      <c r="U124" s="561">
        <v>74.361400189214748</v>
      </c>
      <c r="V124" s="559" t="s">
        <v>1802</v>
      </c>
      <c r="W124" s="667"/>
    </row>
    <row r="125" spans="1:23" s="663" customFormat="1" ht="14.25" customHeight="1" x14ac:dyDescent="0.2">
      <c r="A125" s="219"/>
      <c r="B125" s="219"/>
      <c r="C125" s="219" t="s">
        <v>881</v>
      </c>
      <c r="D125" s="219" t="s">
        <v>882</v>
      </c>
      <c r="E125" s="219"/>
      <c r="F125" s="219" t="s">
        <v>883</v>
      </c>
      <c r="G125" s="219"/>
      <c r="I125" s="561">
        <v>1.6296296296296295</v>
      </c>
      <c r="J125" s="561"/>
      <c r="K125" s="561">
        <v>96</v>
      </c>
      <c r="L125" s="561"/>
      <c r="M125" s="561">
        <v>2.3703703703703702</v>
      </c>
      <c r="N125" s="666"/>
      <c r="O125" s="561">
        <v>86.074074074074076</v>
      </c>
      <c r="P125" s="561">
        <v>8.2962962962962958</v>
      </c>
      <c r="Q125" s="561">
        <v>5.6296296296296298</v>
      </c>
      <c r="R125" s="558"/>
      <c r="S125" s="558">
        <v>659</v>
      </c>
      <c r="T125" s="558">
        <v>566</v>
      </c>
      <c r="U125" s="561">
        <v>85.887708649468891</v>
      </c>
      <c r="V125" s="559" t="s">
        <v>1803</v>
      </c>
      <c r="W125" s="667"/>
    </row>
    <row r="126" spans="1:23" s="663" customFormat="1" ht="14.25" customHeight="1" x14ac:dyDescent="0.2">
      <c r="A126" s="219"/>
      <c r="B126" s="219"/>
      <c r="C126" s="219" t="s">
        <v>885</v>
      </c>
      <c r="D126" s="219" t="s">
        <v>886</v>
      </c>
      <c r="E126" s="219"/>
      <c r="F126" s="219" t="s">
        <v>887</v>
      </c>
      <c r="G126" s="219"/>
      <c r="I126" s="561">
        <v>62.198649951783992</v>
      </c>
      <c r="J126" s="561"/>
      <c r="K126" s="561">
        <v>37.126325940212155</v>
      </c>
      <c r="L126" s="561"/>
      <c r="M126" s="561">
        <v>0.67502410800385726</v>
      </c>
      <c r="N126" s="666"/>
      <c r="O126" s="561">
        <v>80.713596914175511</v>
      </c>
      <c r="P126" s="561">
        <v>10.896817743490839</v>
      </c>
      <c r="Q126" s="561">
        <v>8.389585342333655</v>
      </c>
      <c r="R126" s="558"/>
      <c r="S126" s="558">
        <v>1030</v>
      </c>
      <c r="T126" s="558">
        <v>832</v>
      </c>
      <c r="U126" s="561">
        <v>80.776699029126206</v>
      </c>
      <c r="V126" s="559" t="s">
        <v>1804</v>
      </c>
      <c r="W126" s="667"/>
    </row>
    <row r="127" spans="1:23" s="663" customFormat="1" ht="14.25" customHeight="1" x14ac:dyDescent="0.2">
      <c r="A127" s="219"/>
      <c r="B127" s="219"/>
      <c r="C127" s="219" t="s">
        <v>889</v>
      </c>
      <c r="D127" s="219" t="s">
        <v>890</v>
      </c>
      <c r="E127" s="219"/>
      <c r="F127" s="219" t="s">
        <v>891</v>
      </c>
      <c r="G127" s="219"/>
      <c r="I127" s="561">
        <v>4.6387154326494198</v>
      </c>
      <c r="J127" s="561"/>
      <c r="K127" s="561">
        <v>91.614629794826058</v>
      </c>
      <c r="L127" s="561"/>
      <c r="M127" s="561">
        <v>3.7466547725245318</v>
      </c>
      <c r="N127" s="666"/>
      <c r="O127" s="561">
        <v>75.379125780553082</v>
      </c>
      <c r="P127" s="561">
        <v>15.343443354148082</v>
      </c>
      <c r="Q127" s="561">
        <v>9.2774308652988395</v>
      </c>
      <c r="R127" s="558"/>
      <c r="S127" s="558">
        <v>1079</v>
      </c>
      <c r="T127" s="558">
        <v>810</v>
      </c>
      <c r="U127" s="561">
        <v>75.06950880444856</v>
      </c>
      <c r="V127" s="559" t="s">
        <v>1805</v>
      </c>
      <c r="W127" s="667"/>
    </row>
    <row r="128" spans="1:23" s="663" customFormat="1" ht="14.25" customHeight="1" x14ac:dyDescent="0.2">
      <c r="A128" s="219"/>
      <c r="B128" s="219"/>
      <c r="C128" s="219"/>
      <c r="D128" s="219"/>
      <c r="E128" s="219"/>
      <c r="F128" s="219"/>
      <c r="G128" s="219"/>
      <c r="I128" s="561"/>
      <c r="J128" s="561"/>
      <c r="K128" s="561"/>
      <c r="L128" s="561"/>
      <c r="M128" s="561"/>
      <c r="N128" s="666"/>
      <c r="O128" s="561"/>
      <c r="P128" s="561"/>
      <c r="Q128" s="561"/>
      <c r="R128" s="558"/>
      <c r="S128" s="558"/>
      <c r="T128" s="558"/>
      <c r="U128" s="561"/>
      <c r="V128" s="561"/>
      <c r="W128" s="667"/>
    </row>
    <row r="129" spans="1:23" s="663" customFormat="1" ht="14.25" customHeight="1" x14ac:dyDescent="0.25">
      <c r="A129" s="219"/>
      <c r="B129" s="219"/>
      <c r="C129" s="219" t="s">
        <v>893</v>
      </c>
      <c r="D129" s="219" t="s">
        <v>894</v>
      </c>
      <c r="E129" s="219" t="s">
        <v>895</v>
      </c>
      <c r="F129" s="219"/>
      <c r="G129" s="219"/>
      <c r="H129" s="660"/>
      <c r="I129" s="561">
        <v>61.281392129721176</v>
      </c>
      <c r="J129" s="561"/>
      <c r="K129" s="561">
        <v>35.712873245006918</v>
      </c>
      <c r="L129" s="561"/>
      <c r="M129" s="561">
        <v>3.0057346252719004</v>
      </c>
      <c r="N129" s="666"/>
      <c r="O129" s="561">
        <v>66.660075143365631</v>
      </c>
      <c r="P129" s="561">
        <v>22.543009689539254</v>
      </c>
      <c r="Q129" s="561">
        <v>10.796915167095115</v>
      </c>
      <c r="R129" s="558"/>
      <c r="S129" s="558">
        <v>4905</v>
      </c>
      <c r="T129" s="558">
        <v>3241</v>
      </c>
      <c r="U129" s="561">
        <v>66.075433231396531</v>
      </c>
      <c r="V129" s="559" t="s">
        <v>1806</v>
      </c>
      <c r="W129" s="667"/>
    </row>
    <row r="130" spans="1:23" s="663" customFormat="1" ht="14.25" customHeight="1" x14ac:dyDescent="0.2">
      <c r="A130" s="219"/>
      <c r="B130" s="219"/>
      <c r="C130" s="219" t="s">
        <v>897</v>
      </c>
      <c r="D130" s="219" t="s">
        <v>898</v>
      </c>
      <c r="E130" s="219"/>
      <c r="F130" s="219" t="s">
        <v>899</v>
      </c>
      <c r="G130" s="219"/>
      <c r="I130" s="561">
        <v>82.159624413145536</v>
      </c>
      <c r="J130" s="561"/>
      <c r="K130" s="561">
        <v>12.206572769953052</v>
      </c>
      <c r="L130" s="561"/>
      <c r="M130" s="561">
        <v>5.6338028169014089</v>
      </c>
      <c r="N130" s="666"/>
      <c r="O130" s="561">
        <v>66.197183098591552</v>
      </c>
      <c r="P130" s="561">
        <v>25.821596244131456</v>
      </c>
      <c r="Q130" s="561">
        <v>7.981220657276995</v>
      </c>
      <c r="R130" s="558"/>
      <c r="S130" s="558">
        <v>201</v>
      </c>
      <c r="T130" s="558">
        <v>130</v>
      </c>
      <c r="U130" s="561">
        <v>64.676616915422898</v>
      </c>
      <c r="V130" s="561" t="s">
        <v>1807</v>
      </c>
      <c r="W130" s="667"/>
    </row>
    <row r="131" spans="1:23" s="663" customFormat="1" ht="14.25" customHeight="1" x14ac:dyDescent="0.2">
      <c r="A131" s="219"/>
      <c r="B131" s="219"/>
      <c r="C131" s="219" t="s">
        <v>901</v>
      </c>
      <c r="D131" s="219" t="s">
        <v>902</v>
      </c>
      <c r="E131" s="219"/>
      <c r="F131" s="219" t="s">
        <v>903</v>
      </c>
      <c r="G131" s="219"/>
      <c r="I131" s="561">
        <v>87.244897959183675</v>
      </c>
      <c r="J131" s="561"/>
      <c r="K131" s="561">
        <v>9.6938775510204085</v>
      </c>
      <c r="L131" s="561"/>
      <c r="M131" s="561">
        <v>3.0612244897959182</v>
      </c>
      <c r="N131" s="666"/>
      <c r="O131" s="561">
        <v>64.795918367346943</v>
      </c>
      <c r="P131" s="561">
        <v>21.428571428571427</v>
      </c>
      <c r="Q131" s="561">
        <v>13.77551020408163</v>
      </c>
      <c r="R131" s="558"/>
      <c r="S131" s="558">
        <v>190</v>
      </c>
      <c r="T131" s="558">
        <v>123</v>
      </c>
      <c r="U131" s="561">
        <v>64.736842105263165</v>
      </c>
      <c r="V131" s="559" t="s">
        <v>1808</v>
      </c>
      <c r="W131" s="667"/>
    </row>
    <row r="132" spans="1:23" s="663" customFormat="1" ht="14.25" customHeight="1" x14ac:dyDescent="0.2">
      <c r="A132" s="219"/>
      <c r="B132" s="219"/>
      <c r="C132" s="219" t="s">
        <v>905</v>
      </c>
      <c r="D132" s="219" t="s">
        <v>906</v>
      </c>
      <c r="E132" s="219"/>
      <c r="F132" s="219" t="s">
        <v>907</v>
      </c>
      <c r="G132" s="219"/>
      <c r="I132" s="561">
        <v>28.542510121457486</v>
      </c>
      <c r="J132" s="561"/>
      <c r="K132" s="561">
        <v>69.635627530364374</v>
      </c>
      <c r="L132" s="561"/>
      <c r="M132" s="561">
        <v>1.8218623481781375</v>
      </c>
      <c r="N132" s="666"/>
      <c r="O132" s="561">
        <v>66.194331983805668</v>
      </c>
      <c r="P132" s="561">
        <v>18.218623481781375</v>
      </c>
      <c r="Q132" s="561">
        <v>15.587044534412955</v>
      </c>
      <c r="R132" s="558"/>
      <c r="S132" s="558">
        <v>485</v>
      </c>
      <c r="T132" s="558">
        <v>320</v>
      </c>
      <c r="U132" s="561">
        <v>65.979381443298962</v>
      </c>
      <c r="V132" s="559" t="s">
        <v>1809</v>
      </c>
      <c r="W132" s="667"/>
    </row>
    <row r="133" spans="1:23" s="663" customFormat="1" ht="14.25" customHeight="1" x14ac:dyDescent="0.2">
      <c r="A133" s="219"/>
      <c r="B133" s="219"/>
      <c r="C133" s="219" t="s">
        <v>908</v>
      </c>
      <c r="D133" s="219" t="s">
        <v>909</v>
      </c>
      <c r="E133" s="219"/>
      <c r="F133" s="219" t="s">
        <v>910</v>
      </c>
      <c r="G133" s="219"/>
      <c r="I133" s="561">
        <v>27.896995708154503</v>
      </c>
      <c r="J133" s="561"/>
      <c r="K133" s="561">
        <v>68.669527896995703</v>
      </c>
      <c r="L133" s="561"/>
      <c r="M133" s="561">
        <v>3.4334763948497855</v>
      </c>
      <c r="N133" s="666"/>
      <c r="O133" s="561">
        <v>69.098712446351925</v>
      </c>
      <c r="P133" s="561">
        <v>20.600858369098713</v>
      </c>
      <c r="Q133" s="561">
        <v>10.300429184549357</v>
      </c>
      <c r="R133" s="558"/>
      <c r="S133" s="558">
        <v>225</v>
      </c>
      <c r="T133" s="558">
        <v>154</v>
      </c>
      <c r="U133" s="561">
        <v>68.444444444444443</v>
      </c>
      <c r="V133" s="559" t="s">
        <v>1810</v>
      </c>
      <c r="W133" s="667"/>
    </row>
    <row r="134" spans="1:23" s="663" customFormat="1" ht="14.25" customHeight="1" x14ac:dyDescent="0.2">
      <c r="A134" s="219"/>
      <c r="B134" s="219"/>
      <c r="C134" s="219" t="s">
        <v>912</v>
      </c>
      <c r="D134" s="219" t="s">
        <v>913</v>
      </c>
      <c r="E134" s="219"/>
      <c r="F134" s="219" t="s">
        <v>914</v>
      </c>
      <c r="G134" s="219"/>
      <c r="I134" s="561">
        <v>64.926931106471812</v>
      </c>
      <c r="J134" s="561"/>
      <c r="K134" s="561">
        <v>29.436325678496868</v>
      </c>
      <c r="L134" s="561"/>
      <c r="M134" s="561">
        <v>5.6367432150313155</v>
      </c>
      <c r="N134" s="666"/>
      <c r="O134" s="561">
        <v>69.937369519832984</v>
      </c>
      <c r="P134" s="561">
        <v>19.832985386221296</v>
      </c>
      <c r="Q134" s="561">
        <v>10.22964509394572</v>
      </c>
      <c r="R134" s="558"/>
      <c r="S134" s="558">
        <v>452</v>
      </c>
      <c r="T134" s="558">
        <v>311</v>
      </c>
      <c r="U134" s="561">
        <v>68.805309734513273</v>
      </c>
      <c r="V134" s="559" t="s">
        <v>1811</v>
      </c>
      <c r="W134" s="667"/>
    </row>
    <row r="135" spans="1:23" s="663" customFormat="1" ht="14.25" customHeight="1" x14ac:dyDescent="0.2">
      <c r="A135" s="219"/>
      <c r="B135" s="219"/>
      <c r="C135" s="219" t="s">
        <v>916</v>
      </c>
      <c r="D135" s="219" t="s">
        <v>917</v>
      </c>
      <c r="E135" s="219"/>
      <c r="F135" s="219" t="s">
        <v>918</v>
      </c>
      <c r="G135" s="219"/>
      <c r="H135" s="664"/>
      <c r="I135" s="561">
        <v>61.96078431372549</v>
      </c>
      <c r="J135" s="561"/>
      <c r="K135" s="561">
        <v>36.078431372549019</v>
      </c>
      <c r="L135" s="561"/>
      <c r="M135" s="561">
        <v>1.9607843137254901</v>
      </c>
      <c r="N135" s="666"/>
      <c r="O135" s="561">
        <v>64.862745098039227</v>
      </c>
      <c r="P135" s="561">
        <v>23.686274509803923</v>
      </c>
      <c r="Q135" s="561">
        <v>11.450980392156863</v>
      </c>
      <c r="R135" s="558"/>
      <c r="S135" s="558">
        <v>1250</v>
      </c>
      <c r="T135" s="558">
        <v>806</v>
      </c>
      <c r="U135" s="561">
        <v>64.48</v>
      </c>
      <c r="V135" s="559" t="s">
        <v>1812</v>
      </c>
      <c r="W135" s="667"/>
    </row>
    <row r="136" spans="1:23" s="663" customFormat="1" ht="14.25" customHeight="1" x14ac:dyDescent="0.2">
      <c r="A136" s="219"/>
      <c r="B136" s="219"/>
      <c r="C136" s="219" t="s">
        <v>920</v>
      </c>
      <c r="D136" s="219" t="s">
        <v>921</v>
      </c>
      <c r="E136" s="219"/>
      <c r="F136" s="219" t="s">
        <v>922</v>
      </c>
      <c r="G136" s="219"/>
      <c r="I136" s="561">
        <v>29.023746701846964</v>
      </c>
      <c r="J136" s="561"/>
      <c r="K136" s="561">
        <v>69.129287598944586</v>
      </c>
      <c r="L136" s="561"/>
      <c r="M136" s="561">
        <v>1.8469656992084433</v>
      </c>
      <c r="N136" s="666"/>
      <c r="O136" s="561">
        <v>72.823218997361479</v>
      </c>
      <c r="P136" s="561">
        <v>17.678100263852244</v>
      </c>
      <c r="Q136" s="561">
        <v>9.4986807387862786</v>
      </c>
      <c r="R136" s="558"/>
      <c r="S136" s="558">
        <v>372</v>
      </c>
      <c r="T136" s="558">
        <v>270</v>
      </c>
      <c r="U136" s="561">
        <v>72.58064516129032</v>
      </c>
      <c r="V136" s="559" t="s">
        <v>1813</v>
      </c>
      <c r="W136" s="667"/>
    </row>
    <row r="137" spans="1:23" s="663" customFormat="1" ht="14.25" customHeight="1" x14ac:dyDescent="0.2">
      <c r="A137" s="219"/>
      <c r="B137" s="219"/>
      <c r="C137" s="219" t="s">
        <v>924</v>
      </c>
      <c r="D137" s="219" t="s">
        <v>925</v>
      </c>
      <c r="E137" s="219"/>
      <c r="F137" s="219" t="s">
        <v>926</v>
      </c>
      <c r="G137" s="219"/>
      <c r="I137" s="561">
        <v>28.512396694214875</v>
      </c>
      <c r="J137" s="561"/>
      <c r="K137" s="561">
        <v>69.421487603305792</v>
      </c>
      <c r="L137" s="561"/>
      <c r="M137" s="561">
        <v>2.0661157024793391</v>
      </c>
      <c r="N137" s="666"/>
      <c r="O137" s="561">
        <v>69.008264462809919</v>
      </c>
      <c r="P137" s="561">
        <v>19.008264462809919</v>
      </c>
      <c r="Q137" s="561">
        <v>11.983471074380166</v>
      </c>
      <c r="R137" s="558"/>
      <c r="S137" s="558">
        <v>237</v>
      </c>
      <c r="T137" s="558">
        <v>162</v>
      </c>
      <c r="U137" s="561">
        <v>68.35443037974683</v>
      </c>
      <c r="V137" s="559" t="s">
        <v>1814</v>
      </c>
      <c r="W137" s="667"/>
    </row>
    <row r="138" spans="1:23" s="663" customFormat="1" ht="14.25" customHeight="1" x14ac:dyDescent="0.2">
      <c r="A138" s="219"/>
      <c r="B138" s="219"/>
      <c r="C138" s="219" t="s">
        <v>928</v>
      </c>
      <c r="D138" s="219" t="s">
        <v>929</v>
      </c>
      <c r="E138" s="219"/>
      <c r="F138" s="219" t="s">
        <v>930</v>
      </c>
      <c r="G138" s="219"/>
      <c r="I138" s="561">
        <v>24.311926605504588</v>
      </c>
      <c r="J138" s="561"/>
      <c r="K138" s="561">
        <v>72.477064220183479</v>
      </c>
      <c r="L138" s="561"/>
      <c r="M138" s="561">
        <v>3.2110091743119269</v>
      </c>
      <c r="N138" s="666"/>
      <c r="O138" s="561">
        <v>61.926605504587151</v>
      </c>
      <c r="P138" s="561">
        <v>27.064220183486238</v>
      </c>
      <c r="Q138" s="561">
        <v>11.009174311926607</v>
      </c>
      <c r="R138" s="558"/>
      <c r="S138" s="558">
        <v>211</v>
      </c>
      <c r="T138" s="558">
        <v>129</v>
      </c>
      <c r="U138" s="561">
        <v>61.137440758293835</v>
      </c>
      <c r="V138" s="559" t="s">
        <v>1815</v>
      </c>
      <c r="W138" s="667"/>
    </row>
    <row r="139" spans="1:23" s="663" customFormat="1" ht="14.25" customHeight="1" x14ac:dyDescent="0.2">
      <c r="A139" s="219"/>
      <c r="B139" s="219"/>
      <c r="C139" s="219" t="s">
        <v>932</v>
      </c>
      <c r="D139" s="219" t="s">
        <v>933</v>
      </c>
      <c r="E139" s="219"/>
      <c r="F139" s="219" t="s">
        <v>934</v>
      </c>
      <c r="G139" s="219"/>
      <c r="I139" s="561">
        <v>91.415662650602414</v>
      </c>
      <c r="J139" s="561"/>
      <c r="K139" s="561">
        <v>5.1204819277108431</v>
      </c>
      <c r="L139" s="561"/>
      <c r="M139" s="561">
        <v>3.463855421686747</v>
      </c>
      <c r="N139" s="666"/>
      <c r="O139" s="561">
        <v>65.888554216867462</v>
      </c>
      <c r="P139" s="561">
        <v>25.301204819277107</v>
      </c>
      <c r="Q139" s="561">
        <v>8.8102409638554224</v>
      </c>
      <c r="R139" s="558"/>
      <c r="S139" s="558">
        <v>1282</v>
      </c>
      <c r="T139" s="558">
        <v>836</v>
      </c>
      <c r="U139" s="561">
        <v>65.210608424336968</v>
      </c>
      <c r="V139" s="559" t="s">
        <v>1816</v>
      </c>
      <c r="W139" s="667"/>
    </row>
    <row r="140" spans="1:23" s="663" customFormat="1" ht="14.25" customHeight="1" x14ac:dyDescent="0.2">
      <c r="A140" s="219"/>
      <c r="B140" s="219"/>
      <c r="C140" s="219"/>
      <c r="D140" s="219"/>
      <c r="E140" s="219"/>
      <c r="F140" s="219"/>
      <c r="G140" s="219"/>
      <c r="I140" s="561"/>
      <c r="J140" s="561"/>
      <c r="K140" s="561"/>
      <c r="L140" s="561"/>
      <c r="M140" s="561"/>
      <c r="N140" s="666"/>
      <c r="O140" s="561"/>
      <c r="P140" s="561"/>
      <c r="Q140" s="561"/>
      <c r="R140" s="558"/>
      <c r="S140" s="558"/>
      <c r="T140" s="558"/>
      <c r="U140" s="561"/>
      <c r="V140" s="559"/>
      <c r="W140" s="667"/>
    </row>
    <row r="141" spans="1:23" s="660" customFormat="1" ht="14.25" customHeight="1" x14ac:dyDescent="0.25">
      <c r="A141" s="219"/>
      <c r="B141" s="219"/>
      <c r="C141" s="219" t="s">
        <v>936</v>
      </c>
      <c r="D141" s="219" t="s">
        <v>937</v>
      </c>
      <c r="E141" s="219" t="s">
        <v>938</v>
      </c>
      <c r="F141" s="219"/>
      <c r="G141" s="219"/>
      <c r="H141" s="663"/>
      <c r="I141" s="561">
        <v>85.220546114187513</v>
      </c>
      <c r="J141" s="561"/>
      <c r="K141" s="561">
        <v>11.838839029978995</v>
      </c>
      <c r="L141" s="561"/>
      <c r="M141" s="561">
        <v>2.9406148558334921</v>
      </c>
      <c r="N141" s="666"/>
      <c r="O141" s="561">
        <v>72.350582394500677</v>
      </c>
      <c r="P141" s="561">
        <v>17.987397364903572</v>
      </c>
      <c r="Q141" s="561">
        <v>9.6620202405957603</v>
      </c>
      <c r="R141" s="558"/>
      <c r="S141" s="558">
        <v>5083</v>
      </c>
      <c r="T141" s="558">
        <v>3655</v>
      </c>
      <c r="U141" s="561">
        <v>71.906354515050168</v>
      </c>
      <c r="V141" s="559" t="s">
        <v>1817</v>
      </c>
      <c r="W141" s="667"/>
    </row>
    <row r="142" spans="1:23" s="663" customFormat="1" ht="14.25" customHeight="1" x14ac:dyDescent="0.2">
      <c r="A142" s="219"/>
      <c r="B142" s="219"/>
      <c r="C142" s="219" t="s">
        <v>940</v>
      </c>
      <c r="D142" s="219" t="s">
        <v>941</v>
      </c>
      <c r="E142" s="219"/>
      <c r="F142" s="219" t="s">
        <v>942</v>
      </c>
      <c r="G142" s="219"/>
      <c r="I142" s="561">
        <v>68.932554434413177</v>
      </c>
      <c r="J142" s="561"/>
      <c r="K142" s="561">
        <v>27.615507169410513</v>
      </c>
      <c r="L142" s="561"/>
      <c r="M142" s="561">
        <v>3.4519383961763141</v>
      </c>
      <c r="N142" s="666"/>
      <c r="O142" s="561">
        <v>72.862453531598518</v>
      </c>
      <c r="P142" s="561">
        <v>16.51619755708975</v>
      </c>
      <c r="Q142" s="561">
        <v>10.621348911311737</v>
      </c>
      <c r="R142" s="558"/>
      <c r="S142" s="558">
        <v>1818</v>
      </c>
      <c r="T142" s="558">
        <v>1314</v>
      </c>
      <c r="U142" s="561">
        <v>72.277227722772281</v>
      </c>
      <c r="V142" s="559" t="s">
        <v>1818</v>
      </c>
      <c r="W142" s="667"/>
    </row>
    <row r="143" spans="1:23" s="663" customFormat="1" ht="14.25" customHeight="1" x14ac:dyDescent="0.2">
      <c r="A143" s="219"/>
      <c r="B143" s="219"/>
      <c r="C143" s="219" t="s">
        <v>944</v>
      </c>
      <c r="D143" s="219" t="s">
        <v>945</v>
      </c>
      <c r="E143" s="219"/>
      <c r="F143" s="219" t="s">
        <v>946</v>
      </c>
      <c r="G143" s="219"/>
      <c r="I143" s="561">
        <v>96.043165467625897</v>
      </c>
      <c r="J143" s="561"/>
      <c r="K143" s="561">
        <v>2.1582733812949639</v>
      </c>
      <c r="L143" s="561"/>
      <c r="M143" s="561">
        <v>1.7985611510791366</v>
      </c>
      <c r="N143" s="666"/>
      <c r="O143" s="561">
        <v>67.625899280575538</v>
      </c>
      <c r="P143" s="561">
        <v>22.482014388489208</v>
      </c>
      <c r="Q143" s="561">
        <v>9.8920863309352516</v>
      </c>
      <c r="R143" s="558"/>
      <c r="S143" s="558">
        <v>546</v>
      </c>
      <c r="T143" s="558">
        <v>369</v>
      </c>
      <c r="U143" s="561">
        <v>67.582417582417591</v>
      </c>
      <c r="V143" s="559" t="s">
        <v>1819</v>
      </c>
      <c r="W143" s="667"/>
    </row>
    <row r="144" spans="1:23" s="663" customFormat="1" ht="14.25" customHeight="1" x14ac:dyDescent="0.2">
      <c r="A144" s="219"/>
      <c r="B144" s="219"/>
      <c r="C144" s="219" t="s">
        <v>948</v>
      </c>
      <c r="D144" s="219" t="s">
        <v>949</v>
      </c>
      <c r="E144" s="219"/>
      <c r="F144" s="219" t="s">
        <v>950</v>
      </c>
      <c r="G144" s="219"/>
      <c r="I144" s="561">
        <v>95.967741935483872</v>
      </c>
      <c r="J144" s="561"/>
      <c r="K144" s="561">
        <v>1.6129032258064515</v>
      </c>
      <c r="L144" s="561"/>
      <c r="M144" s="561">
        <v>2.4193548387096775</v>
      </c>
      <c r="N144" s="666"/>
      <c r="O144" s="561">
        <v>74.193548387096769</v>
      </c>
      <c r="P144" s="561">
        <v>17.857142857142858</v>
      </c>
      <c r="Q144" s="561">
        <v>7.9493087557603692</v>
      </c>
      <c r="R144" s="558"/>
      <c r="S144" s="558">
        <v>847</v>
      </c>
      <c r="T144" s="558">
        <v>626</v>
      </c>
      <c r="U144" s="561">
        <v>73.907910271546641</v>
      </c>
      <c r="V144" s="559" t="s">
        <v>1820</v>
      </c>
      <c r="W144" s="667"/>
    </row>
    <row r="145" spans="1:23" s="663" customFormat="1" ht="14.25" customHeight="1" x14ac:dyDescent="0.2">
      <c r="A145" s="219"/>
      <c r="B145" s="219"/>
      <c r="C145" s="219" t="s">
        <v>951</v>
      </c>
      <c r="D145" s="219" t="s">
        <v>952</v>
      </c>
      <c r="E145" s="219"/>
      <c r="F145" s="219" t="s">
        <v>953</v>
      </c>
      <c r="G145" s="219"/>
      <c r="I145" s="561">
        <v>95.491803278688522</v>
      </c>
      <c r="J145" s="561"/>
      <c r="K145" s="561">
        <v>1.2295081967213115</v>
      </c>
      <c r="L145" s="561"/>
      <c r="M145" s="561">
        <v>3.278688524590164</v>
      </c>
      <c r="N145" s="666"/>
      <c r="O145" s="561">
        <v>79.508196721311478</v>
      </c>
      <c r="P145" s="561">
        <v>13.114754098360656</v>
      </c>
      <c r="Q145" s="561">
        <v>7.3770491803278686</v>
      </c>
      <c r="R145" s="558"/>
      <c r="S145" s="558">
        <v>236</v>
      </c>
      <c r="T145" s="558">
        <v>186</v>
      </c>
      <c r="U145" s="561">
        <v>78.813559322033896</v>
      </c>
      <c r="V145" s="559" t="s">
        <v>1821</v>
      </c>
      <c r="W145" s="667"/>
    </row>
    <row r="146" spans="1:23" s="663" customFormat="1" ht="14.25" customHeight="1" x14ac:dyDescent="0.2">
      <c r="A146" s="219"/>
      <c r="B146" s="219"/>
      <c r="C146" s="219" t="s">
        <v>955</v>
      </c>
      <c r="D146" s="219" t="s">
        <v>956</v>
      </c>
      <c r="E146" s="219"/>
      <c r="F146" s="219" t="s">
        <v>957</v>
      </c>
      <c r="G146" s="219"/>
      <c r="I146" s="561">
        <v>97.70992366412213</v>
      </c>
      <c r="J146" s="561"/>
      <c r="K146" s="561">
        <v>1.3358778625954197</v>
      </c>
      <c r="L146" s="561"/>
      <c r="M146" s="561">
        <v>0.95419847328244278</v>
      </c>
      <c r="N146" s="666"/>
      <c r="O146" s="561">
        <v>76.526717557251914</v>
      </c>
      <c r="P146" s="561">
        <v>12.404580152671755</v>
      </c>
      <c r="Q146" s="561">
        <v>11.068702290076336</v>
      </c>
      <c r="R146" s="558"/>
      <c r="S146" s="558">
        <v>519</v>
      </c>
      <c r="T146" s="558">
        <v>396</v>
      </c>
      <c r="U146" s="561">
        <v>76.300578034682076</v>
      </c>
      <c r="V146" s="559" t="s">
        <v>1822</v>
      </c>
      <c r="W146" s="667"/>
    </row>
    <row r="147" spans="1:23" s="663" customFormat="1" ht="14.25" customHeight="1" x14ac:dyDescent="0.2">
      <c r="A147" s="219"/>
      <c r="B147" s="219"/>
      <c r="C147" s="219" t="s">
        <v>958</v>
      </c>
      <c r="D147" s="219" t="s">
        <v>959</v>
      </c>
      <c r="E147" s="219"/>
      <c r="F147" s="219" t="s">
        <v>960</v>
      </c>
      <c r="G147" s="219"/>
      <c r="I147" s="561">
        <v>96.296296296296291</v>
      </c>
      <c r="J147" s="561"/>
      <c r="K147" s="561">
        <v>0.98765432098765427</v>
      </c>
      <c r="L147" s="561"/>
      <c r="M147" s="561">
        <v>2.7160493827160495</v>
      </c>
      <c r="N147" s="666"/>
      <c r="O147" s="561">
        <v>70.864197530864189</v>
      </c>
      <c r="P147" s="561">
        <v>20.493827160493826</v>
      </c>
      <c r="Q147" s="561">
        <v>8.6419753086419746</v>
      </c>
      <c r="R147" s="558"/>
      <c r="S147" s="558">
        <v>394</v>
      </c>
      <c r="T147" s="558">
        <v>277</v>
      </c>
      <c r="U147" s="561">
        <v>70.304568527918789</v>
      </c>
      <c r="V147" s="559" t="s">
        <v>1823</v>
      </c>
      <c r="W147" s="667"/>
    </row>
    <row r="148" spans="1:23" s="663" customFormat="1" ht="14.25" customHeight="1" x14ac:dyDescent="0.2">
      <c r="A148" s="219"/>
      <c r="B148" s="219"/>
      <c r="C148" s="219" t="s">
        <v>962</v>
      </c>
      <c r="D148" s="219" t="s">
        <v>963</v>
      </c>
      <c r="E148" s="219"/>
      <c r="F148" s="219" t="s">
        <v>964</v>
      </c>
      <c r="G148" s="219"/>
      <c r="I148" s="561">
        <v>82.477341389728096</v>
      </c>
      <c r="J148" s="561"/>
      <c r="K148" s="561">
        <v>14.803625377643503</v>
      </c>
      <c r="L148" s="561"/>
      <c r="M148" s="561">
        <v>2.7190332326283988</v>
      </c>
      <c r="N148" s="666"/>
      <c r="O148" s="561">
        <v>75.528700906344412</v>
      </c>
      <c r="P148" s="561">
        <v>12.990936555891238</v>
      </c>
      <c r="Q148" s="561">
        <v>11.48036253776435</v>
      </c>
      <c r="R148" s="558"/>
      <c r="S148" s="558">
        <v>322</v>
      </c>
      <c r="T148" s="558">
        <v>245</v>
      </c>
      <c r="U148" s="561">
        <v>76.08695652173914</v>
      </c>
      <c r="V148" s="559" t="s">
        <v>1824</v>
      </c>
      <c r="W148" s="667"/>
    </row>
    <row r="149" spans="1:23" s="663" customFormat="1" ht="14.25" customHeight="1" x14ac:dyDescent="0.2">
      <c r="A149" s="219"/>
      <c r="B149" s="219"/>
      <c r="C149" s="219" t="s">
        <v>966</v>
      </c>
      <c r="D149" s="219" t="s">
        <v>967</v>
      </c>
      <c r="E149" s="219"/>
      <c r="F149" s="219" t="s">
        <v>968</v>
      </c>
      <c r="G149" s="219"/>
      <c r="I149" s="561">
        <v>91.549295774647888</v>
      </c>
      <c r="J149" s="561"/>
      <c r="K149" s="561">
        <v>2.5821596244131455</v>
      </c>
      <c r="L149" s="561"/>
      <c r="M149" s="561">
        <v>5.868544600938967</v>
      </c>
      <c r="N149" s="666"/>
      <c r="O149" s="561">
        <v>62.206572769953048</v>
      </c>
      <c r="P149" s="561">
        <v>30.046948356807512</v>
      </c>
      <c r="Q149" s="561">
        <v>7.7464788732394361</v>
      </c>
      <c r="R149" s="558"/>
      <c r="S149" s="558">
        <v>401</v>
      </c>
      <c r="T149" s="558">
        <v>242</v>
      </c>
      <c r="U149" s="561">
        <v>60.349127182044896</v>
      </c>
      <c r="V149" s="559" t="s">
        <v>1825</v>
      </c>
      <c r="W149" s="667"/>
    </row>
    <row r="150" spans="1:23" s="663" customFormat="1" ht="14.25" customHeight="1" x14ac:dyDescent="0.2">
      <c r="A150" s="219"/>
      <c r="B150" s="219"/>
      <c r="C150" s="219"/>
      <c r="D150" s="219"/>
      <c r="E150" s="219"/>
      <c r="F150" s="219"/>
      <c r="G150" s="219"/>
      <c r="I150" s="561"/>
      <c r="J150" s="561"/>
      <c r="K150" s="561"/>
      <c r="L150" s="561"/>
      <c r="M150" s="561"/>
      <c r="N150" s="666"/>
      <c r="O150" s="561"/>
      <c r="P150" s="561"/>
      <c r="Q150" s="561"/>
      <c r="R150" s="558"/>
      <c r="S150" s="558"/>
      <c r="T150" s="558"/>
      <c r="U150" s="561"/>
      <c r="V150" s="559"/>
      <c r="W150" s="667"/>
    </row>
    <row r="151" spans="1:23" s="663" customFormat="1" ht="14.25" customHeight="1" x14ac:dyDescent="0.2">
      <c r="A151" s="219"/>
      <c r="B151" s="219"/>
      <c r="C151" s="219" t="s">
        <v>970</v>
      </c>
      <c r="D151" s="219" t="s">
        <v>971</v>
      </c>
      <c r="E151" s="219" t="s">
        <v>972</v>
      </c>
      <c r="F151" s="219"/>
      <c r="G151" s="219"/>
      <c r="I151" s="561">
        <v>27.168088906529075</v>
      </c>
      <c r="J151" s="561"/>
      <c r="K151" s="561">
        <v>70.113117682079775</v>
      </c>
      <c r="L151" s="561"/>
      <c r="M151" s="561">
        <v>2.7187934113911494</v>
      </c>
      <c r="N151" s="666"/>
      <c r="O151" s="561">
        <v>79.44036515181584</v>
      </c>
      <c r="P151" s="561">
        <v>11.966660051597538</v>
      </c>
      <c r="Q151" s="561">
        <v>8.5929747965866241</v>
      </c>
      <c r="R151" s="558"/>
      <c r="S151" s="558">
        <v>4902</v>
      </c>
      <c r="T151" s="558">
        <v>3881</v>
      </c>
      <c r="U151" s="561">
        <v>79.171766625866994</v>
      </c>
      <c r="V151" s="559" t="s">
        <v>1826</v>
      </c>
      <c r="W151" s="667"/>
    </row>
    <row r="152" spans="1:23" s="663" customFormat="1" ht="14.25" customHeight="1" x14ac:dyDescent="0.2">
      <c r="A152" s="219"/>
      <c r="B152" s="219"/>
      <c r="C152" s="219" t="s">
        <v>974</v>
      </c>
      <c r="D152" s="219" t="s">
        <v>975</v>
      </c>
      <c r="E152" s="219"/>
      <c r="F152" s="219" t="s">
        <v>976</v>
      </c>
      <c r="G152" s="219"/>
      <c r="I152" s="561">
        <v>13.947696139476962</v>
      </c>
      <c r="J152" s="561"/>
      <c r="K152" s="561">
        <v>83.686176836861776</v>
      </c>
      <c r="L152" s="561"/>
      <c r="M152" s="561">
        <v>2.3661270236612704</v>
      </c>
      <c r="N152" s="666"/>
      <c r="O152" s="561">
        <v>74.595267745952683</v>
      </c>
      <c r="P152" s="561">
        <v>15.193026151930262</v>
      </c>
      <c r="Q152" s="561">
        <v>10.211706102117061</v>
      </c>
      <c r="R152" s="558"/>
      <c r="S152" s="558">
        <v>784</v>
      </c>
      <c r="T152" s="558">
        <v>583</v>
      </c>
      <c r="U152" s="561">
        <v>74.362244897959187</v>
      </c>
      <c r="V152" s="559" t="s">
        <v>1827</v>
      </c>
      <c r="W152" s="667"/>
    </row>
    <row r="153" spans="1:23" s="663" customFormat="1" ht="14.25" customHeight="1" x14ac:dyDescent="0.2">
      <c r="A153" s="219"/>
      <c r="B153" s="219"/>
      <c r="C153" s="219" t="s">
        <v>978</v>
      </c>
      <c r="D153" s="219" t="s">
        <v>979</v>
      </c>
      <c r="E153" s="219"/>
      <c r="F153" s="219" t="s">
        <v>980</v>
      </c>
      <c r="G153" s="219"/>
      <c r="H153" s="664"/>
      <c r="I153" s="561">
        <v>27.912621359223301</v>
      </c>
      <c r="J153" s="561"/>
      <c r="K153" s="561">
        <v>71.116504854368941</v>
      </c>
      <c r="L153" s="561"/>
      <c r="M153" s="561">
        <v>0.97087378640776689</v>
      </c>
      <c r="N153" s="666"/>
      <c r="O153" s="561">
        <v>79.368932038834956</v>
      </c>
      <c r="P153" s="561">
        <v>11.165048543689322</v>
      </c>
      <c r="Q153" s="561">
        <v>9.4660194174757279</v>
      </c>
      <c r="R153" s="558"/>
      <c r="S153" s="558">
        <v>408</v>
      </c>
      <c r="T153" s="558">
        <v>323</v>
      </c>
      <c r="U153" s="561">
        <v>79.166666666666657</v>
      </c>
      <c r="V153" s="559" t="s">
        <v>1828</v>
      </c>
      <c r="W153" s="667"/>
    </row>
    <row r="154" spans="1:23" s="663" customFormat="1" ht="14.25" customHeight="1" x14ac:dyDescent="0.2">
      <c r="A154" s="219"/>
      <c r="B154" s="219"/>
      <c r="C154" s="219" t="s">
        <v>981</v>
      </c>
      <c r="D154" s="219" t="s">
        <v>982</v>
      </c>
      <c r="E154" s="219"/>
      <c r="F154" s="219" t="s">
        <v>983</v>
      </c>
      <c r="G154" s="219"/>
      <c r="I154" s="561">
        <v>9.8214285714285712</v>
      </c>
      <c r="J154" s="561"/>
      <c r="K154" s="561">
        <v>88.727678571428569</v>
      </c>
      <c r="L154" s="561"/>
      <c r="M154" s="561">
        <v>1.4508928571428572</v>
      </c>
      <c r="N154" s="666"/>
      <c r="O154" s="561">
        <v>79.6875</v>
      </c>
      <c r="P154" s="561">
        <v>11.495535714285714</v>
      </c>
      <c r="Q154" s="561">
        <v>8.8169642857142865</v>
      </c>
      <c r="R154" s="558"/>
      <c r="S154" s="558">
        <v>883</v>
      </c>
      <c r="T154" s="558">
        <v>702</v>
      </c>
      <c r="U154" s="561">
        <v>79.501698754246888</v>
      </c>
      <c r="V154" s="559" t="s">
        <v>1829</v>
      </c>
      <c r="W154" s="667"/>
    </row>
    <row r="155" spans="1:23" s="663" customFormat="1" ht="14.25" customHeight="1" x14ac:dyDescent="0.2">
      <c r="A155" s="219"/>
      <c r="B155" s="219"/>
      <c r="C155" s="219" t="s">
        <v>985</v>
      </c>
      <c r="D155" s="219" t="s">
        <v>986</v>
      </c>
      <c r="E155" s="219"/>
      <c r="F155" s="219" t="s">
        <v>987</v>
      </c>
      <c r="G155" s="219"/>
      <c r="I155" s="561">
        <v>77.482517482517494</v>
      </c>
      <c r="J155" s="561"/>
      <c r="K155" s="561">
        <v>19.44055944055944</v>
      </c>
      <c r="L155" s="561"/>
      <c r="M155" s="561">
        <v>3.0769230769230771</v>
      </c>
      <c r="N155" s="666"/>
      <c r="O155" s="561">
        <v>80.419580419580413</v>
      </c>
      <c r="P155" s="561">
        <v>10.909090909090908</v>
      </c>
      <c r="Q155" s="561">
        <v>8.6713286713286699</v>
      </c>
      <c r="R155" s="558"/>
      <c r="S155" s="558">
        <v>693</v>
      </c>
      <c r="T155" s="558">
        <v>557</v>
      </c>
      <c r="U155" s="561">
        <v>80.375180375180378</v>
      </c>
      <c r="V155" s="559" t="s">
        <v>1830</v>
      </c>
      <c r="W155" s="667"/>
    </row>
    <row r="156" spans="1:23" s="663" customFormat="1" ht="14.25" customHeight="1" x14ac:dyDescent="0.2">
      <c r="A156" s="219"/>
      <c r="B156" s="219"/>
      <c r="C156" s="219" t="s">
        <v>989</v>
      </c>
      <c r="D156" s="219" t="s">
        <v>990</v>
      </c>
      <c r="E156" s="219"/>
      <c r="F156" s="219" t="s">
        <v>991</v>
      </c>
      <c r="G156" s="219"/>
      <c r="I156" s="561">
        <v>40.661478599221788</v>
      </c>
      <c r="J156" s="561"/>
      <c r="K156" s="561">
        <v>56.420233463035018</v>
      </c>
      <c r="L156" s="561"/>
      <c r="M156" s="561">
        <v>2.9182879377431905</v>
      </c>
      <c r="N156" s="666"/>
      <c r="O156" s="561">
        <v>80.933852140077818</v>
      </c>
      <c r="P156" s="561">
        <v>12.062256809338521</v>
      </c>
      <c r="Q156" s="561">
        <v>7.0038910505836576</v>
      </c>
      <c r="R156" s="558"/>
      <c r="S156" s="558">
        <v>499</v>
      </c>
      <c r="T156" s="558">
        <v>402</v>
      </c>
      <c r="U156" s="561">
        <v>80.561122244488985</v>
      </c>
      <c r="V156" s="559" t="s">
        <v>1831</v>
      </c>
      <c r="W156" s="667"/>
    </row>
    <row r="157" spans="1:23" s="663" customFormat="1" ht="14.25" customHeight="1" x14ac:dyDescent="0.2">
      <c r="A157" s="219"/>
      <c r="B157" s="219"/>
      <c r="C157" s="219" t="s">
        <v>993</v>
      </c>
      <c r="D157" s="219" t="s">
        <v>994</v>
      </c>
      <c r="E157" s="219"/>
      <c r="F157" s="219" t="s">
        <v>995</v>
      </c>
      <c r="G157" s="219"/>
      <c r="I157" s="561">
        <v>16.2406015037594</v>
      </c>
      <c r="J157" s="561"/>
      <c r="K157" s="561">
        <v>81.353383458646618</v>
      </c>
      <c r="L157" s="561"/>
      <c r="M157" s="561">
        <v>2.4060150375939853</v>
      </c>
      <c r="N157" s="666"/>
      <c r="O157" s="561">
        <v>76.84210526315789</v>
      </c>
      <c r="P157" s="561">
        <v>14.887218045112782</v>
      </c>
      <c r="Q157" s="561">
        <v>8.2706766917293226</v>
      </c>
      <c r="R157" s="558"/>
      <c r="S157" s="558">
        <v>649</v>
      </c>
      <c r="T157" s="558">
        <v>496</v>
      </c>
      <c r="U157" s="561">
        <v>76.425269645608623</v>
      </c>
      <c r="V157" s="559" t="s">
        <v>1832</v>
      </c>
      <c r="W157" s="667"/>
    </row>
    <row r="158" spans="1:23" s="663" customFormat="1" ht="14.25" customHeight="1" x14ac:dyDescent="0.2">
      <c r="A158" s="219"/>
      <c r="B158" s="219"/>
      <c r="C158" s="219" t="s">
        <v>997</v>
      </c>
      <c r="D158" s="219" t="s">
        <v>998</v>
      </c>
      <c r="E158" s="219"/>
      <c r="F158" s="219" t="s">
        <v>999</v>
      </c>
      <c r="G158" s="219"/>
      <c r="I158" s="561">
        <v>17.698259187620891</v>
      </c>
      <c r="J158" s="561"/>
      <c r="K158" s="561">
        <v>77.659574468085097</v>
      </c>
      <c r="L158" s="561"/>
      <c r="M158" s="561">
        <v>4.6421663442940044</v>
      </c>
      <c r="N158" s="666"/>
      <c r="O158" s="561">
        <v>83.2688588007737</v>
      </c>
      <c r="P158" s="561">
        <v>8.9941972920696323</v>
      </c>
      <c r="Q158" s="561">
        <v>7.7369439071566735</v>
      </c>
      <c r="R158" s="558"/>
      <c r="S158" s="558">
        <v>986</v>
      </c>
      <c r="T158" s="558">
        <v>818</v>
      </c>
      <c r="U158" s="561">
        <v>82.961460446247457</v>
      </c>
      <c r="V158" s="559" t="s">
        <v>1833</v>
      </c>
      <c r="W158" s="667"/>
    </row>
    <row r="159" spans="1:23" s="663" customFormat="1" ht="14.25" customHeight="1" x14ac:dyDescent="0.2">
      <c r="A159" s="219"/>
      <c r="B159" s="219"/>
      <c r="C159" s="219"/>
      <c r="D159" s="219"/>
      <c r="E159" s="219"/>
      <c r="F159" s="219"/>
      <c r="G159" s="219"/>
      <c r="I159" s="561"/>
      <c r="J159" s="561"/>
      <c r="K159" s="561"/>
      <c r="L159" s="561"/>
      <c r="M159" s="561"/>
      <c r="N159" s="666"/>
      <c r="O159" s="561"/>
      <c r="P159" s="561"/>
      <c r="Q159" s="561"/>
      <c r="R159" s="558"/>
      <c r="S159" s="558"/>
      <c r="T159" s="558"/>
      <c r="U159" s="561"/>
      <c r="V159" s="559"/>
      <c r="W159" s="667"/>
    </row>
    <row r="160" spans="1:23" s="663" customFormat="1" ht="14.25" customHeight="1" x14ac:dyDescent="0.2">
      <c r="A160" s="219"/>
      <c r="B160" s="219"/>
      <c r="C160" s="219" t="s">
        <v>1001</v>
      </c>
      <c r="D160" s="219" t="s">
        <v>1002</v>
      </c>
      <c r="E160" s="219" t="s">
        <v>1003</v>
      </c>
      <c r="F160" s="219"/>
      <c r="G160" s="219"/>
      <c r="I160" s="561">
        <v>21.801964547815285</v>
      </c>
      <c r="J160" s="561"/>
      <c r="K160" s="561">
        <v>75.973806029129491</v>
      </c>
      <c r="L160" s="561"/>
      <c r="M160" s="561">
        <v>2.2242294230552107</v>
      </c>
      <c r="N160" s="666"/>
      <c r="O160" s="561">
        <v>74.9463701027436</v>
      </c>
      <c r="P160" s="561">
        <v>14.564751044371683</v>
      </c>
      <c r="Q160" s="561">
        <v>10.488878852884724</v>
      </c>
      <c r="R160" s="558"/>
      <c r="S160" s="558">
        <v>8660</v>
      </c>
      <c r="T160" s="558">
        <v>6480</v>
      </c>
      <c r="U160" s="561">
        <v>74.826789838337177</v>
      </c>
      <c r="V160" s="559" t="s">
        <v>1834</v>
      </c>
      <c r="W160" s="667"/>
    </row>
    <row r="161" spans="1:23" s="663" customFormat="1" ht="14.25" customHeight="1" x14ac:dyDescent="0.2">
      <c r="A161" s="219"/>
      <c r="B161" s="219"/>
      <c r="C161" s="219" t="s">
        <v>1005</v>
      </c>
      <c r="D161" s="219" t="s">
        <v>1006</v>
      </c>
      <c r="E161" s="219"/>
      <c r="F161" s="219" t="s">
        <v>1007</v>
      </c>
      <c r="G161" s="219"/>
      <c r="I161" s="561">
        <v>40.919540229885058</v>
      </c>
      <c r="J161" s="561"/>
      <c r="K161" s="561">
        <v>56.551724137931039</v>
      </c>
      <c r="L161" s="561"/>
      <c r="M161" s="561">
        <v>2.5287356321839081</v>
      </c>
      <c r="N161" s="666"/>
      <c r="O161" s="561">
        <v>74.17624521072797</v>
      </c>
      <c r="P161" s="561">
        <v>14.865900383141762</v>
      </c>
      <c r="Q161" s="561">
        <v>10.957854406130268</v>
      </c>
      <c r="R161" s="558"/>
      <c r="S161" s="558">
        <v>1272</v>
      </c>
      <c r="T161" s="558">
        <v>940</v>
      </c>
      <c r="U161" s="561">
        <v>73.899371069182379</v>
      </c>
      <c r="V161" s="559" t="s">
        <v>1835</v>
      </c>
      <c r="W161" s="667"/>
    </row>
    <row r="162" spans="1:23" s="663" customFormat="1" ht="14.25" customHeight="1" x14ac:dyDescent="0.2">
      <c r="A162" s="219"/>
      <c r="B162" s="219"/>
      <c r="C162" s="219" t="s">
        <v>1009</v>
      </c>
      <c r="D162" s="219" t="s">
        <v>1010</v>
      </c>
      <c r="E162" s="219"/>
      <c r="F162" s="219" t="s">
        <v>1011</v>
      </c>
      <c r="G162" s="219"/>
      <c r="I162" s="561">
        <v>81.932773109243698</v>
      </c>
      <c r="J162" s="561"/>
      <c r="K162" s="561">
        <v>16.806722689075631</v>
      </c>
      <c r="L162" s="561"/>
      <c r="M162" s="561">
        <v>1.2605042016806722</v>
      </c>
      <c r="N162" s="666"/>
      <c r="O162" s="561">
        <v>55.042016806722692</v>
      </c>
      <c r="P162" s="561">
        <v>34.033613445378151</v>
      </c>
      <c r="Q162" s="561">
        <v>10.92436974789916</v>
      </c>
      <c r="R162" s="558"/>
      <c r="S162" s="558">
        <v>235</v>
      </c>
      <c r="T162" s="558">
        <v>129</v>
      </c>
      <c r="U162" s="561">
        <v>54.893617021276597</v>
      </c>
      <c r="V162" s="561" t="s">
        <v>1836</v>
      </c>
      <c r="W162" s="667"/>
    </row>
    <row r="163" spans="1:23" s="663" customFormat="1" ht="14.25" customHeight="1" x14ac:dyDescent="0.25">
      <c r="A163" s="219"/>
      <c r="B163" s="219"/>
      <c r="C163" s="219" t="s">
        <v>1013</v>
      </c>
      <c r="D163" s="219" t="s">
        <v>1014</v>
      </c>
      <c r="E163" s="219"/>
      <c r="F163" s="219" t="s">
        <v>1015</v>
      </c>
      <c r="G163" s="219"/>
      <c r="H163" s="660"/>
      <c r="I163" s="561">
        <v>4.9447353112274577</v>
      </c>
      <c r="J163" s="561"/>
      <c r="K163" s="561">
        <v>93.193717277486911</v>
      </c>
      <c r="L163" s="561"/>
      <c r="M163" s="561">
        <v>1.8615474112856312</v>
      </c>
      <c r="N163" s="666"/>
      <c r="O163" s="561">
        <v>78.824898196625952</v>
      </c>
      <c r="P163" s="561">
        <v>10.180337405468295</v>
      </c>
      <c r="Q163" s="561">
        <v>10.99476439790576</v>
      </c>
      <c r="R163" s="558"/>
      <c r="S163" s="558">
        <v>1687</v>
      </c>
      <c r="T163" s="558">
        <v>1328</v>
      </c>
      <c r="U163" s="561">
        <v>78.719620628334326</v>
      </c>
      <c r="V163" s="559" t="s">
        <v>1837</v>
      </c>
      <c r="W163" s="667"/>
    </row>
    <row r="164" spans="1:23" s="663" customFormat="1" ht="14.25" customHeight="1" x14ac:dyDescent="0.2">
      <c r="A164" s="219"/>
      <c r="B164" s="219"/>
      <c r="C164" s="219" t="s">
        <v>1017</v>
      </c>
      <c r="D164" s="219" t="s">
        <v>1018</v>
      </c>
      <c r="E164" s="219"/>
      <c r="F164" s="219" t="s">
        <v>1019</v>
      </c>
      <c r="G164" s="219"/>
      <c r="I164" s="561">
        <v>4.7808764940239046</v>
      </c>
      <c r="J164" s="561"/>
      <c r="K164" s="561">
        <v>92.373363688104732</v>
      </c>
      <c r="L164" s="561"/>
      <c r="M164" s="561">
        <v>2.8457598178713717</v>
      </c>
      <c r="N164" s="666"/>
      <c r="O164" s="561">
        <v>80.42117245304496</v>
      </c>
      <c r="P164" s="561">
        <v>9.9032441661923745</v>
      </c>
      <c r="Q164" s="561">
        <v>9.6755833807626637</v>
      </c>
      <c r="R164" s="558"/>
      <c r="S164" s="558">
        <v>1707</v>
      </c>
      <c r="T164" s="558">
        <v>1371</v>
      </c>
      <c r="U164" s="561">
        <v>80.316344463971873</v>
      </c>
      <c r="V164" s="561" t="s">
        <v>1838</v>
      </c>
      <c r="W164" s="667"/>
    </row>
    <row r="165" spans="1:23" s="663" customFormat="1" ht="14.25" customHeight="1" x14ac:dyDescent="0.2">
      <c r="A165" s="219"/>
      <c r="B165" s="219"/>
      <c r="C165" s="219" t="s">
        <v>1021</v>
      </c>
      <c r="D165" s="219" t="s">
        <v>1022</v>
      </c>
      <c r="E165" s="219"/>
      <c r="F165" s="219" t="s">
        <v>1023</v>
      </c>
      <c r="G165" s="219"/>
      <c r="I165" s="561">
        <v>14.610069101678183</v>
      </c>
      <c r="J165" s="561"/>
      <c r="K165" s="561">
        <v>83.020730503455084</v>
      </c>
      <c r="L165" s="561"/>
      <c r="M165" s="561">
        <v>2.3692003948667324</v>
      </c>
      <c r="N165" s="666"/>
      <c r="O165" s="561">
        <v>75.518262586377091</v>
      </c>
      <c r="P165" s="561">
        <v>13.326752221125371</v>
      </c>
      <c r="Q165" s="561">
        <v>11.154985192497533</v>
      </c>
      <c r="R165" s="558"/>
      <c r="S165" s="558">
        <v>989</v>
      </c>
      <c r="T165" s="558">
        <v>748</v>
      </c>
      <c r="U165" s="561">
        <v>75.631951466127404</v>
      </c>
      <c r="V165" s="559" t="s">
        <v>1839</v>
      </c>
      <c r="W165" s="667"/>
    </row>
    <row r="166" spans="1:23" s="663" customFormat="1" ht="14.25" customHeight="1" x14ac:dyDescent="0.2">
      <c r="A166" s="219"/>
      <c r="B166" s="219"/>
      <c r="C166" s="219" t="s">
        <v>1025</v>
      </c>
      <c r="D166" s="219" t="s">
        <v>1026</v>
      </c>
      <c r="E166" s="219"/>
      <c r="F166" s="219" t="s">
        <v>1027</v>
      </c>
      <c r="G166" s="219"/>
      <c r="I166" s="561">
        <v>3.761755485893417</v>
      </c>
      <c r="J166" s="561"/>
      <c r="K166" s="561">
        <v>93.730407523510976</v>
      </c>
      <c r="L166" s="561"/>
      <c r="M166" s="561">
        <v>2.507836990595611</v>
      </c>
      <c r="N166" s="666"/>
      <c r="O166" s="561">
        <v>76.907001044932073</v>
      </c>
      <c r="P166" s="561">
        <v>12.539184952978054</v>
      </c>
      <c r="Q166" s="561">
        <v>10.553814002089865</v>
      </c>
      <c r="R166" s="558"/>
      <c r="S166" s="558">
        <v>933</v>
      </c>
      <c r="T166" s="558">
        <v>717</v>
      </c>
      <c r="U166" s="561">
        <v>76.848874598070736</v>
      </c>
      <c r="V166" s="559" t="s">
        <v>1840</v>
      </c>
      <c r="W166" s="667"/>
    </row>
    <row r="167" spans="1:23" s="663" customFormat="1" ht="14.25" customHeight="1" x14ac:dyDescent="0.2">
      <c r="A167" s="219"/>
      <c r="B167" s="219"/>
      <c r="C167" s="219" t="s">
        <v>1029</v>
      </c>
      <c r="D167" s="219" t="s">
        <v>1030</v>
      </c>
      <c r="E167" s="219"/>
      <c r="F167" s="219" t="s">
        <v>1031</v>
      </c>
      <c r="G167" s="219"/>
      <c r="I167" s="561">
        <v>45.449678800856532</v>
      </c>
      <c r="J167" s="561"/>
      <c r="K167" s="561">
        <v>52.890792291220556</v>
      </c>
      <c r="L167" s="561"/>
      <c r="M167" s="561">
        <v>1.6595289079229123</v>
      </c>
      <c r="N167" s="666"/>
      <c r="O167" s="561">
        <v>67.987152034261243</v>
      </c>
      <c r="P167" s="561">
        <v>22.002141327623125</v>
      </c>
      <c r="Q167" s="561">
        <v>10.010706638115632</v>
      </c>
      <c r="R167" s="558"/>
      <c r="S167" s="558">
        <v>1837</v>
      </c>
      <c r="T167" s="558">
        <v>1247</v>
      </c>
      <c r="U167" s="561">
        <v>67.882416984213393</v>
      </c>
      <c r="V167" s="559" t="s">
        <v>1841</v>
      </c>
      <c r="W167" s="667"/>
    </row>
    <row r="168" spans="1:23" s="663" customFormat="1" ht="14.25" customHeight="1" x14ac:dyDescent="0.2">
      <c r="A168" s="219"/>
      <c r="B168" s="219"/>
      <c r="C168" s="219"/>
      <c r="D168" s="219"/>
      <c r="E168" s="219"/>
      <c r="F168" s="219"/>
      <c r="G168" s="219"/>
      <c r="I168" s="561"/>
      <c r="J168" s="561"/>
      <c r="K168" s="561"/>
      <c r="L168" s="561"/>
      <c r="M168" s="561"/>
      <c r="N168" s="666"/>
      <c r="O168" s="561"/>
      <c r="P168" s="561"/>
      <c r="Q168" s="561"/>
      <c r="R168" s="558"/>
      <c r="S168" s="558"/>
      <c r="T168" s="558"/>
      <c r="U168" s="561"/>
      <c r="V168" s="559"/>
      <c r="W168" s="667"/>
    </row>
    <row r="169" spans="1:23" s="663" customFormat="1" ht="14.25" customHeight="1" x14ac:dyDescent="0.2">
      <c r="A169" s="219"/>
      <c r="B169" s="219"/>
      <c r="C169" s="219" t="s">
        <v>1033</v>
      </c>
      <c r="D169" s="219" t="s">
        <v>1034</v>
      </c>
      <c r="E169" s="219" t="s">
        <v>1035</v>
      </c>
      <c r="F169" s="219"/>
      <c r="G169" s="219"/>
      <c r="I169" s="561">
        <v>75.205254515599336</v>
      </c>
      <c r="J169" s="561"/>
      <c r="K169" s="561">
        <v>21.018062397372741</v>
      </c>
      <c r="L169" s="561"/>
      <c r="M169" s="561">
        <v>3.7766830870279149</v>
      </c>
      <c r="N169" s="666"/>
      <c r="O169" s="561">
        <v>65.681444991789817</v>
      </c>
      <c r="P169" s="561">
        <v>24.349049964813513</v>
      </c>
      <c r="Q169" s="561">
        <v>9.9695050433966692</v>
      </c>
      <c r="R169" s="558"/>
      <c r="S169" s="558">
        <v>4102</v>
      </c>
      <c r="T169" s="558">
        <v>2663</v>
      </c>
      <c r="U169" s="561">
        <v>64.91955143832277</v>
      </c>
      <c r="V169" s="559" t="s">
        <v>1842</v>
      </c>
      <c r="W169" s="667"/>
    </row>
    <row r="170" spans="1:23" s="663" customFormat="1" ht="14.25" customHeight="1" x14ac:dyDescent="0.2">
      <c r="A170" s="219"/>
      <c r="B170" s="219"/>
      <c r="C170" s="219" t="s">
        <v>1037</v>
      </c>
      <c r="D170" s="219" t="s">
        <v>1038</v>
      </c>
      <c r="E170" s="219"/>
      <c r="F170" s="219" t="s">
        <v>1039</v>
      </c>
      <c r="G170" s="219"/>
      <c r="I170" s="561">
        <v>62.044817927170868</v>
      </c>
      <c r="J170" s="561"/>
      <c r="K170" s="561">
        <v>32.633053221288513</v>
      </c>
      <c r="L170" s="561"/>
      <c r="M170" s="561">
        <v>5.322128851540616</v>
      </c>
      <c r="N170" s="666"/>
      <c r="O170" s="561">
        <v>69.607843137254903</v>
      </c>
      <c r="P170" s="561">
        <v>20.448179271708682</v>
      </c>
      <c r="Q170" s="561">
        <v>9.9439775910364148</v>
      </c>
      <c r="R170" s="558"/>
      <c r="S170" s="558">
        <v>676</v>
      </c>
      <c r="T170" s="558">
        <v>465</v>
      </c>
      <c r="U170" s="561">
        <v>68.786982248520715</v>
      </c>
      <c r="V170" s="559" t="s">
        <v>1843</v>
      </c>
      <c r="W170" s="667"/>
    </row>
    <row r="171" spans="1:23" s="663" customFormat="1" ht="14.25" customHeight="1" x14ac:dyDescent="0.2">
      <c r="A171" s="219"/>
      <c r="B171" s="219"/>
      <c r="C171" s="219" t="s">
        <v>1041</v>
      </c>
      <c r="D171" s="219" t="s">
        <v>1042</v>
      </c>
      <c r="E171" s="219"/>
      <c r="F171" s="219" t="s">
        <v>1043</v>
      </c>
      <c r="G171" s="219"/>
      <c r="I171" s="561">
        <v>76.465730800990912</v>
      </c>
      <c r="J171" s="561"/>
      <c r="K171" s="561">
        <v>20.478943022295624</v>
      </c>
      <c r="L171" s="561"/>
      <c r="M171" s="561">
        <v>3.0553261767134599</v>
      </c>
      <c r="N171" s="666"/>
      <c r="O171" s="561">
        <v>64.161849710982651</v>
      </c>
      <c r="P171" s="561">
        <v>25.020644095788601</v>
      </c>
      <c r="Q171" s="561">
        <v>10.817506193228736</v>
      </c>
      <c r="R171" s="558"/>
      <c r="S171" s="558">
        <v>1174</v>
      </c>
      <c r="T171" s="558">
        <v>744</v>
      </c>
      <c r="U171" s="561">
        <v>63.373083475298131</v>
      </c>
      <c r="V171" s="559" t="s">
        <v>1844</v>
      </c>
      <c r="W171" s="667"/>
    </row>
    <row r="172" spans="1:23" s="663" customFormat="1" ht="14.25" customHeight="1" x14ac:dyDescent="0.2">
      <c r="A172" s="219"/>
      <c r="B172" s="219"/>
      <c r="C172" s="219" t="s">
        <v>1045</v>
      </c>
      <c r="D172" s="219" t="s">
        <v>1046</v>
      </c>
      <c r="E172" s="219"/>
      <c r="F172" s="219" t="s">
        <v>1047</v>
      </c>
      <c r="G172" s="219"/>
      <c r="I172" s="561">
        <v>95.333333333333343</v>
      </c>
      <c r="J172" s="561"/>
      <c r="K172" s="561">
        <v>1.5555555555555556</v>
      </c>
      <c r="L172" s="561"/>
      <c r="M172" s="561">
        <v>3.1111111111111112</v>
      </c>
      <c r="N172" s="666"/>
      <c r="O172" s="561">
        <v>64.222222222222229</v>
      </c>
      <c r="P172" s="561">
        <v>28.222222222222221</v>
      </c>
      <c r="Q172" s="561">
        <v>7.5555555555555554</v>
      </c>
      <c r="R172" s="558"/>
      <c r="S172" s="558">
        <v>436</v>
      </c>
      <c r="T172" s="558">
        <v>280</v>
      </c>
      <c r="U172" s="561">
        <v>64.22018348623854</v>
      </c>
      <c r="V172" s="559" t="s">
        <v>1845</v>
      </c>
      <c r="W172" s="667"/>
    </row>
    <row r="173" spans="1:23" s="663" customFormat="1" ht="14.25" customHeight="1" x14ac:dyDescent="0.2">
      <c r="A173" s="219"/>
      <c r="B173" s="219"/>
      <c r="C173" s="219" t="s">
        <v>1048</v>
      </c>
      <c r="D173" s="219" t="s">
        <v>1049</v>
      </c>
      <c r="E173" s="219"/>
      <c r="F173" s="219" t="s">
        <v>1050</v>
      </c>
      <c r="G173" s="219"/>
      <c r="I173" s="561">
        <v>94.633273703041141</v>
      </c>
      <c r="J173" s="561"/>
      <c r="K173" s="561">
        <v>1.6100178890876566</v>
      </c>
      <c r="L173" s="561"/>
      <c r="M173" s="561">
        <v>3.7567084078711988</v>
      </c>
      <c r="N173" s="666"/>
      <c r="O173" s="561">
        <v>61.53846153846154</v>
      </c>
      <c r="P173" s="561">
        <v>31.305903398926656</v>
      </c>
      <c r="Q173" s="561">
        <v>7.1556350626118066</v>
      </c>
      <c r="R173" s="558"/>
      <c r="S173" s="558">
        <v>538</v>
      </c>
      <c r="T173" s="558">
        <v>324</v>
      </c>
      <c r="U173" s="561">
        <v>60.223048327137555</v>
      </c>
      <c r="V173" s="561" t="s">
        <v>1846</v>
      </c>
      <c r="W173" s="667"/>
    </row>
    <row r="174" spans="1:23" s="663" customFormat="1" ht="14.25" customHeight="1" x14ac:dyDescent="0.2">
      <c r="A174" s="219"/>
      <c r="B174" s="219"/>
      <c r="C174" s="219" t="s">
        <v>1052</v>
      </c>
      <c r="D174" s="219" t="s">
        <v>1053</v>
      </c>
      <c r="E174" s="219"/>
      <c r="F174" s="219" t="s">
        <v>1054</v>
      </c>
      <c r="G174" s="219"/>
      <c r="I174" s="561">
        <v>89.16083916083916</v>
      </c>
      <c r="J174" s="561"/>
      <c r="K174" s="561">
        <v>8.7412587412587417</v>
      </c>
      <c r="L174" s="561"/>
      <c r="M174" s="561">
        <v>2.0979020979020979</v>
      </c>
      <c r="N174" s="666"/>
      <c r="O174" s="561">
        <v>70.629370629370626</v>
      </c>
      <c r="P174" s="561">
        <v>18.88111888111888</v>
      </c>
      <c r="Q174" s="561">
        <v>10.48951048951049</v>
      </c>
      <c r="R174" s="558"/>
      <c r="S174" s="558">
        <v>280</v>
      </c>
      <c r="T174" s="558">
        <v>198</v>
      </c>
      <c r="U174" s="561">
        <v>70.714285714285722</v>
      </c>
      <c r="V174" s="559" t="s">
        <v>1847</v>
      </c>
      <c r="W174" s="667"/>
    </row>
    <row r="175" spans="1:23" s="663" customFormat="1" ht="14.25" customHeight="1" x14ac:dyDescent="0.2">
      <c r="A175" s="219"/>
      <c r="B175" s="219"/>
      <c r="C175" s="219" t="s">
        <v>1056</v>
      </c>
      <c r="D175" s="219" t="s">
        <v>1057</v>
      </c>
      <c r="E175" s="219"/>
      <c r="F175" s="219" t="s">
        <v>1058</v>
      </c>
      <c r="G175" s="219"/>
      <c r="I175" s="561">
        <v>90.833333333333329</v>
      </c>
      <c r="J175" s="561"/>
      <c r="K175" s="561">
        <v>5.833333333333333</v>
      </c>
      <c r="L175" s="561"/>
      <c r="M175" s="561">
        <v>3.3333333333333335</v>
      </c>
      <c r="N175" s="666"/>
      <c r="O175" s="561">
        <v>59.583333333333336</v>
      </c>
      <c r="P175" s="561">
        <v>27.916666666666668</v>
      </c>
      <c r="Q175" s="561">
        <v>12.5</v>
      </c>
      <c r="R175" s="558"/>
      <c r="S175" s="558">
        <v>232</v>
      </c>
      <c r="T175" s="558">
        <v>138</v>
      </c>
      <c r="U175" s="561">
        <v>59.482758620689658</v>
      </c>
      <c r="V175" s="561" t="s">
        <v>1848</v>
      </c>
      <c r="W175" s="667"/>
    </row>
    <row r="176" spans="1:23" s="663" customFormat="1" ht="14.25" customHeight="1" x14ac:dyDescent="0.2">
      <c r="A176" s="219"/>
      <c r="B176" s="219"/>
      <c r="C176" s="219" t="s">
        <v>1060</v>
      </c>
      <c r="D176" s="219" t="s">
        <v>1061</v>
      </c>
      <c r="E176" s="219"/>
      <c r="F176" s="219" t="s">
        <v>1062</v>
      </c>
      <c r="G176" s="219"/>
      <c r="I176" s="561">
        <v>50.560398505603985</v>
      </c>
      <c r="J176" s="561"/>
      <c r="K176" s="561">
        <v>44.831880448318806</v>
      </c>
      <c r="L176" s="561"/>
      <c r="M176" s="561">
        <v>4.6077210460772102</v>
      </c>
      <c r="N176" s="666"/>
      <c r="O176" s="561">
        <v>68.244084682440842</v>
      </c>
      <c r="P176" s="561">
        <v>20.672478206724783</v>
      </c>
      <c r="Q176" s="561">
        <v>11.083437110834371</v>
      </c>
      <c r="R176" s="558"/>
      <c r="S176" s="558">
        <v>766</v>
      </c>
      <c r="T176" s="558">
        <v>514</v>
      </c>
      <c r="U176" s="561">
        <v>67.101827676240205</v>
      </c>
      <c r="V176" s="559" t="s">
        <v>1849</v>
      </c>
      <c r="W176" s="667"/>
    </row>
    <row r="177" spans="1:23" s="660" customFormat="1" ht="14.25" customHeight="1" x14ac:dyDescent="0.25">
      <c r="A177" s="219"/>
      <c r="B177" s="219"/>
      <c r="C177" s="219"/>
      <c r="D177" s="219"/>
      <c r="E177" s="219"/>
      <c r="F177" s="219"/>
      <c r="G177" s="219"/>
      <c r="H177" s="663"/>
      <c r="I177" s="561"/>
      <c r="J177" s="561"/>
      <c r="K177" s="561"/>
      <c r="L177" s="561"/>
      <c r="M177" s="561"/>
      <c r="N177" s="666"/>
      <c r="O177" s="561"/>
      <c r="P177" s="561"/>
      <c r="Q177" s="561"/>
      <c r="R177" s="558"/>
      <c r="S177" s="558"/>
      <c r="T177" s="558"/>
      <c r="U177" s="561"/>
      <c r="V177" s="559"/>
      <c r="W177" s="667"/>
    </row>
    <row r="178" spans="1:23" s="663" customFormat="1" ht="14.25" customHeight="1" x14ac:dyDescent="0.2">
      <c r="A178" s="219"/>
      <c r="B178" s="219"/>
      <c r="C178" s="219" t="s">
        <v>1063</v>
      </c>
      <c r="D178" s="219" t="s">
        <v>1064</v>
      </c>
      <c r="E178" s="219" t="s">
        <v>1065</v>
      </c>
      <c r="F178" s="219"/>
      <c r="G178" s="219"/>
      <c r="I178" s="561">
        <v>4.6687416629613159</v>
      </c>
      <c r="J178" s="561"/>
      <c r="K178" s="561">
        <v>94.219653179190757</v>
      </c>
      <c r="L178" s="561"/>
      <c r="M178" s="561">
        <v>1.1116051578479325</v>
      </c>
      <c r="N178" s="666"/>
      <c r="O178" s="561">
        <v>78.345931525122282</v>
      </c>
      <c r="P178" s="561">
        <v>12.716763005780345</v>
      </c>
      <c r="Q178" s="561">
        <v>8.9373054690973763</v>
      </c>
      <c r="R178" s="558"/>
      <c r="S178" s="558">
        <v>4448</v>
      </c>
      <c r="T178" s="558">
        <v>3481</v>
      </c>
      <c r="U178" s="561">
        <v>78.259892086330936</v>
      </c>
      <c r="V178" s="559" t="s">
        <v>1850</v>
      </c>
      <c r="W178" s="667"/>
    </row>
    <row r="179" spans="1:23" s="663" customFormat="1" ht="14.25" customHeight="1" x14ac:dyDescent="0.2">
      <c r="A179" s="219"/>
      <c r="B179" s="219"/>
      <c r="C179" s="219" t="s">
        <v>1067</v>
      </c>
      <c r="D179" s="219" t="s">
        <v>1068</v>
      </c>
      <c r="E179" s="219"/>
      <c r="F179" s="219" t="s">
        <v>1069</v>
      </c>
      <c r="G179" s="219"/>
      <c r="I179" s="561">
        <v>5.6818181818181817</v>
      </c>
      <c r="J179" s="561"/>
      <c r="K179" s="561">
        <v>93.86363636363636</v>
      </c>
      <c r="L179" s="561"/>
      <c r="M179" s="561">
        <v>0.45454545454545453</v>
      </c>
      <c r="N179" s="666"/>
      <c r="O179" s="561">
        <v>76.363636363636374</v>
      </c>
      <c r="P179" s="561">
        <v>13.863636363636363</v>
      </c>
      <c r="Q179" s="561">
        <v>9.7727272727272734</v>
      </c>
      <c r="R179" s="558"/>
      <c r="S179" s="558">
        <v>438</v>
      </c>
      <c r="T179" s="558">
        <v>334</v>
      </c>
      <c r="U179" s="561">
        <v>76.25570776255708</v>
      </c>
      <c r="V179" s="559" t="s">
        <v>1851</v>
      </c>
      <c r="W179" s="667"/>
    </row>
    <row r="180" spans="1:23" s="663" customFormat="1" ht="14.25" customHeight="1" x14ac:dyDescent="0.2">
      <c r="A180" s="219"/>
      <c r="B180" s="219"/>
      <c r="C180" s="219" t="s">
        <v>1070</v>
      </c>
      <c r="D180" s="219" t="s">
        <v>1071</v>
      </c>
      <c r="E180" s="219"/>
      <c r="F180" s="219" t="s">
        <v>1072</v>
      </c>
      <c r="G180" s="219"/>
      <c r="I180" s="561">
        <v>7.9754601226993866</v>
      </c>
      <c r="J180" s="561"/>
      <c r="K180" s="561">
        <v>90.490797546012274</v>
      </c>
      <c r="L180" s="561"/>
      <c r="M180" s="561">
        <v>1.5337423312883436</v>
      </c>
      <c r="N180" s="666"/>
      <c r="O180" s="561">
        <v>76.073619631901849</v>
      </c>
      <c r="P180" s="561">
        <v>14.723926380368098</v>
      </c>
      <c r="Q180" s="561">
        <v>9.2024539877300615</v>
      </c>
      <c r="R180" s="558"/>
      <c r="S180" s="558">
        <v>321</v>
      </c>
      <c r="T180" s="558">
        <v>244</v>
      </c>
      <c r="U180" s="561">
        <v>76.012461059190031</v>
      </c>
      <c r="V180" s="559" t="s">
        <v>1824</v>
      </c>
      <c r="W180" s="667"/>
    </row>
    <row r="181" spans="1:23" s="663" customFormat="1" ht="14.25" customHeight="1" x14ac:dyDescent="0.2">
      <c r="A181" s="219"/>
      <c r="B181" s="219"/>
      <c r="C181" s="219" t="s">
        <v>1074</v>
      </c>
      <c r="D181" s="219" t="s">
        <v>1075</v>
      </c>
      <c r="E181" s="219"/>
      <c r="F181" s="219" t="s">
        <v>1076</v>
      </c>
      <c r="G181" s="219"/>
      <c r="I181" s="561">
        <v>4.5112781954887211</v>
      </c>
      <c r="J181" s="561"/>
      <c r="K181" s="561">
        <v>93.796992481203006</v>
      </c>
      <c r="L181" s="561"/>
      <c r="M181" s="561">
        <v>1.6917293233082706</v>
      </c>
      <c r="N181" s="666"/>
      <c r="O181" s="561">
        <v>82.142857142857139</v>
      </c>
      <c r="P181" s="561">
        <v>10.902255639097744</v>
      </c>
      <c r="Q181" s="561">
        <v>6.954887218045112</v>
      </c>
      <c r="R181" s="558"/>
      <c r="S181" s="558">
        <v>523</v>
      </c>
      <c r="T181" s="558">
        <v>429</v>
      </c>
      <c r="U181" s="561">
        <v>82.026768642447422</v>
      </c>
      <c r="V181" s="559" t="s">
        <v>1852</v>
      </c>
      <c r="W181" s="667"/>
    </row>
    <row r="182" spans="1:23" s="663" customFormat="1" ht="14.25" customHeight="1" x14ac:dyDescent="0.2">
      <c r="A182" s="219"/>
      <c r="B182" s="219"/>
      <c r="C182" s="219" t="s">
        <v>1078</v>
      </c>
      <c r="D182" s="219" t="s">
        <v>1079</v>
      </c>
      <c r="E182" s="219"/>
      <c r="F182" s="219" t="s">
        <v>1080</v>
      </c>
      <c r="G182" s="219"/>
      <c r="I182" s="561">
        <v>6.1728395061728394</v>
      </c>
      <c r="J182" s="561"/>
      <c r="K182" s="561">
        <v>92.592592592592595</v>
      </c>
      <c r="L182" s="561"/>
      <c r="M182" s="561">
        <v>1.2345679012345678</v>
      </c>
      <c r="N182" s="666"/>
      <c r="O182" s="561">
        <v>77.623456790123456</v>
      </c>
      <c r="P182" s="561">
        <v>13.425925925925927</v>
      </c>
      <c r="Q182" s="561">
        <v>8.9506172839506171</v>
      </c>
      <c r="R182" s="558"/>
      <c r="S182" s="558">
        <v>640</v>
      </c>
      <c r="T182" s="558">
        <v>496</v>
      </c>
      <c r="U182" s="561">
        <v>77.5</v>
      </c>
      <c r="V182" s="559" t="s">
        <v>1853</v>
      </c>
      <c r="W182" s="667"/>
    </row>
    <row r="183" spans="1:23" s="663" customFormat="1" ht="14.25" customHeight="1" x14ac:dyDescent="0.2">
      <c r="A183" s="219"/>
      <c r="B183" s="219"/>
      <c r="C183" s="219" t="s">
        <v>1082</v>
      </c>
      <c r="D183" s="219" t="s">
        <v>1083</v>
      </c>
      <c r="E183" s="219"/>
      <c r="F183" s="219" t="s">
        <v>1084</v>
      </c>
      <c r="G183" s="219"/>
      <c r="I183" s="561">
        <v>3.4795763993948561</v>
      </c>
      <c r="J183" s="561"/>
      <c r="K183" s="561">
        <v>95.158850226928891</v>
      </c>
      <c r="L183" s="561"/>
      <c r="M183" s="561">
        <v>1.3615733736762481</v>
      </c>
      <c r="N183" s="666"/>
      <c r="O183" s="561">
        <v>76.2481089258699</v>
      </c>
      <c r="P183" s="561">
        <v>14.523449319213313</v>
      </c>
      <c r="Q183" s="561">
        <v>9.2284417549167923</v>
      </c>
      <c r="R183" s="558"/>
      <c r="S183" s="558">
        <v>652</v>
      </c>
      <c r="T183" s="558">
        <v>496</v>
      </c>
      <c r="U183" s="561">
        <v>76.073619631901849</v>
      </c>
      <c r="V183" s="559" t="s">
        <v>1854</v>
      </c>
      <c r="W183" s="667"/>
    </row>
    <row r="184" spans="1:23" s="663" customFormat="1" ht="14.25" customHeight="1" x14ac:dyDescent="0.2">
      <c r="A184" s="219"/>
      <c r="B184" s="219"/>
      <c r="C184" s="219" t="s">
        <v>1086</v>
      </c>
      <c r="D184" s="219" t="s">
        <v>1087</v>
      </c>
      <c r="E184" s="219"/>
      <c r="F184" s="219" t="s">
        <v>1088</v>
      </c>
      <c r="G184" s="219"/>
      <c r="I184" s="561">
        <v>4.8309178743961354</v>
      </c>
      <c r="J184" s="561"/>
      <c r="K184" s="561">
        <v>94.20289855072464</v>
      </c>
      <c r="L184" s="561"/>
      <c r="M184" s="561">
        <v>0.96618357487922701</v>
      </c>
      <c r="N184" s="666"/>
      <c r="O184" s="561">
        <v>74.39613526570048</v>
      </c>
      <c r="P184" s="561">
        <v>16.183574879227052</v>
      </c>
      <c r="Q184" s="561">
        <v>9.4202898550724647</v>
      </c>
      <c r="R184" s="558"/>
      <c r="S184" s="558">
        <v>410</v>
      </c>
      <c r="T184" s="558">
        <v>304</v>
      </c>
      <c r="U184" s="561">
        <v>74.146341463414629</v>
      </c>
      <c r="V184" s="559" t="s">
        <v>1855</v>
      </c>
      <c r="W184" s="667"/>
    </row>
    <row r="185" spans="1:23" s="663" customFormat="1" ht="14.25" customHeight="1" x14ac:dyDescent="0.2">
      <c r="A185" s="219"/>
      <c r="B185" s="219"/>
      <c r="C185" s="219" t="s">
        <v>1090</v>
      </c>
      <c r="D185" s="219" t="s">
        <v>1091</v>
      </c>
      <c r="E185" s="219"/>
      <c r="F185" s="219" t="s">
        <v>1092</v>
      </c>
      <c r="G185" s="219"/>
      <c r="I185" s="561">
        <v>3.0927835051546393</v>
      </c>
      <c r="J185" s="561"/>
      <c r="K185" s="561">
        <v>96.288659793814432</v>
      </c>
      <c r="L185" s="561"/>
      <c r="M185" s="561">
        <v>0.61855670103092786</v>
      </c>
      <c r="N185" s="666"/>
      <c r="O185" s="561">
        <v>84.742268041237111</v>
      </c>
      <c r="P185" s="561">
        <v>7.6288659793814437</v>
      </c>
      <c r="Q185" s="561">
        <v>7.6288659793814437</v>
      </c>
      <c r="R185" s="558"/>
      <c r="S185" s="558">
        <v>964</v>
      </c>
      <c r="T185" s="558">
        <v>817</v>
      </c>
      <c r="U185" s="561">
        <v>84.751037344398341</v>
      </c>
      <c r="V185" s="561" t="s">
        <v>1856</v>
      </c>
      <c r="W185" s="667"/>
    </row>
    <row r="186" spans="1:23" s="663" customFormat="1" ht="14.25" customHeight="1" x14ac:dyDescent="0.25">
      <c r="A186" s="219"/>
      <c r="B186" s="219"/>
      <c r="C186" s="219" t="s">
        <v>1094</v>
      </c>
      <c r="D186" s="219" t="s">
        <v>1095</v>
      </c>
      <c r="E186" s="219"/>
      <c r="F186" s="219" t="s">
        <v>1096</v>
      </c>
      <c r="G186" s="219"/>
      <c r="H186" s="660"/>
      <c r="I186" s="561">
        <v>4.3392504930966469</v>
      </c>
      <c r="J186" s="561"/>
      <c r="K186" s="561">
        <v>94.280078895463518</v>
      </c>
      <c r="L186" s="561"/>
      <c r="M186" s="561">
        <v>1.3806706114398422</v>
      </c>
      <c r="N186" s="666"/>
      <c r="O186" s="561">
        <v>72.189349112426044</v>
      </c>
      <c r="P186" s="561">
        <v>15.976331360946746</v>
      </c>
      <c r="Q186" s="561">
        <v>11.834319526627219</v>
      </c>
      <c r="R186" s="558"/>
      <c r="S186" s="558">
        <v>500</v>
      </c>
      <c r="T186" s="558">
        <v>361</v>
      </c>
      <c r="U186" s="561">
        <v>72.2</v>
      </c>
      <c r="V186" s="559" t="s">
        <v>1857</v>
      </c>
      <c r="W186" s="667"/>
    </row>
    <row r="187" spans="1:23" s="663" customFormat="1" ht="14.25" customHeight="1" x14ac:dyDescent="0.25">
      <c r="A187" s="219"/>
      <c r="B187" s="219"/>
      <c r="C187" s="219"/>
      <c r="D187" s="219"/>
      <c r="E187" s="219"/>
      <c r="F187" s="219"/>
      <c r="G187" s="219"/>
      <c r="I187" s="554"/>
      <c r="J187" s="554"/>
      <c r="K187" s="554"/>
      <c r="L187" s="554"/>
      <c r="M187" s="554"/>
      <c r="N187" s="666"/>
      <c r="O187" s="554"/>
      <c r="P187" s="554"/>
      <c r="Q187" s="554"/>
      <c r="R187" s="558"/>
      <c r="S187" s="550"/>
      <c r="T187" s="550"/>
      <c r="U187" s="554"/>
      <c r="V187" s="561"/>
      <c r="W187" s="665"/>
    </row>
    <row r="188" spans="1:23" s="663" customFormat="1" ht="14.25" customHeight="1" x14ac:dyDescent="0.25">
      <c r="A188" s="659"/>
      <c r="B188" s="659"/>
      <c r="C188" s="659" t="s">
        <v>1097</v>
      </c>
      <c r="D188" s="659" t="s">
        <v>1098</v>
      </c>
      <c r="E188" s="659" t="s">
        <v>1099</v>
      </c>
      <c r="F188" s="659"/>
      <c r="G188" s="659"/>
      <c r="I188" s="554">
        <v>17.560857186996532</v>
      </c>
      <c r="J188" s="554"/>
      <c r="K188" s="554">
        <v>76.458255169826316</v>
      </c>
      <c r="L188" s="554"/>
      <c r="M188" s="554">
        <v>5.9808876431771534</v>
      </c>
      <c r="N188" s="661"/>
      <c r="O188" s="554">
        <v>80.70887863874114</v>
      </c>
      <c r="P188" s="554">
        <v>10.747942000838648</v>
      </c>
      <c r="Q188" s="554">
        <v>8.5431793604202078</v>
      </c>
      <c r="R188" s="550"/>
      <c r="S188" s="550">
        <v>42601</v>
      </c>
      <c r="T188" s="550">
        <v>34245</v>
      </c>
      <c r="U188" s="554">
        <v>80.385436961573674</v>
      </c>
      <c r="V188" s="552" t="s">
        <v>1858</v>
      </c>
      <c r="W188" s="665"/>
    </row>
    <row r="189" spans="1:23" s="663" customFormat="1" ht="14.25" customHeight="1" x14ac:dyDescent="0.25">
      <c r="A189" s="219"/>
      <c r="B189" s="219"/>
      <c r="C189" s="219"/>
      <c r="D189" s="219"/>
      <c r="E189" s="219"/>
      <c r="F189" s="219"/>
      <c r="G189" s="219"/>
      <c r="I189" s="561"/>
      <c r="J189" s="561"/>
      <c r="K189" s="561"/>
      <c r="L189" s="561"/>
      <c r="M189" s="561"/>
      <c r="N189" s="666"/>
      <c r="O189" s="561"/>
      <c r="P189" s="561"/>
      <c r="Q189" s="561"/>
      <c r="R189" s="558"/>
      <c r="S189" s="558"/>
      <c r="T189" s="558"/>
      <c r="U189" s="561"/>
      <c r="V189" s="559"/>
      <c r="W189" s="665"/>
    </row>
    <row r="190" spans="1:23" s="663" customFormat="1" ht="14.25" customHeight="1" x14ac:dyDescent="0.25">
      <c r="A190" s="219"/>
      <c r="B190" s="219"/>
      <c r="C190" s="219" t="s">
        <v>1101</v>
      </c>
      <c r="D190" s="219" t="s">
        <v>1102</v>
      </c>
      <c r="E190" s="219" t="s">
        <v>1099</v>
      </c>
      <c r="F190" s="219"/>
      <c r="G190" s="219"/>
      <c r="I190" s="561">
        <v>17.560857186996532</v>
      </c>
      <c r="J190" s="561"/>
      <c r="K190" s="561">
        <v>76.458255169826316</v>
      </c>
      <c r="L190" s="561"/>
      <c r="M190" s="561">
        <v>5.9808876431771534</v>
      </c>
      <c r="N190" s="666"/>
      <c r="O190" s="561">
        <v>80.70887863874114</v>
      </c>
      <c r="P190" s="561">
        <v>10.747942000838648</v>
      </c>
      <c r="Q190" s="561">
        <v>8.5431793604202078</v>
      </c>
      <c r="R190" s="558"/>
      <c r="S190" s="558">
        <v>42601</v>
      </c>
      <c r="T190" s="558">
        <v>34245</v>
      </c>
      <c r="U190" s="561">
        <v>80.385436961573674</v>
      </c>
      <c r="V190" s="559" t="s">
        <v>1858</v>
      </c>
      <c r="W190" s="665"/>
    </row>
    <row r="191" spans="1:23" s="663" customFormat="1" ht="14.25" customHeight="1" x14ac:dyDescent="0.25">
      <c r="A191" s="219"/>
      <c r="B191" s="219"/>
      <c r="C191" s="219" t="s">
        <v>1103</v>
      </c>
      <c r="D191" s="219" t="s">
        <v>1104</v>
      </c>
      <c r="E191" s="219"/>
      <c r="F191" s="219" t="s">
        <v>1105</v>
      </c>
      <c r="G191" s="219"/>
      <c r="I191" s="561">
        <v>3.9835164835164831</v>
      </c>
      <c r="J191" s="561"/>
      <c r="K191" s="561">
        <v>94.162087912087912</v>
      </c>
      <c r="L191" s="561"/>
      <c r="M191" s="561">
        <v>1.8543956043956045</v>
      </c>
      <c r="N191" s="666"/>
      <c r="O191" s="561">
        <v>78.434065934065927</v>
      </c>
      <c r="P191" s="561">
        <v>11.607142857142858</v>
      </c>
      <c r="Q191" s="561">
        <v>9.958791208791208</v>
      </c>
      <c r="R191" s="558"/>
      <c r="S191" s="558">
        <v>1429</v>
      </c>
      <c r="T191" s="558">
        <v>1120</v>
      </c>
      <c r="U191" s="561">
        <v>78.376487053883835</v>
      </c>
      <c r="V191" s="559" t="s">
        <v>1859</v>
      </c>
      <c r="W191" s="665"/>
    </row>
    <row r="192" spans="1:23" s="663" customFormat="1" ht="14.25" customHeight="1" x14ac:dyDescent="0.25">
      <c r="A192" s="219"/>
      <c r="B192" s="219"/>
      <c r="C192" s="219" t="s">
        <v>1107</v>
      </c>
      <c r="D192" s="219" t="s">
        <v>1108</v>
      </c>
      <c r="E192" s="219"/>
      <c r="F192" s="219" t="s">
        <v>1109</v>
      </c>
      <c r="G192" s="219"/>
      <c r="I192" s="561">
        <v>3.9190897597977248</v>
      </c>
      <c r="J192" s="561"/>
      <c r="K192" s="561">
        <v>91.150442477876098</v>
      </c>
      <c r="L192" s="561"/>
      <c r="M192" s="561">
        <v>4.9304677623261695</v>
      </c>
      <c r="N192" s="666"/>
      <c r="O192" s="561">
        <v>82.427307206068264</v>
      </c>
      <c r="P192" s="561">
        <v>9.1656131479140335</v>
      </c>
      <c r="Q192" s="561">
        <v>8.4070796460176993</v>
      </c>
      <c r="R192" s="558"/>
      <c r="S192" s="558">
        <v>1504</v>
      </c>
      <c r="T192" s="558">
        <v>1242</v>
      </c>
      <c r="U192" s="561">
        <v>82.579787234042556</v>
      </c>
      <c r="V192" s="559" t="s">
        <v>1860</v>
      </c>
      <c r="W192" s="665"/>
    </row>
    <row r="193" spans="1:23" s="663" customFormat="1" ht="14.25" customHeight="1" x14ac:dyDescent="0.25">
      <c r="A193" s="219"/>
      <c r="B193" s="219"/>
      <c r="C193" s="219" t="s">
        <v>1111</v>
      </c>
      <c r="D193" s="219" t="s">
        <v>1112</v>
      </c>
      <c r="E193" s="219"/>
      <c r="F193" s="219" t="s">
        <v>1113</v>
      </c>
      <c r="G193" s="219"/>
      <c r="I193" s="561">
        <v>14.585319351763584</v>
      </c>
      <c r="J193" s="561"/>
      <c r="K193" s="561">
        <v>76.263107721639656</v>
      </c>
      <c r="L193" s="561"/>
      <c r="M193" s="561">
        <v>9.1515729265967583</v>
      </c>
      <c r="N193" s="666"/>
      <c r="O193" s="561">
        <v>80.838894184938042</v>
      </c>
      <c r="P193" s="561">
        <v>10.962821734985701</v>
      </c>
      <c r="Q193" s="561">
        <v>8.1982840800762631</v>
      </c>
      <c r="R193" s="558"/>
      <c r="S193" s="558">
        <v>953</v>
      </c>
      <c r="T193" s="558">
        <v>760</v>
      </c>
      <c r="U193" s="561">
        <v>79.748163693599167</v>
      </c>
      <c r="V193" s="559" t="s">
        <v>1861</v>
      </c>
      <c r="W193" s="665"/>
    </row>
    <row r="194" spans="1:23" s="663" customFormat="1" ht="14.25" customHeight="1" x14ac:dyDescent="0.25">
      <c r="A194" s="219"/>
      <c r="B194" s="219"/>
      <c r="C194" s="219" t="s">
        <v>1115</v>
      </c>
      <c r="D194" s="219" t="s">
        <v>1116</v>
      </c>
      <c r="E194" s="219"/>
      <c r="F194" s="219" t="s">
        <v>1117</v>
      </c>
      <c r="G194" s="219"/>
      <c r="I194" s="561">
        <v>81.421744324970135</v>
      </c>
      <c r="J194" s="561"/>
      <c r="K194" s="561">
        <v>11.29032258064516</v>
      </c>
      <c r="L194" s="561"/>
      <c r="M194" s="561">
        <v>7.2879330943847078</v>
      </c>
      <c r="N194" s="666"/>
      <c r="O194" s="561">
        <v>81.302270011947428</v>
      </c>
      <c r="P194" s="561">
        <v>12.186379928315413</v>
      </c>
      <c r="Q194" s="561">
        <v>6.5113500597371559</v>
      </c>
      <c r="R194" s="558"/>
      <c r="S194" s="558">
        <v>1552</v>
      </c>
      <c r="T194" s="558">
        <v>1255</v>
      </c>
      <c r="U194" s="561">
        <v>80.863402061855666</v>
      </c>
      <c r="V194" s="559" t="s">
        <v>1862</v>
      </c>
      <c r="W194" s="665"/>
    </row>
    <row r="195" spans="1:23" s="663" customFormat="1" ht="14.25" customHeight="1" x14ac:dyDescent="0.25">
      <c r="A195" s="219"/>
      <c r="B195" s="219"/>
      <c r="C195" s="219" t="s">
        <v>1119</v>
      </c>
      <c r="D195" s="219" t="s">
        <v>1120</v>
      </c>
      <c r="E195" s="219"/>
      <c r="F195" s="219" t="s">
        <v>1121</v>
      </c>
      <c r="G195" s="219"/>
      <c r="I195" s="561">
        <v>11.02216748768473</v>
      </c>
      <c r="J195" s="561"/>
      <c r="K195" s="561">
        <v>79.064039408866989</v>
      </c>
      <c r="L195" s="561"/>
      <c r="M195" s="561">
        <v>9.9137931034482758</v>
      </c>
      <c r="N195" s="666"/>
      <c r="O195" s="561">
        <v>73.091133004926107</v>
      </c>
      <c r="P195" s="561">
        <v>16.625615763546797</v>
      </c>
      <c r="Q195" s="561">
        <v>10.283251231527094</v>
      </c>
      <c r="R195" s="558"/>
      <c r="S195" s="558">
        <v>1463</v>
      </c>
      <c r="T195" s="558">
        <v>1047</v>
      </c>
      <c r="U195" s="561">
        <v>71.565276828434719</v>
      </c>
      <c r="V195" s="559" t="s">
        <v>1863</v>
      </c>
      <c r="W195" s="665"/>
    </row>
    <row r="196" spans="1:23" s="663" customFormat="1" ht="14.25" customHeight="1" x14ac:dyDescent="0.25">
      <c r="A196" s="219"/>
      <c r="B196" s="219"/>
      <c r="C196" s="219" t="s">
        <v>1123</v>
      </c>
      <c r="D196" s="219" t="s">
        <v>1124</v>
      </c>
      <c r="E196" s="219"/>
      <c r="F196" s="219" t="s">
        <v>1125</v>
      </c>
      <c r="G196" s="219"/>
      <c r="I196" s="561">
        <v>7.5031525851197989</v>
      </c>
      <c r="J196" s="561"/>
      <c r="K196" s="561">
        <v>87.263556116015124</v>
      </c>
      <c r="L196" s="561"/>
      <c r="M196" s="561">
        <v>5.2332912988650691</v>
      </c>
      <c r="N196" s="666"/>
      <c r="O196" s="561">
        <v>76.923076923076934</v>
      </c>
      <c r="P196" s="561">
        <v>12.23203026481715</v>
      </c>
      <c r="Q196" s="561">
        <v>10.844892812105927</v>
      </c>
      <c r="R196" s="558"/>
      <c r="S196" s="558">
        <v>1503</v>
      </c>
      <c r="T196" s="558">
        <v>1157</v>
      </c>
      <c r="U196" s="561">
        <v>76.979374584165001</v>
      </c>
      <c r="V196" s="559" t="s">
        <v>1864</v>
      </c>
      <c r="W196" s="665"/>
    </row>
    <row r="197" spans="1:23" s="663" customFormat="1" ht="14.25" customHeight="1" x14ac:dyDescent="0.25">
      <c r="A197" s="219"/>
      <c r="B197" s="219"/>
      <c r="C197" s="219" t="s">
        <v>1127</v>
      </c>
      <c r="D197" s="219" t="s">
        <v>1128</v>
      </c>
      <c r="E197" s="219"/>
      <c r="F197" s="219" t="s">
        <v>1129</v>
      </c>
      <c r="G197" s="219"/>
      <c r="I197" s="561">
        <v>3.6503362151777137</v>
      </c>
      <c r="J197" s="561"/>
      <c r="K197" s="561">
        <v>94.236311239193085</v>
      </c>
      <c r="L197" s="561"/>
      <c r="M197" s="561">
        <v>2.1133525456292026</v>
      </c>
      <c r="N197" s="666"/>
      <c r="O197" s="561">
        <v>80.403458213256485</v>
      </c>
      <c r="P197" s="561">
        <v>10.951008645533141</v>
      </c>
      <c r="Q197" s="561">
        <v>8.6455331412103753</v>
      </c>
      <c r="R197" s="558"/>
      <c r="S197" s="558">
        <v>1019</v>
      </c>
      <c r="T197" s="558">
        <v>817</v>
      </c>
      <c r="U197" s="561">
        <v>80.176643768400396</v>
      </c>
      <c r="V197" s="559" t="s">
        <v>1865</v>
      </c>
      <c r="W197" s="665"/>
    </row>
    <row r="198" spans="1:23" s="663" customFormat="1" ht="14.25" customHeight="1" x14ac:dyDescent="0.25">
      <c r="A198" s="219"/>
      <c r="B198" s="219"/>
      <c r="C198" s="219" t="s">
        <v>1131</v>
      </c>
      <c r="D198" s="219" t="s">
        <v>1132</v>
      </c>
      <c r="E198" s="219"/>
      <c r="F198" s="219" t="s">
        <v>1133</v>
      </c>
      <c r="G198" s="219"/>
      <c r="I198" s="561">
        <v>13.366750208855471</v>
      </c>
      <c r="J198" s="561"/>
      <c r="K198" s="561">
        <v>79.365079365079367</v>
      </c>
      <c r="L198" s="561"/>
      <c r="M198" s="561">
        <v>7.2681704260651623</v>
      </c>
      <c r="N198" s="666"/>
      <c r="O198" s="561">
        <v>79.281537176274014</v>
      </c>
      <c r="P198" s="561">
        <v>11.278195488721805</v>
      </c>
      <c r="Q198" s="561">
        <v>9.4402673350041759</v>
      </c>
      <c r="R198" s="558"/>
      <c r="S198" s="558">
        <v>1110</v>
      </c>
      <c r="T198" s="558">
        <v>869</v>
      </c>
      <c r="U198" s="561">
        <v>78.288288288288285</v>
      </c>
      <c r="V198" s="559" t="s">
        <v>1866</v>
      </c>
      <c r="W198" s="665"/>
    </row>
    <row r="199" spans="1:23" s="663" customFormat="1" ht="14.25" customHeight="1" x14ac:dyDescent="0.25">
      <c r="A199" s="219"/>
      <c r="B199" s="219"/>
      <c r="C199" s="219" t="s">
        <v>1135</v>
      </c>
      <c r="D199" s="219" t="s">
        <v>1136</v>
      </c>
      <c r="E199" s="219"/>
      <c r="F199" s="219" t="s">
        <v>1137</v>
      </c>
      <c r="G199" s="219"/>
      <c r="I199" s="561">
        <v>79.323308270676691</v>
      </c>
      <c r="J199" s="561"/>
      <c r="K199" s="561">
        <v>7.9484425349087005</v>
      </c>
      <c r="L199" s="561"/>
      <c r="M199" s="561">
        <v>12.728249194414609</v>
      </c>
      <c r="N199" s="666"/>
      <c r="O199" s="561">
        <v>72.287862513426433</v>
      </c>
      <c r="P199" s="561">
        <v>17.776584317937701</v>
      </c>
      <c r="Q199" s="561">
        <v>9.9355531686358756</v>
      </c>
      <c r="R199" s="558"/>
      <c r="S199" s="558">
        <v>1625</v>
      </c>
      <c r="T199" s="558">
        <v>1150</v>
      </c>
      <c r="U199" s="561">
        <v>70.769230769230774</v>
      </c>
      <c r="V199" s="559" t="s">
        <v>1867</v>
      </c>
      <c r="W199" s="665"/>
    </row>
    <row r="200" spans="1:23" s="663" customFormat="1" ht="14.25" customHeight="1" x14ac:dyDescent="0.25">
      <c r="A200" s="219"/>
      <c r="B200" s="219"/>
      <c r="C200" s="219" t="s">
        <v>1139</v>
      </c>
      <c r="D200" s="219" t="s">
        <v>1140</v>
      </c>
      <c r="E200" s="219"/>
      <c r="F200" s="219" t="s">
        <v>1141</v>
      </c>
      <c r="G200" s="219"/>
      <c r="I200" s="561">
        <v>3.6363636363636362</v>
      </c>
      <c r="J200" s="561"/>
      <c r="K200" s="561">
        <v>93.333333333333329</v>
      </c>
      <c r="L200" s="561"/>
      <c r="M200" s="561">
        <v>3.0303030303030303</v>
      </c>
      <c r="N200" s="666"/>
      <c r="O200" s="561">
        <v>81.63636363636364</v>
      </c>
      <c r="P200" s="561">
        <v>9.3333333333333339</v>
      </c>
      <c r="Q200" s="561">
        <v>9.0303030303030294</v>
      </c>
      <c r="R200" s="558"/>
      <c r="S200" s="558">
        <v>1600</v>
      </c>
      <c r="T200" s="558">
        <v>1307</v>
      </c>
      <c r="U200" s="561">
        <v>81.6875</v>
      </c>
      <c r="V200" s="559" t="s">
        <v>1868</v>
      </c>
      <c r="W200" s="665"/>
    </row>
    <row r="201" spans="1:23" s="663" customFormat="1" ht="14.25" customHeight="1" x14ac:dyDescent="0.25">
      <c r="A201" s="219"/>
      <c r="B201" s="219"/>
      <c r="C201" s="219" t="s">
        <v>1143</v>
      </c>
      <c r="D201" s="219" t="s">
        <v>1144</v>
      </c>
      <c r="E201" s="219"/>
      <c r="F201" s="219" t="s">
        <v>1145</v>
      </c>
      <c r="G201" s="219"/>
      <c r="I201" s="561">
        <v>81.24183006535948</v>
      </c>
      <c r="J201" s="561"/>
      <c r="K201" s="561">
        <v>7.9084967320261432</v>
      </c>
      <c r="L201" s="561"/>
      <c r="M201" s="561">
        <v>10.84967320261438</v>
      </c>
      <c r="N201" s="666"/>
      <c r="O201" s="561">
        <v>78.627450980392155</v>
      </c>
      <c r="P201" s="561">
        <v>14.183006535947712</v>
      </c>
      <c r="Q201" s="561">
        <v>7.18954248366013</v>
      </c>
      <c r="R201" s="558"/>
      <c r="S201" s="558">
        <v>1364</v>
      </c>
      <c r="T201" s="558">
        <v>1054</v>
      </c>
      <c r="U201" s="561">
        <v>77.272727272727266</v>
      </c>
      <c r="V201" s="559" t="s">
        <v>1869</v>
      </c>
      <c r="W201" s="665"/>
    </row>
    <row r="202" spans="1:23" s="663" customFormat="1" ht="14.25" customHeight="1" x14ac:dyDescent="0.25">
      <c r="A202" s="219"/>
      <c r="B202" s="219"/>
      <c r="C202" s="219" t="s">
        <v>1147</v>
      </c>
      <c r="D202" s="219" t="s">
        <v>1148</v>
      </c>
      <c r="E202" s="219"/>
      <c r="F202" s="219" t="s">
        <v>1149</v>
      </c>
      <c r="G202" s="219"/>
      <c r="I202" s="561">
        <v>4.5251752708731674</v>
      </c>
      <c r="J202" s="561"/>
      <c r="K202" s="561">
        <v>90.822179732313586</v>
      </c>
      <c r="L202" s="561"/>
      <c r="M202" s="561">
        <v>4.6526449968132573</v>
      </c>
      <c r="N202" s="666"/>
      <c r="O202" s="561">
        <v>78.903760356915228</v>
      </c>
      <c r="P202" s="561">
        <v>11.918419375398342</v>
      </c>
      <c r="Q202" s="561">
        <v>9.1778202676864247</v>
      </c>
      <c r="R202" s="558"/>
      <c r="S202" s="558">
        <v>1496</v>
      </c>
      <c r="T202" s="558">
        <v>1178</v>
      </c>
      <c r="U202" s="561">
        <v>78.743315508021396</v>
      </c>
      <c r="V202" s="561" t="s">
        <v>1870</v>
      </c>
      <c r="W202" s="665"/>
    </row>
    <row r="203" spans="1:23" s="663" customFormat="1" ht="14.25" customHeight="1" x14ac:dyDescent="0.25">
      <c r="A203" s="219"/>
      <c r="B203" s="219"/>
      <c r="C203" s="219" t="s">
        <v>1151</v>
      </c>
      <c r="D203" s="219" t="s">
        <v>1152</v>
      </c>
      <c r="E203" s="219"/>
      <c r="F203" s="219" t="s">
        <v>1153</v>
      </c>
      <c r="G203" s="219"/>
      <c r="H203" s="660"/>
      <c r="I203" s="561">
        <v>4.0744466800804835</v>
      </c>
      <c r="J203" s="561"/>
      <c r="K203" s="561">
        <v>92.25352112676056</v>
      </c>
      <c r="L203" s="561"/>
      <c r="M203" s="561">
        <v>3.6720321931589535</v>
      </c>
      <c r="N203" s="666"/>
      <c r="O203" s="561">
        <v>82.74647887323944</v>
      </c>
      <c r="P203" s="561">
        <v>9.5070422535211261</v>
      </c>
      <c r="Q203" s="561">
        <v>7.7464788732394361</v>
      </c>
      <c r="R203" s="558"/>
      <c r="S203" s="558">
        <v>1915</v>
      </c>
      <c r="T203" s="558">
        <v>1584</v>
      </c>
      <c r="U203" s="561">
        <v>82.715404699738897</v>
      </c>
      <c r="V203" s="559" t="s">
        <v>1871</v>
      </c>
      <c r="W203" s="665"/>
    </row>
    <row r="204" spans="1:23" s="663" customFormat="1" ht="14.25" customHeight="1" x14ac:dyDescent="0.2">
      <c r="A204" s="219"/>
      <c r="B204" s="219"/>
      <c r="C204" s="219" t="s">
        <v>1155</v>
      </c>
      <c r="D204" s="219" t="s">
        <v>1156</v>
      </c>
      <c r="E204" s="219"/>
      <c r="F204" s="219" t="s">
        <v>1157</v>
      </c>
      <c r="G204" s="219"/>
      <c r="I204" s="561">
        <v>37.449118046132973</v>
      </c>
      <c r="J204" s="561"/>
      <c r="K204" s="561">
        <v>44.233378561736771</v>
      </c>
      <c r="L204" s="561"/>
      <c r="M204" s="561">
        <v>18.317503392130259</v>
      </c>
      <c r="N204" s="666"/>
      <c r="O204" s="561">
        <v>84.531886024423343</v>
      </c>
      <c r="P204" s="561">
        <v>8.5481682496607867</v>
      </c>
      <c r="Q204" s="561">
        <v>6.9199457259158752</v>
      </c>
      <c r="R204" s="558"/>
      <c r="S204" s="558">
        <v>602</v>
      </c>
      <c r="T204" s="558">
        <v>504</v>
      </c>
      <c r="U204" s="561">
        <v>83.720930232558146</v>
      </c>
      <c r="V204" s="561" t="s">
        <v>1872</v>
      </c>
      <c r="W204" s="664"/>
    </row>
    <row r="205" spans="1:23" s="663" customFormat="1" ht="14.25" customHeight="1" x14ac:dyDescent="0.2">
      <c r="A205" s="219"/>
      <c r="B205" s="219"/>
      <c r="C205" s="219" t="s">
        <v>1159</v>
      </c>
      <c r="D205" s="219" t="s">
        <v>1160</v>
      </c>
      <c r="E205" s="219"/>
      <c r="F205" s="219" t="s">
        <v>1161</v>
      </c>
      <c r="G205" s="219"/>
      <c r="I205" s="561">
        <v>2.5290844714213456</v>
      </c>
      <c r="J205" s="561"/>
      <c r="K205" s="561">
        <v>91.654021244309561</v>
      </c>
      <c r="L205" s="561"/>
      <c r="M205" s="561">
        <v>5.8168942842690949</v>
      </c>
      <c r="N205" s="666"/>
      <c r="O205" s="561">
        <v>81.08244815376834</v>
      </c>
      <c r="P205" s="561">
        <v>9.762266059686393</v>
      </c>
      <c r="Q205" s="561">
        <v>9.1552857865452708</v>
      </c>
      <c r="R205" s="558"/>
      <c r="S205" s="558">
        <v>1862</v>
      </c>
      <c r="T205" s="558">
        <v>1500</v>
      </c>
      <c r="U205" s="561">
        <v>80.558539205155739</v>
      </c>
      <c r="V205" s="559" t="s">
        <v>1873</v>
      </c>
      <c r="W205" s="664"/>
    </row>
    <row r="206" spans="1:23" s="663" customFormat="1" ht="14.25" customHeight="1" x14ac:dyDescent="0.2">
      <c r="A206" s="219"/>
      <c r="B206" s="219"/>
      <c r="C206" s="219" t="s">
        <v>1163</v>
      </c>
      <c r="D206" s="219" t="s">
        <v>1164</v>
      </c>
      <c r="E206" s="219"/>
      <c r="F206" s="219" t="s">
        <v>1165</v>
      </c>
      <c r="G206" s="219"/>
      <c r="I206" s="561">
        <v>9.8328416912487704</v>
      </c>
      <c r="J206" s="561"/>
      <c r="K206" s="561">
        <v>81.907571288102261</v>
      </c>
      <c r="L206" s="561"/>
      <c r="M206" s="561">
        <v>8.2595870206489668</v>
      </c>
      <c r="N206" s="666"/>
      <c r="O206" s="561">
        <v>80.727630285152401</v>
      </c>
      <c r="P206" s="561">
        <v>11.111111111111111</v>
      </c>
      <c r="Q206" s="561">
        <v>8.1612586037364796</v>
      </c>
      <c r="R206" s="558"/>
      <c r="S206" s="558">
        <v>933</v>
      </c>
      <c r="T206" s="558">
        <v>743</v>
      </c>
      <c r="U206" s="561">
        <v>79.635584137191856</v>
      </c>
      <c r="V206" s="559" t="s">
        <v>1874</v>
      </c>
      <c r="W206" s="664"/>
    </row>
    <row r="207" spans="1:23" s="663" customFormat="1" ht="14.25" customHeight="1" x14ac:dyDescent="0.2">
      <c r="A207" s="219"/>
      <c r="B207" s="219"/>
      <c r="C207" s="219" t="s">
        <v>1167</v>
      </c>
      <c r="D207" s="219" t="s">
        <v>1168</v>
      </c>
      <c r="E207" s="219"/>
      <c r="F207" s="219" t="s">
        <v>1169</v>
      </c>
      <c r="G207" s="219"/>
      <c r="I207" s="561">
        <v>1.7828200972447326</v>
      </c>
      <c r="J207" s="561"/>
      <c r="K207" s="561">
        <v>94.003241491085902</v>
      </c>
      <c r="L207" s="561"/>
      <c r="M207" s="561">
        <v>4.2139384116693677</v>
      </c>
      <c r="N207" s="666"/>
      <c r="O207" s="561">
        <v>83.306320907617504</v>
      </c>
      <c r="P207" s="561">
        <v>8.9951377633711509</v>
      </c>
      <c r="Q207" s="561">
        <v>7.6985413290113449</v>
      </c>
      <c r="R207" s="558"/>
      <c r="S207" s="558">
        <v>1182</v>
      </c>
      <c r="T207" s="558">
        <v>983</v>
      </c>
      <c r="U207" s="561">
        <v>83.164128595600673</v>
      </c>
      <c r="V207" s="559" t="s">
        <v>1875</v>
      </c>
      <c r="W207" s="664"/>
    </row>
    <row r="208" spans="1:23" s="663" customFormat="1" ht="14.25" customHeight="1" x14ac:dyDescent="0.2">
      <c r="A208" s="219"/>
      <c r="B208" s="219"/>
      <c r="C208" s="219" t="s">
        <v>1171</v>
      </c>
      <c r="D208" s="219" t="s">
        <v>1172</v>
      </c>
      <c r="E208" s="219"/>
      <c r="F208" s="219" t="s">
        <v>1173</v>
      </c>
      <c r="G208" s="219"/>
      <c r="I208" s="561">
        <v>3.8435140700068633</v>
      </c>
      <c r="J208" s="561"/>
      <c r="K208" s="561">
        <v>90.665751544269042</v>
      </c>
      <c r="L208" s="561"/>
      <c r="M208" s="561">
        <v>5.4907343857240907</v>
      </c>
      <c r="N208" s="666"/>
      <c r="O208" s="561">
        <v>79.958819492107068</v>
      </c>
      <c r="P208" s="561">
        <v>10.775566231983527</v>
      </c>
      <c r="Q208" s="561">
        <v>9.2656142759094031</v>
      </c>
      <c r="R208" s="558"/>
      <c r="S208" s="558">
        <v>1377</v>
      </c>
      <c r="T208" s="558">
        <v>1103</v>
      </c>
      <c r="U208" s="561">
        <v>80.101670297748726</v>
      </c>
      <c r="V208" s="559" t="s">
        <v>1876</v>
      </c>
      <c r="W208" s="664"/>
    </row>
    <row r="209" spans="1:23" s="663" customFormat="1" ht="14.25" customHeight="1" x14ac:dyDescent="0.2">
      <c r="A209" s="219"/>
      <c r="B209" s="219"/>
      <c r="C209" s="219" t="s">
        <v>1175</v>
      </c>
      <c r="D209" s="219" t="s">
        <v>1176</v>
      </c>
      <c r="E209" s="219"/>
      <c r="F209" s="219" t="s">
        <v>1177</v>
      </c>
      <c r="G209" s="219"/>
      <c r="I209" s="561">
        <v>4.4430538172715899</v>
      </c>
      <c r="J209" s="561"/>
      <c r="K209" s="561">
        <v>89.86232790988737</v>
      </c>
      <c r="L209" s="561"/>
      <c r="M209" s="561">
        <v>5.6946182728410513</v>
      </c>
      <c r="N209" s="666"/>
      <c r="O209" s="561">
        <v>81.289111389236552</v>
      </c>
      <c r="P209" s="561">
        <v>9.8247809762202749</v>
      </c>
      <c r="Q209" s="561">
        <v>8.8861076345431798</v>
      </c>
      <c r="R209" s="558"/>
      <c r="S209" s="558">
        <v>1507</v>
      </c>
      <c r="T209" s="558">
        <v>1217</v>
      </c>
      <c r="U209" s="561">
        <v>80.756469807564699</v>
      </c>
      <c r="V209" s="559" t="s">
        <v>1877</v>
      </c>
      <c r="W209" s="664"/>
    </row>
    <row r="210" spans="1:23" s="663" customFormat="1" ht="14.25" customHeight="1" x14ac:dyDescent="0.2">
      <c r="A210" s="219"/>
      <c r="B210" s="219"/>
      <c r="C210" s="219" t="s">
        <v>1179</v>
      </c>
      <c r="D210" s="219" t="s">
        <v>1180</v>
      </c>
      <c r="E210" s="219"/>
      <c r="F210" s="219" t="s">
        <v>1181</v>
      </c>
      <c r="G210" s="219"/>
      <c r="I210" s="561">
        <v>61.895360315893392</v>
      </c>
      <c r="J210" s="561"/>
      <c r="K210" s="561">
        <v>14.610069101678183</v>
      </c>
      <c r="L210" s="561"/>
      <c r="M210" s="561">
        <v>23.49457058242843</v>
      </c>
      <c r="N210" s="666"/>
      <c r="O210" s="561">
        <v>85.883514313919051</v>
      </c>
      <c r="P210" s="561">
        <v>9.0819348469891406</v>
      </c>
      <c r="Q210" s="561">
        <v>5.034550839091807</v>
      </c>
      <c r="R210" s="558"/>
      <c r="S210" s="666">
        <v>775</v>
      </c>
      <c r="T210" s="666">
        <v>667</v>
      </c>
      <c r="U210" s="561">
        <v>86.064516129032256</v>
      </c>
      <c r="V210" s="561" t="s">
        <v>1878</v>
      </c>
      <c r="W210" s="664"/>
    </row>
    <row r="211" spans="1:23" s="663" customFormat="1" ht="14.25" customHeight="1" x14ac:dyDescent="0.2">
      <c r="A211" s="219"/>
      <c r="B211" s="219"/>
      <c r="C211" s="219" t="s">
        <v>1184</v>
      </c>
      <c r="D211" s="219" t="s">
        <v>1185</v>
      </c>
      <c r="E211" s="219"/>
      <c r="F211" s="219" t="s">
        <v>1186</v>
      </c>
      <c r="G211" s="219"/>
      <c r="I211" s="561">
        <v>2.5329280648429582</v>
      </c>
      <c r="J211" s="561"/>
      <c r="K211" s="561">
        <v>95.845997973657546</v>
      </c>
      <c r="L211" s="561"/>
      <c r="M211" s="561">
        <v>1.6210739614994936</v>
      </c>
      <c r="N211" s="666"/>
      <c r="O211" s="561">
        <v>77.912867274569393</v>
      </c>
      <c r="P211" s="561">
        <v>12.25937183383992</v>
      </c>
      <c r="Q211" s="561">
        <v>9.8277608915906782</v>
      </c>
      <c r="R211" s="558"/>
      <c r="S211" s="558">
        <v>971</v>
      </c>
      <c r="T211" s="558">
        <v>757</v>
      </c>
      <c r="U211" s="561">
        <v>77.960865087538622</v>
      </c>
      <c r="V211" s="559" t="s">
        <v>1879</v>
      </c>
      <c r="W211" s="664"/>
    </row>
    <row r="212" spans="1:23" s="663" customFormat="1" ht="14.25" customHeight="1" x14ac:dyDescent="0.2">
      <c r="A212" s="219"/>
      <c r="B212" s="219"/>
      <c r="C212" s="219" t="s">
        <v>1188</v>
      </c>
      <c r="D212" s="219" t="s">
        <v>1189</v>
      </c>
      <c r="E212" s="219"/>
      <c r="F212" s="219" t="s">
        <v>1190</v>
      </c>
      <c r="G212" s="219"/>
      <c r="I212" s="561">
        <v>3.2721468475658417</v>
      </c>
      <c r="J212" s="561"/>
      <c r="K212" s="561">
        <v>92.976855546687958</v>
      </c>
      <c r="L212" s="561"/>
      <c r="M212" s="561">
        <v>3.7509976057462091</v>
      </c>
      <c r="N212" s="666"/>
      <c r="O212" s="561">
        <v>82.841181165203508</v>
      </c>
      <c r="P212" s="561">
        <v>9.6568236233040707</v>
      </c>
      <c r="Q212" s="561">
        <v>7.5019952114924182</v>
      </c>
      <c r="R212" s="558"/>
      <c r="S212" s="558">
        <v>1206</v>
      </c>
      <c r="T212" s="558">
        <v>998</v>
      </c>
      <c r="U212" s="561">
        <v>82.752902155887227</v>
      </c>
      <c r="V212" s="559" t="s">
        <v>1880</v>
      </c>
      <c r="W212" s="664"/>
    </row>
    <row r="213" spans="1:23" s="663" customFormat="1" ht="14.25" customHeight="1" x14ac:dyDescent="0.2">
      <c r="A213" s="219"/>
      <c r="B213" s="219"/>
      <c r="C213" s="219" t="s">
        <v>1192</v>
      </c>
      <c r="D213" s="219" t="s">
        <v>1193</v>
      </c>
      <c r="E213" s="219"/>
      <c r="F213" s="219" t="s">
        <v>1194</v>
      </c>
      <c r="G213" s="219"/>
      <c r="I213" s="561">
        <v>2.2704339051463167</v>
      </c>
      <c r="J213" s="561"/>
      <c r="K213" s="561">
        <v>95.257315842583239</v>
      </c>
      <c r="L213" s="561"/>
      <c r="M213" s="561">
        <v>2.4722502522704337</v>
      </c>
      <c r="N213" s="666"/>
      <c r="O213" s="561">
        <v>80.373360242179615</v>
      </c>
      <c r="P213" s="561">
        <v>10.343087790110999</v>
      </c>
      <c r="Q213" s="561">
        <v>9.2835519677093838</v>
      </c>
      <c r="R213" s="558"/>
      <c r="S213" s="558">
        <v>1933</v>
      </c>
      <c r="T213" s="558">
        <v>1551</v>
      </c>
      <c r="U213" s="561">
        <v>80.237972064148991</v>
      </c>
      <c r="V213" s="559" t="s">
        <v>1881</v>
      </c>
      <c r="W213" s="664"/>
    </row>
    <row r="214" spans="1:23" s="663" customFormat="1" ht="14.25" customHeight="1" x14ac:dyDescent="0.2">
      <c r="A214" s="219"/>
      <c r="B214" s="219"/>
      <c r="C214" s="219" t="s">
        <v>1196</v>
      </c>
      <c r="D214" s="219" t="s">
        <v>1197</v>
      </c>
      <c r="E214" s="219"/>
      <c r="F214" s="219" t="s">
        <v>1198</v>
      </c>
      <c r="G214" s="219"/>
      <c r="I214" s="561">
        <v>3.3092659446450061</v>
      </c>
      <c r="J214" s="561"/>
      <c r="K214" s="561">
        <v>92.779783393501802</v>
      </c>
      <c r="L214" s="561"/>
      <c r="M214" s="561">
        <v>3.9109506618531888</v>
      </c>
      <c r="N214" s="666"/>
      <c r="O214" s="561">
        <v>80.505415162454881</v>
      </c>
      <c r="P214" s="561">
        <v>9.7472924187725631</v>
      </c>
      <c r="Q214" s="561">
        <v>9.7472924187725631</v>
      </c>
      <c r="R214" s="558"/>
      <c r="S214" s="558">
        <v>1597</v>
      </c>
      <c r="T214" s="558">
        <v>1287</v>
      </c>
      <c r="U214" s="561">
        <v>80.588603631809647</v>
      </c>
      <c r="V214" s="559" t="s">
        <v>1882</v>
      </c>
      <c r="W214" s="664"/>
    </row>
    <row r="215" spans="1:23" s="663" customFormat="1" ht="14.25" customHeight="1" x14ac:dyDescent="0.2">
      <c r="A215" s="219"/>
      <c r="B215" s="219"/>
      <c r="C215" s="219" t="s">
        <v>1200</v>
      </c>
      <c r="D215" s="219" t="s">
        <v>1201</v>
      </c>
      <c r="E215" s="219"/>
      <c r="F215" s="219" t="s">
        <v>1202</v>
      </c>
      <c r="G215" s="219"/>
      <c r="I215" s="561">
        <v>2.2955523672883791</v>
      </c>
      <c r="J215" s="561"/>
      <c r="K215" s="561">
        <v>94.404591104734578</v>
      </c>
      <c r="L215" s="561"/>
      <c r="M215" s="561">
        <v>3.2998565279770444</v>
      </c>
      <c r="N215" s="666"/>
      <c r="O215" s="561">
        <v>82.35294117647058</v>
      </c>
      <c r="P215" s="561">
        <v>9.3256814921090392</v>
      </c>
      <c r="Q215" s="561">
        <v>8.3213773314203721</v>
      </c>
      <c r="R215" s="558"/>
      <c r="S215" s="558">
        <v>674</v>
      </c>
      <c r="T215" s="558">
        <v>553</v>
      </c>
      <c r="U215" s="561">
        <v>82.047477744807111</v>
      </c>
      <c r="V215" s="559" t="s">
        <v>1883</v>
      </c>
      <c r="W215" s="664"/>
    </row>
    <row r="216" spans="1:23" s="660" customFormat="1" ht="14.25" customHeight="1" x14ac:dyDescent="0.25">
      <c r="A216" s="219"/>
      <c r="B216" s="219"/>
      <c r="C216" s="219" t="s">
        <v>1204</v>
      </c>
      <c r="D216" s="219" t="s">
        <v>1205</v>
      </c>
      <c r="E216" s="219"/>
      <c r="F216" s="219" t="s">
        <v>1206</v>
      </c>
      <c r="G216" s="219"/>
      <c r="H216" s="663"/>
      <c r="I216" s="561">
        <v>7.9380445304937082</v>
      </c>
      <c r="J216" s="561"/>
      <c r="K216" s="561">
        <v>88.625363020329146</v>
      </c>
      <c r="L216" s="561"/>
      <c r="M216" s="561">
        <v>3.4365924491771538</v>
      </c>
      <c r="N216" s="666"/>
      <c r="O216" s="561">
        <v>83.155856727976769</v>
      </c>
      <c r="P216" s="561">
        <v>8.5188770571151977</v>
      </c>
      <c r="Q216" s="561">
        <v>8.3252662149080354</v>
      </c>
      <c r="R216" s="558"/>
      <c r="S216" s="558">
        <v>1995</v>
      </c>
      <c r="T216" s="558">
        <v>1655</v>
      </c>
      <c r="U216" s="561">
        <v>82.957393483709268</v>
      </c>
      <c r="V216" s="559" t="s">
        <v>1884</v>
      </c>
      <c r="W216" s="662"/>
    </row>
    <row r="217" spans="1:23" s="663" customFormat="1" ht="14.25" customHeight="1" x14ac:dyDescent="0.2">
      <c r="A217" s="219"/>
      <c r="B217" s="219"/>
      <c r="C217" s="219" t="s">
        <v>1208</v>
      </c>
      <c r="D217" s="219" t="s">
        <v>1209</v>
      </c>
      <c r="E217" s="219"/>
      <c r="F217" s="219" t="s">
        <v>1210</v>
      </c>
      <c r="G217" s="219"/>
      <c r="I217" s="561">
        <v>9.6671949286846282</v>
      </c>
      <c r="J217" s="561"/>
      <c r="K217" s="561">
        <v>87.585842577918655</v>
      </c>
      <c r="L217" s="561"/>
      <c r="M217" s="561">
        <v>2.7469624933967247</v>
      </c>
      <c r="N217" s="666"/>
      <c r="O217" s="561">
        <v>83.306920232435289</v>
      </c>
      <c r="P217" s="561">
        <v>8.5578446909667196</v>
      </c>
      <c r="Q217" s="561">
        <v>8.1352350765979917</v>
      </c>
      <c r="R217" s="558"/>
      <c r="S217" s="558">
        <v>1841</v>
      </c>
      <c r="T217" s="558">
        <v>1535</v>
      </c>
      <c r="U217" s="561">
        <v>83.378598587724056</v>
      </c>
      <c r="V217" s="559" t="s">
        <v>1885</v>
      </c>
      <c r="W217" s="664"/>
    </row>
    <row r="218" spans="1:23" s="663" customFormat="1" ht="14.25" customHeight="1" x14ac:dyDescent="0.2">
      <c r="A218" s="219"/>
      <c r="B218" s="219"/>
      <c r="C218" s="219" t="s">
        <v>1212</v>
      </c>
      <c r="D218" s="219" t="s">
        <v>1213</v>
      </c>
      <c r="E218" s="219"/>
      <c r="F218" s="219" t="s">
        <v>1214</v>
      </c>
      <c r="G218" s="219"/>
      <c r="I218" s="561">
        <v>23.29059829059829</v>
      </c>
      <c r="J218" s="561"/>
      <c r="K218" s="561">
        <v>71.367521367521363</v>
      </c>
      <c r="L218" s="561"/>
      <c r="M218" s="561">
        <v>5.3418803418803416</v>
      </c>
      <c r="N218" s="666"/>
      <c r="O218" s="561">
        <v>82.799145299145295</v>
      </c>
      <c r="P218" s="561">
        <v>9.0811965811965809</v>
      </c>
      <c r="Q218" s="561">
        <v>8.1196581196581192</v>
      </c>
      <c r="R218" s="558"/>
      <c r="S218" s="558">
        <v>886</v>
      </c>
      <c r="T218" s="558">
        <v>737</v>
      </c>
      <c r="U218" s="561">
        <v>83.182844243792317</v>
      </c>
      <c r="V218" s="559" t="s">
        <v>1886</v>
      </c>
      <c r="W218" s="664"/>
    </row>
    <row r="219" spans="1:23" s="663" customFormat="1" ht="14.25" customHeight="1" x14ac:dyDescent="0.2">
      <c r="A219" s="219"/>
      <c r="B219" s="219"/>
      <c r="C219" s="219" t="s">
        <v>1216</v>
      </c>
      <c r="D219" s="219" t="s">
        <v>1217</v>
      </c>
      <c r="E219" s="219"/>
      <c r="F219" s="219" t="s">
        <v>1218</v>
      </c>
      <c r="G219" s="219"/>
      <c r="I219" s="561">
        <v>30.998248686514884</v>
      </c>
      <c r="J219" s="561"/>
      <c r="K219" s="561">
        <v>61.996497373029769</v>
      </c>
      <c r="L219" s="561"/>
      <c r="M219" s="561">
        <v>7.0052539404553418</v>
      </c>
      <c r="N219" s="666"/>
      <c r="O219" s="561">
        <v>83.537653239929938</v>
      </c>
      <c r="P219" s="561">
        <v>6.1295971978984243</v>
      </c>
      <c r="Q219" s="561">
        <v>10.332749562171628</v>
      </c>
      <c r="R219" s="558"/>
      <c r="S219" s="558">
        <v>531</v>
      </c>
      <c r="T219" s="558">
        <v>441</v>
      </c>
      <c r="U219" s="561">
        <v>83.050847457627114</v>
      </c>
      <c r="V219" s="559" t="s">
        <v>1887</v>
      </c>
      <c r="W219" s="664"/>
    </row>
    <row r="220" spans="1:23" s="663" customFormat="1" ht="14.25" customHeight="1" x14ac:dyDescent="0.2">
      <c r="A220" s="219"/>
      <c r="B220" s="219"/>
      <c r="C220" s="219" t="s">
        <v>1220</v>
      </c>
      <c r="D220" s="219" t="s">
        <v>1221</v>
      </c>
      <c r="E220" s="219"/>
      <c r="F220" s="219" t="s">
        <v>1222</v>
      </c>
      <c r="G220" s="219"/>
      <c r="I220" s="561">
        <v>9.6548507462686555</v>
      </c>
      <c r="J220" s="561"/>
      <c r="K220" s="561">
        <v>86.520522388059703</v>
      </c>
      <c r="L220" s="561"/>
      <c r="M220" s="561">
        <v>3.8246268656716418</v>
      </c>
      <c r="N220" s="666"/>
      <c r="O220" s="561">
        <v>83.675373134328353</v>
      </c>
      <c r="P220" s="561">
        <v>9.4216417910447756</v>
      </c>
      <c r="Q220" s="561">
        <v>6.9029850746268657</v>
      </c>
      <c r="R220" s="558"/>
      <c r="S220" s="558">
        <v>2062</v>
      </c>
      <c r="T220" s="558">
        <v>1721</v>
      </c>
      <c r="U220" s="561">
        <v>83.462657613967011</v>
      </c>
      <c r="V220" s="559" t="s">
        <v>1888</v>
      </c>
      <c r="W220" s="664"/>
    </row>
    <row r="221" spans="1:23" s="663" customFormat="1" ht="14.25" customHeight="1" x14ac:dyDescent="0.2">
      <c r="A221" s="219"/>
      <c r="B221" s="219"/>
      <c r="C221" s="219" t="s">
        <v>1224</v>
      </c>
      <c r="D221" s="219" t="s">
        <v>1225</v>
      </c>
      <c r="E221" s="219"/>
      <c r="F221" s="219" t="s">
        <v>1226</v>
      </c>
      <c r="G221" s="219"/>
      <c r="I221" s="561">
        <v>22.397891963109355</v>
      </c>
      <c r="J221" s="561"/>
      <c r="K221" s="561">
        <v>74.703557312252968</v>
      </c>
      <c r="L221" s="561"/>
      <c r="M221" s="561">
        <v>2.8985507246376812</v>
      </c>
      <c r="N221" s="666"/>
      <c r="O221" s="561">
        <v>84.321475625823453</v>
      </c>
      <c r="P221" s="561">
        <v>8.4321475625823457</v>
      </c>
      <c r="Q221" s="561">
        <v>7.2463768115942031</v>
      </c>
      <c r="R221" s="558"/>
      <c r="S221" s="558">
        <v>737</v>
      </c>
      <c r="T221" s="558">
        <v>619</v>
      </c>
      <c r="U221" s="561">
        <v>83.989145183175026</v>
      </c>
      <c r="V221" s="559" t="s">
        <v>1889</v>
      </c>
      <c r="W221" s="664"/>
    </row>
    <row r="222" spans="1:23" s="663" customFormat="1" ht="14.25" customHeight="1" x14ac:dyDescent="0.2">
      <c r="A222" s="219"/>
      <c r="B222" s="219"/>
      <c r="C222" s="219" t="s">
        <v>1228</v>
      </c>
      <c r="D222" s="219" t="s">
        <v>1229</v>
      </c>
      <c r="E222" s="219"/>
      <c r="F222" s="219" t="s">
        <v>1230</v>
      </c>
      <c r="G222" s="219"/>
      <c r="I222" s="561">
        <v>25.657894736842106</v>
      </c>
      <c r="J222" s="561"/>
      <c r="K222" s="561">
        <v>66.25</v>
      </c>
      <c r="L222" s="561"/>
      <c r="M222" s="561">
        <v>8.0921052631578956</v>
      </c>
      <c r="N222" s="666"/>
      <c r="O222" s="561">
        <v>81.64473684210526</v>
      </c>
      <c r="P222" s="561">
        <v>10.657894736842104</v>
      </c>
      <c r="Q222" s="561">
        <v>7.6973684210526319</v>
      </c>
      <c r="R222" s="558"/>
      <c r="S222" s="558">
        <v>1397</v>
      </c>
      <c r="T222" s="558">
        <v>1134</v>
      </c>
      <c r="U222" s="561">
        <v>81.173944166070157</v>
      </c>
      <c r="V222" s="559" t="s">
        <v>1890</v>
      </c>
      <c r="W222" s="664"/>
    </row>
    <row r="223" spans="1:23" s="663" customFormat="1" ht="14.25" customHeight="1" x14ac:dyDescent="0.2">
      <c r="A223" s="219"/>
      <c r="B223" s="219"/>
      <c r="C223" s="219"/>
      <c r="D223" s="219"/>
      <c r="E223" s="219"/>
      <c r="F223" s="219"/>
      <c r="G223" s="219"/>
      <c r="I223" s="561"/>
      <c r="J223" s="561"/>
      <c r="K223" s="561"/>
      <c r="L223" s="561"/>
      <c r="M223" s="561"/>
      <c r="N223" s="666"/>
      <c r="O223" s="561"/>
      <c r="P223" s="561"/>
      <c r="Q223" s="561"/>
      <c r="R223" s="558"/>
      <c r="S223" s="558"/>
      <c r="T223" s="558"/>
      <c r="U223" s="561"/>
      <c r="V223" s="559"/>
      <c r="W223" s="664"/>
    </row>
    <row r="224" spans="1:23" s="663" customFormat="1" ht="14.25" customHeight="1" x14ac:dyDescent="0.25">
      <c r="A224" s="659"/>
      <c r="B224" s="659"/>
      <c r="C224" s="659" t="s">
        <v>1232</v>
      </c>
      <c r="D224" s="659" t="s">
        <v>1233</v>
      </c>
      <c r="E224" s="659" t="s">
        <v>1234</v>
      </c>
      <c r="F224" s="659"/>
      <c r="G224" s="659"/>
      <c r="I224" s="554">
        <v>24.450951683748169</v>
      </c>
      <c r="J224" s="554"/>
      <c r="K224" s="554">
        <v>73.539938181226617</v>
      </c>
      <c r="L224" s="554"/>
      <c r="M224" s="554">
        <v>2.0091101350252156</v>
      </c>
      <c r="N224" s="661"/>
      <c r="O224" s="554">
        <v>78.477306002928259</v>
      </c>
      <c r="P224" s="554">
        <v>12.285125535491566</v>
      </c>
      <c r="Q224" s="554">
        <v>9.2375684615801745</v>
      </c>
      <c r="R224" s="550"/>
      <c r="S224" s="550">
        <v>36141</v>
      </c>
      <c r="T224" s="550">
        <v>28304</v>
      </c>
      <c r="U224" s="554">
        <v>78.315486566503409</v>
      </c>
      <c r="V224" s="552" t="s">
        <v>1891</v>
      </c>
      <c r="W224" s="664"/>
    </row>
    <row r="225" spans="1:23" s="663" customFormat="1" ht="14.25" customHeight="1" x14ac:dyDescent="0.2">
      <c r="A225" s="219"/>
      <c r="B225" s="219"/>
      <c r="C225" s="219"/>
      <c r="D225" s="219"/>
      <c r="E225" s="219"/>
      <c r="F225" s="219"/>
      <c r="G225" s="219"/>
      <c r="I225" s="561"/>
      <c r="J225" s="561"/>
      <c r="K225" s="561"/>
      <c r="L225" s="561"/>
      <c r="M225" s="561"/>
      <c r="N225" s="666"/>
      <c r="O225" s="561"/>
      <c r="P225" s="561"/>
      <c r="Q225" s="561"/>
      <c r="R225" s="558"/>
      <c r="S225" s="558"/>
      <c r="T225" s="558"/>
      <c r="U225" s="561"/>
      <c r="V225" s="559"/>
    </row>
    <row r="226" spans="1:23" s="219" customFormat="1" ht="14.25" customHeight="1" x14ac:dyDescent="0.2">
      <c r="C226" s="219" t="s">
        <v>1236</v>
      </c>
      <c r="D226" s="219" t="s">
        <v>1237</v>
      </c>
      <c r="E226" s="219" t="s">
        <v>1238</v>
      </c>
      <c r="I226" s="561">
        <v>44.637178375252958</v>
      </c>
      <c r="J226" s="561"/>
      <c r="K226" s="561">
        <v>53.396935530500144</v>
      </c>
      <c r="L226" s="561"/>
      <c r="M226" s="561">
        <v>1.9658860942468923</v>
      </c>
      <c r="N226" s="666"/>
      <c r="O226" s="561">
        <v>78.115062156692687</v>
      </c>
      <c r="P226" s="561">
        <v>11.939867013587742</v>
      </c>
      <c r="Q226" s="561">
        <v>9.9450708297195725</v>
      </c>
      <c r="R226" s="558"/>
      <c r="S226" s="558">
        <v>3391</v>
      </c>
      <c r="T226" s="558">
        <v>2647</v>
      </c>
      <c r="U226" s="561">
        <v>78.059569448540259</v>
      </c>
      <c r="V226" s="559" t="s">
        <v>1892</v>
      </c>
    </row>
    <row r="227" spans="1:23" s="591" customFormat="1" ht="14.25" customHeight="1" x14ac:dyDescent="0.2">
      <c r="A227" s="219"/>
      <c r="B227" s="219"/>
      <c r="C227" s="219" t="s">
        <v>1240</v>
      </c>
      <c r="D227" s="219" t="s">
        <v>1241</v>
      </c>
      <c r="E227" s="219"/>
      <c r="F227" s="219" t="s">
        <v>1242</v>
      </c>
      <c r="G227" s="219"/>
      <c r="I227" s="561">
        <v>50.123456790123456</v>
      </c>
      <c r="J227" s="561"/>
      <c r="K227" s="561">
        <v>48.395061728395063</v>
      </c>
      <c r="L227" s="561"/>
      <c r="M227" s="561">
        <v>1.4814814814814816</v>
      </c>
      <c r="N227" s="666"/>
      <c r="O227" s="561">
        <v>76.296296296296291</v>
      </c>
      <c r="P227" s="561">
        <v>14.074074074074074</v>
      </c>
      <c r="Q227" s="561">
        <v>9.6296296296296298</v>
      </c>
      <c r="R227" s="558"/>
      <c r="S227" s="558">
        <v>399</v>
      </c>
      <c r="T227" s="558">
        <v>303</v>
      </c>
      <c r="U227" s="561">
        <v>75.939849624060145</v>
      </c>
      <c r="V227" s="559" t="s">
        <v>1893</v>
      </c>
      <c r="W227" s="668"/>
    </row>
    <row r="228" spans="1:23" s="591" customFormat="1" ht="14.25" customHeight="1" x14ac:dyDescent="0.2">
      <c r="A228" s="219"/>
      <c r="B228" s="219"/>
      <c r="C228" s="219" t="s">
        <v>1243</v>
      </c>
      <c r="D228" s="219" t="s">
        <v>1244</v>
      </c>
      <c r="E228" s="219"/>
      <c r="F228" s="219" t="s">
        <v>1245</v>
      </c>
      <c r="G228" s="219"/>
      <c r="I228" s="561">
        <v>93.021472392638032</v>
      </c>
      <c r="J228" s="561"/>
      <c r="K228" s="561">
        <v>3.5276073619631898</v>
      </c>
      <c r="L228" s="561"/>
      <c r="M228" s="561">
        <v>3.4509202453987733</v>
      </c>
      <c r="N228" s="666"/>
      <c r="O228" s="561">
        <v>72.469325153374228</v>
      </c>
      <c r="P228" s="561">
        <v>14.723926380368098</v>
      </c>
      <c r="Q228" s="561">
        <v>12.80674846625767</v>
      </c>
      <c r="R228" s="558"/>
      <c r="S228" s="558">
        <v>1259</v>
      </c>
      <c r="T228" s="558">
        <v>907</v>
      </c>
      <c r="U228" s="561">
        <v>72.041302621127883</v>
      </c>
      <c r="V228" s="559" t="s">
        <v>1894</v>
      </c>
      <c r="W228" s="668"/>
    </row>
    <row r="229" spans="1:23" s="591" customFormat="1" ht="14.25" customHeight="1" x14ac:dyDescent="0.2">
      <c r="A229" s="219"/>
      <c r="B229" s="219"/>
      <c r="C229" s="219" t="s">
        <v>1247</v>
      </c>
      <c r="D229" s="219" t="s">
        <v>1248</v>
      </c>
      <c r="E229" s="219"/>
      <c r="F229" s="219" t="s">
        <v>1249</v>
      </c>
      <c r="G229" s="219"/>
      <c r="I229" s="561">
        <v>0.81967213114754101</v>
      </c>
      <c r="J229" s="561"/>
      <c r="K229" s="561">
        <v>98.497267759562845</v>
      </c>
      <c r="L229" s="561"/>
      <c r="M229" s="561">
        <v>0.68306010928961747</v>
      </c>
      <c r="N229" s="666"/>
      <c r="O229" s="561">
        <v>87.841530054644807</v>
      </c>
      <c r="P229" s="561">
        <v>6.6939890710382519</v>
      </c>
      <c r="Q229" s="561">
        <v>5.4644808743169397</v>
      </c>
      <c r="R229" s="558"/>
      <c r="S229" s="558">
        <v>727</v>
      </c>
      <c r="T229" s="558">
        <v>640</v>
      </c>
      <c r="U229" s="561">
        <v>88.033012379642358</v>
      </c>
      <c r="V229" s="559" t="s">
        <v>1895</v>
      </c>
      <c r="W229" s="668"/>
    </row>
    <row r="230" spans="1:23" s="591" customFormat="1" ht="14.25" customHeight="1" x14ac:dyDescent="0.2">
      <c r="A230" s="219"/>
      <c r="B230" s="219"/>
      <c r="C230" s="219" t="s">
        <v>1251</v>
      </c>
      <c r="D230" s="219" t="s">
        <v>1252</v>
      </c>
      <c r="E230" s="219"/>
      <c r="F230" s="219" t="s">
        <v>1253</v>
      </c>
      <c r="G230" s="219"/>
      <c r="I230" s="561">
        <v>11.984282907662083</v>
      </c>
      <c r="J230" s="561"/>
      <c r="K230" s="561">
        <v>86.83693516699411</v>
      </c>
      <c r="L230" s="561"/>
      <c r="M230" s="561">
        <v>1.1787819253438114</v>
      </c>
      <c r="N230" s="666"/>
      <c r="O230" s="561">
        <v>79.076620825147344</v>
      </c>
      <c r="P230" s="561">
        <v>11.296660117878192</v>
      </c>
      <c r="Q230" s="561">
        <v>9.6267190569744603</v>
      </c>
      <c r="R230" s="558"/>
      <c r="S230" s="558">
        <v>1006</v>
      </c>
      <c r="T230" s="558">
        <v>797</v>
      </c>
      <c r="U230" s="561">
        <v>79.22465208747515</v>
      </c>
      <c r="V230" s="559" t="s">
        <v>1896</v>
      </c>
      <c r="W230" s="668"/>
    </row>
    <row r="231" spans="1:23" s="591" customFormat="1" ht="14.25" customHeight="1" x14ac:dyDescent="0.2">
      <c r="A231" s="219"/>
      <c r="B231" s="219"/>
      <c r="C231" s="219"/>
      <c r="D231" s="219"/>
      <c r="E231" s="219"/>
      <c r="F231" s="219"/>
      <c r="G231" s="219"/>
      <c r="I231" s="561"/>
      <c r="J231" s="561"/>
      <c r="K231" s="561"/>
      <c r="L231" s="561"/>
      <c r="M231" s="561"/>
      <c r="N231" s="666"/>
      <c r="O231" s="561"/>
      <c r="P231" s="561"/>
      <c r="Q231" s="561"/>
      <c r="R231" s="558"/>
      <c r="S231" s="558"/>
      <c r="T231" s="558"/>
      <c r="U231" s="561"/>
      <c r="V231" s="559"/>
      <c r="W231" s="668"/>
    </row>
    <row r="232" spans="1:23" s="591" customFormat="1" ht="14.25" customHeight="1" x14ac:dyDescent="0.2">
      <c r="A232" s="219"/>
      <c r="B232" s="219"/>
      <c r="C232" s="219" t="s">
        <v>1255</v>
      </c>
      <c r="D232" s="219" t="s">
        <v>1256</v>
      </c>
      <c r="E232" s="219" t="s">
        <v>1257</v>
      </c>
      <c r="F232" s="219"/>
      <c r="G232" s="219"/>
      <c r="I232" s="561">
        <v>45.508100147275407</v>
      </c>
      <c r="J232" s="561"/>
      <c r="K232" s="561">
        <v>53.34315169366716</v>
      </c>
      <c r="L232" s="561"/>
      <c r="M232" s="561">
        <v>1.1487481590574375</v>
      </c>
      <c r="N232" s="666"/>
      <c r="O232" s="561">
        <v>77.820324005891024</v>
      </c>
      <c r="P232" s="561">
        <v>12.076583210603829</v>
      </c>
      <c r="Q232" s="561">
        <v>10.103092783505154</v>
      </c>
      <c r="R232" s="558"/>
      <c r="S232" s="558">
        <v>3356</v>
      </c>
      <c r="T232" s="558">
        <v>2605</v>
      </c>
      <c r="U232" s="561">
        <v>77.622169249106079</v>
      </c>
      <c r="V232" s="559" t="s">
        <v>1897</v>
      </c>
      <c r="W232" s="668"/>
    </row>
    <row r="233" spans="1:23" s="591" customFormat="1" ht="14.25" customHeight="1" x14ac:dyDescent="0.2">
      <c r="A233" s="219"/>
      <c r="B233" s="219"/>
      <c r="C233" s="219" t="s">
        <v>1259</v>
      </c>
      <c r="D233" s="219" t="s">
        <v>1260</v>
      </c>
      <c r="E233" s="219"/>
      <c r="F233" s="219" t="s">
        <v>1261</v>
      </c>
      <c r="G233" s="219"/>
      <c r="I233" s="561">
        <v>51.721714687280397</v>
      </c>
      <c r="J233" s="561"/>
      <c r="K233" s="561">
        <v>47.505270555165147</v>
      </c>
      <c r="L233" s="561"/>
      <c r="M233" s="561">
        <v>0.77301475755446236</v>
      </c>
      <c r="N233" s="666"/>
      <c r="O233" s="561">
        <v>79.761068165846808</v>
      </c>
      <c r="P233" s="561">
        <v>12.227687983134224</v>
      </c>
      <c r="Q233" s="561">
        <v>8.0112438510189747</v>
      </c>
      <c r="R233" s="558"/>
      <c r="S233" s="558">
        <v>1412</v>
      </c>
      <c r="T233" s="558">
        <v>1124</v>
      </c>
      <c r="U233" s="561">
        <v>79.603399433427754</v>
      </c>
      <c r="V233" s="559" t="s">
        <v>1898</v>
      </c>
      <c r="W233" s="668"/>
    </row>
    <row r="234" spans="1:23" s="591" customFormat="1" ht="14.25" customHeight="1" x14ac:dyDescent="0.2">
      <c r="A234" s="219"/>
      <c r="B234" s="219"/>
      <c r="C234" s="219" t="s">
        <v>1263</v>
      </c>
      <c r="D234" s="219" t="s">
        <v>1264</v>
      </c>
      <c r="E234" s="219"/>
      <c r="F234" s="219" t="s">
        <v>1265</v>
      </c>
      <c r="G234" s="219"/>
      <c r="I234" s="561">
        <v>29.539295392953928</v>
      </c>
      <c r="J234" s="561"/>
      <c r="K234" s="561">
        <v>68.834688346883468</v>
      </c>
      <c r="L234" s="561"/>
      <c r="M234" s="561">
        <v>1.6260162601626018</v>
      </c>
      <c r="N234" s="666"/>
      <c r="O234" s="561">
        <v>75.33875338753387</v>
      </c>
      <c r="P234" s="561">
        <v>10.840108401084011</v>
      </c>
      <c r="Q234" s="561">
        <v>13.821138211382115</v>
      </c>
      <c r="R234" s="558"/>
      <c r="S234" s="558">
        <v>363</v>
      </c>
      <c r="T234" s="558">
        <v>272</v>
      </c>
      <c r="U234" s="561">
        <v>74.931129476584019</v>
      </c>
      <c r="V234" s="559" t="s">
        <v>1899</v>
      </c>
      <c r="W234" s="668"/>
    </row>
    <row r="235" spans="1:23" s="591" customFormat="1" ht="14.25" customHeight="1" x14ac:dyDescent="0.2">
      <c r="A235" s="219"/>
      <c r="B235" s="219"/>
      <c r="C235" s="219" t="s">
        <v>1267</v>
      </c>
      <c r="D235" s="219" t="s">
        <v>1268</v>
      </c>
      <c r="E235" s="219"/>
      <c r="F235" s="219" t="s">
        <v>1269</v>
      </c>
      <c r="G235" s="219"/>
      <c r="I235" s="561">
        <v>47.328244274809158</v>
      </c>
      <c r="J235" s="561"/>
      <c r="K235" s="561">
        <v>51.622137404580151</v>
      </c>
      <c r="L235" s="561"/>
      <c r="M235" s="561">
        <v>1.0496183206106871</v>
      </c>
      <c r="N235" s="666"/>
      <c r="O235" s="561">
        <v>76.431297709923669</v>
      </c>
      <c r="P235" s="561">
        <v>12.213740458015266</v>
      </c>
      <c r="Q235" s="561">
        <v>11.354961832061068</v>
      </c>
      <c r="R235" s="558"/>
      <c r="S235" s="558">
        <v>1037</v>
      </c>
      <c r="T235" s="558">
        <v>792</v>
      </c>
      <c r="U235" s="561">
        <v>76.374156219865</v>
      </c>
      <c r="V235" s="559" t="s">
        <v>1900</v>
      </c>
      <c r="W235" s="668"/>
    </row>
    <row r="236" spans="1:23" s="591" customFormat="1" ht="14.25" customHeight="1" x14ac:dyDescent="0.2">
      <c r="A236" s="219"/>
      <c r="B236" s="219"/>
      <c r="C236" s="219" t="s">
        <v>1271</v>
      </c>
      <c r="D236" s="219" t="s">
        <v>1272</v>
      </c>
      <c r="E236" s="219"/>
      <c r="F236" s="219" t="s">
        <v>1273</v>
      </c>
      <c r="G236" s="219"/>
      <c r="I236" s="561">
        <v>36.756756756756758</v>
      </c>
      <c r="J236" s="561"/>
      <c r="K236" s="561">
        <v>61.261261261261254</v>
      </c>
      <c r="L236" s="561"/>
      <c r="M236" s="561">
        <v>1.9819819819819819</v>
      </c>
      <c r="N236" s="666"/>
      <c r="O236" s="561">
        <v>77.117117117117118</v>
      </c>
      <c r="P236" s="561">
        <v>12.252252252252251</v>
      </c>
      <c r="Q236" s="561">
        <v>10.63063063063063</v>
      </c>
      <c r="R236" s="558"/>
      <c r="S236" s="558">
        <v>544</v>
      </c>
      <c r="T236" s="558">
        <v>417</v>
      </c>
      <c r="U236" s="561">
        <v>76.654411764705884</v>
      </c>
      <c r="V236" s="559" t="s">
        <v>1901</v>
      </c>
      <c r="W236" s="668"/>
    </row>
    <row r="237" spans="1:23" s="591" customFormat="1" ht="14.25" customHeight="1" x14ac:dyDescent="0.2">
      <c r="A237" s="219"/>
      <c r="B237" s="219"/>
      <c r="C237" s="219"/>
      <c r="D237" s="219"/>
      <c r="E237" s="219"/>
      <c r="F237" s="219"/>
      <c r="G237" s="219"/>
      <c r="I237" s="561"/>
      <c r="J237" s="561"/>
      <c r="K237" s="561"/>
      <c r="L237" s="561"/>
      <c r="M237" s="561"/>
      <c r="N237" s="666"/>
      <c r="O237" s="561"/>
      <c r="P237" s="561"/>
      <c r="Q237" s="561"/>
      <c r="R237" s="558"/>
      <c r="S237" s="558"/>
      <c r="T237" s="558"/>
      <c r="U237" s="561"/>
      <c r="V237" s="559"/>
      <c r="W237" s="668"/>
    </row>
    <row r="238" spans="1:23" s="591" customFormat="1" ht="14.25" customHeight="1" x14ac:dyDescent="0.2">
      <c r="A238" s="219"/>
      <c r="B238" s="219"/>
      <c r="C238" s="219" t="s">
        <v>1275</v>
      </c>
      <c r="D238" s="219" t="s">
        <v>1276</v>
      </c>
      <c r="E238" s="219" t="s">
        <v>1277</v>
      </c>
      <c r="F238" s="219"/>
      <c r="G238" s="219"/>
      <c r="I238" s="561">
        <v>75.947067981318099</v>
      </c>
      <c r="J238" s="561"/>
      <c r="K238" s="561">
        <v>22.833419823559939</v>
      </c>
      <c r="L238" s="561"/>
      <c r="M238" s="561">
        <v>1.2195121951219512</v>
      </c>
      <c r="N238" s="666"/>
      <c r="O238" s="561">
        <v>73.767514270887389</v>
      </c>
      <c r="P238" s="561">
        <v>17.747794499221587</v>
      </c>
      <c r="Q238" s="561">
        <v>8.4846912298910233</v>
      </c>
      <c r="R238" s="558"/>
      <c r="S238" s="558">
        <v>3807</v>
      </c>
      <c r="T238" s="558">
        <v>2802</v>
      </c>
      <c r="U238" s="561">
        <v>73.601260835303378</v>
      </c>
      <c r="V238" s="559" t="s">
        <v>1902</v>
      </c>
      <c r="W238" s="668"/>
    </row>
    <row r="239" spans="1:23" s="591" customFormat="1" ht="14.25" customHeight="1" x14ac:dyDescent="0.2">
      <c r="A239" s="219"/>
      <c r="B239" s="219"/>
      <c r="C239" s="219" t="s">
        <v>1279</v>
      </c>
      <c r="D239" s="219" t="s">
        <v>1280</v>
      </c>
      <c r="E239" s="219"/>
      <c r="F239" s="219" t="s">
        <v>1281</v>
      </c>
      <c r="G239" s="219"/>
      <c r="I239" s="561">
        <v>84.065460809646851</v>
      </c>
      <c r="J239" s="561"/>
      <c r="K239" s="561">
        <v>14.642549526270457</v>
      </c>
      <c r="L239" s="561"/>
      <c r="M239" s="561">
        <v>1.2919896640826873</v>
      </c>
      <c r="N239" s="666"/>
      <c r="O239" s="561">
        <v>72.351421188630496</v>
      </c>
      <c r="P239" s="561">
        <v>16.881998277347115</v>
      </c>
      <c r="Q239" s="561">
        <v>10.766580534022395</v>
      </c>
      <c r="R239" s="558"/>
      <c r="S239" s="558">
        <v>1146</v>
      </c>
      <c r="T239" s="558">
        <v>827</v>
      </c>
      <c r="U239" s="561">
        <v>72.164048865619549</v>
      </c>
      <c r="V239" s="559" t="s">
        <v>1903</v>
      </c>
      <c r="W239" s="668"/>
    </row>
    <row r="240" spans="1:23" s="591" customFormat="1" ht="14.25" customHeight="1" x14ac:dyDescent="0.2">
      <c r="A240" s="219"/>
      <c r="B240" s="219"/>
      <c r="C240" s="219" t="s">
        <v>1283</v>
      </c>
      <c r="D240" s="219" t="s">
        <v>1284</v>
      </c>
      <c r="E240" s="219"/>
      <c r="F240" s="219" t="s">
        <v>1285</v>
      </c>
      <c r="G240" s="219"/>
      <c r="I240" s="561">
        <v>91.504605936540429</v>
      </c>
      <c r="J240" s="561"/>
      <c r="K240" s="561">
        <v>7.0112589559877172</v>
      </c>
      <c r="L240" s="561"/>
      <c r="M240" s="561">
        <v>1.4841351074718525</v>
      </c>
      <c r="N240" s="666"/>
      <c r="O240" s="561">
        <v>72.773797338792221</v>
      </c>
      <c r="P240" s="561">
        <v>20.573183213920164</v>
      </c>
      <c r="Q240" s="561">
        <v>6.6530194472876154</v>
      </c>
      <c r="R240" s="558"/>
      <c r="S240" s="558">
        <v>1925</v>
      </c>
      <c r="T240" s="558">
        <v>1397</v>
      </c>
      <c r="U240" s="561">
        <v>72.571428571428569</v>
      </c>
      <c r="V240" s="559" t="s">
        <v>1904</v>
      </c>
      <c r="W240" s="668"/>
    </row>
    <row r="241" spans="1:23" s="591" customFormat="1" ht="14.25" customHeight="1" x14ac:dyDescent="0.2">
      <c r="A241" s="219"/>
      <c r="B241" s="219"/>
      <c r="C241" s="219" t="s">
        <v>1287</v>
      </c>
      <c r="D241" s="219" t="s">
        <v>1288</v>
      </c>
      <c r="E241" s="219"/>
      <c r="F241" s="219" t="s">
        <v>1289</v>
      </c>
      <c r="G241" s="219"/>
      <c r="I241" s="561">
        <v>22.056833558863328</v>
      </c>
      <c r="J241" s="561"/>
      <c r="K241" s="561">
        <v>77.537212449255748</v>
      </c>
      <c r="L241" s="561"/>
      <c r="M241" s="561">
        <v>0.40595399188092013</v>
      </c>
      <c r="N241" s="666"/>
      <c r="O241" s="561">
        <v>78.619756427604869</v>
      </c>
      <c r="P241" s="561">
        <v>11.637347767253045</v>
      </c>
      <c r="Q241" s="561">
        <v>9.7428958051420835</v>
      </c>
      <c r="R241" s="558"/>
      <c r="S241" s="558">
        <v>736</v>
      </c>
      <c r="T241" s="558">
        <v>578</v>
      </c>
      <c r="U241" s="561">
        <v>78.532608695652172</v>
      </c>
      <c r="V241" s="559" t="s">
        <v>1905</v>
      </c>
      <c r="W241" s="668"/>
    </row>
    <row r="242" spans="1:23" s="591" customFormat="1" ht="14.25" customHeight="1" x14ac:dyDescent="0.2">
      <c r="A242" s="219"/>
      <c r="B242" s="219"/>
      <c r="C242" s="219"/>
      <c r="D242" s="219"/>
      <c r="E242" s="219"/>
      <c r="F242" s="219"/>
      <c r="G242" s="219"/>
      <c r="I242" s="561"/>
      <c r="J242" s="561"/>
      <c r="K242" s="561"/>
      <c r="L242" s="561"/>
      <c r="M242" s="561"/>
      <c r="N242" s="666"/>
      <c r="O242" s="561"/>
      <c r="P242" s="561"/>
      <c r="Q242" s="561"/>
      <c r="R242" s="558"/>
      <c r="S242" s="558"/>
      <c r="T242" s="558"/>
      <c r="U242" s="561"/>
      <c r="V242" s="559"/>
      <c r="W242" s="668"/>
    </row>
    <row r="243" spans="1:23" s="591" customFormat="1" ht="14.25" customHeight="1" x14ac:dyDescent="0.2">
      <c r="A243" s="219"/>
      <c r="B243" s="219"/>
      <c r="C243" s="219" t="s">
        <v>1291</v>
      </c>
      <c r="D243" s="219" t="s">
        <v>1292</v>
      </c>
      <c r="E243" s="219" t="s">
        <v>1293</v>
      </c>
      <c r="F243" s="219"/>
      <c r="G243" s="219"/>
      <c r="I243" s="561">
        <v>3.3586936351827799</v>
      </c>
      <c r="J243" s="561"/>
      <c r="K243" s="561">
        <v>94.637223974763401</v>
      </c>
      <c r="L243" s="561"/>
      <c r="M243" s="561">
        <v>2.0040823900538132</v>
      </c>
      <c r="N243" s="666"/>
      <c r="O243" s="561">
        <v>79.421042865095572</v>
      </c>
      <c r="P243" s="561">
        <v>11.560586379662274</v>
      </c>
      <c r="Q243" s="561">
        <v>9.0183707552421595</v>
      </c>
      <c r="R243" s="558"/>
      <c r="S243" s="558">
        <v>5281</v>
      </c>
      <c r="T243" s="558">
        <v>4187</v>
      </c>
      <c r="U243" s="561">
        <v>79.28422647225905</v>
      </c>
      <c r="V243" s="559" t="s">
        <v>1906</v>
      </c>
      <c r="W243" s="668"/>
    </row>
    <row r="244" spans="1:23" s="591" customFormat="1" ht="14.25" customHeight="1" x14ac:dyDescent="0.2">
      <c r="A244" s="219"/>
      <c r="B244" s="219"/>
      <c r="C244" s="219" t="s">
        <v>1295</v>
      </c>
      <c r="D244" s="219" t="s">
        <v>1296</v>
      </c>
      <c r="E244" s="219"/>
      <c r="F244" s="219" t="s">
        <v>1297</v>
      </c>
      <c r="G244" s="219"/>
      <c r="I244" s="561">
        <v>4.3352601156069364</v>
      </c>
      <c r="J244" s="561"/>
      <c r="K244" s="561">
        <v>94.219653179190757</v>
      </c>
      <c r="L244" s="561"/>
      <c r="M244" s="561">
        <v>1.4450867052023122</v>
      </c>
      <c r="N244" s="666"/>
      <c r="O244" s="561">
        <v>80.924855491329481</v>
      </c>
      <c r="P244" s="561">
        <v>10.693641618497111</v>
      </c>
      <c r="Q244" s="561">
        <v>8.3815028901734099</v>
      </c>
      <c r="R244" s="558"/>
      <c r="S244" s="558">
        <v>341</v>
      </c>
      <c r="T244" s="558">
        <v>275</v>
      </c>
      <c r="U244" s="561">
        <v>80.645161290322577</v>
      </c>
      <c r="V244" s="559" t="s">
        <v>1907</v>
      </c>
      <c r="W244" s="668"/>
    </row>
    <row r="245" spans="1:23" s="591" customFormat="1" ht="14.25" customHeight="1" x14ac:dyDescent="0.2">
      <c r="A245" s="219"/>
      <c r="B245" s="219"/>
      <c r="C245" s="219" t="s">
        <v>1299</v>
      </c>
      <c r="D245" s="219" t="s">
        <v>1300</v>
      </c>
      <c r="E245" s="219"/>
      <c r="F245" s="219" t="s">
        <v>1301</v>
      </c>
      <c r="G245" s="219"/>
      <c r="I245" s="561">
        <v>3.4420289855072466</v>
      </c>
      <c r="J245" s="561"/>
      <c r="K245" s="561">
        <v>95.652173913043484</v>
      </c>
      <c r="L245" s="561"/>
      <c r="M245" s="561">
        <v>0.90579710144927539</v>
      </c>
      <c r="N245" s="666"/>
      <c r="O245" s="561">
        <v>80.978260869565219</v>
      </c>
      <c r="P245" s="561">
        <v>10.869565217391305</v>
      </c>
      <c r="Q245" s="561">
        <v>8.1521739130434785</v>
      </c>
      <c r="R245" s="558"/>
      <c r="S245" s="558">
        <v>547</v>
      </c>
      <c r="T245" s="558">
        <v>443</v>
      </c>
      <c r="U245" s="561">
        <v>80.987202925045708</v>
      </c>
      <c r="V245" s="559" t="s">
        <v>1908</v>
      </c>
      <c r="W245" s="668"/>
    </row>
    <row r="246" spans="1:23" s="591" customFormat="1" ht="14.25" customHeight="1" x14ac:dyDescent="0.2">
      <c r="A246" s="219"/>
      <c r="B246" s="219"/>
      <c r="C246" s="219" t="s">
        <v>1303</v>
      </c>
      <c r="D246" s="219" t="s">
        <v>1304</v>
      </c>
      <c r="E246" s="219"/>
      <c r="F246" s="219" t="s">
        <v>1305</v>
      </c>
      <c r="G246" s="219"/>
      <c r="I246" s="561">
        <v>2.7122641509433962</v>
      </c>
      <c r="J246" s="561"/>
      <c r="K246" s="561">
        <v>94.45754716981132</v>
      </c>
      <c r="L246" s="561"/>
      <c r="M246" s="561">
        <v>2.8301886792452833</v>
      </c>
      <c r="N246" s="666"/>
      <c r="O246" s="561">
        <v>80.54245283018868</v>
      </c>
      <c r="P246" s="561">
        <v>11.674528301886793</v>
      </c>
      <c r="Q246" s="561">
        <v>7.783018867924528</v>
      </c>
      <c r="R246" s="558"/>
      <c r="S246" s="558">
        <v>824</v>
      </c>
      <c r="T246" s="558">
        <v>664</v>
      </c>
      <c r="U246" s="561">
        <v>80.582524271844662</v>
      </c>
      <c r="V246" s="559" t="s">
        <v>1909</v>
      </c>
      <c r="W246" s="668"/>
    </row>
    <row r="247" spans="1:23" s="591" customFormat="1" ht="14.25" customHeight="1" x14ac:dyDescent="0.2">
      <c r="A247" s="219"/>
      <c r="B247" s="219"/>
      <c r="C247" s="219" t="s">
        <v>1307</v>
      </c>
      <c r="D247" s="219" t="s">
        <v>1308</v>
      </c>
      <c r="E247" s="219"/>
      <c r="F247" s="219" t="s">
        <v>1309</v>
      </c>
      <c r="G247" s="219"/>
      <c r="I247" s="561">
        <v>4.296160877513711</v>
      </c>
      <c r="J247" s="561"/>
      <c r="K247" s="561">
        <v>94.515539305301644</v>
      </c>
      <c r="L247" s="561"/>
      <c r="M247" s="561">
        <v>1.1882998171846435</v>
      </c>
      <c r="N247" s="666"/>
      <c r="O247" s="561">
        <v>78.976234003656316</v>
      </c>
      <c r="P247" s="561">
        <v>11.060329067641682</v>
      </c>
      <c r="Q247" s="561">
        <v>9.963436928702011</v>
      </c>
      <c r="R247" s="558"/>
      <c r="S247" s="558">
        <v>1081</v>
      </c>
      <c r="T247" s="558">
        <v>853</v>
      </c>
      <c r="U247" s="561">
        <v>78.908418131359852</v>
      </c>
      <c r="V247" s="559" t="s">
        <v>1910</v>
      </c>
      <c r="W247" s="668"/>
    </row>
    <row r="248" spans="1:23" s="591" customFormat="1" ht="14.25" customHeight="1" x14ac:dyDescent="0.2">
      <c r="A248" s="219"/>
      <c r="B248" s="219"/>
      <c r="C248" s="219" t="s">
        <v>1311</v>
      </c>
      <c r="D248" s="219" t="s">
        <v>1312</v>
      </c>
      <c r="E248" s="219"/>
      <c r="F248" s="219" t="s">
        <v>1313</v>
      </c>
      <c r="G248" s="219"/>
      <c r="I248" s="561">
        <v>4.0849673202614376</v>
      </c>
      <c r="J248" s="561"/>
      <c r="K248" s="561">
        <v>95.588235294117652</v>
      </c>
      <c r="L248" s="561"/>
      <c r="M248" s="561">
        <v>0.32679738562091504</v>
      </c>
      <c r="N248" s="666"/>
      <c r="O248" s="561">
        <v>77.124183006535958</v>
      </c>
      <c r="P248" s="561">
        <v>11.928104575163399</v>
      </c>
      <c r="Q248" s="561">
        <v>10.947712418300654</v>
      </c>
      <c r="R248" s="558"/>
      <c r="S248" s="558">
        <v>610</v>
      </c>
      <c r="T248" s="558">
        <v>470</v>
      </c>
      <c r="U248" s="561">
        <v>77.049180327868854</v>
      </c>
      <c r="V248" s="559" t="s">
        <v>1911</v>
      </c>
      <c r="W248" s="668"/>
    </row>
    <row r="249" spans="1:23" s="591" customFormat="1" ht="14.25" customHeight="1" x14ac:dyDescent="0.2">
      <c r="A249" s="219"/>
      <c r="B249" s="219"/>
      <c r="C249" s="219" t="s">
        <v>1315</v>
      </c>
      <c r="D249" s="219" t="s">
        <v>1316</v>
      </c>
      <c r="E249" s="219"/>
      <c r="F249" s="219" t="s">
        <v>1317</v>
      </c>
      <c r="G249" s="219"/>
      <c r="I249" s="561">
        <v>2.9154518950437316</v>
      </c>
      <c r="J249" s="561"/>
      <c r="K249" s="561">
        <v>95.626822157434404</v>
      </c>
      <c r="L249" s="561"/>
      <c r="M249" s="561">
        <v>1.4577259475218658</v>
      </c>
      <c r="N249" s="666"/>
      <c r="O249" s="561">
        <v>81.04956268221575</v>
      </c>
      <c r="P249" s="561">
        <v>12.536443148688047</v>
      </c>
      <c r="Q249" s="561">
        <v>6.4139941690962097</v>
      </c>
      <c r="R249" s="558"/>
      <c r="S249" s="558">
        <v>338</v>
      </c>
      <c r="T249" s="558">
        <v>274</v>
      </c>
      <c r="U249" s="561">
        <v>81.065088757396452</v>
      </c>
      <c r="V249" s="559" t="s">
        <v>1912</v>
      </c>
      <c r="W249" s="668"/>
    </row>
    <row r="250" spans="1:23" s="591" customFormat="1" ht="14.25" customHeight="1" x14ac:dyDescent="0.2">
      <c r="A250" s="219"/>
      <c r="B250" s="219"/>
      <c r="C250" s="219" t="s">
        <v>1319</v>
      </c>
      <c r="D250" s="219" t="s">
        <v>1320</v>
      </c>
      <c r="E250" s="219"/>
      <c r="F250" s="219" t="s">
        <v>1321</v>
      </c>
      <c r="G250" s="219"/>
      <c r="I250" s="561">
        <v>3.695150115473441</v>
      </c>
      <c r="J250" s="561"/>
      <c r="K250" s="561">
        <v>95.842956120092381</v>
      </c>
      <c r="L250" s="561"/>
      <c r="M250" s="561">
        <v>0.46189376443418012</v>
      </c>
      <c r="N250" s="666"/>
      <c r="O250" s="561">
        <v>78.290993071593533</v>
      </c>
      <c r="P250" s="561">
        <v>12.702078521939955</v>
      </c>
      <c r="Q250" s="561">
        <v>9.006928406466514</v>
      </c>
      <c r="R250" s="558"/>
      <c r="S250" s="558">
        <v>431</v>
      </c>
      <c r="T250" s="558">
        <v>338</v>
      </c>
      <c r="U250" s="561">
        <v>78.422273781902547</v>
      </c>
      <c r="V250" s="559" t="s">
        <v>1913</v>
      </c>
      <c r="W250" s="668"/>
    </row>
    <row r="251" spans="1:23" s="591" customFormat="1" ht="14.25" customHeight="1" x14ac:dyDescent="0.2">
      <c r="A251" s="219"/>
      <c r="B251" s="219"/>
      <c r="C251" s="219" t="s">
        <v>1323</v>
      </c>
      <c r="D251" s="219" t="s">
        <v>1324</v>
      </c>
      <c r="E251" s="219"/>
      <c r="F251" s="219" t="s">
        <v>1325</v>
      </c>
      <c r="G251" s="219"/>
      <c r="I251" s="561">
        <v>2.2394487510766581</v>
      </c>
      <c r="J251" s="561"/>
      <c r="K251" s="561">
        <v>93.281653746770019</v>
      </c>
      <c r="L251" s="561"/>
      <c r="M251" s="561">
        <v>4.4788975021533162</v>
      </c>
      <c r="N251" s="666"/>
      <c r="O251" s="561">
        <v>78.98363479758828</v>
      </c>
      <c r="P251" s="561">
        <v>11.627906976744185</v>
      </c>
      <c r="Q251" s="561">
        <v>9.3884582256675291</v>
      </c>
      <c r="R251" s="558"/>
      <c r="S251" s="558">
        <v>1109</v>
      </c>
      <c r="T251" s="558">
        <v>870</v>
      </c>
      <c r="U251" s="561">
        <v>78.449053201082052</v>
      </c>
      <c r="V251" s="559" t="s">
        <v>1914</v>
      </c>
      <c r="W251" s="668"/>
    </row>
    <row r="252" spans="1:23" s="591" customFormat="1" ht="14.25" customHeight="1" x14ac:dyDescent="0.2">
      <c r="A252" s="219"/>
      <c r="B252" s="219"/>
      <c r="C252" s="219"/>
      <c r="D252" s="219"/>
      <c r="E252" s="219"/>
      <c r="F252" s="219"/>
      <c r="G252" s="219"/>
      <c r="I252" s="561"/>
      <c r="J252" s="561"/>
      <c r="K252" s="561"/>
      <c r="L252" s="561"/>
      <c r="M252" s="561"/>
      <c r="N252" s="666"/>
      <c r="O252" s="561"/>
      <c r="P252" s="561"/>
      <c r="Q252" s="561"/>
      <c r="R252" s="558"/>
      <c r="S252" s="558"/>
      <c r="T252" s="558"/>
      <c r="U252" s="561"/>
      <c r="V252" s="559"/>
      <c r="W252" s="668"/>
    </row>
    <row r="253" spans="1:23" s="591" customFormat="1" ht="14.25" customHeight="1" x14ac:dyDescent="0.2">
      <c r="A253" s="219"/>
      <c r="B253" s="219"/>
      <c r="C253" s="219" t="s">
        <v>1326</v>
      </c>
      <c r="D253" s="219" t="s">
        <v>1327</v>
      </c>
      <c r="E253" s="219" t="s">
        <v>1328</v>
      </c>
      <c r="F253" s="219"/>
      <c r="G253" s="219"/>
      <c r="I253" s="561">
        <v>4.3691899070385132</v>
      </c>
      <c r="J253" s="561"/>
      <c r="K253" s="561">
        <v>93.399734395750329</v>
      </c>
      <c r="L253" s="561"/>
      <c r="M253" s="561">
        <v>2.2310756972111556</v>
      </c>
      <c r="N253" s="666"/>
      <c r="O253" s="561">
        <v>79.521912350597617</v>
      </c>
      <c r="P253" s="561">
        <v>11.487383798140769</v>
      </c>
      <c r="Q253" s="561">
        <v>8.9907038512616211</v>
      </c>
      <c r="R253" s="558"/>
      <c r="S253" s="558">
        <v>7362</v>
      </c>
      <c r="T253" s="558">
        <v>5841</v>
      </c>
      <c r="U253" s="561">
        <v>79.339853300733495</v>
      </c>
      <c r="V253" s="559" t="s">
        <v>1915</v>
      </c>
      <c r="W253" s="668"/>
    </row>
    <row r="254" spans="1:23" s="591" customFormat="1" ht="14.25" customHeight="1" x14ac:dyDescent="0.2">
      <c r="A254" s="219"/>
      <c r="B254" s="219"/>
      <c r="C254" s="219" t="s">
        <v>1330</v>
      </c>
      <c r="D254" s="219" t="s">
        <v>1331</v>
      </c>
      <c r="E254" s="219"/>
      <c r="F254" s="219" t="s">
        <v>1332</v>
      </c>
      <c r="G254" s="219"/>
      <c r="I254" s="561">
        <v>1.254180602006689</v>
      </c>
      <c r="J254" s="561"/>
      <c r="K254" s="561">
        <v>97.324414715719058</v>
      </c>
      <c r="L254" s="561"/>
      <c r="M254" s="561">
        <v>1.4214046822742474</v>
      </c>
      <c r="N254" s="666"/>
      <c r="O254" s="561">
        <v>83.110367892976583</v>
      </c>
      <c r="P254" s="561">
        <v>10.033444816053512</v>
      </c>
      <c r="Q254" s="561">
        <v>6.8561872909698991</v>
      </c>
      <c r="R254" s="558"/>
      <c r="S254" s="558">
        <v>1179</v>
      </c>
      <c r="T254" s="558">
        <v>977</v>
      </c>
      <c r="U254" s="561">
        <v>82.866836301950812</v>
      </c>
      <c r="V254" s="559" t="s">
        <v>1916</v>
      </c>
      <c r="W254" s="668"/>
    </row>
    <row r="255" spans="1:23" s="591" customFormat="1" ht="14.25" customHeight="1" x14ac:dyDescent="0.2">
      <c r="A255" s="219"/>
      <c r="B255" s="219"/>
      <c r="C255" s="219" t="s">
        <v>1334</v>
      </c>
      <c r="D255" s="219" t="s">
        <v>1335</v>
      </c>
      <c r="E255" s="219"/>
      <c r="F255" s="219" t="s">
        <v>1336</v>
      </c>
      <c r="G255" s="219"/>
      <c r="I255" s="561">
        <v>12.398190045248869</v>
      </c>
      <c r="J255" s="561"/>
      <c r="K255" s="561">
        <v>86.0633484162896</v>
      </c>
      <c r="L255" s="561"/>
      <c r="M255" s="561">
        <v>1.5384615384615385</v>
      </c>
      <c r="N255" s="666"/>
      <c r="O255" s="561">
        <v>74.751131221719461</v>
      </c>
      <c r="P255" s="561">
        <v>15.384615384615385</v>
      </c>
      <c r="Q255" s="561">
        <v>9.8642533936651589</v>
      </c>
      <c r="R255" s="558"/>
      <c r="S255" s="558">
        <v>1088</v>
      </c>
      <c r="T255" s="558">
        <v>812</v>
      </c>
      <c r="U255" s="561">
        <v>74.632352941176478</v>
      </c>
      <c r="V255" s="559" t="s">
        <v>1917</v>
      </c>
      <c r="W255" s="668"/>
    </row>
    <row r="256" spans="1:23" s="591" customFormat="1" ht="14.25" customHeight="1" x14ac:dyDescent="0.2">
      <c r="A256" s="219"/>
      <c r="B256" s="219"/>
      <c r="C256" s="219" t="s">
        <v>1338</v>
      </c>
      <c r="D256" s="219" t="s">
        <v>1339</v>
      </c>
      <c r="E256" s="219"/>
      <c r="F256" s="219" t="s">
        <v>1340</v>
      </c>
      <c r="G256" s="219"/>
      <c r="I256" s="561">
        <v>2.8915662650602409</v>
      </c>
      <c r="J256" s="561"/>
      <c r="K256" s="561">
        <v>95.421686746987959</v>
      </c>
      <c r="L256" s="561"/>
      <c r="M256" s="561">
        <v>1.6867469879518073</v>
      </c>
      <c r="N256" s="666"/>
      <c r="O256" s="561">
        <v>76.144578313253007</v>
      </c>
      <c r="P256" s="561">
        <v>11.325301204819278</v>
      </c>
      <c r="Q256" s="561">
        <v>12.530120481927712</v>
      </c>
      <c r="R256" s="558"/>
      <c r="S256" s="558">
        <v>408</v>
      </c>
      <c r="T256" s="558">
        <v>309</v>
      </c>
      <c r="U256" s="561">
        <v>75.735294117647058</v>
      </c>
      <c r="V256" s="559" t="s">
        <v>1918</v>
      </c>
      <c r="W256" s="668"/>
    </row>
    <row r="257" spans="1:23" s="591" customFormat="1" ht="14.25" customHeight="1" x14ac:dyDescent="0.2">
      <c r="A257" s="219"/>
      <c r="B257" s="219"/>
      <c r="C257" s="219" t="s">
        <v>1342</v>
      </c>
      <c r="D257" s="219" t="s">
        <v>1343</v>
      </c>
      <c r="E257" s="219"/>
      <c r="F257" s="219" t="s">
        <v>1344</v>
      </c>
      <c r="G257" s="219"/>
      <c r="I257" s="561">
        <v>2.9473684210526314</v>
      </c>
      <c r="J257" s="561"/>
      <c r="K257" s="561">
        <v>94.526315789473685</v>
      </c>
      <c r="L257" s="561"/>
      <c r="M257" s="561">
        <v>2.5263157894736841</v>
      </c>
      <c r="N257" s="666"/>
      <c r="O257" s="561">
        <v>78.526315789473685</v>
      </c>
      <c r="P257" s="561">
        <v>11.157894736842106</v>
      </c>
      <c r="Q257" s="561">
        <v>10.315789473684211</v>
      </c>
      <c r="R257" s="558"/>
      <c r="S257" s="558">
        <v>463</v>
      </c>
      <c r="T257" s="558">
        <v>361</v>
      </c>
      <c r="U257" s="561">
        <v>77.969762419006486</v>
      </c>
      <c r="V257" s="559" t="s">
        <v>1919</v>
      </c>
      <c r="W257" s="668"/>
    </row>
    <row r="258" spans="1:23" s="591" customFormat="1" ht="14.25" customHeight="1" x14ac:dyDescent="0.2">
      <c r="A258" s="219"/>
      <c r="B258" s="219"/>
      <c r="C258" s="219" t="s">
        <v>1346</v>
      </c>
      <c r="D258" s="219" t="s">
        <v>1347</v>
      </c>
      <c r="E258" s="219"/>
      <c r="F258" s="219" t="s">
        <v>1348</v>
      </c>
      <c r="G258" s="219"/>
      <c r="I258" s="561">
        <v>1.89873417721519</v>
      </c>
      <c r="J258" s="561"/>
      <c r="K258" s="561">
        <v>97.257383966244731</v>
      </c>
      <c r="L258" s="561"/>
      <c r="M258" s="561">
        <v>0.8438818565400843</v>
      </c>
      <c r="N258" s="666"/>
      <c r="O258" s="561">
        <v>78.691983122362871</v>
      </c>
      <c r="P258" s="561">
        <v>12.869198312236287</v>
      </c>
      <c r="Q258" s="561">
        <v>8.4388185654008439</v>
      </c>
      <c r="R258" s="558"/>
      <c r="S258" s="558">
        <v>470</v>
      </c>
      <c r="T258" s="558">
        <v>370</v>
      </c>
      <c r="U258" s="561">
        <v>78.723404255319153</v>
      </c>
      <c r="V258" s="559" t="s">
        <v>1920</v>
      </c>
      <c r="W258" s="668"/>
    </row>
    <row r="259" spans="1:23" s="591" customFormat="1" ht="14.25" customHeight="1" x14ac:dyDescent="0.2">
      <c r="A259" s="219"/>
      <c r="B259" s="219"/>
      <c r="C259" s="219" t="s">
        <v>1350</v>
      </c>
      <c r="D259" s="219" t="s">
        <v>1351</v>
      </c>
      <c r="E259" s="219"/>
      <c r="F259" s="219" t="s">
        <v>1352</v>
      </c>
      <c r="G259" s="219"/>
      <c r="I259" s="561">
        <v>4.8458149779735686</v>
      </c>
      <c r="J259" s="561"/>
      <c r="K259" s="561">
        <v>92.511013215859023</v>
      </c>
      <c r="L259" s="561"/>
      <c r="M259" s="561">
        <v>2.643171806167401</v>
      </c>
      <c r="N259" s="666"/>
      <c r="O259" s="561">
        <v>77.75330396475772</v>
      </c>
      <c r="P259" s="561">
        <v>10.79295154185022</v>
      </c>
      <c r="Q259" s="561">
        <v>11.453744493392071</v>
      </c>
      <c r="R259" s="558"/>
      <c r="S259" s="558">
        <v>442</v>
      </c>
      <c r="T259" s="558">
        <v>344</v>
      </c>
      <c r="U259" s="561">
        <v>77.828054298642542</v>
      </c>
      <c r="V259" s="559" t="s">
        <v>1921</v>
      </c>
      <c r="W259" s="668"/>
    </row>
    <row r="260" spans="1:23" s="591" customFormat="1" ht="14.25" customHeight="1" x14ac:dyDescent="0.2">
      <c r="A260" s="219"/>
      <c r="B260" s="219"/>
      <c r="C260" s="219" t="s">
        <v>1354</v>
      </c>
      <c r="D260" s="219" t="s">
        <v>1355</v>
      </c>
      <c r="E260" s="219"/>
      <c r="F260" s="219" t="s">
        <v>1356</v>
      </c>
      <c r="G260" s="219"/>
      <c r="I260" s="561">
        <v>3.4090909090909087</v>
      </c>
      <c r="J260" s="561"/>
      <c r="K260" s="561">
        <v>94.507575757575751</v>
      </c>
      <c r="L260" s="561"/>
      <c r="M260" s="561">
        <v>2.083333333333333</v>
      </c>
      <c r="N260" s="666"/>
      <c r="O260" s="561">
        <v>71.212121212121218</v>
      </c>
      <c r="P260" s="561">
        <v>16.666666666666664</v>
      </c>
      <c r="Q260" s="561">
        <v>12.121212121212121</v>
      </c>
      <c r="R260" s="558"/>
      <c r="S260" s="558">
        <v>517</v>
      </c>
      <c r="T260" s="558">
        <v>366</v>
      </c>
      <c r="U260" s="561">
        <v>70.793036750483566</v>
      </c>
      <c r="V260" s="559" t="s">
        <v>1922</v>
      </c>
      <c r="W260" s="668"/>
    </row>
    <row r="261" spans="1:23" s="591" customFormat="1" ht="14.25" customHeight="1" x14ac:dyDescent="0.2">
      <c r="A261" s="219"/>
      <c r="B261" s="219"/>
      <c r="C261" s="219" t="s">
        <v>1357</v>
      </c>
      <c r="D261" s="219" t="s">
        <v>1358</v>
      </c>
      <c r="E261" s="219"/>
      <c r="F261" s="219" t="s">
        <v>1359</v>
      </c>
      <c r="G261" s="219"/>
      <c r="I261" s="561">
        <v>2.9649595687331538</v>
      </c>
      <c r="J261" s="561"/>
      <c r="K261" s="561">
        <v>95.148247978436657</v>
      </c>
      <c r="L261" s="561"/>
      <c r="M261" s="561">
        <v>1.8867924528301887</v>
      </c>
      <c r="N261" s="666"/>
      <c r="O261" s="561">
        <v>81.940700808625337</v>
      </c>
      <c r="P261" s="561">
        <v>11.05121293800539</v>
      </c>
      <c r="Q261" s="561">
        <v>7.0080862533692727</v>
      </c>
      <c r="R261" s="558"/>
      <c r="S261" s="558">
        <v>364</v>
      </c>
      <c r="T261" s="558">
        <v>298</v>
      </c>
      <c r="U261" s="561">
        <v>81.868131868131869</v>
      </c>
      <c r="V261" s="559" t="s">
        <v>1923</v>
      </c>
      <c r="W261" s="668"/>
    </row>
    <row r="262" spans="1:23" s="591" customFormat="1" ht="14.25" customHeight="1" x14ac:dyDescent="0.2">
      <c r="A262" s="219"/>
      <c r="B262" s="219"/>
      <c r="C262" s="219" t="s">
        <v>1361</v>
      </c>
      <c r="D262" s="219" t="s">
        <v>1362</v>
      </c>
      <c r="E262" s="219"/>
      <c r="F262" s="219" t="s">
        <v>1363</v>
      </c>
      <c r="G262" s="219"/>
      <c r="I262" s="561">
        <v>1.6949152542372881</v>
      </c>
      <c r="J262" s="561"/>
      <c r="K262" s="561">
        <v>93.432203389830505</v>
      </c>
      <c r="L262" s="561"/>
      <c r="M262" s="561">
        <v>4.8728813559322033</v>
      </c>
      <c r="N262" s="666"/>
      <c r="O262" s="561">
        <v>79.449152542372886</v>
      </c>
      <c r="P262" s="561">
        <v>11.652542372881355</v>
      </c>
      <c r="Q262" s="561">
        <v>8.898305084745763</v>
      </c>
      <c r="R262" s="558"/>
      <c r="S262" s="558">
        <v>449</v>
      </c>
      <c r="T262" s="558">
        <v>354</v>
      </c>
      <c r="U262" s="561">
        <v>78.841870824053444</v>
      </c>
      <c r="V262" s="559" t="s">
        <v>1924</v>
      </c>
      <c r="W262" s="668"/>
    </row>
    <row r="263" spans="1:23" s="591" customFormat="1" ht="14.25" customHeight="1" x14ac:dyDescent="0.2">
      <c r="A263" s="219"/>
      <c r="B263" s="219"/>
      <c r="C263" s="219" t="s">
        <v>1365</v>
      </c>
      <c r="D263" s="219" t="s">
        <v>1366</v>
      </c>
      <c r="E263" s="219"/>
      <c r="F263" s="219" t="s">
        <v>1367</v>
      </c>
      <c r="G263" s="219"/>
      <c r="I263" s="561">
        <v>4.5787545787545785</v>
      </c>
      <c r="J263" s="561"/>
      <c r="K263" s="561">
        <v>92.307692307692307</v>
      </c>
      <c r="L263" s="561"/>
      <c r="M263" s="561">
        <v>3.1135531135531136</v>
      </c>
      <c r="N263" s="666"/>
      <c r="O263" s="561">
        <v>82.142857142857139</v>
      </c>
      <c r="P263" s="561">
        <v>9.0659340659340657</v>
      </c>
      <c r="Q263" s="561">
        <v>8.791208791208792</v>
      </c>
      <c r="R263" s="558"/>
      <c r="S263" s="558">
        <v>1058</v>
      </c>
      <c r="T263" s="558">
        <v>870</v>
      </c>
      <c r="U263" s="561">
        <v>82.230623818525515</v>
      </c>
      <c r="V263" s="559" t="s">
        <v>1925</v>
      </c>
      <c r="W263" s="668"/>
    </row>
    <row r="264" spans="1:23" s="591" customFormat="1" ht="14.25" customHeight="1" x14ac:dyDescent="0.2">
      <c r="A264" s="219"/>
      <c r="B264" s="219"/>
      <c r="C264" s="219" t="s">
        <v>1369</v>
      </c>
      <c r="D264" s="219" t="s">
        <v>1370</v>
      </c>
      <c r="E264" s="219"/>
      <c r="F264" s="219" t="s">
        <v>1371</v>
      </c>
      <c r="G264" s="219"/>
      <c r="I264" s="561">
        <v>2.1306818181818179</v>
      </c>
      <c r="J264" s="561"/>
      <c r="K264" s="561">
        <v>95.596590909090907</v>
      </c>
      <c r="L264" s="561"/>
      <c r="M264" s="561">
        <v>2.2727272727272729</v>
      </c>
      <c r="N264" s="666"/>
      <c r="O264" s="561">
        <v>85.653409090909093</v>
      </c>
      <c r="P264" s="561">
        <v>8.6647727272727284</v>
      </c>
      <c r="Q264" s="561">
        <v>5.6818181818181817</v>
      </c>
      <c r="R264" s="558"/>
      <c r="S264" s="558">
        <v>688</v>
      </c>
      <c r="T264" s="558">
        <v>588</v>
      </c>
      <c r="U264" s="561">
        <v>85.465116279069761</v>
      </c>
      <c r="V264" s="559" t="s">
        <v>1926</v>
      </c>
      <c r="W264" s="668"/>
    </row>
    <row r="265" spans="1:23" s="591" customFormat="1" ht="14.25" customHeight="1" x14ac:dyDescent="0.2">
      <c r="A265" s="219"/>
      <c r="B265" s="219"/>
      <c r="C265" s="219" t="s">
        <v>1373</v>
      </c>
      <c r="D265" s="219" t="s">
        <v>1374</v>
      </c>
      <c r="E265" s="219"/>
      <c r="F265" s="219" t="s">
        <v>1375</v>
      </c>
      <c r="G265" s="219"/>
      <c r="I265" s="561">
        <v>7.3770491803278686</v>
      </c>
      <c r="J265" s="561"/>
      <c r="K265" s="561">
        <v>89.344262295081961</v>
      </c>
      <c r="L265" s="561"/>
      <c r="M265" s="561">
        <v>3.278688524590164</v>
      </c>
      <c r="N265" s="666"/>
      <c r="O265" s="561">
        <v>81.147540983606561</v>
      </c>
      <c r="P265" s="561">
        <v>8.6065573770491799</v>
      </c>
      <c r="Q265" s="561">
        <v>10.245901639344263</v>
      </c>
      <c r="R265" s="558"/>
      <c r="S265" s="558">
        <v>236</v>
      </c>
      <c r="T265" s="558">
        <v>192</v>
      </c>
      <c r="U265" s="561">
        <v>81.355932203389841</v>
      </c>
      <c r="V265" s="559" t="s">
        <v>1927</v>
      </c>
      <c r="W265" s="668"/>
    </row>
    <row r="266" spans="1:23" s="591" customFormat="1" ht="14.25" customHeight="1" x14ac:dyDescent="0.2">
      <c r="A266" s="219"/>
      <c r="B266" s="219"/>
      <c r="C266" s="219"/>
      <c r="D266" s="219"/>
      <c r="E266" s="219"/>
      <c r="F266" s="219"/>
      <c r="G266" s="219"/>
      <c r="I266" s="561"/>
      <c r="J266" s="561"/>
      <c r="K266" s="561"/>
      <c r="L266" s="561"/>
      <c r="M266" s="561"/>
      <c r="N266" s="666"/>
      <c r="O266" s="561"/>
      <c r="P266" s="561"/>
      <c r="Q266" s="561"/>
      <c r="R266" s="558"/>
      <c r="S266" s="558"/>
      <c r="T266" s="558"/>
      <c r="U266" s="561"/>
      <c r="V266" s="559"/>
      <c r="W266" s="668"/>
    </row>
    <row r="267" spans="1:23" s="591" customFormat="1" ht="14.25" customHeight="1" x14ac:dyDescent="0.2">
      <c r="A267" s="219"/>
      <c r="B267" s="219"/>
      <c r="C267" s="219" t="s">
        <v>1376</v>
      </c>
      <c r="D267" s="219" t="s">
        <v>1377</v>
      </c>
      <c r="E267" s="219" t="s">
        <v>1378</v>
      </c>
      <c r="F267" s="219"/>
      <c r="G267" s="219"/>
      <c r="I267" s="561">
        <v>3.5685054837125549</v>
      </c>
      <c r="J267" s="561"/>
      <c r="K267" s="561">
        <v>93.108528400720246</v>
      </c>
      <c r="L267" s="561"/>
      <c r="M267" s="561">
        <v>3.3229661155671963</v>
      </c>
      <c r="N267" s="666"/>
      <c r="O267" s="561">
        <v>79.2273694549026</v>
      </c>
      <c r="P267" s="561">
        <v>10.852840072024881</v>
      </c>
      <c r="Q267" s="561">
        <v>9.919790473072517</v>
      </c>
      <c r="R267" s="558"/>
      <c r="S267" s="558">
        <v>5906</v>
      </c>
      <c r="T267" s="558">
        <v>4666</v>
      </c>
      <c r="U267" s="561">
        <v>79.004402302742974</v>
      </c>
      <c r="V267" s="559" t="s">
        <v>1928</v>
      </c>
      <c r="W267" s="668"/>
    </row>
    <row r="268" spans="1:23" s="591" customFormat="1" ht="14.25" customHeight="1" x14ac:dyDescent="0.2">
      <c r="A268" s="219"/>
      <c r="B268" s="219"/>
      <c r="C268" s="219" t="s">
        <v>1380</v>
      </c>
      <c r="D268" s="219" t="s">
        <v>1381</v>
      </c>
      <c r="E268" s="219"/>
      <c r="F268" s="219" t="s">
        <v>1382</v>
      </c>
      <c r="G268" s="219"/>
      <c r="I268" s="561">
        <v>6.666666666666667</v>
      </c>
      <c r="J268" s="561"/>
      <c r="K268" s="561">
        <v>88.817204301075265</v>
      </c>
      <c r="L268" s="561"/>
      <c r="M268" s="561">
        <v>4.5161290322580641</v>
      </c>
      <c r="N268" s="666"/>
      <c r="O268" s="561">
        <v>72.473118279569889</v>
      </c>
      <c r="P268" s="561">
        <v>16.559139784946236</v>
      </c>
      <c r="Q268" s="561">
        <v>10.967741935483872</v>
      </c>
      <c r="R268" s="558"/>
      <c r="S268" s="558">
        <v>444</v>
      </c>
      <c r="T268" s="558">
        <v>319</v>
      </c>
      <c r="U268" s="561">
        <v>71.846846846846844</v>
      </c>
      <c r="V268" s="559" t="s">
        <v>1929</v>
      </c>
      <c r="W268" s="668"/>
    </row>
    <row r="269" spans="1:23" s="591" customFormat="1" ht="14.25" customHeight="1" x14ac:dyDescent="0.2">
      <c r="A269" s="219"/>
      <c r="B269" s="219"/>
      <c r="C269" s="219" t="s">
        <v>1384</v>
      </c>
      <c r="D269" s="219" t="s">
        <v>1385</v>
      </c>
      <c r="E269" s="219"/>
      <c r="F269" s="219" t="s">
        <v>1386</v>
      </c>
      <c r="G269" s="219"/>
      <c r="I269" s="561">
        <v>4.0404040404040407</v>
      </c>
      <c r="J269" s="561"/>
      <c r="K269" s="561">
        <v>94.191919191919197</v>
      </c>
      <c r="L269" s="561"/>
      <c r="M269" s="561">
        <v>1.7676767676767675</v>
      </c>
      <c r="N269" s="666"/>
      <c r="O269" s="561">
        <v>81.818181818181827</v>
      </c>
      <c r="P269" s="561">
        <v>11.868686868686869</v>
      </c>
      <c r="Q269" s="561">
        <v>6.3131313131313131</v>
      </c>
      <c r="R269" s="558"/>
      <c r="S269" s="558">
        <v>389</v>
      </c>
      <c r="T269" s="558">
        <v>318</v>
      </c>
      <c r="U269" s="561">
        <v>81.748071979434442</v>
      </c>
      <c r="V269" s="559" t="s">
        <v>1930</v>
      </c>
      <c r="W269" s="668"/>
    </row>
    <row r="270" spans="1:23" s="591" customFormat="1" ht="14.25" customHeight="1" x14ac:dyDescent="0.2">
      <c r="A270" s="219"/>
      <c r="B270" s="219"/>
      <c r="C270" s="219" t="s">
        <v>1388</v>
      </c>
      <c r="D270" s="219" t="s">
        <v>1389</v>
      </c>
      <c r="E270" s="219"/>
      <c r="F270" s="219" t="s">
        <v>1390</v>
      </c>
      <c r="G270" s="219"/>
      <c r="I270" s="561">
        <v>3.7234042553191489</v>
      </c>
      <c r="J270" s="561"/>
      <c r="K270" s="561">
        <v>90.744680851063833</v>
      </c>
      <c r="L270" s="561"/>
      <c r="M270" s="561">
        <v>5.5319148936170208</v>
      </c>
      <c r="N270" s="666"/>
      <c r="O270" s="561">
        <v>77.978723404255319</v>
      </c>
      <c r="P270" s="561">
        <v>10.425531914893616</v>
      </c>
      <c r="Q270" s="561">
        <v>11.595744680851064</v>
      </c>
      <c r="R270" s="558"/>
      <c r="S270" s="558">
        <v>888</v>
      </c>
      <c r="T270" s="558">
        <v>691</v>
      </c>
      <c r="U270" s="561">
        <v>77.815315315315317</v>
      </c>
      <c r="V270" s="559" t="s">
        <v>1931</v>
      </c>
      <c r="W270" s="668"/>
    </row>
    <row r="271" spans="1:23" s="591" customFormat="1" ht="14.25" customHeight="1" x14ac:dyDescent="0.2">
      <c r="A271" s="219"/>
      <c r="B271" s="219"/>
      <c r="C271" s="219" t="s">
        <v>1392</v>
      </c>
      <c r="D271" s="219" t="s">
        <v>1393</v>
      </c>
      <c r="E271" s="219"/>
      <c r="F271" s="219" t="s">
        <v>1394</v>
      </c>
      <c r="G271" s="219"/>
      <c r="I271" s="561">
        <v>4.1353383458646613</v>
      </c>
      <c r="J271" s="561"/>
      <c r="K271" s="561">
        <v>94.360902255639104</v>
      </c>
      <c r="L271" s="561"/>
      <c r="M271" s="561">
        <v>1.5037593984962405</v>
      </c>
      <c r="N271" s="666"/>
      <c r="O271" s="561">
        <v>78.195488721804509</v>
      </c>
      <c r="P271" s="561">
        <v>11.278195488721805</v>
      </c>
      <c r="Q271" s="561">
        <v>10.526315789473683</v>
      </c>
      <c r="R271" s="558"/>
      <c r="S271" s="558">
        <v>262</v>
      </c>
      <c r="T271" s="558">
        <v>205</v>
      </c>
      <c r="U271" s="561">
        <v>78.244274809160302</v>
      </c>
      <c r="V271" s="559" t="s">
        <v>1932</v>
      </c>
      <c r="W271" s="668"/>
    </row>
    <row r="272" spans="1:23" s="591" customFormat="1" ht="14.25" customHeight="1" x14ac:dyDescent="0.2">
      <c r="A272" s="219"/>
      <c r="B272" s="219"/>
      <c r="C272" s="219" t="s">
        <v>1396</v>
      </c>
      <c r="D272" s="219" t="s">
        <v>1397</v>
      </c>
      <c r="E272" s="219"/>
      <c r="F272" s="219" t="s">
        <v>1398</v>
      </c>
      <c r="G272" s="219"/>
      <c r="I272" s="561">
        <v>0.90909090909090906</v>
      </c>
      <c r="J272" s="561"/>
      <c r="K272" s="561">
        <v>95.757575757575751</v>
      </c>
      <c r="L272" s="561"/>
      <c r="M272" s="561">
        <v>3.3333333333333335</v>
      </c>
      <c r="N272" s="666"/>
      <c r="O272" s="561">
        <v>81.515151515151516</v>
      </c>
      <c r="P272" s="561">
        <v>10.303030303030303</v>
      </c>
      <c r="Q272" s="561">
        <v>8.1818181818181817</v>
      </c>
      <c r="R272" s="558"/>
      <c r="S272" s="558">
        <v>319</v>
      </c>
      <c r="T272" s="558">
        <v>260</v>
      </c>
      <c r="U272" s="561">
        <v>81.504702194357364</v>
      </c>
      <c r="V272" s="559" t="s">
        <v>1933</v>
      </c>
      <c r="W272" s="668"/>
    </row>
    <row r="273" spans="1:23" s="591" customFormat="1" ht="14.25" customHeight="1" x14ac:dyDescent="0.2">
      <c r="A273" s="219"/>
      <c r="B273" s="219"/>
      <c r="C273" s="219" t="s">
        <v>1400</v>
      </c>
      <c r="D273" s="219" t="s">
        <v>1401</v>
      </c>
      <c r="E273" s="219"/>
      <c r="F273" s="219" t="s">
        <v>1402</v>
      </c>
      <c r="G273" s="219"/>
      <c r="I273" s="561">
        <v>4.2236763831052944</v>
      </c>
      <c r="J273" s="561"/>
      <c r="K273" s="561">
        <v>92.623438429506251</v>
      </c>
      <c r="L273" s="561"/>
      <c r="M273" s="561">
        <v>3.1528851873884594</v>
      </c>
      <c r="N273" s="666"/>
      <c r="O273" s="561">
        <v>77.929803688280785</v>
      </c>
      <c r="P273" s="561">
        <v>10.886377156454492</v>
      </c>
      <c r="Q273" s="561">
        <v>11.183819155264723</v>
      </c>
      <c r="R273" s="558"/>
      <c r="S273" s="558">
        <v>1628</v>
      </c>
      <c r="T273" s="558">
        <v>1263</v>
      </c>
      <c r="U273" s="561">
        <v>77.579852579852584</v>
      </c>
      <c r="V273" s="559" t="s">
        <v>1934</v>
      </c>
      <c r="W273" s="668"/>
    </row>
    <row r="274" spans="1:23" s="591" customFormat="1" ht="14.25" customHeight="1" x14ac:dyDescent="0.2">
      <c r="A274" s="219"/>
      <c r="B274" s="219"/>
      <c r="C274" s="219" t="s">
        <v>1404</v>
      </c>
      <c r="D274" s="219" t="s">
        <v>1405</v>
      </c>
      <c r="E274" s="219"/>
      <c r="F274" s="219" t="s">
        <v>1406</v>
      </c>
      <c r="G274" s="219"/>
      <c r="I274" s="561">
        <v>2.8074866310160429</v>
      </c>
      <c r="J274" s="561"/>
      <c r="K274" s="561">
        <v>94.518716577540104</v>
      </c>
      <c r="L274" s="561"/>
      <c r="M274" s="561">
        <v>2.6737967914438503</v>
      </c>
      <c r="N274" s="666"/>
      <c r="O274" s="561">
        <v>80.213903743315512</v>
      </c>
      <c r="P274" s="561">
        <v>9.0909090909090917</v>
      </c>
      <c r="Q274" s="561">
        <v>10.695187165775401</v>
      </c>
      <c r="R274" s="558"/>
      <c r="S274" s="558">
        <v>728</v>
      </c>
      <c r="T274" s="558">
        <v>580</v>
      </c>
      <c r="U274" s="561">
        <v>79.670329670329664</v>
      </c>
      <c r="V274" s="559" t="s">
        <v>1935</v>
      </c>
      <c r="W274" s="668"/>
    </row>
    <row r="275" spans="1:23" s="591" customFormat="1" ht="14.25" customHeight="1" x14ac:dyDescent="0.2">
      <c r="A275" s="219"/>
      <c r="B275" s="219"/>
      <c r="C275" s="219" t="s">
        <v>1408</v>
      </c>
      <c r="D275" s="219" t="s">
        <v>1409</v>
      </c>
      <c r="E275" s="219"/>
      <c r="F275" s="219" t="s">
        <v>1410</v>
      </c>
      <c r="G275" s="219"/>
      <c r="I275" s="561">
        <v>2.214022140221402</v>
      </c>
      <c r="J275" s="561"/>
      <c r="K275" s="561">
        <v>95.9409594095941</v>
      </c>
      <c r="L275" s="561"/>
      <c r="M275" s="561">
        <v>1.8450184501845017</v>
      </c>
      <c r="N275" s="666"/>
      <c r="O275" s="561">
        <v>82.103321033210335</v>
      </c>
      <c r="P275" s="561">
        <v>9.7785977859778583</v>
      </c>
      <c r="Q275" s="561">
        <v>8.1180811808118083</v>
      </c>
      <c r="R275" s="558"/>
      <c r="S275" s="558">
        <v>532</v>
      </c>
      <c r="T275" s="558">
        <v>436</v>
      </c>
      <c r="U275" s="561">
        <v>81.954887218045116</v>
      </c>
      <c r="V275" s="559" t="s">
        <v>1936</v>
      </c>
      <c r="W275" s="668"/>
    </row>
    <row r="276" spans="1:23" s="591" customFormat="1" ht="14.25" customHeight="1" x14ac:dyDescent="0.2">
      <c r="A276" s="219"/>
      <c r="B276" s="219"/>
      <c r="C276" s="219" t="s">
        <v>1412</v>
      </c>
      <c r="D276" s="219" t="s">
        <v>1413</v>
      </c>
      <c r="E276" s="219"/>
      <c r="F276" s="219" t="s">
        <v>1414</v>
      </c>
      <c r="G276" s="219"/>
      <c r="I276" s="561">
        <v>2.0100502512562812</v>
      </c>
      <c r="J276" s="561"/>
      <c r="K276" s="561">
        <v>94.723618090452263</v>
      </c>
      <c r="L276" s="561"/>
      <c r="M276" s="561">
        <v>3.2663316582914574</v>
      </c>
      <c r="N276" s="666"/>
      <c r="O276" s="561">
        <v>80.402010050251263</v>
      </c>
      <c r="P276" s="561">
        <v>10.804020100502512</v>
      </c>
      <c r="Q276" s="561">
        <v>8.7939698492462313</v>
      </c>
      <c r="R276" s="558"/>
      <c r="S276" s="558">
        <v>385</v>
      </c>
      <c r="T276" s="558">
        <v>309</v>
      </c>
      <c r="U276" s="561">
        <v>80.259740259740269</v>
      </c>
      <c r="V276" s="559" t="s">
        <v>1937</v>
      </c>
      <c r="W276" s="668"/>
    </row>
    <row r="277" spans="1:23" s="591" customFormat="1" ht="14.25" customHeight="1" x14ac:dyDescent="0.2">
      <c r="A277" s="219"/>
      <c r="B277" s="219"/>
      <c r="C277" s="219" t="s">
        <v>1416</v>
      </c>
      <c r="D277" s="219" t="s">
        <v>1417</v>
      </c>
      <c r="E277" s="219"/>
      <c r="F277" s="219" t="s">
        <v>1418</v>
      </c>
      <c r="G277" s="219"/>
      <c r="I277" s="561">
        <v>2.9154518950437316</v>
      </c>
      <c r="J277" s="561"/>
      <c r="K277" s="561">
        <v>93.586005830903787</v>
      </c>
      <c r="L277" s="561"/>
      <c r="M277" s="561">
        <v>3.4985422740524781</v>
      </c>
      <c r="N277" s="666"/>
      <c r="O277" s="561">
        <v>85.714285714285708</v>
      </c>
      <c r="P277" s="561">
        <v>8.7463556851311957</v>
      </c>
      <c r="Q277" s="561">
        <v>5.5393586005830908</v>
      </c>
      <c r="R277" s="558"/>
      <c r="S277" s="558">
        <v>331</v>
      </c>
      <c r="T277" s="558">
        <v>285</v>
      </c>
      <c r="U277" s="561">
        <v>86.102719033232631</v>
      </c>
      <c r="V277" s="559" t="s">
        <v>1938</v>
      </c>
      <c r="W277" s="668"/>
    </row>
    <row r="278" spans="1:23" s="591" customFormat="1" ht="14.25" customHeight="1" x14ac:dyDescent="0.2">
      <c r="A278" s="219"/>
      <c r="B278" s="219"/>
      <c r="C278" s="219"/>
      <c r="D278" s="219"/>
      <c r="E278" s="219"/>
      <c r="F278" s="219"/>
      <c r="G278" s="219"/>
      <c r="I278" s="561"/>
      <c r="J278" s="561"/>
      <c r="K278" s="561"/>
      <c r="L278" s="561"/>
      <c r="M278" s="561"/>
      <c r="N278" s="666"/>
      <c r="O278" s="561"/>
      <c r="P278" s="561"/>
      <c r="Q278" s="561"/>
      <c r="R278" s="558"/>
      <c r="S278" s="558"/>
      <c r="T278" s="558"/>
      <c r="U278" s="561"/>
      <c r="V278" s="559"/>
      <c r="W278" s="668"/>
    </row>
    <row r="279" spans="1:23" s="591" customFormat="1" ht="14.25" customHeight="1" x14ac:dyDescent="0.2">
      <c r="A279" s="219"/>
      <c r="B279" s="219"/>
      <c r="C279" s="219" t="s">
        <v>1419</v>
      </c>
      <c r="D279" s="219" t="s">
        <v>1420</v>
      </c>
      <c r="E279" s="219" t="s">
        <v>1421</v>
      </c>
      <c r="F279" s="219"/>
      <c r="G279" s="219"/>
      <c r="I279" s="561">
        <v>31.821998320738874</v>
      </c>
      <c r="J279" s="561"/>
      <c r="K279" s="561">
        <v>66.666666666666657</v>
      </c>
      <c r="L279" s="561"/>
      <c r="M279" s="561">
        <v>1.5113350125944585</v>
      </c>
      <c r="N279" s="666"/>
      <c r="O279" s="561">
        <v>79.051217464315698</v>
      </c>
      <c r="P279" s="561">
        <v>12.216624685138539</v>
      </c>
      <c r="Q279" s="561">
        <v>8.7321578505457609</v>
      </c>
      <c r="R279" s="558"/>
      <c r="S279" s="558">
        <v>7038</v>
      </c>
      <c r="T279" s="558">
        <v>5556</v>
      </c>
      <c r="U279" s="561">
        <v>78.942881500426253</v>
      </c>
      <c r="V279" s="559" t="s">
        <v>1939</v>
      </c>
      <c r="W279" s="668"/>
    </row>
    <row r="280" spans="1:23" s="591" customFormat="1" ht="14.25" customHeight="1" x14ac:dyDescent="0.2">
      <c r="A280" s="219"/>
      <c r="B280" s="219"/>
      <c r="C280" s="219" t="s">
        <v>1423</v>
      </c>
      <c r="D280" s="219" t="s">
        <v>1424</v>
      </c>
      <c r="E280" s="219"/>
      <c r="F280" s="219" t="s">
        <v>1425</v>
      </c>
      <c r="G280" s="219"/>
      <c r="I280" s="561">
        <v>22.019867549668874</v>
      </c>
      <c r="J280" s="561"/>
      <c r="K280" s="561">
        <v>76.766004415011039</v>
      </c>
      <c r="L280" s="561"/>
      <c r="M280" s="561">
        <v>1.2141280353200883</v>
      </c>
      <c r="N280" s="666"/>
      <c r="O280" s="561">
        <v>78.421633554083883</v>
      </c>
      <c r="P280" s="561">
        <v>11.423841059602649</v>
      </c>
      <c r="Q280" s="561">
        <v>10.154525386313466</v>
      </c>
      <c r="R280" s="558"/>
      <c r="S280" s="558">
        <v>1790</v>
      </c>
      <c r="T280" s="558">
        <v>1403</v>
      </c>
      <c r="U280" s="561">
        <v>78.379888268156435</v>
      </c>
      <c r="V280" s="559" t="s">
        <v>1940</v>
      </c>
      <c r="W280" s="668"/>
    </row>
    <row r="281" spans="1:23" s="591" customFormat="1" ht="14.25" customHeight="1" x14ac:dyDescent="0.2">
      <c r="A281" s="219"/>
      <c r="B281" s="219"/>
      <c r="C281" s="219" t="s">
        <v>1427</v>
      </c>
      <c r="D281" s="219" t="s">
        <v>1428</v>
      </c>
      <c r="E281" s="219"/>
      <c r="F281" s="219" t="s">
        <v>1429</v>
      </c>
      <c r="G281" s="219"/>
      <c r="I281" s="561">
        <v>82.73684210526315</v>
      </c>
      <c r="J281" s="561"/>
      <c r="K281" s="561">
        <v>16</v>
      </c>
      <c r="L281" s="561"/>
      <c r="M281" s="561">
        <v>1.263157894736842</v>
      </c>
      <c r="N281" s="666"/>
      <c r="O281" s="561">
        <v>81.89473684210526</v>
      </c>
      <c r="P281" s="561">
        <v>11.368421052631579</v>
      </c>
      <c r="Q281" s="561">
        <v>6.7368421052631575</v>
      </c>
      <c r="R281" s="558"/>
      <c r="S281" s="558">
        <v>469</v>
      </c>
      <c r="T281" s="558">
        <v>383</v>
      </c>
      <c r="U281" s="561">
        <v>81.6631130063966</v>
      </c>
      <c r="V281" s="559" t="s">
        <v>1941</v>
      </c>
      <c r="W281" s="668"/>
    </row>
    <row r="282" spans="1:23" s="591" customFormat="1" ht="14.25" customHeight="1" x14ac:dyDescent="0.2">
      <c r="A282" s="219"/>
      <c r="B282" s="219"/>
      <c r="C282" s="219" t="s">
        <v>1430</v>
      </c>
      <c r="D282" s="219" t="s">
        <v>1431</v>
      </c>
      <c r="E282" s="219"/>
      <c r="F282" s="219" t="s">
        <v>1432</v>
      </c>
      <c r="G282" s="219"/>
      <c r="I282" s="561">
        <v>92.703862660944196</v>
      </c>
      <c r="J282" s="561"/>
      <c r="K282" s="561">
        <v>7.296137339055794</v>
      </c>
      <c r="L282" s="561"/>
      <c r="M282" s="561">
        <v>0</v>
      </c>
      <c r="N282" s="666"/>
      <c r="O282" s="561">
        <v>75.107296137339048</v>
      </c>
      <c r="P282" s="561">
        <v>16.309012875536482</v>
      </c>
      <c r="Q282" s="561">
        <v>8.5836909871244629</v>
      </c>
      <c r="R282" s="558"/>
      <c r="S282" s="558">
        <v>233</v>
      </c>
      <c r="T282" s="558">
        <v>175</v>
      </c>
      <c r="U282" s="561">
        <v>75.107296137339048</v>
      </c>
      <c r="V282" s="559" t="s">
        <v>1942</v>
      </c>
      <c r="W282" s="668"/>
    </row>
    <row r="283" spans="1:23" s="591" customFormat="1" ht="14.25" customHeight="1" x14ac:dyDescent="0.2">
      <c r="A283" s="219"/>
      <c r="B283" s="219"/>
      <c r="C283" s="219" t="s">
        <v>1433</v>
      </c>
      <c r="D283" s="219" t="s">
        <v>1434</v>
      </c>
      <c r="E283" s="219"/>
      <c r="F283" s="219" t="s">
        <v>1435</v>
      </c>
      <c r="G283" s="219"/>
      <c r="I283" s="561">
        <v>5.9130434782608692</v>
      </c>
      <c r="J283" s="561"/>
      <c r="K283" s="561">
        <v>90.608695652173907</v>
      </c>
      <c r="L283" s="561"/>
      <c r="M283" s="561">
        <v>3.4782608695652173</v>
      </c>
      <c r="N283" s="666"/>
      <c r="O283" s="561">
        <v>79.130434782608688</v>
      </c>
      <c r="P283" s="561">
        <v>9.7391304347826093</v>
      </c>
      <c r="Q283" s="561">
        <v>11.130434782608695</v>
      </c>
      <c r="R283" s="558"/>
      <c r="S283" s="558">
        <v>555</v>
      </c>
      <c r="T283" s="558">
        <v>435</v>
      </c>
      <c r="U283" s="561">
        <v>78.378378378378372</v>
      </c>
      <c r="V283" s="559" t="s">
        <v>1943</v>
      </c>
      <c r="W283" s="668"/>
    </row>
    <row r="284" spans="1:23" s="591" customFormat="1" ht="14.25" customHeight="1" x14ac:dyDescent="0.2">
      <c r="A284" s="219"/>
      <c r="B284" s="219"/>
      <c r="C284" s="219" t="s">
        <v>1437</v>
      </c>
      <c r="D284" s="219" t="s">
        <v>1438</v>
      </c>
      <c r="E284" s="219"/>
      <c r="F284" s="219" t="s">
        <v>1439</v>
      </c>
      <c r="G284" s="219"/>
      <c r="I284" s="561">
        <v>2.5773195876288657</v>
      </c>
      <c r="J284" s="561"/>
      <c r="K284" s="561">
        <v>95.532646048109967</v>
      </c>
      <c r="L284" s="561"/>
      <c r="M284" s="561">
        <v>1.8900343642611683</v>
      </c>
      <c r="N284" s="666"/>
      <c r="O284" s="561">
        <v>81.44329896907216</v>
      </c>
      <c r="P284" s="561">
        <v>11.512027491408935</v>
      </c>
      <c r="Q284" s="561">
        <v>7.0446735395189002</v>
      </c>
      <c r="R284" s="558"/>
      <c r="S284" s="558">
        <v>571</v>
      </c>
      <c r="T284" s="558">
        <v>465</v>
      </c>
      <c r="U284" s="561">
        <v>81.436077057793341</v>
      </c>
      <c r="V284" s="559" t="s">
        <v>1944</v>
      </c>
      <c r="W284" s="668"/>
    </row>
    <row r="285" spans="1:23" s="591" customFormat="1" ht="14.25" customHeight="1" x14ac:dyDescent="0.2">
      <c r="A285" s="219"/>
      <c r="B285" s="219"/>
      <c r="C285" s="219" t="s">
        <v>1441</v>
      </c>
      <c r="D285" s="219" t="s">
        <v>1442</v>
      </c>
      <c r="E285" s="219"/>
      <c r="F285" s="219" t="s">
        <v>1443</v>
      </c>
      <c r="G285" s="219"/>
      <c r="I285" s="561">
        <v>84.982121573301555</v>
      </c>
      <c r="J285" s="561"/>
      <c r="K285" s="561">
        <v>13.825983313468415</v>
      </c>
      <c r="L285" s="561"/>
      <c r="M285" s="561">
        <v>1.1918951132300357</v>
      </c>
      <c r="N285" s="666"/>
      <c r="O285" s="561">
        <v>79.14183551847438</v>
      </c>
      <c r="P285" s="561">
        <v>13.110846245530395</v>
      </c>
      <c r="Q285" s="561">
        <v>7.7473182359952322</v>
      </c>
      <c r="R285" s="558"/>
      <c r="S285" s="558">
        <v>829</v>
      </c>
      <c r="T285" s="558">
        <v>654</v>
      </c>
      <c r="U285" s="561">
        <v>78.890229191797346</v>
      </c>
      <c r="V285" s="559" t="s">
        <v>1945</v>
      </c>
      <c r="W285" s="668"/>
    </row>
    <row r="286" spans="1:23" s="591" customFormat="1" ht="14.25" customHeight="1" x14ac:dyDescent="0.2">
      <c r="A286" s="219"/>
      <c r="B286" s="219"/>
      <c r="C286" s="219" t="s">
        <v>1445</v>
      </c>
      <c r="D286" s="219" t="s">
        <v>1446</v>
      </c>
      <c r="E286" s="219"/>
      <c r="F286" s="219" t="s">
        <v>1447</v>
      </c>
      <c r="G286" s="219"/>
      <c r="I286" s="561">
        <v>74.949899799599194</v>
      </c>
      <c r="J286" s="561"/>
      <c r="K286" s="561">
        <v>23.246492985971944</v>
      </c>
      <c r="L286" s="561"/>
      <c r="M286" s="561">
        <v>1.8036072144288577</v>
      </c>
      <c r="N286" s="666"/>
      <c r="O286" s="561">
        <v>77.555110220440881</v>
      </c>
      <c r="P286" s="561">
        <v>15.430861723446892</v>
      </c>
      <c r="Q286" s="561">
        <v>7.0140280561122248</v>
      </c>
      <c r="R286" s="558"/>
      <c r="S286" s="558">
        <v>490</v>
      </c>
      <c r="T286" s="558">
        <v>380</v>
      </c>
      <c r="U286" s="561">
        <v>77.551020408163268</v>
      </c>
      <c r="V286" s="559" t="s">
        <v>1946</v>
      </c>
      <c r="W286" s="668"/>
    </row>
    <row r="287" spans="1:23" s="591" customFormat="1" ht="14.25" customHeight="1" x14ac:dyDescent="0.2">
      <c r="A287" s="219"/>
      <c r="B287" s="219"/>
      <c r="C287" s="219" t="s">
        <v>1449</v>
      </c>
      <c r="D287" s="219" t="s">
        <v>1450</v>
      </c>
      <c r="E287" s="219"/>
      <c r="F287" s="219" t="s">
        <v>1451</v>
      </c>
      <c r="G287" s="219"/>
      <c r="I287" s="561">
        <v>4.1533546325878596</v>
      </c>
      <c r="J287" s="561"/>
      <c r="K287" s="561">
        <v>94.781682641107551</v>
      </c>
      <c r="L287" s="561"/>
      <c r="M287" s="561">
        <v>1.0649627263045793</v>
      </c>
      <c r="N287" s="666"/>
      <c r="O287" s="561">
        <v>79.339723109691164</v>
      </c>
      <c r="P287" s="561">
        <v>12.034078807241746</v>
      </c>
      <c r="Q287" s="561">
        <v>8.6261980830670915</v>
      </c>
      <c r="R287" s="558"/>
      <c r="S287" s="558">
        <v>929</v>
      </c>
      <c r="T287" s="558">
        <v>737</v>
      </c>
      <c r="U287" s="561">
        <v>79.332615715823465</v>
      </c>
      <c r="V287" s="559" t="s">
        <v>1947</v>
      </c>
      <c r="W287" s="668"/>
    </row>
    <row r="288" spans="1:23" s="591" customFormat="1" ht="14.25" customHeight="1" x14ac:dyDescent="0.2">
      <c r="A288" s="219"/>
      <c r="B288" s="219"/>
      <c r="C288" s="219" t="s">
        <v>1453</v>
      </c>
      <c r="D288" s="219" t="s">
        <v>1454</v>
      </c>
      <c r="E288" s="219"/>
      <c r="F288" s="219" t="s">
        <v>1455</v>
      </c>
      <c r="G288" s="219"/>
      <c r="I288" s="561">
        <v>7.6342281879194633</v>
      </c>
      <c r="J288" s="561"/>
      <c r="K288" s="561">
        <v>90.687919463087255</v>
      </c>
      <c r="L288" s="561"/>
      <c r="M288" s="561">
        <v>1.6778523489932886</v>
      </c>
      <c r="N288" s="666"/>
      <c r="O288" s="561">
        <v>78.775167785234899</v>
      </c>
      <c r="P288" s="561">
        <v>12.667785234899329</v>
      </c>
      <c r="Q288" s="561">
        <v>8.5570469798657722</v>
      </c>
      <c r="R288" s="558"/>
      <c r="S288" s="558">
        <v>1172</v>
      </c>
      <c r="T288" s="558">
        <v>924</v>
      </c>
      <c r="U288" s="561">
        <v>78.839590443686006</v>
      </c>
      <c r="V288" s="559" t="s">
        <v>1948</v>
      </c>
      <c r="W288" s="668"/>
    </row>
    <row r="289" spans="1:23" s="591" customFormat="1" ht="14.25" customHeight="1" x14ac:dyDescent="0.2">
      <c r="A289" s="219"/>
      <c r="B289" s="219"/>
      <c r="C289" s="219"/>
      <c r="D289" s="219"/>
      <c r="E289" s="219"/>
      <c r="F289" s="219"/>
      <c r="G289" s="219"/>
      <c r="I289" s="561"/>
      <c r="J289" s="561"/>
      <c r="K289" s="561"/>
      <c r="L289" s="561"/>
      <c r="M289" s="561"/>
      <c r="N289" s="666"/>
      <c r="O289" s="561"/>
      <c r="P289" s="561"/>
      <c r="Q289" s="561"/>
      <c r="R289" s="558"/>
      <c r="S289" s="558"/>
      <c r="T289" s="558"/>
      <c r="U289" s="561"/>
      <c r="V289" s="559"/>
      <c r="W289" s="668"/>
    </row>
    <row r="290" spans="1:23" s="591" customFormat="1" ht="14.25" customHeight="1" x14ac:dyDescent="0.25">
      <c r="A290" s="219"/>
      <c r="B290" s="659" t="s">
        <v>1456</v>
      </c>
      <c r="C290" s="219"/>
      <c r="D290" s="219"/>
      <c r="E290" s="219"/>
      <c r="F290" s="219"/>
      <c r="G290" s="219"/>
      <c r="I290" s="554">
        <v>71.256653552418427</v>
      </c>
      <c r="J290" s="554"/>
      <c r="K290" s="554">
        <v>23.177505207127979</v>
      </c>
      <c r="L290" s="554"/>
      <c r="M290" s="554">
        <v>5.5658412404535982</v>
      </c>
      <c r="N290" s="661"/>
      <c r="O290" s="554">
        <v>70.793797732006482</v>
      </c>
      <c r="P290" s="554">
        <v>19.868086091182597</v>
      </c>
      <c r="Q290" s="554">
        <v>9.3381161768109227</v>
      </c>
      <c r="R290" s="550"/>
      <c r="S290" s="550">
        <v>8161</v>
      </c>
      <c r="T290" s="550">
        <v>5698</v>
      </c>
      <c r="U290" s="554">
        <v>69.81987501531674</v>
      </c>
      <c r="V290" s="552" t="s">
        <v>1949</v>
      </c>
      <c r="W290" s="669"/>
    </row>
    <row r="291" spans="1:23" s="591" customFormat="1" ht="14.25" customHeight="1" x14ac:dyDescent="0.2">
      <c r="A291" s="219"/>
      <c r="B291" s="219"/>
      <c r="C291" s="219"/>
      <c r="D291" s="219"/>
      <c r="E291" s="219"/>
      <c r="F291" s="219"/>
      <c r="G291" s="219"/>
      <c r="V291" s="670"/>
      <c r="W291" s="668"/>
    </row>
    <row r="292" spans="1:23" s="591" customFormat="1" ht="14.25" customHeight="1" x14ac:dyDescent="0.2">
      <c r="A292" s="219"/>
      <c r="B292" s="219"/>
      <c r="C292" s="219"/>
      <c r="D292" s="219" t="s">
        <v>118</v>
      </c>
      <c r="E292" s="219"/>
      <c r="F292" s="219" t="s">
        <v>453</v>
      </c>
      <c r="G292" s="219"/>
      <c r="I292" s="561">
        <v>27.011494252873565</v>
      </c>
      <c r="J292" s="561"/>
      <c r="K292" s="561">
        <v>69.540229885057471</v>
      </c>
      <c r="L292" s="561"/>
      <c r="M292" s="561">
        <v>3.4482758620689653</v>
      </c>
      <c r="N292" s="666"/>
      <c r="O292" s="561">
        <v>74.712643678160916</v>
      </c>
      <c r="P292" s="561">
        <v>13.793103448275861</v>
      </c>
      <c r="Q292" s="561">
        <v>11.494252873563218</v>
      </c>
      <c r="R292" s="558"/>
      <c r="S292" s="558">
        <v>168</v>
      </c>
      <c r="T292" s="558">
        <v>125</v>
      </c>
      <c r="U292" s="561">
        <v>74.404761904761912</v>
      </c>
      <c r="V292" s="559" t="s">
        <v>1959</v>
      </c>
      <c r="W292" s="668"/>
    </row>
    <row r="293" spans="1:23" s="591" customFormat="1" ht="14.25" customHeight="1" x14ac:dyDescent="0.2">
      <c r="A293" s="219"/>
      <c r="B293" s="219"/>
      <c r="C293" s="219"/>
      <c r="D293" s="219" t="s">
        <v>119</v>
      </c>
      <c r="E293" s="219"/>
      <c r="F293" s="219" t="s">
        <v>171</v>
      </c>
      <c r="G293" s="219"/>
      <c r="I293" s="561">
        <v>80.379746835443029</v>
      </c>
      <c r="J293" s="561"/>
      <c r="K293" s="561">
        <v>16.455696202531644</v>
      </c>
      <c r="L293" s="561"/>
      <c r="M293" s="561">
        <v>3.1645569620253164</v>
      </c>
      <c r="N293" s="666"/>
      <c r="O293" s="561">
        <v>80.379746835443029</v>
      </c>
      <c r="P293" s="561">
        <v>14.556962025316455</v>
      </c>
      <c r="Q293" s="561">
        <v>5.0632911392405067</v>
      </c>
      <c r="R293" s="558"/>
      <c r="S293" s="558">
        <v>153</v>
      </c>
      <c r="T293" s="558">
        <v>123</v>
      </c>
      <c r="U293" s="561">
        <v>80.392156862745097</v>
      </c>
      <c r="V293" s="559" t="s">
        <v>1969</v>
      </c>
      <c r="W293" s="668"/>
    </row>
    <row r="294" spans="1:23" s="591" customFormat="1" ht="14.25" customHeight="1" x14ac:dyDescent="0.2">
      <c r="A294" s="219"/>
      <c r="B294" s="219"/>
      <c r="C294" s="219"/>
      <c r="D294" s="219" t="s">
        <v>120</v>
      </c>
      <c r="E294" s="219"/>
      <c r="F294" s="219" t="s">
        <v>172</v>
      </c>
      <c r="G294" s="219"/>
      <c r="I294" s="561">
        <v>91.271820448877804</v>
      </c>
      <c r="J294" s="561"/>
      <c r="K294" s="561">
        <v>2.4937655860349128</v>
      </c>
      <c r="L294" s="561"/>
      <c r="M294" s="561">
        <v>6.2344139650872821</v>
      </c>
      <c r="N294" s="666"/>
      <c r="O294" s="561">
        <v>59.102244389027433</v>
      </c>
      <c r="P294" s="561">
        <v>26.683291770573565</v>
      </c>
      <c r="Q294" s="561">
        <v>14.214463840399002</v>
      </c>
      <c r="R294" s="558"/>
      <c r="S294" s="558">
        <v>376</v>
      </c>
      <c r="T294" s="558">
        <v>215</v>
      </c>
      <c r="U294" s="561">
        <v>57.180851063829785</v>
      </c>
      <c r="V294" s="559" t="s">
        <v>1961</v>
      </c>
      <c r="W294" s="668"/>
    </row>
    <row r="295" spans="1:23" s="591" customFormat="1" ht="14.25" customHeight="1" x14ac:dyDescent="0.2">
      <c r="A295" s="219"/>
      <c r="B295" s="219"/>
      <c r="C295" s="219"/>
      <c r="D295" s="219" t="s">
        <v>121</v>
      </c>
      <c r="E295" s="219"/>
      <c r="F295" s="219" t="s">
        <v>268</v>
      </c>
      <c r="G295" s="219"/>
      <c r="I295" s="561">
        <v>76.409185803757822</v>
      </c>
      <c r="J295" s="561"/>
      <c r="K295" s="561">
        <v>17.536534446764094</v>
      </c>
      <c r="L295" s="561"/>
      <c r="M295" s="561">
        <v>6.0542797494780798</v>
      </c>
      <c r="N295" s="666"/>
      <c r="O295" s="561">
        <v>74.947807933194156</v>
      </c>
      <c r="P295" s="561">
        <v>17.954070981210858</v>
      </c>
      <c r="Q295" s="561">
        <v>7.0981210855949897</v>
      </c>
      <c r="R295" s="558"/>
      <c r="S295" s="558">
        <v>450</v>
      </c>
      <c r="T295" s="558">
        <v>332</v>
      </c>
      <c r="U295" s="561">
        <v>73.777777777777771</v>
      </c>
      <c r="V295" s="559" t="s">
        <v>1960</v>
      </c>
      <c r="W295" s="668"/>
    </row>
    <row r="296" spans="1:23" s="591" customFormat="1" ht="14.25" customHeight="1" x14ac:dyDescent="0.2">
      <c r="A296" s="219"/>
      <c r="B296" s="219"/>
      <c r="C296" s="219"/>
      <c r="D296" s="219" t="s">
        <v>122</v>
      </c>
      <c r="E296" s="219"/>
      <c r="F296" s="219" t="s">
        <v>173</v>
      </c>
      <c r="G296" s="219"/>
      <c r="I296" s="561">
        <v>82.975338106603019</v>
      </c>
      <c r="J296" s="561"/>
      <c r="K296" s="561">
        <v>5.2505966587112169</v>
      </c>
      <c r="L296" s="561"/>
      <c r="M296" s="561">
        <v>11.774065234685761</v>
      </c>
      <c r="N296" s="666"/>
      <c r="O296" s="561">
        <v>64.280031821797934</v>
      </c>
      <c r="P296" s="561">
        <v>25.218774860779636</v>
      </c>
      <c r="Q296" s="561">
        <v>10.501193317422434</v>
      </c>
      <c r="R296" s="558"/>
      <c r="S296" s="558">
        <v>1109</v>
      </c>
      <c r="T296" s="558">
        <v>672</v>
      </c>
      <c r="U296" s="561">
        <v>60.595130748422001</v>
      </c>
      <c r="V296" s="559" t="s">
        <v>1957</v>
      </c>
      <c r="W296" s="668"/>
    </row>
    <row r="297" spans="1:23" s="591" customFormat="1" ht="14.25" customHeight="1" x14ac:dyDescent="0.2">
      <c r="A297" s="219"/>
      <c r="B297" s="219"/>
      <c r="C297" s="219"/>
      <c r="D297" s="219" t="s">
        <v>123</v>
      </c>
      <c r="E297" s="219"/>
      <c r="F297" s="219" t="s">
        <v>174</v>
      </c>
      <c r="G297" s="219"/>
      <c r="I297" s="561">
        <v>92.694063926940643</v>
      </c>
      <c r="J297" s="561"/>
      <c r="K297" s="561">
        <v>2.7397260273972601</v>
      </c>
      <c r="L297" s="561"/>
      <c r="M297" s="561">
        <v>4.5662100456620998</v>
      </c>
      <c r="N297" s="666"/>
      <c r="O297" s="561">
        <v>61.187214611872143</v>
      </c>
      <c r="P297" s="561">
        <v>25.570776255707763</v>
      </c>
      <c r="Q297" s="561">
        <v>13.24200913242009</v>
      </c>
      <c r="R297" s="558"/>
      <c r="S297" s="558">
        <v>418</v>
      </c>
      <c r="T297" s="558">
        <v>251</v>
      </c>
      <c r="U297" s="561">
        <v>60.047846889952147</v>
      </c>
      <c r="V297" s="559" t="s">
        <v>1965</v>
      </c>
      <c r="W297" s="668"/>
    </row>
    <row r="298" spans="1:23" s="591" customFormat="1" ht="14.25" customHeight="1" x14ac:dyDescent="0.2">
      <c r="A298" s="219"/>
      <c r="B298" s="219"/>
      <c r="C298" s="219"/>
      <c r="D298" s="219" t="s">
        <v>124</v>
      </c>
      <c r="E298" s="219"/>
      <c r="F298" s="219" t="s">
        <v>175</v>
      </c>
      <c r="G298" s="219"/>
      <c r="I298" s="561">
        <v>90.909090909090907</v>
      </c>
      <c r="J298" s="561"/>
      <c r="K298" s="561">
        <v>4.1958041958041958</v>
      </c>
      <c r="L298" s="561"/>
      <c r="M298" s="561">
        <v>4.895104895104895</v>
      </c>
      <c r="N298" s="666"/>
      <c r="O298" s="561">
        <v>82.51748251748252</v>
      </c>
      <c r="P298" s="561">
        <v>11.888111888111888</v>
      </c>
      <c r="Q298" s="561">
        <v>5.5944055944055942</v>
      </c>
      <c r="R298" s="558"/>
      <c r="S298" s="558">
        <v>136</v>
      </c>
      <c r="T298" s="558">
        <v>111</v>
      </c>
      <c r="U298" s="561">
        <v>81.617647058823522</v>
      </c>
      <c r="V298" s="559" t="s">
        <v>1953</v>
      </c>
      <c r="W298" s="668"/>
    </row>
    <row r="299" spans="1:23" s="591" customFormat="1" ht="14.25" customHeight="1" x14ac:dyDescent="0.2">
      <c r="A299" s="219"/>
      <c r="B299" s="219"/>
      <c r="C299" s="219"/>
      <c r="D299" s="219" t="s">
        <v>125</v>
      </c>
      <c r="E299" s="219"/>
      <c r="F299" s="219" t="s">
        <v>176</v>
      </c>
      <c r="G299" s="219"/>
      <c r="I299" s="561">
        <v>26.490066225165563</v>
      </c>
      <c r="J299" s="561"/>
      <c r="K299" s="561">
        <v>71.523178807947019</v>
      </c>
      <c r="L299" s="561"/>
      <c r="M299" s="561">
        <v>1.9867549668874174</v>
      </c>
      <c r="N299" s="666"/>
      <c r="O299" s="561">
        <v>75.827814569536429</v>
      </c>
      <c r="P299" s="561">
        <v>13.245033112582782</v>
      </c>
      <c r="Q299" s="561">
        <v>10.927152317880795</v>
      </c>
      <c r="R299" s="558"/>
      <c r="S299" s="558">
        <v>296</v>
      </c>
      <c r="T299" s="558">
        <v>223</v>
      </c>
      <c r="U299" s="561">
        <v>75.337837837837839</v>
      </c>
      <c r="V299" s="559" t="s">
        <v>1956</v>
      </c>
      <c r="W299" s="668"/>
    </row>
    <row r="300" spans="1:23" s="591" customFormat="1" ht="14.25" customHeight="1" x14ac:dyDescent="0.2">
      <c r="A300" s="219"/>
      <c r="B300" s="219"/>
      <c r="C300" s="219"/>
      <c r="D300" s="219" t="s">
        <v>126</v>
      </c>
      <c r="E300" s="219"/>
      <c r="F300" s="219" t="s">
        <v>177</v>
      </c>
      <c r="G300" s="219"/>
      <c r="I300" s="561">
        <v>17.857142857142858</v>
      </c>
      <c r="J300" s="561"/>
      <c r="K300" s="561">
        <v>80.555555555555557</v>
      </c>
      <c r="L300" s="561"/>
      <c r="M300" s="561">
        <v>1.5873015873015872</v>
      </c>
      <c r="N300" s="666"/>
      <c r="O300" s="561">
        <v>78.571428571428569</v>
      </c>
      <c r="P300" s="561">
        <v>13.095238095238097</v>
      </c>
      <c r="Q300" s="561">
        <v>8.3333333333333321</v>
      </c>
      <c r="R300" s="558"/>
      <c r="S300" s="558">
        <v>248</v>
      </c>
      <c r="T300" s="558">
        <v>196</v>
      </c>
      <c r="U300" s="561">
        <v>79.032258064516128</v>
      </c>
      <c r="V300" s="559" t="s">
        <v>1968</v>
      </c>
      <c r="W300" s="668"/>
    </row>
    <row r="301" spans="1:23" s="591" customFormat="1" ht="14.25" customHeight="1" x14ac:dyDescent="0.2">
      <c r="A301" s="219"/>
      <c r="B301" s="219"/>
      <c r="C301" s="219"/>
      <c r="D301" s="219" t="s">
        <v>127</v>
      </c>
      <c r="E301" s="219"/>
      <c r="F301" s="219" t="s">
        <v>178</v>
      </c>
      <c r="G301" s="219"/>
      <c r="I301" s="561">
        <v>7.4941451990632322</v>
      </c>
      <c r="J301" s="561"/>
      <c r="K301" s="561">
        <v>91.100702576112411</v>
      </c>
      <c r="L301" s="561"/>
      <c r="M301" s="561">
        <v>1.405152224824356</v>
      </c>
      <c r="N301" s="666"/>
      <c r="O301" s="561">
        <v>78.688524590163937</v>
      </c>
      <c r="P301" s="561">
        <v>8.8992974238875888</v>
      </c>
      <c r="Q301" s="561">
        <v>12.412177985948478</v>
      </c>
      <c r="R301" s="558"/>
      <c r="S301" s="558">
        <v>421</v>
      </c>
      <c r="T301" s="558">
        <v>331</v>
      </c>
      <c r="U301" s="561">
        <v>78.62232779097387</v>
      </c>
      <c r="V301" s="559" t="s">
        <v>1963</v>
      </c>
      <c r="W301" s="668"/>
    </row>
    <row r="302" spans="1:23" s="591" customFormat="1" ht="14.25" customHeight="1" x14ac:dyDescent="0.2">
      <c r="A302" s="219"/>
      <c r="B302" s="219"/>
      <c r="C302" s="219"/>
      <c r="D302" s="219" t="s">
        <v>128</v>
      </c>
      <c r="E302" s="219"/>
      <c r="F302" s="219" t="s">
        <v>179</v>
      </c>
      <c r="G302" s="219"/>
      <c r="I302" s="561">
        <v>36.19047619047619</v>
      </c>
      <c r="J302" s="561"/>
      <c r="K302" s="561">
        <v>62.222222222222221</v>
      </c>
      <c r="L302" s="561"/>
      <c r="M302" s="561">
        <v>1.5873015873015872</v>
      </c>
      <c r="N302" s="666"/>
      <c r="O302" s="561">
        <v>71.111111111111114</v>
      </c>
      <c r="P302" s="561">
        <v>15.873015873015872</v>
      </c>
      <c r="Q302" s="561">
        <v>13.015873015873018</v>
      </c>
      <c r="R302" s="558"/>
      <c r="S302" s="558">
        <v>310</v>
      </c>
      <c r="T302" s="558">
        <v>220</v>
      </c>
      <c r="U302" s="561">
        <v>70.967741935483872</v>
      </c>
      <c r="V302" s="559" t="s">
        <v>1951</v>
      </c>
      <c r="W302" s="668"/>
    </row>
    <row r="303" spans="1:23" s="591" customFormat="1" ht="14.25" customHeight="1" x14ac:dyDescent="0.2">
      <c r="A303" s="219"/>
      <c r="B303" s="219"/>
      <c r="C303" s="219"/>
      <c r="D303" s="219" t="s">
        <v>129</v>
      </c>
      <c r="E303" s="219"/>
      <c r="F303" s="219" t="s">
        <v>271</v>
      </c>
      <c r="G303" s="219"/>
      <c r="I303" s="561">
        <v>94.674556213017752</v>
      </c>
      <c r="J303" s="561"/>
      <c r="K303" s="561">
        <v>1.1834319526627219</v>
      </c>
      <c r="L303" s="561"/>
      <c r="M303" s="561">
        <v>4.1420118343195274</v>
      </c>
      <c r="N303" s="666"/>
      <c r="O303" s="561">
        <v>64.497041420118336</v>
      </c>
      <c r="P303" s="561">
        <v>25.443786982248522</v>
      </c>
      <c r="Q303" s="561">
        <v>10.059171597633137</v>
      </c>
      <c r="R303" s="558"/>
      <c r="S303" s="558">
        <v>162</v>
      </c>
      <c r="T303" s="558">
        <v>106</v>
      </c>
      <c r="U303" s="561">
        <v>65.432098765432102</v>
      </c>
      <c r="V303" s="559" t="s">
        <v>1966</v>
      </c>
      <c r="W303" s="668"/>
    </row>
    <row r="304" spans="1:23" s="591" customFormat="1" ht="14.25" customHeight="1" x14ac:dyDescent="0.2">
      <c r="A304" s="219"/>
      <c r="B304" s="219"/>
      <c r="C304" s="219"/>
      <c r="D304" s="219" t="s">
        <v>130</v>
      </c>
      <c r="E304" s="219"/>
      <c r="F304" s="219" t="s">
        <v>180</v>
      </c>
      <c r="G304" s="219"/>
      <c r="I304" s="561">
        <v>71.724137931034477</v>
      </c>
      <c r="J304" s="561"/>
      <c r="K304" s="561">
        <v>19.310344827586206</v>
      </c>
      <c r="L304" s="561"/>
      <c r="M304" s="561">
        <v>8.9655172413793096</v>
      </c>
      <c r="N304" s="666"/>
      <c r="O304" s="561">
        <v>78.620689655172413</v>
      </c>
      <c r="P304" s="561">
        <v>15.172413793103448</v>
      </c>
      <c r="Q304" s="561">
        <v>6.2068965517241379</v>
      </c>
      <c r="R304" s="558"/>
      <c r="S304" s="558">
        <v>132</v>
      </c>
      <c r="T304" s="558">
        <v>102</v>
      </c>
      <c r="U304" s="561">
        <v>77.272727272727266</v>
      </c>
      <c r="V304" s="559" t="s">
        <v>1950</v>
      </c>
      <c r="W304" s="668"/>
    </row>
    <row r="305" spans="1:23" s="591" customFormat="1" ht="14.25" customHeight="1" x14ac:dyDescent="0.2">
      <c r="A305" s="219"/>
      <c r="B305" s="219"/>
      <c r="C305" s="219"/>
      <c r="D305" s="219" t="s">
        <v>131</v>
      </c>
      <c r="E305" s="219"/>
      <c r="F305" s="219" t="s">
        <v>270</v>
      </c>
      <c r="G305" s="219"/>
      <c r="I305" s="561">
        <v>92.473118279569889</v>
      </c>
      <c r="J305" s="561"/>
      <c r="K305" s="561">
        <v>2.4193548387096775</v>
      </c>
      <c r="L305" s="561"/>
      <c r="M305" s="561">
        <v>5.10752688172043</v>
      </c>
      <c r="N305" s="666"/>
      <c r="O305" s="561">
        <v>63.172043010752688</v>
      </c>
      <c r="P305" s="561">
        <v>27.1505376344086</v>
      </c>
      <c r="Q305" s="561">
        <v>9.67741935483871</v>
      </c>
      <c r="R305" s="558"/>
      <c r="S305" s="558">
        <v>353</v>
      </c>
      <c r="T305" s="558">
        <v>220</v>
      </c>
      <c r="U305" s="561">
        <v>62.322946175637398</v>
      </c>
      <c r="V305" s="559" t="s">
        <v>1954</v>
      </c>
      <c r="W305" s="668"/>
    </row>
    <row r="306" spans="1:23" s="591" customFormat="1" ht="14.25" customHeight="1" x14ac:dyDescent="0.2">
      <c r="A306" s="219"/>
      <c r="B306" s="219"/>
      <c r="C306" s="219"/>
      <c r="D306" s="219" t="s">
        <v>132</v>
      </c>
      <c r="E306" s="219"/>
      <c r="F306" s="219" t="s">
        <v>181</v>
      </c>
      <c r="G306" s="219"/>
      <c r="I306" s="561">
        <v>73.695198329853866</v>
      </c>
      <c r="J306" s="561"/>
      <c r="K306" s="561">
        <v>21.503131524008349</v>
      </c>
      <c r="L306" s="561"/>
      <c r="M306" s="561">
        <v>4.8016701461377869</v>
      </c>
      <c r="N306" s="666"/>
      <c r="O306" s="561">
        <v>75.365344467640909</v>
      </c>
      <c r="P306" s="561">
        <v>16.910229645093946</v>
      </c>
      <c r="Q306" s="561">
        <v>7.7244258872651352</v>
      </c>
      <c r="R306" s="558"/>
      <c r="S306" s="558">
        <v>456</v>
      </c>
      <c r="T306" s="558">
        <v>345</v>
      </c>
      <c r="U306" s="561">
        <v>75.657894736842096</v>
      </c>
      <c r="V306" s="559" t="s">
        <v>1967</v>
      </c>
      <c r="W306" s="668"/>
    </row>
    <row r="307" spans="1:23" s="591" customFormat="1" ht="14.25" customHeight="1" x14ac:dyDescent="0.2">
      <c r="A307" s="219"/>
      <c r="B307" s="219"/>
      <c r="C307" s="219"/>
      <c r="D307" s="219" t="s">
        <v>133</v>
      </c>
      <c r="E307" s="219"/>
      <c r="F307" s="219" t="s">
        <v>182</v>
      </c>
      <c r="G307" s="219"/>
      <c r="I307" s="561">
        <v>87.017543859649123</v>
      </c>
      <c r="J307" s="561"/>
      <c r="K307" s="561">
        <v>7.7192982456140351</v>
      </c>
      <c r="L307" s="561"/>
      <c r="M307" s="561">
        <v>5.2631578947368416</v>
      </c>
      <c r="N307" s="666"/>
      <c r="O307" s="561">
        <v>74.385964912280699</v>
      </c>
      <c r="P307" s="561">
        <v>19.649122807017545</v>
      </c>
      <c r="Q307" s="561">
        <v>5.9649122807017543</v>
      </c>
      <c r="R307" s="558"/>
      <c r="S307" s="558">
        <v>270</v>
      </c>
      <c r="T307" s="558">
        <v>201</v>
      </c>
      <c r="U307" s="561">
        <v>74.444444444444443</v>
      </c>
      <c r="V307" s="559" t="s">
        <v>1952</v>
      </c>
      <c r="W307" s="668"/>
    </row>
    <row r="308" spans="1:23" s="591" customFormat="1" ht="14.25" customHeight="1" x14ac:dyDescent="0.2">
      <c r="A308" s="219"/>
      <c r="B308" s="219"/>
      <c r="C308" s="219"/>
      <c r="D308" s="219" t="s">
        <v>134</v>
      </c>
      <c r="E308" s="219"/>
      <c r="F308" s="219" t="s">
        <v>273</v>
      </c>
      <c r="G308" s="219"/>
      <c r="I308" s="561">
        <v>88.617886178861795</v>
      </c>
      <c r="J308" s="561"/>
      <c r="K308" s="561">
        <v>4.8780487804878048</v>
      </c>
      <c r="L308" s="561"/>
      <c r="M308" s="561">
        <v>6.5040650406504072</v>
      </c>
      <c r="N308" s="666"/>
      <c r="O308" s="561">
        <v>74.390243902439025</v>
      </c>
      <c r="P308" s="561">
        <v>15.853658536585366</v>
      </c>
      <c r="Q308" s="561">
        <v>9.7560975609756095</v>
      </c>
      <c r="R308" s="558"/>
      <c r="S308" s="558">
        <v>230</v>
      </c>
      <c r="T308" s="558">
        <v>170</v>
      </c>
      <c r="U308" s="561">
        <v>73.91304347826086</v>
      </c>
      <c r="V308" s="559" t="s">
        <v>1971</v>
      </c>
      <c r="W308" s="668"/>
    </row>
    <row r="309" spans="1:23" s="591" customFormat="1" ht="14.25" customHeight="1" x14ac:dyDescent="0.2">
      <c r="A309" s="219"/>
      <c r="B309" s="219"/>
      <c r="C309" s="219"/>
      <c r="D309" s="219" t="s">
        <v>135</v>
      </c>
      <c r="E309" s="219"/>
      <c r="F309" s="219" t="s">
        <v>269</v>
      </c>
      <c r="G309" s="219"/>
      <c r="I309" s="561">
        <v>93.572311495673659</v>
      </c>
      <c r="J309" s="561"/>
      <c r="K309" s="561">
        <v>1.6069221260815822</v>
      </c>
      <c r="L309" s="561"/>
      <c r="M309" s="561">
        <v>4.8207663782447465</v>
      </c>
      <c r="N309" s="666"/>
      <c r="O309" s="561">
        <v>72.18788627935723</v>
      </c>
      <c r="P309" s="561">
        <v>21.631644004944377</v>
      </c>
      <c r="Q309" s="561">
        <v>6.1804697156983934</v>
      </c>
      <c r="R309" s="558"/>
      <c r="S309" s="558">
        <v>770</v>
      </c>
      <c r="T309" s="558">
        <v>547</v>
      </c>
      <c r="U309" s="561">
        <v>71.038961038961034</v>
      </c>
      <c r="V309" s="559" t="s">
        <v>1958</v>
      </c>
      <c r="W309" s="668"/>
    </row>
    <row r="310" spans="1:23" s="591" customFormat="1" ht="14.25" customHeight="1" x14ac:dyDescent="0.2">
      <c r="A310" s="219"/>
      <c r="B310" s="219"/>
      <c r="C310" s="219"/>
      <c r="D310" s="219" t="s">
        <v>136</v>
      </c>
      <c r="E310" s="219"/>
      <c r="F310" s="219" t="s">
        <v>183</v>
      </c>
      <c r="G310" s="219"/>
      <c r="I310" s="561">
        <v>94.565217391304344</v>
      </c>
      <c r="J310" s="561"/>
      <c r="K310" s="561">
        <v>1.4945652173913044</v>
      </c>
      <c r="L310" s="561"/>
      <c r="M310" s="561">
        <v>3.9402173913043481</v>
      </c>
      <c r="N310" s="666"/>
      <c r="O310" s="561">
        <v>67.934782608695656</v>
      </c>
      <c r="P310" s="561">
        <v>22.554347826086957</v>
      </c>
      <c r="Q310" s="561">
        <v>9.5108695652173925</v>
      </c>
      <c r="R310" s="558"/>
      <c r="S310" s="558">
        <v>707</v>
      </c>
      <c r="T310" s="558">
        <v>476</v>
      </c>
      <c r="U310" s="561">
        <v>67.32673267326733</v>
      </c>
      <c r="V310" s="559" t="s">
        <v>1955</v>
      </c>
      <c r="W310" s="668"/>
    </row>
    <row r="311" spans="1:23" s="591" customFormat="1" ht="14.25" customHeight="1" x14ac:dyDescent="0.2">
      <c r="A311" s="219"/>
      <c r="B311" s="219"/>
      <c r="C311" s="219"/>
      <c r="D311" s="219" t="s">
        <v>137</v>
      </c>
      <c r="E311" s="219"/>
      <c r="F311" s="219" t="s">
        <v>184</v>
      </c>
      <c r="G311" s="219"/>
      <c r="I311" s="561">
        <v>84.330484330484339</v>
      </c>
      <c r="J311" s="561"/>
      <c r="K311" s="561">
        <v>3.4188034188034191</v>
      </c>
      <c r="L311" s="561"/>
      <c r="M311" s="561">
        <v>12.250712250712251</v>
      </c>
      <c r="N311" s="666"/>
      <c r="O311" s="561">
        <v>66.381766381766383</v>
      </c>
      <c r="P311" s="561">
        <v>26.210826210826209</v>
      </c>
      <c r="Q311" s="561">
        <v>7.4074074074074066</v>
      </c>
      <c r="R311" s="558"/>
      <c r="S311" s="558">
        <v>308</v>
      </c>
      <c r="T311" s="558">
        <v>195</v>
      </c>
      <c r="U311" s="561">
        <v>63.311688311688307</v>
      </c>
      <c r="V311" s="559" t="s">
        <v>1964</v>
      </c>
      <c r="W311" s="668"/>
    </row>
    <row r="312" spans="1:23" s="591" customFormat="1" ht="14.25" customHeight="1" x14ac:dyDescent="0.2">
      <c r="A312" s="219"/>
      <c r="B312" s="219"/>
      <c r="C312" s="219"/>
      <c r="D312" s="219" t="s">
        <v>138</v>
      </c>
      <c r="E312" s="219"/>
      <c r="F312" s="219" t="s">
        <v>185</v>
      </c>
      <c r="G312" s="219"/>
      <c r="I312" s="561">
        <v>77.454545454545453</v>
      </c>
      <c r="J312" s="561"/>
      <c r="K312" s="561">
        <v>18.90909090909091</v>
      </c>
      <c r="L312" s="561"/>
      <c r="M312" s="561">
        <v>3.6363636363636362</v>
      </c>
      <c r="N312" s="666"/>
      <c r="O312" s="561">
        <v>79.272727272727266</v>
      </c>
      <c r="P312" s="561">
        <v>14.545454545454545</v>
      </c>
      <c r="Q312" s="561">
        <v>6.1818181818181817</v>
      </c>
      <c r="R312" s="558"/>
      <c r="S312" s="558">
        <v>265</v>
      </c>
      <c r="T312" s="558">
        <v>208</v>
      </c>
      <c r="U312" s="561">
        <v>78.49056603773586</v>
      </c>
      <c r="V312" s="559" t="s">
        <v>1970</v>
      </c>
      <c r="W312" s="668"/>
    </row>
    <row r="313" spans="1:23" s="591" customFormat="1" ht="14.25" customHeight="1" x14ac:dyDescent="0.2">
      <c r="A313" s="219"/>
      <c r="B313" s="219"/>
      <c r="C313" s="219"/>
      <c r="D313" s="219" t="s">
        <v>139</v>
      </c>
      <c r="E313" s="219"/>
      <c r="F313" s="219" t="s">
        <v>186</v>
      </c>
      <c r="G313" s="219"/>
      <c r="I313" s="561">
        <v>3.0303030303030303</v>
      </c>
      <c r="J313" s="561"/>
      <c r="K313" s="561">
        <v>95.571095571095569</v>
      </c>
      <c r="L313" s="561"/>
      <c r="M313" s="561">
        <v>1.3986013986013985</v>
      </c>
      <c r="N313" s="666"/>
      <c r="O313" s="561">
        <v>78.088578088578089</v>
      </c>
      <c r="P313" s="561">
        <v>12.820512820512819</v>
      </c>
      <c r="Q313" s="561">
        <v>9.0909090909090917</v>
      </c>
      <c r="R313" s="558"/>
      <c r="S313" s="558">
        <v>423</v>
      </c>
      <c r="T313" s="558">
        <v>329</v>
      </c>
      <c r="U313" s="561">
        <v>77.777777777777786</v>
      </c>
      <c r="V313" s="559" t="s">
        <v>1962</v>
      </c>
      <c r="W313" s="668"/>
    </row>
    <row r="314" spans="1:23" s="591" customFormat="1" x14ac:dyDescent="0.2">
      <c r="A314" s="590"/>
      <c r="B314" s="590"/>
      <c r="C314" s="590"/>
      <c r="D314" s="590"/>
      <c r="E314" s="590"/>
      <c r="F314" s="590"/>
      <c r="G314" s="590"/>
      <c r="H314" s="590"/>
      <c r="I314" s="671"/>
      <c r="J314" s="671"/>
      <c r="K314" s="671"/>
      <c r="L314" s="671"/>
      <c r="M314" s="671"/>
      <c r="N314" s="590"/>
      <c r="O314" s="671"/>
      <c r="P314" s="671"/>
      <c r="Q314" s="671"/>
      <c r="R314" s="671"/>
      <c r="S314" s="671"/>
      <c r="T314" s="671"/>
      <c r="U314" s="671"/>
      <c r="V314" s="672"/>
      <c r="W314" s="668"/>
    </row>
    <row r="315" spans="1:23" x14ac:dyDescent="0.2">
      <c r="I315" s="127"/>
      <c r="J315" s="127"/>
      <c r="K315" s="127"/>
      <c r="L315" s="127"/>
      <c r="M315" s="127"/>
      <c r="O315" s="127"/>
      <c r="P315" s="127"/>
      <c r="Q315" s="127"/>
      <c r="R315" s="127"/>
      <c r="S315" s="127"/>
      <c r="T315" s="127"/>
      <c r="U315" s="127"/>
    </row>
    <row r="316" spans="1:23" x14ac:dyDescent="0.2">
      <c r="C316" s="126" t="s">
        <v>246</v>
      </c>
      <c r="I316" s="127"/>
      <c r="J316" s="127"/>
      <c r="K316" s="127"/>
      <c r="L316" s="127"/>
      <c r="M316" s="127"/>
      <c r="O316" s="127"/>
      <c r="P316" s="127"/>
      <c r="Q316" s="127"/>
      <c r="R316" s="127"/>
      <c r="S316" s="127"/>
      <c r="T316" s="127"/>
      <c r="U316" s="127"/>
    </row>
    <row r="317" spans="1:23" x14ac:dyDescent="0.2">
      <c r="I317" s="127"/>
      <c r="J317" s="127"/>
      <c r="K317" s="127"/>
      <c r="L317" s="127"/>
      <c r="M317" s="127"/>
      <c r="O317" s="127"/>
      <c r="P317" s="127"/>
      <c r="Q317" s="127"/>
      <c r="R317" s="127"/>
      <c r="S317" s="127"/>
      <c r="T317" s="127"/>
      <c r="U317" s="127"/>
    </row>
  </sheetData>
  <mergeCells count="1">
    <mergeCell ref="I9:K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0" fitToHeight="4" orientation="portrait" r:id="rId1"/>
  <headerFooter alignWithMargins="0">
    <oddFooter>&amp;R44</oddFooter>
  </headerFooter>
  <rowBreaks count="3" manualBreakCount="3">
    <brk id="95" max="16383" man="1"/>
    <brk id="176" max="16383" man="1"/>
    <brk id="25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8"/>
  <sheetViews>
    <sheetView zoomScaleNormal="100" workbookViewId="0">
      <selection activeCell="T1" sqref="T1"/>
    </sheetView>
  </sheetViews>
  <sheetFormatPr defaultRowHeight="12.75" x14ac:dyDescent="0.2"/>
  <cols>
    <col min="1" max="2" width="1.140625" style="126" customWidth="1"/>
    <col min="3" max="3" width="12.140625" style="126" customWidth="1"/>
    <col min="4" max="4" width="5.28515625" style="128" customWidth="1"/>
    <col min="5" max="5" width="2.42578125" style="128" customWidth="1"/>
    <col min="6" max="6" width="19.140625" style="128" customWidth="1"/>
    <col min="7" max="7" width="35.7109375" style="128" customWidth="1"/>
    <col min="8" max="8" width="1.140625" style="128" customWidth="1"/>
    <col min="9" max="9" width="9.42578125" style="128" customWidth="1"/>
    <col min="10" max="10" width="1.140625" style="128" customWidth="1"/>
    <col min="11" max="11" width="9.42578125" style="128" customWidth="1"/>
    <col min="12" max="12" width="1" style="128" customWidth="1"/>
    <col min="13" max="13" width="9.42578125" style="128" customWidth="1"/>
    <col min="14" max="14" width="1" style="128" customWidth="1"/>
    <col min="15" max="15" width="2" style="128" customWidth="1"/>
    <col min="16" max="16" width="7.85546875" style="240" customWidth="1"/>
    <col min="17" max="17" width="1" style="239" customWidth="1"/>
    <col min="18" max="18" width="9.85546875" style="206" customWidth="1"/>
    <col min="19" max="19" width="1" style="239" customWidth="1"/>
    <col min="20" max="20" width="11.28515625" style="206" customWidth="1"/>
    <col min="21" max="27" width="9.140625" style="125"/>
    <col min="28" max="16384" width="9.140625" style="126"/>
  </cols>
  <sheetData>
    <row r="1" spans="1:25" s="232" customFormat="1" ht="15.75" x14ac:dyDescent="0.25">
      <c r="A1" s="302" t="s">
        <v>2421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3"/>
      <c r="Q1" s="384"/>
      <c r="R1" s="385"/>
      <c r="S1" s="384"/>
      <c r="T1" s="385"/>
    </row>
    <row r="2" spans="1:25" s="232" customFormat="1" ht="15.75" x14ac:dyDescent="0.25">
      <c r="A2" s="302" t="s">
        <v>2422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3"/>
      <c r="Q2" s="384"/>
      <c r="R2" s="385"/>
      <c r="S2" s="384"/>
      <c r="T2" s="385"/>
    </row>
    <row r="3" spans="1:25" s="17" customFormat="1" ht="5.25" customHeight="1" x14ac:dyDescent="0.2">
      <c r="A3" s="303"/>
      <c r="B3" s="303"/>
      <c r="C3" s="386"/>
      <c r="D3" s="386"/>
      <c r="E3" s="303"/>
      <c r="F3" s="303"/>
      <c r="G3" s="303"/>
      <c r="H3" s="303"/>
      <c r="I3" s="382"/>
      <c r="J3" s="382"/>
      <c r="K3" s="382"/>
      <c r="L3" s="382"/>
      <c r="M3" s="382"/>
      <c r="N3" s="382"/>
      <c r="O3" s="382"/>
      <c r="P3" s="387"/>
      <c r="Q3" s="388"/>
      <c r="R3" s="385"/>
      <c r="S3" s="388"/>
      <c r="T3" s="385"/>
    </row>
    <row r="4" spans="1:25" s="219" customFormat="1" ht="15" customHeight="1" x14ac:dyDescent="0.2">
      <c r="A4" s="673" t="s">
        <v>8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674"/>
      <c r="Q4" s="675"/>
      <c r="S4" s="675"/>
      <c r="T4" s="321" t="s">
        <v>37</v>
      </c>
    </row>
    <row r="5" spans="1:25" s="219" customFormat="1" ht="4.5" customHeight="1" x14ac:dyDescent="0.2">
      <c r="A5" s="445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6"/>
      <c r="Q5" s="447"/>
      <c r="R5" s="446"/>
      <c r="S5" s="447"/>
      <c r="T5" s="446"/>
    </row>
    <row r="6" spans="1:25" s="219" customFormat="1" ht="13.5" customHeight="1" x14ac:dyDescent="0.2">
      <c r="A6" s="440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604"/>
      <c r="Q6" s="452"/>
      <c r="R6" s="524"/>
      <c r="S6" s="452"/>
      <c r="T6" s="524"/>
    </row>
    <row r="7" spans="1:25" s="219" customFormat="1" ht="14.25" x14ac:dyDescent="0.2">
      <c r="A7" s="440"/>
      <c r="B7" s="440"/>
      <c r="C7" s="440"/>
      <c r="D7" s="440"/>
      <c r="E7" s="440"/>
      <c r="F7" s="440"/>
      <c r="G7" s="524"/>
      <c r="H7" s="524"/>
      <c r="I7" s="524"/>
      <c r="J7" s="524"/>
      <c r="K7" s="524"/>
      <c r="L7" s="524"/>
      <c r="M7" s="524"/>
      <c r="N7" s="524"/>
      <c r="O7" s="440"/>
      <c r="P7" s="524" t="s">
        <v>314</v>
      </c>
      <c r="Q7" s="449"/>
      <c r="R7" s="524" t="s">
        <v>314</v>
      </c>
      <c r="S7" s="449"/>
      <c r="T7" s="524" t="s">
        <v>2049</v>
      </c>
    </row>
    <row r="8" spans="1:25" s="219" customFormat="1" ht="14.25" x14ac:dyDescent="0.2">
      <c r="A8" s="440"/>
      <c r="B8" s="440"/>
      <c r="C8" s="440"/>
      <c r="D8" s="440"/>
      <c r="E8" s="452"/>
      <c r="F8" s="452"/>
      <c r="G8" s="524"/>
      <c r="H8" s="524"/>
      <c r="I8" s="676"/>
      <c r="J8" s="676"/>
      <c r="K8" s="781" t="s">
        <v>1995</v>
      </c>
      <c r="L8" s="782"/>
      <c r="M8" s="782"/>
      <c r="N8" s="524"/>
      <c r="O8" s="676"/>
      <c r="P8" s="524" t="s">
        <v>113</v>
      </c>
      <c r="Q8" s="443"/>
      <c r="R8" s="524" t="s">
        <v>113</v>
      </c>
      <c r="S8" s="443"/>
      <c r="T8" s="524" t="s">
        <v>2048</v>
      </c>
    </row>
    <row r="9" spans="1:25" s="219" customFormat="1" ht="12" customHeight="1" x14ac:dyDescent="0.2">
      <c r="A9" s="440"/>
      <c r="B9" s="440" t="s">
        <v>2001</v>
      </c>
      <c r="C9" s="616"/>
      <c r="D9" s="440"/>
      <c r="E9" s="440"/>
      <c r="F9" s="440"/>
      <c r="G9" s="440"/>
      <c r="H9" s="440"/>
      <c r="I9" s="676"/>
      <c r="J9" s="676"/>
      <c r="K9" s="445"/>
      <c r="L9" s="445"/>
      <c r="M9" s="445"/>
      <c r="N9" s="440"/>
      <c r="O9" s="676"/>
      <c r="P9" s="524" t="s">
        <v>62</v>
      </c>
      <c r="Q9" s="443"/>
      <c r="R9" s="524" t="s">
        <v>224</v>
      </c>
      <c r="S9" s="443"/>
      <c r="T9" s="524" t="s">
        <v>224</v>
      </c>
    </row>
    <row r="10" spans="1:25" s="219" customFormat="1" ht="14.25" x14ac:dyDescent="0.2">
      <c r="A10" s="440"/>
      <c r="B10" s="440" t="s">
        <v>1972</v>
      </c>
      <c r="C10" s="616"/>
      <c r="D10" s="440"/>
      <c r="E10" s="524"/>
      <c r="F10" s="440"/>
      <c r="G10" s="440"/>
      <c r="H10" s="440"/>
      <c r="I10" s="440"/>
      <c r="J10" s="440"/>
      <c r="K10" s="440"/>
      <c r="L10" s="440"/>
      <c r="M10" s="440"/>
      <c r="N10" s="440"/>
      <c r="O10" s="676"/>
      <c r="P10" s="524" t="s">
        <v>1994</v>
      </c>
      <c r="Q10" s="443"/>
      <c r="R10" s="524" t="s">
        <v>210</v>
      </c>
      <c r="S10" s="443"/>
      <c r="T10" s="524" t="s">
        <v>210</v>
      </c>
    </row>
    <row r="11" spans="1:25" s="219" customFormat="1" ht="14.25" x14ac:dyDescent="0.2">
      <c r="A11" s="440"/>
      <c r="B11" s="440"/>
      <c r="C11" s="440"/>
      <c r="D11" s="440"/>
      <c r="E11" s="524"/>
      <c r="F11" s="440"/>
      <c r="G11" s="440"/>
      <c r="H11" s="440"/>
      <c r="I11" s="603" t="s">
        <v>2</v>
      </c>
      <c r="J11" s="603"/>
      <c r="K11" s="603" t="s">
        <v>27</v>
      </c>
      <c r="L11" s="603"/>
      <c r="M11" s="603" t="s">
        <v>26</v>
      </c>
      <c r="N11" s="524"/>
      <c r="O11" s="676"/>
      <c r="P11" s="524"/>
      <c r="Q11" s="443"/>
      <c r="R11" s="524" t="s">
        <v>315</v>
      </c>
      <c r="S11" s="443"/>
      <c r="T11" s="524" t="s">
        <v>2050</v>
      </c>
    </row>
    <row r="12" spans="1:25" s="659" customFormat="1" ht="7.5" customHeight="1" x14ac:dyDescent="0.25">
      <c r="A12" s="445"/>
      <c r="B12" s="445"/>
      <c r="C12" s="445"/>
      <c r="D12" s="445"/>
      <c r="E12" s="445"/>
      <c r="F12" s="445"/>
      <c r="G12" s="445"/>
      <c r="H12" s="452"/>
      <c r="I12" s="445"/>
      <c r="J12" s="452"/>
      <c r="K12" s="445"/>
      <c r="L12" s="452"/>
      <c r="M12" s="445"/>
      <c r="N12" s="452"/>
      <c r="O12" s="445"/>
      <c r="P12" s="446"/>
      <c r="Q12" s="452"/>
      <c r="R12" s="446"/>
      <c r="S12" s="452"/>
      <c r="T12" s="446"/>
    </row>
    <row r="13" spans="1:25" s="219" customFormat="1" ht="9.75" customHeight="1" x14ac:dyDescent="0.2">
      <c r="A13" s="440"/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604"/>
      <c r="Q13" s="452"/>
      <c r="R13" s="524"/>
      <c r="S13" s="452"/>
      <c r="T13" s="524"/>
    </row>
    <row r="14" spans="1:25" s="660" customFormat="1" ht="15.75" customHeight="1" x14ac:dyDescent="0.25">
      <c r="A14" s="448" t="s">
        <v>511</v>
      </c>
      <c r="B14" s="448"/>
      <c r="C14" s="448"/>
      <c r="D14" s="448"/>
      <c r="E14" s="448"/>
      <c r="F14" s="448"/>
      <c r="G14" s="448"/>
      <c r="H14" s="677"/>
      <c r="I14" s="719">
        <v>185122</v>
      </c>
      <c r="J14" s="678"/>
      <c r="K14" s="678">
        <v>48.250883201348302</v>
      </c>
      <c r="L14" s="678"/>
      <c r="M14" s="678">
        <v>51.749116798651698</v>
      </c>
      <c r="N14" s="679"/>
      <c r="O14" s="680"/>
      <c r="P14" s="680">
        <v>36.708765030628449</v>
      </c>
      <c r="Q14" s="677"/>
      <c r="R14" s="680">
        <v>26.766971537620144</v>
      </c>
      <c r="S14" s="677"/>
      <c r="T14" s="680">
        <v>45.322834328117438</v>
      </c>
      <c r="U14" s="662"/>
      <c r="V14" s="662"/>
      <c r="W14" s="662"/>
      <c r="X14" s="662"/>
      <c r="Y14" s="662"/>
    </row>
    <row r="15" spans="1:25" s="663" customFormat="1" ht="9" customHeight="1" x14ac:dyDescent="0.25">
      <c r="A15" s="448"/>
      <c r="B15" s="448"/>
      <c r="C15" s="448"/>
      <c r="D15" s="448"/>
      <c r="E15" s="448"/>
      <c r="F15" s="448"/>
      <c r="G15" s="448"/>
      <c r="H15" s="681"/>
      <c r="I15" s="719"/>
      <c r="J15" s="678"/>
      <c r="K15" s="678"/>
      <c r="L15" s="678"/>
      <c r="M15" s="678"/>
      <c r="N15" s="679"/>
      <c r="O15" s="680"/>
      <c r="P15" s="680"/>
      <c r="Q15" s="681"/>
      <c r="R15" s="680"/>
      <c r="S15" s="681"/>
      <c r="T15" s="680"/>
      <c r="U15" s="664"/>
      <c r="V15" s="664"/>
      <c r="W15" s="664"/>
      <c r="X15" s="664"/>
      <c r="Y15" s="664"/>
    </row>
    <row r="16" spans="1:25" s="660" customFormat="1" ht="12" customHeight="1" x14ac:dyDescent="0.25">
      <c r="A16" s="448"/>
      <c r="B16" s="448" t="s">
        <v>513</v>
      </c>
      <c r="C16" s="448"/>
      <c r="D16" s="448"/>
      <c r="E16" s="448"/>
      <c r="F16" s="448"/>
      <c r="G16" s="448"/>
      <c r="H16" s="677"/>
      <c r="I16" s="719">
        <v>176480</v>
      </c>
      <c r="J16" s="678"/>
      <c r="K16" s="678">
        <v>47.426337262012694</v>
      </c>
      <c r="L16" s="678"/>
      <c r="M16" s="678">
        <v>52.573662737987306</v>
      </c>
      <c r="N16" s="679"/>
      <c r="O16" s="680"/>
      <c r="P16" s="680">
        <v>36.935630099728009</v>
      </c>
      <c r="Q16" s="677"/>
      <c r="R16" s="680">
        <v>27.065317387304511</v>
      </c>
      <c r="S16" s="677"/>
      <c r="T16" s="680">
        <v>45.409931019956822</v>
      </c>
      <c r="U16" s="662"/>
      <c r="V16" s="662"/>
      <c r="W16" s="662"/>
      <c r="X16" s="662"/>
      <c r="Y16" s="662"/>
    </row>
    <row r="17" spans="1:25" s="663" customFormat="1" ht="9" customHeight="1" x14ac:dyDescent="0.2">
      <c r="A17" s="440"/>
      <c r="B17" s="440"/>
      <c r="C17" s="440"/>
      <c r="D17" s="440"/>
      <c r="E17" s="440"/>
      <c r="F17" s="440"/>
      <c r="G17" s="440"/>
      <c r="H17" s="681"/>
      <c r="I17" s="600"/>
      <c r="J17" s="682"/>
      <c r="K17" s="682"/>
      <c r="L17" s="682"/>
      <c r="M17" s="682"/>
      <c r="N17" s="679"/>
      <c r="O17" s="678"/>
      <c r="P17" s="680"/>
      <c r="Q17" s="681"/>
      <c r="R17" s="678"/>
      <c r="S17" s="681"/>
      <c r="T17" s="678"/>
      <c r="U17" s="664"/>
      <c r="V17" s="664"/>
      <c r="W17" s="664"/>
      <c r="X17" s="664"/>
      <c r="Y17" s="664"/>
    </row>
    <row r="18" spans="1:25" s="660" customFormat="1" ht="14.25" customHeight="1" x14ac:dyDescent="0.25">
      <c r="A18" s="448"/>
      <c r="B18" s="448"/>
      <c r="C18" s="448" t="s">
        <v>515</v>
      </c>
      <c r="D18" s="448" t="s">
        <v>516</v>
      </c>
      <c r="E18" s="448" t="s">
        <v>517</v>
      </c>
      <c r="F18" s="448"/>
      <c r="G18" s="448"/>
      <c r="H18" s="677"/>
      <c r="I18" s="600">
        <v>46173</v>
      </c>
      <c r="J18" s="682"/>
      <c r="K18" s="682">
        <v>63.814350377926502</v>
      </c>
      <c r="L18" s="682"/>
      <c r="M18" s="682">
        <v>36.185649622073505</v>
      </c>
      <c r="N18" s="683"/>
      <c r="O18" s="682"/>
      <c r="P18" s="682">
        <v>34.336083858532042</v>
      </c>
      <c r="Q18" s="681"/>
      <c r="R18" s="682">
        <v>25.346272229822159</v>
      </c>
      <c r="S18" s="681"/>
      <c r="T18" s="682">
        <v>43.567007594047666</v>
      </c>
      <c r="U18" s="662"/>
      <c r="V18" s="662"/>
      <c r="W18" s="662"/>
      <c r="X18" s="662"/>
      <c r="Y18" s="662"/>
    </row>
    <row r="19" spans="1:25" s="663" customFormat="1" ht="14.25" customHeight="1" x14ac:dyDescent="0.2">
      <c r="A19" s="440"/>
      <c r="B19" s="440"/>
      <c r="C19" s="440"/>
      <c r="D19" s="440"/>
      <c r="E19" s="440"/>
      <c r="F19" s="440"/>
      <c r="G19" s="440"/>
      <c r="H19" s="681"/>
      <c r="I19" s="600"/>
      <c r="J19" s="682"/>
      <c r="K19" s="682"/>
      <c r="L19" s="682"/>
      <c r="M19" s="682"/>
      <c r="N19" s="683"/>
      <c r="O19" s="682"/>
      <c r="P19" s="682"/>
      <c r="Q19" s="681"/>
      <c r="R19" s="682"/>
      <c r="S19" s="681"/>
      <c r="T19" s="682"/>
      <c r="U19" s="664"/>
      <c r="V19" s="664"/>
      <c r="W19" s="664"/>
      <c r="X19" s="664"/>
      <c r="Y19" s="664"/>
    </row>
    <row r="20" spans="1:25" s="663" customFormat="1" ht="14.25" customHeight="1" x14ac:dyDescent="0.2">
      <c r="A20" s="440"/>
      <c r="B20" s="440"/>
      <c r="C20" s="440" t="s">
        <v>519</v>
      </c>
      <c r="D20" s="440" t="s">
        <v>520</v>
      </c>
      <c r="E20" s="440" t="s">
        <v>521</v>
      </c>
      <c r="F20" s="440"/>
      <c r="G20" s="440"/>
      <c r="H20" s="681"/>
      <c r="I20" s="600">
        <v>3502</v>
      </c>
      <c r="J20" s="682"/>
      <c r="K20" s="682">
        <v>48.458023986293547</v>
      </c>
      <c r="L20" s="682"/>
      <c r="M20" s="682">
        <v>51.54197601370646</v>
      </c>
      <c r="N20" s="683"/>
      <c r="O20" s="682"/>
      <c r="P20" s="682">
        <v>32.438606510565393</v>
      </c>
      <c r="Q20" s="681"/>
      <c r="R20" s="682">
        <v>23.715415019762844</v>
      </c>
      <c r="S20" s="681"/>
      <c r="T20" s="682">
        <v>41.363373772385906</v>
      </c>
      <c r="U20" s="664"/>
      <c r="V20" s="664"/>
      <c r="W20" s="664"/>
      <c r="X20" s="664"/>
      <c r="Y20" s="664"/>
    </row>
    <row r="21" spans="1:25" s="663" customFormat="1" ht="14.25" customHeight="1" x14ac:dyDescent="0.2">
      <c r="A21" s="440"/>
      <c r="B21" s="440"/>
      <c r="C21" s="440" t="s">
        <v>523</v>
      </c>
      <c r="D21" s="440" t="s">
        <v>524</v>
      </c>
      <c r="E21" s="440"/>
      <c r="F21" s="440" t="s">
        <v>525</v>
      </c>
      <c r="G21" s="440"/>
      <c r="H21" s="681"/>
      <c r="I21" s="600">
        <v>462</v>
      </c>
      <c r="J21" s="682"/>
      <c r="K21" s="682">
        <v>39.177489177489178</v>
      </c>
      <c r="L21" s="682"/>
      <c r="M21" s="682">
        <v>60.822510822510822</v>
      </c>
      <c r="N21" s="683"/>
      <c r="O21" s="682"/>
      <c r="P21" s="682">
        <v>32.034632034632033</v>
      </c>
      <c r="Q21" s="681"/>
      <c r="R21" s="682">
        <v>23.076923076923077</v>
      </c>
      <c r="S21" s="681"/>
      <c r="T21" s="682">
        <v>40.248962655601659</v>
      </c>
      <c r="U21" s="664"/>
      <c r="V21" s="664"/>
      <c r="W21" s="664"/>
      <c r="X21" s="664"/>
      <c r="Y21" s="664"/>
    </row>
    <row r="22" spans="1:25" s="663" customFormat="1" ht="14.25" customHeight="1" x14ac:dyDescent="0.2">
      <c r="A22" s="440"/>
      <c r="B22" s="440"/>
      <c r="C22" s="440" t="s">
        <v>527</v>
      </c>
      <c r="D22" s="440" t="s">
        <v>528</v>
      </c>
      <c r="E22" s="440"/>
      <c r="F22" s="440" t="s">
        <v>529</v>
      </c>
      <c r="G22" s="440"/>
      <c r="H22" s="681"/>
      <c r="I22" s="600">
        <v>412</v>
      </c>
      <c r="J22" s="682"/>
      <c r="K22" s="682">
        <v>39.320388349514559</v>
      </c>
      <c r="L22" s="682"/>
      <c r="M22" s="682">
        <v>60.679611650485434</v>
      </c>
      <c r="N22" s="683"/>
      <c r="O22" s="682"/>
      <c r="P22" s="682">
        <v>21.601941747572813</v>
      </c>
      <c r="Q22" s="681"/>
      <c r="R22" s="682">
        <v>16.143497757847534</v>
      </c>
      <c r="S22" s="681"/>
      <c r="T22" s="682">
        <v>28.042328042328041</v>
      </c>
      <c r="U22" s="664"/>
      <c r="V22" s="664"/>
      <c r="W22" s="664"/>
      <c r="X22" s="664"/>
      <c r="Y22" s="664"/>
    </row>
    <row r="23" spans="1:25" s="663" customFormat="1" ht="14.25" customHeight="1" x14ac:dyDescent="0.2">
      <c r="A23" s="440"/>
      <c r="B23" s="440"/>
      <c r="C23" s="440" t="s">
        <v>531</v>
      </c>
      <c r="D23" s="440" t="s">
        <v>532</v>
      </c>
      <c r="E23" s="440"/>
      <c r="F23" s="440" t="s">
        <v>533</v>
      </c>
      <c r="G23" s="440"/>
      <c r="H23" s="681"/>
      <c r="I23" s="600">
        <v>255</v>
      </c>
      <c r="J23" s="682"/>
      <c r="K23" s="682">
        <v>40.392156862745097</v>
      </c>
      <c r="L23" s="682"/>
      <c r="M23" s="682">
        <v>59.607843137254903</v>
      </c>
      <c r="N23" s="683"/>
      <c r="O23" s="682"/>
      <c r="P23" s="682">
        <v>25.098039215686274</v>
      </c>
      <c r="Q23" s="681"/>
      <c r="R23" s="682">
        <v>19.512195121951219</v>
      </c>
      <c r="S23" s="681"/>
      <c r="T23" s="682">
        <v>30.303030303030305</v>
      </c>
      <c r="U23" s="664"/>
      <c r="V23" s="664"/>
      <c r="W23" s="664"/>
      <c r="X23" s="664"/>
      <c r="Y23" s="664"/>
    </row>
    <row r="24" spans="1:25" s="663" customFormat="1" ht="14.25" customHeight="1" x14ac:dyDescent="0.2">
      <c r="A24" s="440"/>
      <c r="B24" s="440"/>
      <c r="C24" s="440" t="s">
        <v>535</v>
      </c>
      <c r="D24" s="440" t="s">
        <v>536</v>
      </c>
      <c r="E24" s="440"/>
      <c r="F24" s="440" t="s">
        <v>537</v>
      </c>
      <c r="G24" s="440"/>
      <c r="H24" s="681"/>
      <c r="I24" s="600">
        <v>628</v>
      </c>
      <c r="J24" s="682"/>
      <c r="K24" s="682">
        <v>24.681528662420384</v>
      </c>
      <c r="L24" s="682"/>
      <c r="M24" s="682">
        <v>75.318471337579624</v>
      </c>
      <c r="N24" s="683"/>
      <c r="O24" s="682"/>
      <c r="P24" s="682">
        <v>34.71337579617834</v>
      </c>
      <c r="Q24" s="681"/>
      <c r="R24" s="682">
        <v>25</v>
      </c>
      <c r="S24" s="681"/>
      <c r="T24" s="682">
        <v>42.941176470588232</v>
      </c>
      <c r="U24" s="664"/>
      <c r="V24" s="664"/>
      <c r="W24" s="664"/>
      <c r="X24" s="664"/>
      <c r="Y24" s="664"/>
    </row>
    <row r="25" spans="1:25" s="663" customFormat="1" ht="14.25" customHeight="1" x14ac:dyDescent="0.2">
      <c r="A25" s="440"/>
      <c r="B25" s="440"/>
      <c r="C25" s="440" t="s">
        <v>539</v>
      </c>
      <c r="D25" s="440" t="s">
        <v>540</v>
      </c>
      <c r="E25" s="440"/>
      <c r="F25" s="440" t="s">
        <v>541</v>
      </c>
      <c r="G25" s="440"/>
      <c r="H25" s="681"/>
      <c r="I25" s="600">
        <v>633</v>
      </c>
      <c r="J25" s="682"/>
      <c r="K25" s="682">
        <v>45.497630331753555</v>
      </c>
      <c r="L25" s="682"/>
      <c r="M25" s="682">
        <v>54.502369668246445</v>
      </c>
      <c r="N25" s="683"/>
      <c r="O25" s="682"/>
      <c r="P25" s="682">
        <v>28.751974723538705</v>
      </c>
      <c r="Q25" s="681"/>
      <c r="R25" s="682">
        <v>18.75</v>
      </c>
      <c r="S25" s="681"/>
      <c r="T25" s="682">
        <v>40.067340067340069</v>
      </c>
      <c r="U25" s="664"/>
      <c r="V25" s="664"/>
      <c r="W25" s="664"/>
      <c r="X25" s="664"/>
      <c r="Y25" s="664"/>
    </row>
    <row r="26" spans="1:25" s="663" customFormat="1" ht="14.25" customHeight="1" x14ac:dyDescent="0.2">
      <c r="A26" s="440"/>
      <c r="B26" s="440"/>
      <c r="C26" s="440" t="s">
        <v>543</v>
      </c>
      <c r="D26" s="440" t="s">
        <v>544</v>
      </c>
      <c r="E26" s="440"/>
      <c r="F26" s="440" t="s">
        <v>545</v>
      </c>
      <c r="G26" s="440"/>
      <c r="H26" s="681"/>
      <c r="I26" s="600">
        <v>1112</v>
      </c>
      <c r="J26" s="682"/>
      <c r="K26" s="682">
        <v>72.661870503597129</v>
      </c>
      <c r="L26" s="682"/>
      <c r="M26" s="682">
        <v>27.338129496402878</v>
      </c>
      <c r="N26" s="683"/>
      <c r="O26" s="682"/>
      <c r="P26" s="682">
        <v>39.118705035971225</v>
      </c>
      <c r="Q26" s="681"/>
      <c r="R26" s="682">
        <v>30</v>
      </c>
      <c r="S26" s="681"/>
      <c r="T26" s="682">
        <v>49.060150375939848</v>
      </c>
      <c r="U26" s="664"/>
      <c r="V26" s="664"/>
      <c r="W26" s="664"/>
      <c r="X26" s="664"/>
      <c r="Y26" s="664"/>
    </row>
    <row r="27" spans="1:25" s="663" customFormat="1" ht="14.25" customHeight="1" x14ac:dyDescent="0.2">
      <c r="A27" s="440"/>
      <c r="B27" s="440"/>
      <c r="C27" s="440"/>
      <c r="D27" s="440"/>
      <c r="E27" s="440"/>
      <c r="F27" s="440"/>
      <c r="G27" s="440"/>
      <c r="H27" s="681"/>
      <c r="I27" s="600"/>
      <c r="J27" s="682"/>
      <c r="K27" s="682"/>
      <c r="L27" s="682"/>
      <c r="M27" s="682"/>
      <c r="N27" s="683"/>
      <c r="O27" s="682"/>
      <c r="P27" s="682"/>
      <c r="Q27" s="681"/>
      <c r="R27" s="682"/>
      <c r="S27" s="681"/>
      <c r="T27" s="682"/>
      <c r="U27" s="664"/>
      <c r="V27" s="664"/>
      <c r="W27" s="664"/>
      <c r="X27" s="664"/>
      <c r="Y27" s="664"/>
    </row>
    <row r="28" spans="1:25" s="663" customFormat="1" ht="14.25" customHeight="1" x14ac:dyDescent="0.2">
      <c r="A28" s="440"/>
      <c r="B28" s="440"/>
      <c r="C28" s="440" t="s">
        <v>547</v>
      </c>
      <c r="D28" s="440" t="s">
        <v>548</v>
      </c>
      <c r="E28" s="440" t="s">
        <v>549</v>
      </c>
      <c r="F28" s="440"/>
      <c r="G28" s="440"/>
      <c r="H28" s="681"/>
      <c r="I28" s="600">
        <v>3078</v>
      </c>
      <c r="J28" s="682"/>
      <c r="K28" s="682">
        <v>93.404808317089021</v>
      </c>
      <c r="L28" s="682"/>
      <c r="M28" s="682">
        <v>6.5951916829109809</v>
      </c>
      <c r="N28" s="683"/>
      <c r="O28" s="682"/>
      <c r="P28" s="682">
        <v>32.748538011695906</v>
      </c>
      <c r="Q28" s="681"/>
      <c r="R28" s="682">
        <v>22.650902302426882</v>
      </c>
      <c r="S28" s="681"/>
      <c r="T28" s="682">
        <v>43.779741672331745</v>
      </c>
      <c r="U28" s="664"/>
      <c r="V28" s="664"/>
      <c r="W28" s="664"/>
      <c r="X28" s="664"/>
      <c r="Y28" s="664"/>
    </row>
    <row r="29" spans="1:25" s="663" customFormat="1" ht="14.25" customHeight="1" x14ac:dyDescent="0.2">
      <c r="A29" s="440"/>
      <c r="B29" s="440"/>
      <c r="C29" s="440" t="s">
        <v>551</v>
      </c>
      <c r="D29" s="440" t="s">
        <v>552</v>
      </c>
      <c r="E29" s="440"/>
      <c r="F29" s="440" t="s">
        <v>553</v>
      </c>
      <c r="G29" s="440"/>
      <c r="H29" s="681"/>
      <c r="I29" s="600">
        <v>291</v>
      </c>
      <c r="J29" s="682"/>
      <c r="K29" s="682">
        <v>84.87972508591065</v>
      </c>
      <c r="L29" s="682"/>
      <c r="M29" s="682">
        <v>15.120274914089347</v>
      </c>
      <c r="N29" s="683"/>
      <c r="O29" s="682"/>
      <c r="P29" s="682">
        <v>31.27147766323024</v>
      </c>
      <c r="Q29" s="681"/>
      <c r="R29" s="682">
        <v>18.543046357615893</v>
      </c>
      <c r="S29" s="681"/>
      <c r="T29" s="682">
        <v>45</v>
      </c>
      <c r="U29" s="664"/>
      <c r="V29" s="664"/>
      <c r="W29" s="664"/>
      <c r="X29" s="664"/>
      <c r="Y29" s="664"/>
    </row>
    <row r="30" spans="1:25" s="663" customFormat="1" ht="14.25" customHeight="1" x14ac:dyDescent="0.2">
      <c r="A30" s="440"/>
      <c r="B30" s="440"/>
      <c r="C30" s="440" t="s">
        <v>555</v>
      </c>
      <c r="D30" s="440" t="s">
        <v>556</v>
      </c>
      <c r="E30" s="440"/>
      <c r="F30" s="440" t="s">
        <v>557</v>
      </c>
      <c r="G30" s="440"/>
      <c r="H30" s="681"/>
      <c r="I30" s="600">
        <v>670</v>
      </c>
      <c r="J30" s="682"/>
      <c r="K30" s="682">
        <v>92.985074626865668</v>
      </c>
      <c r="L30" s="682"/>
      <c r="M30" s="682">
        <v>7.0149253731343286</v>
      </c>
      <c r="N30" s="683"/>
      <c r="O30" s="682"/>
      <c r="P30" s="682">
        <v>33.582089552238806</v>
      </c>
      <c r="Q30" s="681"/>
      <c r="R30" s="682">
        <v>21.676300578034681</v>
      </c>
      <c r="S30" s="681"/>
      <c r="T30" s="682">
        <v>46.296296296296298</v>
      </c>
      <c r="U30" s="664"/>
      <c r="V30" s="664"/>
      <c r="W30" s="664"/>
      <c r="X30" s="664"/>
      <c r="Y30" s="664"/>
    </row>
    <row r="31" spans="1:25" s="663" customFormat="1" ht="14.25" customHeight="1" x14ac:dyDescent="0.2">
      <c r="A31" s="440"/>
      <c r="B31" s="440"/>
      <c r="C31" s="440" t="s">
        <v>559</v>
      </c>
      <c r="D31" s="440" t="s">
        <v>560</v>
      </c>
      <c r="E31" s="440"/>
      <c r="F31" s="440" t="s">
        <v>561</v>
      </c>
      <c r="G31" s="440"/>
      <c r="H31" s="681"/>
      <c r="I31" s="600">
        <v>789</v>
      </c>
      <c r="J31" s="682"/>
      <c r="K31" s="682">
        <v>98.352344740177443</v>
      </c>
      <c r="L31" s="682"/>
      <c r="M31" s="682">
        <v>1.6476552598225602</v>
      </c>
      <c r="N31" s="683"/>
      <c r="O31" s="682"/>
      <c r="P31" s="682">
        <v>34.980988593155892</v>
      </c>
      <c r="Q31" s="681"/>
      <c r="R31" s="682">
        <v>25.187032418952622</v>
      </c>
      <c r="S31" s="681"/>
      <c r="T31" s="682">
        <v>45.103092783505154</v>
      </c>
      <c r="U31" s="664"/>
      <c r="V31" s="664"/>
      <c r="W31" s="664"/>
      <c r="X31" s="664"/>
      <c r="Y31" s="664"/>
    </row>
    <row r="32" spans="1:25" s="663" customFormat="1" ht="14.25" customHeight="1" x14ac:dyDescent="0.2">
      <c r="A32" s="440"/>
      <c r="B32" s="440"/>
      <c r="C32" s="440" t="s">
        <v>563</v>
      </c>
      <c r="D32" s="440" t="s">
        <v>564</v>
      </c>
      <c r="E32" s="440"/>
      <c r="F32" s="440" t="s">
        <v>565</v>
      </c>
      <c r="G32" s="440"/>
      <c r="H32" s="681"/>
      <c r="I32" s="600">
        <v>494</v>
      </c>
      <c r="J32" s="682"/>
      <c r="K32" s="682">
        <v>85.627530364372475</v>
      </c>
      <c r="L32" s="682"/>
      <c r="M32" s="682">
        <v>14.37246963562753</v>
      </c>
      <c r="N32" s="683"/>
      <c r="O32" s="682"/>
      <c r="P32" s="682">
        <v>24.493927125506072</v>
      </c>
      <c r="Q32" s="681"/>
      <c r="R32" s="682">
        <v>16.974169741697416</v>
      </c>
      <c r="S32" s="681"/>
      <c r="T32" s="682">
        <v>33.632286995515699</v>
      </c>
      <c r="U32" s="664"/>
      <c r="V32" s="664"/>
      <c r="W32" s="664"/>
      <c r="X32" s="664"/>
      <c r="Y32" s="664"/>
    </row>
    <row r="33" spans="1:25" s="663" customFormat="1" ht="14.25" customHeight="1" x14ac:dyDescent="0.25">
      <c r="A33" s="440"/>
      <c r="B33" s="440"/>
      <c r="C33" s="440" t="s">
        <v>567</v>
      </c>
      <c r="D33" s="440" t="s">
        <v>568</v>
      </c>
      <c r="E33" s="440"/>
      <c r="F33" s="440" t="s">
        <v>569</v>
      </c>
      <c r="G33" s="440"/>
      <c r="H33" s="677"/>
      <c r="I33" s="600">
        <v>834</v>
      </c>
      <c r="J33" s="682"/>
      <c r="K33" s="682">
        <v>96.642685851318944</v>
      </c>
      <c r="L33" s="682"/>
      <c r="M33" s="682">
        <v>3.3573141486810552</v>
      </c>
      <c r="N33" s="683"/>
      <c r="O33" s="682"/>
      <c r="P33" s="682">
        <v>35.37170263788969</v>
      </c>
      <c r="Q33" s="681"/>
      <c r="R33" s="682">
        <v>26.027397260273972</v>
      </c>
      <c r="S33" s="681"/>
      <c r="T33" s="682">
        <v>45.707070707070706</v>
      </c>
      <c r="U33" s="664"/>
      <c r="V33" s="664"/>
      <c r="W33" s="664"/>
      <c r="X33" s="664"/>
      <c r="Y33" s="664"/>
    </row>
    <row r="34" spans="1:25" s="663" customFormat="1" ht="14.25" customHeight="1" x14ac:dyDescent="0.2">
      <c r="A34" s="440"/>
      <c r="B34" s="440"/>
      <c r="C34" s="440"/>
      <c r="D34" s="440"/>
      <c r="E34" s="440"/>
      <c r="F34" s="440"/>
      <c r="G34" s="440"/>
      <c r="H34" s="681"/>
      <c r="I34" s="600"/>
      <c r="J34" s="682"/>
      <c r="K34" s="682"/>
      <c r="L34" s="682"/>
      <c r="M34" s="682"/>
      <c r="N34" s="683"/>
      <c r="O34" s="682"/>
      <c r="P34" s="682"/>
      <c r="Q34" s="681"/>
      <c r="R34" s="682"/>
      <c r="S34" s="681"/>
      <c r="T34" s="682"/>
      <c r="U34" s="664"/>
      <c r="V34" s="664"/>
      <c r="W34" s="664"/>
      <c r="X34" s="664"/>
      <c r="Y34" s="664"/>
    </row>
    <row r="35" spans="1:25" s="663" customFormat="1" ht="14.25" customHeight="1" x14ac:dyDescent="0.2">
      <c r="A35" s="440"/>
      <c r="B35" s="440"/>
      <c r="C35" s="440" t="s">
        <v>571</v>
      </c>
      <c r="D35" s="440" t="s">
        <v>572</v>
      </c>
      <c r="E35" s="440" t="s">
        <v>573</v>
      </c>
      <c r="F35" s="440"/>
      <c r="G35" s="440"/>
      <c r="H35" s="681"/>
      <c r="I35" s="600">
        <v>10680</v>
      </c>
      <c r="J35" s="682"/>
      <c r="K35" s="682">
        <v>58.82022471910112</v>
      </c>
      <c r="L35" s="682"/>
      <c r="M35" s="682">
        <v>41.17977528089888</v>
      </c>
      <c r="N35" s="683"/>
      <c r="O35" s="682"/>
      <c r="P35" s="682">
        <v>35.084269662921344</v>
      </c>
      <c r="Q35" s="681"/>
      <c r="R35" s="682">
        <v>26.72314208702349</v>
      </c>
      <c r="S35" s="681"/>
      <c r="T35" s="682">
        <v>43.000364564345603</v>
      </c>
      <c r="U35" s="664"/>
      <c r="V35" s="664"/>
      <c r="W35" s="664"/>
      <c r="X35" s="664"/>
      <c r="Y35" s="664"/>
    </row>
    <row r="36" spans="1:25" s="663" customFormat="1" ht="14.25" customHeight="1" x14ac:dyDescent="0.2">
      <c r="A36" s="440"/>
      <c r="B36" s="440"/>
      <c r="C36" s="440" t="s">
        <v>575</v>
      </c>
      <c r="D36" s="440" t="s">
        <v>576</v>
      </c>
      <c r="E36" s="440"/>
      <c r="F36" s="440" t="s">
        <v>577</v>
      </c>
      <c r="G36" s="440"/>
      <c r="H36" s="681"/>
      <c r="I36" s="600">
        <v>969</v>
      </c>
      <c r="J36" s="682"/>
      <c r="K36" s="682">
        <v>71.41382868937049</v>
      </c>
      <c r="L36" s="682"/>
      <c r="M36" s="682">
        <v>28.586171310629517</v>
      </c>
      <c r="N36" s="683"/>
      <c r="O36" s="682"/>
      <c r="P36" s="682">
        <v>34.158926728586167</v>
      </c>
      <c r="Q36" s="681"/>
      <c r="R36" s="682">
        <v>29.111111111111111</v>
      </c>
      <c r="S36" s="681"/>
      <c r="T36" s="682">
        <v>38.53564547206166</v>
      </c>
      <c r="U36" s="664"/>
      <c r="V36" s="664"/>
      <c r="W36" s="664"/>
      <c r="X36" s="664"/>
      <c r="Y36" s="664"/>
    </row>
    <row r="37" spans="1:25" s="663" customFormat="1" ht="14.25" customHeight="1" x14ac:dyDescent="0.2">
      <c r="A37" s="440"/>
      <c r="B37" s="440"/>
      <c r="C37" s="440" t="s">
        <v>579</v>
      </c>
      <c r="D37" s="440" t="s">
        <v>580</v>
      </c>
      <c r="E37" s="440"/>
      <c r="F37" s="440" t="s">
        <v>581</v>
      </c>
      <c r="G37" s="440"/>
      <c r="H37" s="681"/>
      <c r="I37" s="600">
        <v>694</v>
      </c>
      <c r="J37" s="682"/>
      <c r="K37" s="682">
        <v>62.680115273775215</v>
      </c>
      <c r="L37" s="682"/>
      <c r="M37" s="682">
        <v>37.319884726224785</v>
      </c>
      <c r="N37" s="683"/>
      <c r="O37" s="682"/>
      <c r="P37" s="682">
        <v>36.743515850144092</v>
      </c>
      <c r="Q37" s="681"/>
      <c r="R37" s="682">
        <v>27.192982456140353</v>
      </c>
      <c r="S37" s="681"/>
      <c r="T37" s="682">
        <v>46.022727272727273</v>
      </c>
      <c r="U37" s="664"/>
      <c r="V37" s="664"/>
      <c r="W37" s="664"/>
      <c r="X37" s="664"/>
      <c r="Y37" s="664"/>
    </row>
    <row r="38" spans="1:25" s="663" customFormat="1" ht="14.25" customHeight="1" x14ac:dyDescent="0.2">
      <c r="A38" s="440"/>
      <c r="B38" s="440"/>
      <c r="C38" s="440" t="s">
        <v>583</v>
      </c>
      <c r="D38" s="440" t="s">
        <v>584</v>
      </c>
      <c r="E38" s="440"/>
      <c r="F38" s="440" t="s">
        <v>585</v>
      </c>
      <c r="G38" s="440"/>
      <c r="H38" s="681"/>
      <c r="I38" s="600">
        <v>1028</v>
      </c>
      <c r="J38" s="682"/>
      <c r="K38" s="682">
        <v>58.17120622568094</v>
      </c>
      <c r="L38" s="682"/>
      <c r="M38" s="682">
        <v>41.828793774319067</v>
      </c>
      <c r="N38" s="683"/>
      <c r="O38" s="682"/>
      <c r="P38" s="682">
        <v>36.284046692606999</v>
      </c>
      <c r="Q38" s="681"/>
      <c r="R38" s="682">
        <v>26.219512195121951</v>
      </c>
      <c r="S38" s="681"/>
      <c r="T38" s="682">
        <v>45.522388059701491</v>
      </c>
      <c r="U38" s="664"/>
      <c r="V38" s="664"/>
      <c r="W38" s="664"/>
      <c r="X38" s="664"/>
      <c r="Y38" s="664"/>
    </row>
    <row r="39" spans="1:25" s="663" customFormat="1" ht="14.25" customHeight="1" x14ac:dyDescent="0.2">
      <c r="A39" s="440"/>
      <c r="B39" s="440"/>
      <c r="C39" s="440" t="s">
        <v>587</v>
      </c>
      <c r="D39" s="440" t="s">
        <v>588</v>
      </c>
      <c r="E39" s="440"/>
      <c r="F39" s="440" t="s">
        <v>589</v>
      </c>
      <c r="G39" s="440"/>
      <c r="H39" s="681"/>
      <c r="I39" s="600">
        <v>750</v>
      </c>
      <c r="J39" s="682"/>
      <c r="K39" s="682">
        <v>60.93333333333333</v>
      </c>
      <c r="L39" s="682"/>
      <c r="M39" s="682">
        <v>39.066666666666663</v>
      </c>
      <c r="N39" s="683"/>
      <c r="O39" s="682"/>
      <c r="P39" s="682">
        <v>32.93333333333333</v>
      </c>
      <c r="Q39" s="681"/>
      <c r="R39" s="682">
        <v>29.207920792079207</v>
      </c>
      <c r="S39" s="681"/>
      <c r="T39" s="682">
        <v>37.283236994219656</v>
      </c>
      <c r="U39" s="664"/>
      <c r="V39" s="664"/>
      <c r="W39" s="664"/>
      <c r="X39" s="664"/>
      <c r="Y39" s="664"/>
    </row>
    <row r="40" spans="1:25" s="663" customFormat="1" ht="14.25" customHeight="1" x14ac:dyDescent="0.2">
      <c r="A40" s="440"/>
      <c r="B40" s="440"/>
      <c r="C40" s="440" t="s">
        <v>591</v>
      </c>
      <c r="D40" s="440" t="s">
        <v>592</v>
      </c>
      <c r="E40" s="440"/>
      <c r="F40" s="440" t="s">
        <v>593</v>
      </c>
      <c r="G40" s="440"/>
      <c r="H40" s="681"/>
      <c r="I40" s="600">
        <v>1042</v>
      </c>
      <c r="J40" s="682"/>
      <c r="K40" s="682">
        <v>64.971209213051822</v>
      </c>
      <c r="L40" s="682"/>
      <c r="M40" s="682">
        <v>35.028790786948178</v>
      </c>
      <c r="N40" s="683"/>
      <c r="O40" s="682"/>
      <c r="P40" s="682">
        <v>36.372360844529751</v>
      </c>
      <c r="Q40" s="681"/>
      <c r="R40" s="682">
        <v>28.172043010752688</v>
      </c>
      <c r="S40" s="681"/>
      <c r="T40" s="682">
        <v>42.980935875216637</v>
      </c>
      <c r="U40" s="664"/>
      <c r="V40" s="664"/>
      <c r="W40" s="664"/>
      <c r="X40" s="664"/>
      <c r="Y40" s="664"/>
    </row>
    <row r="41" spans="1:25" s="663" customFormat="1" ht="14.25" customHeight="1" x14ac:dyDescent="0.2">
      <c r="A41" s="440"/>
      <c r="B41" s="440"/>
      <c r="C41" s="440" t="s">
        <v>595</v>
      </c>
      <c r="D41" s="440" t="s">
        <v>596</v>
      </c>
      <c r="E41" s="440"/>
      <c r="F41" s="440" t="s">
        <v>597</v>
      </c>
      <c r="G41" s="440"/>
      <c r="H41" s="681"/>
      <c r="I41" s="600">
        <v>818</v>
      </c>
      <c r="J41" s="682"/>
      <c r="K41" s="682">
        <v>63.080684596577022</v>
      </c>
      <c r="L41" s="682"/>
      <c r="M41" s="682">
        <v>36.919315403422978</v>
      </c>
      <c r="N41" s="683"/>
      <c r="O41" s="682"/>
      <c r="P41" s="682">
        <v>32.518337408312959</v>
      </c>
      <c r="Q41" s="681"/>
      <c r="R41" s="682">
        <v>24.378109452736318</v>
      </c>
      <c r="S41" s="681"/>
      <c r="T41" s="682">
        <v>40.384615384615387</v>
      </c>
      <c r="U41" s="664"/>
      <c r="V41" s="664"/>
      <c r="W41" s="664"/>
      <c r="X41" s="664"/>
      <c r="Y41" s="664"/>
    </row>
    <row r="42" spans="1:25" s="660" customFormat="1" ht="14.25" customHeight="1" x14ac:dyDescent="0.25">
      <c r="A42" s="440"/>
      <c r="B42" s="440"/>
      <c r="C42" s="440" t="s">
        <v>599</v>
      </c>
      <c r="D42" s="440" t="s">
        <v>600</v>
      </c>
      <c r="E42" s="440"/>
      <c r="F42" s="440" t="s">
        <v>601</v>
      </c>
      <c r="G42" s="440"/>
      <c r="H42" s="681"/>
      <c r="I42" s="600">
        <v>1135</v>
      </c>
      <c r="J42" s="682"/>
      <c r="K42" s="682">
        <v>47.929515418502199</v>
      </c>
      <c r="L42" s="682"/>
      <c r="M42" s="682">
        <v>52.070484581497801</v>
      </c>
      <c r="N42" s="683"/>
      <c r="O42" s="682"/>
      <c r="P42" s="682">
        <v>34.625550660792953</v>
      </c>
      <c r="Q42" s="681"/>
      <c r="R42" s="682">
        <v>25.215889464594127</v>
      </c>
      <c r="S42" s="681"/>
      <c r="T42" s="682">
        <v>44.42446043165468</v>
      </c>
      <c r="U42" s="662"/>
      <c r="V42" s="662"/>
      <c r="W42" s="662"/>
      <c r="X42" s="662"/>
      <c r="Y42" s="662"/>
    </row>
    <row r="43" spans="1:25" s="663" customFormat="1" ht="14.25" customHeight="1" x14ac:dyDescent="0.2">
      <c r="A43" s="440"/>
      <c r="B43" s="440"/>
      <c r="C43" s="440" t="s">
        <v>603</v>
      </c>
      <c r="D43" s="440" t="s">
        <v>604</v>
      </c>
      <c r="E43" s="440"/>
      <c r="F43" s="440" t="s">
        <v>605</v>
      </c>
      <c r="G43" s="440"/>
      <c r="H43" s="681"/>
      <c r="I43" s="600">
        <v>802</v>
      </c>
      <c r="J43" s="682"/>
      <c r="K43" s="682">
        <v>53.740648379052367</v>
      </c>
      <c r="L43" s="682"/>
      <c r="M43" s="682">
        <v>46.259351620947633</v>
      </c>
      <c r="N43" s="683"/>
      <c r="O43" s="682"/>
      <c r="P43" s="682">
        <v>37.032418952618457</v>
      </c>
      <c r="Q43" s="681"/>
      <c r="R43" s="682">
        <v>29.975429975429975</v>
      </c>
      <c r="S43" s="681"/>
      <c r="T43" s="682">
        <v>44.303797468354425</v>
      </c>
      <c r="U43" s="664"/>
      <c r="V43" s="664"/>
      <c r="W43" s="664"/>
      <c r="X43" s="664"/>
      <c r="Y43" s="664"/>
    </row>
    <row r="44" spans="1:25" s="663" customFormat="1" ht="14.25" customHeight="1" x14ac:dyDescent="0.2">
      <c r="A44" s="440"/>
      <c r="B44" s="440"/>
      <c r="C44" s="440" t="s">
        <v>607</v>
      </c>
      <c r="D44" s="440" t="s">
        <v>608</v>
      </c>
      <c r="E44" s="440"/>
      <c r="F44" s="440" t="s">
        <v>609</v>
      </c>
      <c r="G44" s="440"/>
      <c r="H44" s="681"/>
      <c r="I44" s="600">
        <v>868</v>
      </c>
      <c r="J44" s="682"/>
      <c r="K44" s="682">
        <v>49.193548387096776</v>
      </c>
      <c r="L44" s="682"/>
      <c r="M44" s="682">
        <v>50.806451612903224</v>
      </c>
      <c r="N44" s="683"/>
      <c r="O44" s="682"/>
      <c r="P44" s="682">
        <v>38.47926267281106</v>
      </c>
      <c r="Q44" s="681"/>
      <c r="R44" s="682">
        <v>27.872860635696821</v>
      </c>
      <c r="S44" s="681"/>
      <c r="T44" s="682">
        <v>47.930283224400874</v>
      </c>
      <c r="U44" s="664"/>
      <c r="V44" s="664"/>
      <c r="W44" s="664"/>
      <c r="X44" s="664"/>
      <c r="Y44" s="664"/>
    </row>
    <row r="45" spans="1:25" s="663" customFormat="1" ht="14.25" customHeight="1" x14ac:dyDescent="0.2">
      <c r="A45" s="440"/>
      <c r="B45" s="440"/>
      <c r="C45" s="440" t="s">
        <v>611</v>
      </c>
      <c r="D45" s="440" t="s">
        <v>612</v>
      </c>
      <c r="E45" s="440"/>
      <c r="F45" s="440" t="s">
        <v>613</v>
      </c>
      <c r="G45" s="440"/>
      <c r="H45" s="681"/>
      <c r="I45" s="600">
        <v>906</v>
      </c>
      <c r="J45" s="682"/>
      <c r="K45" s="682">
        <v>60.596026490066222</v>
      </c>
      <c r="L45" s="682"/>
      <c r="M45" s="682">
        <v>39.403973509933778</v>
      </c>
      <c r="N45" s="683"/>
      <c r="O45" s="682"/>
      <c r="P45" s="682">
        <v>36.754966887417218</v>
      </c>
      <c r="Q45" s="681"/>
      <c r="R45" s="682">
        <v>27.990970654627539</v>
      </c>
      <c r="S45" s="681"/>
      <c r="T45" s="682">
        <v>45.14038876889849</v>
      </c>
      <c r="U45" s="664"/>
      <c r="V45" s="664"/>
      <c r="W45" s="664"/>
      <c r="X45" s="664"/>
      <c r="Y45" s="664"/>
    </row>
    <row r="46" spans="1:25" s="663" customFormat="1" ht="14.25" customHeight="1" x14ac:dyDescent="0.2">
      <c r="A46" s="440"/>
      <c r="B46" s="440"/>
      <c r="C46" s="440" t="s">
        <v>615</v>
      </c>
      <c r="D46" s="440" t="s">
        <v>616</v>
      </c>
      <c r="E46" s="440"/>
      <c r="F46" s="440" t="s">
        <v>617</v>
      </c>
      <c r="G46" s="440"/>
      <c r="H46" s="681"/>
      <c r="I46" s="600">
        <v>774</v>
      </c>
      <c r="J46" s="682"/>
      <c r="K46" s="682">
        <v>55.943152454780368</v>
      </c>
      <c r="L46" s="682"/>
      <c r="M46" s="682">
        <v>44.05684754521964</v>
      </c>
      <c r="N46" s="683"/>
      <c r="O46" s="682"/>
      <c r="P46" s="682">
        <v>35.788113695090438</v>
      </c>
      <c r="Q46" s="681"/>
      <c r="R46" s="682">
        <v>25</v>
      </c>
      <c r="S46" s="681"/>
      <c r="T46" s="682">
        <v>44.786729857819907</v>
      </c>
      <c r="U46" s="664"/>
      <c r="V46" s="664"/>
      <c r="W46" s="664"/>
      <c r="X46" s="664"/>
      <c r="Y46" s="664"/>
    </row>
    <row r="47" spans="1:25" s="663" customFormat="1" ht="14.25" customHeight="1" x14ac:dyDescent="0.2">
      <c r="A47" s="440"/>
      <c r="B47" s="440"/>
      <c r="C47" s="440" t="s">
        <v>619</v>
      </c>
      <c r="D47" s="440" t="s">
        <v>620</v>
      </c>
      <c r="E47" s="440"/>
      <c r="F47" s="440" t="s">
        <v>621</v>
      </c>
      <c r="G47" s="440"/>
      <c r="H47" s="681"/>
      <c r="I47" s="600">
        <v>894</v>
      </c>
      <c r="J47" s="682"/>
      <c r="K47" s="682">
        <v>58.501118568232656</v>
      </c>
      <c r="L47" s="682"/>
      <c r="M47" s="682">
        <v>41.498881431767337</v>
      </c>
      <c r="N47" s="683"/>
      <c r="O47" s="682"/>
      <c r="P47" s="682">
        <v>29.306487695749439</v>
      </c>
      <c r="Q47" s="681"/>
      <c r="R47" s="682">
        <v>20.935412026726059</v>
      </c>
      <c r="S47" s="681"/>
      <c r="T47" s="682">
        <v>37.752808988764045</v>
      </c>
      <c r="U47" s="664"/>
      <c r="V47" s="664"/>
      <c r="W47" s="664"/>
      <c r="X47" s="664"/>
      <c r="Y47" s="664"/>
    </row>
    <row r="48" spans="1:25" s="663" customFormat="1" ht="14.25" customHeight="1" x14ac:dyDescent="0.2">
      <c r="A48" s="440"/>
      <c r="B48" s="440"/>
      <c r="C48" s="440"/>
      <c r="D48" s="440"/>
      <c r="E48" s="440"/>
      <c r="F48" s="440"/>
      <c r="G48" s="440"/>
      <c r="H48" s="681"/>
      <c r="I48" s="600"/>
      <c r="J48" s="682"/>
      <c r="K48" s="682"/>
      <c r="L48" s="682"/>
      <c r="M48" s="682"/>
      <c r="N48" s="683"/>
      <c r="O48" s="682"/>
      <c r="P48" s="682"/>
      <c r="Q48" s="681"/>
      <c r="R48" s="682"/>
      <c r="S48" s="681"/>
      <c r="T48" s="682"/>
      <c r="U48" s="664"/>
      <c r="V48" s="664"/>
      <c r="W48" s="664"/>
      <c r="X48" s="664"/>
      <c r="Y48" s="664"/>
    </row>
    <row r="49" spans="1:25" s="663" customFormat="1" ht="14.25" customHeight="1" x14ac:dyDescent="0.2">
      <c r="A49" s="440"/>
      <c r="B49" s="440"/>
      <c r="C49" s="440" t="s">
        <v>623</v>
      </c>
      <c r="D49" s="440" t="s">
        <v>624</v>
      </c>
      <c r="E49" s="440" t="s">
        <v>625</v>
      </c>
      <c r="F49" s="440"/>
      <c r="G49" s="440"/>
      <c r="H49" s="681"/>
      <c r="I49" s="600">
        <v>4358</v>
      </c>
      <c r="J49" s="682"/>
      <c r="K49" s="682">
        <v>69.733822854520426</v>
      </c>
      <c r="L49" s="682"/>
      <c r="M49" s="682">
        <v>30.266177145479578</v>
      </c>
      <c r="N49" s="683"/>
      <c r="O49" s="682"/>
      <c r="P49" s="682">
        <v>35.061955025240934</v>
      </c>
      <c r="Q49" s="681"/>
      <c r="R49" s="682">
        <v>26.374113475177307</v>
      </c>
      <c r="S49" s="681"/>
      <c r="T49" s="682">
        <v>44.386298763082777</v>
      </c>
      <c r="U49" s="664"/>
      <c r="V49" s="664"/>
      <c r="W49" s="664"/>
      <c r="X49" s="664"/>
      <c r="Y49" s="664"/>
    </row>
    <row r="50" spans="1:25" s="663" customFormat="1" ht="14.25" customHeight="1" x14ac:dyDescent="0.2">
      <c r="A50" s="440"/>
      <c r="B50" s="440"/>
      <c r="C50" s="440" t="s">
        <v>627</v>
      </c>
      <c r="D50" s="440" t="s">
        <v>628</v>
      </c>
      <c r="E50" s="440"/>
      <c r="F50" s="440" t="s">
        <v>629</v>
      </c>
      <c r="G50" s="440"/>
      <c r="H50" s="681"/>
      <c r="I50" s="600">
        <v>489</v>
      </c>
      <c r="J50" s="682"/>
      <c r="K50" s="682">
        <v>90.797546012269933</v>
      </c>
      <c r="L50" s="682"/>
      <c r="M50" s="682">
        <v>9.2024539877300615</v>
      </c>
      <c r="N50" s="683"/>
      <c r="O50" s="682"/>
      <c r="P50" s="682">
        <v>34.764826175869118</v>
      </c>
      <c r="Q50" s="681"/>
      <c r="R50" s="682">
        <v>23.394495412844037</v>
      </c>
      <c r="S50" s="681"/>
      <c r="T50" s="682">
        <v>43.911439114391143</v>
      </c>
      <c r="U50" s="664"/>
      <c r="V50" s="664"/>
      <c r="W50" s="664"/>
      <c r="X50" s="664"/>
      <c r="Y50" s="664"/>
    </row>
    <row r="51" spans="1:25" s="663" customFormat="1" ht="14.25" customHeight="1" x14ac:dyDescent="0.2">
      <c r="A51" s="440"/>
      <c r="B51" s="440"/>
      <c r="C51" s="440" t="s">
        <v>631</v>
      </c>
      <c r="D51" s="440" t="s">
        <v>632</v>
      </c>
      <c r="E51" s="440"/>
      <c r="F51" s="440" t="s">
        <v>633</v>
      </c>
      <c r="G51" s="440"/>
      <c r="H51" s="681"/>
      <c r="I51" s="600">
        <v>528</v>
      </c>
      <c r="J51" s="682"/>
      <c r="K51" s="682">
        <v>64.962121212121218</v>
      </c>
      <c r="L51" s="682"/>
      <c r="M51" s="682">
        <v>35.037878787878789</v>
      </c>
      <c r="N51" s="683"/>
      <c r="O51" s="682"/>
      <c r="P51" s="682">
        <v>37.121212121212125</v>
      </c>
      <c r="Q51" s="681"/>
      <c r="R51" s="682">
        <v>27.898550724637683</v>
      </c>
      <c r="S51" s="681"/>
      <c r="T51" s="682">
        <v>47.222222222222221</v>
      </c>
      <c r="U51" s="664"/>
      <c r="V51" s="664"/>
      <c r="W51" s="664"/>
      <c r="X51" s="664"/>
      <c r="Y51" s="664"/>
    </row>
    <row r="52" spans="1:25" s="663" customFormat="1" ht="14.25" customHeight="1" x14ac:dyDescent="0.2">
      <c r="A52" s="440"/>
      <c r="B52" s="440"/>
      <c r="C52" s="440" t="s">
        <v>635</v>
      </c>
      <c r="D52" s="440" t="s">
        <v>636</v>
      </c>
      <c r="E52" s="440"/>
      <c r="F52" s="440" t="s">
        <v>637</v>
      </c>
      <c r="G52" s="440"/>
      <c r="H52" s="681"/>
      <c r="I52" s="600">
        <v>457</v>
      </c>
      <c r="J52" s="682"/>
      <c r="K52" s="682">
        <v>50.984682713347915</v>
      </c>
      <c r="L52" s="682"/>
      <c r="M52" s="682">
        <v>49.015317286652078</v>
      </c>
      <c r="N52" s="683"/>
      <c r="O52" s="682"/>
      <c r="P52" s="682">
        <v>40.919037199124723</v>
      </c>
      <c r="Q52" s="681"/>
      <c r="R52" s="682">
        <v>29.361702127659573</v>
      </c>
      <c r="S52" s="681"/>
      <c r="T52" s="682">
        <v>53.153153153153156</v>
      </c>
      <c r="U52" s="664"/>
      <c r="V52" s="664"/>
      <c r="W52" s="664"/>
      <c r="X52" s="664"/>
      <c r="Y52" s="664"/>
    </row>
    <row r="53" spans="1:25" s="663" customFormat="1" ht="14.25" customHeight="1" x14ac:dyDescent="0.2">
      <c r="A53" s="440"/>
      <c r="B53" s="440"/>
      <c r="C53" s="440" t="s">
        <v>639</v>
      </c>
      <c r="D53" s="440" t="s">
        <v>640</v>
      </c>
      <c r="E53" s="440"/>
      <c r="F53" s="440" t="s">
        <v>641</v>
      </c>
      <c r="G53" s="440"/>
      <c r="H53" s="681"/>
      <c r="I53" s="600">
        <v>1192</v>
      </c>
      <c r="J53" s="682"/>
      <c r="K53" s="682">
        <v>90.520134228187914</v>
      </c>
      <c r="L53" s="682"/>
      <c r="M53" s="682">
        <v>9.4798657718120811</v>
      </c>
      <c r="N53" s="683"/>
      <c r="O53" s="682"/>
      <c r="P53" s="682">
        <v>32.969798657718115</v>
      </c>
      <c r="Q53" s="681"/>
      <c r="R53" s="682">
        <v>26.198083067092654</v>
      </c>
      <c r="S53" s="681"/>
      <c r="T53" s="682">
        <v>40.459363957597169</v>
      </c>
      <c r="U53" s="664"/>
      <c r="V53" s="664"/>
      <c r="W53" s="664"/>
      <c r="X53" s="664"/>
      <c r="Y53" s="664"/>
    </row>
    <row r="54" spans="1:25" s="663" customFormat="1" ht="14.25" customHeight="1" x14ac:dyDescent="0.2">
      <c r="A54" s="440"/>
      <c r="B54" s="440"/>
      <c r="C54" s="440" t="s">
        <v>643</v>
      </c>
      <c r="D54" s="440" t="s">
        <v>644</v>
      </c>
      <c r="E54" s="440"/>
      <c r="F54" s="440" t="s">
        <v>645</v>
      </c>
      <c r="G54" s="440"/>
      <c r="H54" s="681"/>
      <c r="I54" s="600">
        <v>381</v>
      </c>
      <c r="J54" s="682"/>
      <c r="K54" s="682">
        <v>65.879265091863516</v>
      </c>
      <c r="L54" s="682"/>
      <c r="M54" s="682">
        <v>34.120734908136484</v>
      </c>
      <c r="N54" s="683"/>
      <c r="O54" s="682"/>
      <c r="P54" s="682">
        <v>36.745406824146983</v>
      </c>
      <c r="Q54" s="681"/>
      <c r="R54" s="682">
        <v>26.020408163265309</v>
      </c>
      <c r="S54" s="681"/>
      <c r="T54" s="682">
        <v>48.108108108108112</v>
      </c>
      <c r="U54" s="664"/>
      <c r="V54" s="664"/>
      <c r="W54" s="664"/>
      <c r="X54" s="664"/>
      <c r="Y54" s="664"/>
    </row>
    <row r="55" spans="1:25" s="663" customFormat="1" ht="14.25" customHeight="1" x14ac:dyDescent="0.2">
      <c r="A55" s="440"/>
      <c r="B55" s="440"/>
      <c r="C55" s="440" t="s">
        <v>647</v>
      </c>
      <c r="D55" s="440" t="s">
        <v>648</v>
      </c>
      <c r="E55" s="440"/>
      <c r="F55" s="440" t="s">
        <v>649</v>
      </c>
      <c r="G55" s="440"/>
      <c r="H55" s="681"/>
      <c r="I55" s="600">
        <v>631</v>
      </c>
      <c r="J55" s="682"/>
      <c r="K55" s="682">
        <v>56.418383518225035</v>
      </c>
      <c r="L55" s="682"/>
      <c r="M55" s="682">
        <v>43.581616481774958</v>
      </c>
      <c r="N55" s="683"/>
      <c r="O55" s="682"/>
      <c r="P55" s="682">
        <v>38.193343898573694</v>
      </c>
      <c r="Q55" s="681"/>
      <c r="R55" s="682">
        <v>30.69908814589666</v>
      </c>
      <c r="S55" s="681"/>
      <c r="T55" s="682">
        <v>46.357615894039732</v>
      </c>
      <c r="U55" s="664"/>
      <c r="V55" s="664"/>
      <c r="W55" s="664"/>
      <c r="X55" s="664"/>
      <c r="Y55" s="664"/>
    </row>
    <row r="56" spans="1:25" s="663" customFormat="1" ht="14.25" customHeight="1" x14ac:dyDescent="0.2">
      <c r="A56" s="440"/>
      <c r="B56" s="440"/>
      <c r="C56" s="440" t="s">
        <v>651</v>
      </c>
      <c r="D56" s="440" t="s">
        <v>652</v>
      </c>
      <c r="E56" s="440"/>
      <c r="F56" s="440" t="s">
        <v>653</v>
      </c>
      <c r="G56" s="440"/>
      <c r="H56" s="681"/>
      <c r="I56" s="600">
        <v>353</v>
      </c>
      <c r="J56" s="682"/>
      <c r="K56" s="682">
        <v>49.575070821529742</v>
      </c>
      <c r="L56" s="682"/>
      <c r="M56" s="682">
        <v>50.424929178470258</v>
      </c>
      <c r="N56" s="683"/>
      <c r="O56" s="682"/>
      <c r="P56" s="682">
        <v>30.31161473087819</v>
      </c>
      <c r="Q56" s="681"/>
      <c r="R56" s="682">
        <v>22.277227722772277</v>
      </c>
      <c r="S56" s="681"/>
      <c r="T56" s="682">
        <v>41.059602649006621</v>
      </c>
      <c r="U56" s="664"/>
      <c r="V56" s="664"/>
      <c r="W56" s="664"/>
      <c r="X56" s="664"/>
      <c r="Y56" s="664"/>
    </row>
    <row r="57" spans="1:25" s="663" customFormat="1" ht="14.25" customHeight="1" x14ac:dyDescent="0.2">
      <c r="A57" s="440"/>
      <c r="B57" s="440"/>
      <c r="C57" s="440" t="s">
        <v>655</v>
      </c>
      <c r="D57" s="440" t="s">
        <v>656</v>
      </c>
      <c r="E57" s="440"/>
      <c r="F57" s="440" t="s">
        <v>657</v>
      </c>
      <c r="G57" s="440"/>
      <c r="H57" s="681"/>
      <c r="I57" s="600">
        <v>327</v>
      </c>
      <c r="J57" s="682"/>
      <c r="K57" s="682">
        <v>48.318042813455655</v>
      </c>
      <c r="L57" s="682"/>
      <c r="M57" s="682">
        <v>51.681957186544345</v>
      </c>
      <c r="N57" s="683"/>
      <c r="O57" s="682"/>
      <c r="P57" s="682">
        <v>28.74617737003058</v>
      </c>
      <c r="Q57" s="681"/>
      <c r="R57" s="682">
        <v>21.264367816091951</v>
      </c>
      <c r="S57" s="681"/>
      <c r="T57" s="682">
        <v>37.254901960784316</v>
      </c>
      <c r="U57" s="664"/>
      <c r="V57" s="664"/>
      <c r="W57" s="664"/>
      <c r="X57" s="664"/>
      <c r="Y57" s="664"/>
    </row>
    <row r="58" spans="1:25" s="663" customFormat="1" ht="14.25" customHeight="1" x14ac:dyDescent="0.2">
      <c r="A58" s="440"/>
      <c r="B58" s="440"/>
      <c r="C58" s="440"/>
      <c r="D58" s="440"/>
      <c r="E58" s="440"/>
      <c r="F58" s="440"/>
      <c r="G58" s="440"/>
      <c r="H58" s="681"/>
      <c r="I58" s="600"/>
      <c r="J58" s="682"/>
      <c r="K58" s="682"/>
      <c r="L58" s="682"/>
      <c r="M58" s="682"/>
      <c r="N58" s="683"/>
      <c r="O58" s="682"/>
      <c r="P58" s="682"/>
      <c r="Q58" s="681"/>
      <c r="R58" s="682"/>
      <c r="S58" s="681"/>
      <c r="T58" s="682"/>
      <c r="U58" s="664"/>
      <c r="V58" s="664"/>
      <c r="W58" s="664"/>
      <c r="X58" s="664"/>
      <c r="Y58" s="664"/>
    </row>
    <row r="59" spans="1:25" s="663" customFormat="1" ht="14.25" customHeight="1" x14ac:dyDescent="0.2">
      <c r="A59" s="440"/>
      <c r="B59" s="440"/>
      <c r="C59" s="440" t="s">
        <v>659</v>
      </c>
      <c r="D59" s="440" t="s">
        <v>660</v>
      </c>
      <c r="E59" s="440" t="s">
        <v>661</v>
      </c>
      <c r="F59" s="440"/>
      <c r="G59" s="440"/>
      <c r="H59" s="681"/>
      <c r="I59" s="600">
        <v>4924</v>
      </c>
      <c r="J59" s="682"/>
      <c r="K59" s="682">
        <v>57.473598700243699</v>
      </c>
      <c r="L59" s="682"/>
      <c r="M59" s="682">
        <v>42.526401299756294</v>
      </c>
      <c r="N59" s="683"/>
      <c r="O59" s="682"/>
      <c r="P59" s="682">
        <v>37.388302193338752</v>
      </c>
      <c r="Q59" s="681"/>
      <c r="R59" s="682">
        <v>27.594339622641513</v>
      </c>
      <c r="S59" s="681"/>
      <c r="T59" s="682">
        <v>47.857142857142861</v>
      </c>
      <c r="U59" s="664"/>
      <c r="V59" s="664"/>
      <c r="W59" s="664"/>
      <c r="X59" s="664"/>
      <c r="Y59" s="664"/>
    </row>
    <row r="60" spans="1:25" s="663" customFormat="1" ht="14.25" customHeight="1" x14ac:dyDescent="0.25">
      <c r="A60" s="440"/>
      <c r="B60" s="440"/>
      <c r="C60" s="440" t="s">
        <v>663</v>
      </c>
      <c r="D60" s="440" t="s">
        <v>664</v>
      </c>
      <c r="E60" s="440"/>
      <c r="F60" s="440" t="s">
        <v>665</v>
      </c>
      <c r="G60" s="440"/>
      <c r="H60" s="677"/>
      <c r="I60" s="600">
        <v>547</v>
      </c>
      <c r="J60" s="682"/>
      <c r="K60" s="682">
        <v>32.17550274223035</v>
      </c>
      <c r="L60" s="682"/>
      <c r="M60" s="682">
        <v>67.82449725776965</v>
      </c>
      <c r="N60" s="683"/>
      <c r="O60" s="682"/>
      <c r="P60" s="682">
        <v>35.466179159049361</v>
      </c>
      <c r="Q60" s="681"/>
      <c r="R60" s="682">
        <v>29.962546816479403</v>
      </c>
      <c r="S60" s="681"/>
      <c r="T60" s="682">
        <v>40.714285714285715</v>
      </c>
      <c r="U60" s="664"/>
      <c r="V60" s="664"/>
      <c r="W60" s="664"/>
      <c r="X60" s="664"/>
      <c r="Y60" s="664"/>
    </row>
    <row r="61" spans="1:25" s="663" customFormat="1" ht="14.25" customHeight="1" x14ac:dyDescent="0.2">
      <c r="A61" s="440"/>
      <c r="B61" s="440"/>
      <c r="C61" s="440" t="s">
        <v>667</v>
      </c>
      <c r="D61" s="440" t="s">
        <v>668</v>
      </c>
      <c r="E61" s="440"/>
      <c r="F61" s="440" t="s">
        <v>669</v>
      </c>
      <c r="G61" s="440"/>
      <c r="H61" s="681"/>
      <c r="I61" s="600">
        <v>676</v>
      </c>
      <c r="J61" s="682"/>
      <c r="K61" s="682">
        <v>61.242603550295861</v>
      </c>
      <c r="L61" s="682"/>
      <c r="M61" s="682">
        <v>38.757396449704139</v>
      </c>
      <c r="N61" s="683"/>
      <c r="O61" s="682"/>
      <c r="P61" s="682">
        <v>39.201183431952664</v>
      </c>
      <c r="Q61" s="681"/>
      <c r="R61" s="682">
        <v>27.728613569321535</v>
      </c>
      <c r="S61" s="681"/>
      <c r="T61" s="682">
        <v>50.741839762611271</v>
      </c>
      <c r="U61" s="664"/>
      <c r="V61" s="664"/>
      <c r="W61" s="664"/>
      <c r="X61" s="664"/>
      <c r="Y61" s="664"/>
    </row>
    <row r="62" spans="1:25" s="663" customFormat="1" ht="14.25" customHeight="1" x14ac:dyDescent="0.2">
      <c r="A62" s="440"/>
      <c r="B62" s="440"/>
      <c r="C62" s="440" t="s">
        <v>671</v>
      </c>
      <c r="D62" s="440" t="s">
        <v>672</v>
      </c>
      <c r="E62" s="440"/>
      <c r="F62" s="440" t="s">
        <v>673</v>
      </c>
      <c r="G62" s="440"/>
      <c r="H62" s="681"/>
      <c r="I62" s="600">
        <v>2257</v>
      </c>
      <c r="J62" s="682"/>
      <c r="K62" s="682">
        <v>64.510412051395662</v>
      </c>
      <c r="L62" s="682"/>
      <c r="M62" s="682">
        <v>35.489587948604338</v>
      </c>
      <c r="N62" s="683"/>
      <c r="O62" s="682"/>
      <c r="P62" s="682">
        <v>37.527691626052281</v>
      </c>
      <c r="Q62" s="681"/>
      <c r="R62" s="682">
        <v>26.468085106382976</v>
      </c>
      <c r="S62" s="681"/>
      <c r="T62" s="682">
        <v>49.53789279112754</v>
      </c>
      <c r="U62" s="664"/>
      <c r="V62" s="664"/>
      <c r="W62" s="664"/>
      <c r="X62" s="664"/>
      <c r="Y62" s="664"/>
    </row>
    <row r="63" spans="1:25" s="663" customFormat="1" ht="14.25" customHeight="1" x14ac:dyDescent="0.2">
      <c r="A63" s="440"/>
      <c r="B63" s="440"/>
      <c r="C63" s="440" t="s">
        <v>675</v>
      </c>
      <c r="D63" s="440" t="s">
        <v>676</v>
      </c>
      <c r="E63" s="440"/>
      <c r="F63" s="440" t="s">
        <v>677</v>
      </c>
      <c r="G63" s="440"/>
      <c r="H63" s="681"/>
      <c r="I63" s="600">
        <v>609</v>
      </c>
      <c r="J63" s="682"/>
      <c r="K63" s="682">
        <v>68.472906403940897</v>
      </c>
      <c r="L63" s="682"/>
      <c r="M63" s="682">
        <v>31.527093596059114</v>
      </c>
      <c r="N63" s="683"/>
      <c r="O63" s="682"/>
      <c r="P63" s="682">
        <v>37.931034482758619</v>
      </c>
      <c r="Q63" s="681"/>
      <c r="R63" s="682">
        <v>29.393939393939394</v>
      </c>
      <c r="S63" s="681"/>
      <c r="T63" s="682">
        <v>48.028673835125446</v>
      </c>
      <c r="U63" s="664"/>
      <c r="V63" s="664"/>
      <c r="W63" s="664"/>
      <c r="X63" s="664"/>
      <c r="Y63" s="664"/>
    </row>
    <row r="64" spans="1:25" s="663" customFormat="1" ht="14.25" customHeight="1" x14ac:dyDescent="0.2">
      <c r="A64" s="440"/>
      <c r="B64" s="440"/>
      <c r="C64" s="440" t="s">
        <v>679</v>
      </c>
      <c r="D64" s="440" t="s">
        <v>680</v>
      </c>
      <c r="E64" s="440"/>
      <c r="F64" s="440" t="s">
        <v>681</v>
      </c>
      <c r="G64" s="440"/>
      <c r="H64" s="681"/>
      <c r="I64" s="600">
        <v>275</v>
      </c>
      <c r="J64" s="682"/>
      <c r="K64" s="682">
        <v>57.818181818181813</v>
      </c>
      <c r="L64" s="682"/>
      <c r="M64" s="682">
        <v>42.18181818181818</v>
      </c>
      <c r="N64" s="683"/>
      <c r="O64" s="682"/>
      <c r="P64" s="682">
        <v>33.81818181818182</v>
      </c>
      <c r="Q64" s="681"/>
      <c r="R64" s="682">
        <v>27.89115646258503</v>
      </c>
      <c r="S64" s="681"/>
      <c r="T64" s="682">
        <v>40.625</v>
      </c>
      <c r="U64" s="664"/>
      <c r="V64" s="664"/>
      <c r="W64" s="664"/>
      <c r="X64" s="664"/>
      <c r="Y64" s="664"/>
    </row>
    <row r="65" spans="1:25" s="663" customFormat="1" ht="14.25" customHeight="1" x14ac:dyDescent="0.2">
      <c r="A65" s="440"/>
      <c r="B65" s="440"/>
      <c r="C65" s="440" t="s">
        <v>683</v>
      </c>
      <c r="D65" s="440" t="s">
        <v>684</v>
      </c>
      <c r="E65" s="440"/>
      <c r="F65" s="440" t="s">
        <v>685</v>
      </c>
      <c r="G65" s="440"/>
      <c r="H65" s="681"/>
      <c r="I65" s="600">
        <v>560</v>
      </c>
      <c r="J65" s="682"/>
      <c r="K65" s="682">
        <v>37.142857142857146</v>
      </c>
      <c r="L65" s="682"/>
      <c r="M65" s="682">
        <v>62.857142857142854</v>
      </c>
      <c r="N65" s="683"/>
      <c r="O65" s="682"/>
      <c r="P65" s="682">
        <v>37.678571428571431</v>
      </c>
      <c r="Q65" s="681"/>
      <c r="R65" s="682">
        <v>27.62237762237762</v>
      </c>
      <c r="S65" s="681"/>
      <c r="T65" s="682">
        <v>48.175182481751825</v>
      </c>
      <c r="U65" s="664"/>
      <c r="V65" s="664"/>
      <c r="W65" s="664"/>
      <c r="X65" s="664"/>
      <c r="Y65" s="664"/>
    </row>
    <row r="66" spans="1:25" s="663" customFormat="1" ht="14.25" customHeight="1" x14ac:dyDescent="0.2">
      <c r="A66" s="440"/>
      <c r="B66" s="440"/>
      <c r="C66" s="440"/>
      <c r="D66" s="440"/>
      <c r="E66" s="440"/>
      <c r="F66" s="440"/>
      <c r="G66" s="440"/>
      <c r="H66" s="681"/>
      <c r="I66" s="600"/>
      <c r="J66" s="682"/>
      <c r="K66" s="682"/>
      <c r="L66" s="682"/>
      <c r="M66" s="682"/>
      <c r="N66" s="683"/>
      <c r="O66" s="682"/>
      <c r="P66" s="682"/>
      <c r="Q66" s="681"/>
      <c r="R66" s="682"/>
      <c r="S66" s="681"/>
      <c r="T66" s="682"/>
      <c r="U66" s="664"/>
      <c r="V66" s="664"/>
      <c r="W66" s="664"/>
      <c r="X66" s="664"/>
      <c r="Y66" s="664"/>
    </row>
    <row r="67" spans="1:25" s="663" customFormat="1" ht="14.25" customHeight="1" x14ac:dyDescent="0.2">
      <c r="A67" s="440"/>
      <c r="B67" s="440"/>
      <c r="C67" s="440" t="s">
        <v>687</v>
      </c>
      <c r="D67" s="440" t="s">
        <v>688</v>
      </c>
      <c r="E67" s="440" t="s">
        <v>689</v>
      </c>
      <c r="F67" s="440"/>
      <c r="G67" s="440"/>
      <c r="H67" s="681"/>
      <c r="I67" s="600">
        <v>4845</v>
      </c>
      <c r="J67" s="682"/>
      <c r="K67" s="682">
        <v>84.871001031991739</v>
      </c>
      <c r="L67" s="682"/>
      <c r="M67" s="682">
        <v>15.128998968008256</v>
      </c>
      <c r="N67" s="683"/>
      <c r="O67" s="682"/>
      <c r="P67" s="682">
        <v>31.53766769865841</v>
      </c>
      <c r="Q67" s="681"/>
      <c r="R67" s="682">
        <v>22.17806041335453</v>
      </c>
      <c r="S67" s="681"/>
      <c r="T67" s="682">
        <v>41.648776298840708</v>
      </c>
      <c r="U67" s="664"/>
      <c r="V67" s="664"/>
      <c r="W67" s="664"/>
      <c r="X67" s="664"/>
      <c r="Y67" s="664"/>
    </row>
    <row r="68" spans="1:25" s="663" customFormat="1" ht="14.25" customHeight="1" x14ac:dyDescent="0.2">
      <c r="A68" s="440"/>
      <c r="B68" s="440"/>
      <c r="C68" s="440" t="s">
        <v>691</v>
      </c>
      <c r="D68" s="440" t="s">
        <v>692</v>
      </c>
      <c r="E68" s="440"/>
      <c r="F68" s="440" t="s">
        <v>693</v>
      </c>
      <c r="G68" s="440"/>
      <c r="H68" s="681"/>
      <c r="I68" s="600">
        <v>1077</v>
      </c>
      <c r="J68" s="682"/>
      <c r="K68" s="682">
        <v>81.708449396471678</v>
      </c>
      <c r="L68" s="682"/>
      <c r="M68" s="682">
        <v>18.291550603528322</v>
      </c>
      <c r="N68" s="683"/>
      <c r="O68" s="682"/>
      <c r="P68" s="682">
        <v>31.47632311977716</v>
      </c>
      <c r="Q68" s="681"/>
      <c r="R68" s="682">
        <v>23.684210526315788</v>
      </c>
      <c r="S68" s="681"/>
      <c r="T68" s="682">
        <v>40.236686390532547</v>
      </c>
      <c r="U68" s="664"/>
      <c r="V68" s="664"/>
      <c r="W68" s="664"/>
      <c r="X68" s="664"/>
      <c r="Y68" s="664"/>
    </row>
    <row r="69" spans="1:25" s="663" customFormat="1" ht="14.25" customHeight="1" x14ac:dyDescent="0.2">
      <c r="A69" s="440"/>
      <c r="B69" s="440"/>
      <c r="C69" s="440" t="s">
        <v>695</v>
      </c>
      <c r="D69" s="440" t="s">
        <v>696</v>
      </c>
      <c r="E69" s="440"/>
      <c r="F69" s="440" t="s">
        <v>697</v>
      </c>
      <c r="G69" s="440"/>
      <c r="H69" s="681"/>
      <c r="I69" s="600">
        <v>505</v>
      </c>
      <c r="J69" s="682"/>
      <c r="K69" s="682">
        <v>69.306930693069305</v>
      </c>
      <c r="L69" s="682"/>
      <c r="M69" s="682">
        <v>30.693069306930692</v>
      </c>
      <c r="N69" s="683"/>
      <c r="O69" s="682"/>
      <c r="P69" s="682">
        <v>29.504950495049503</v>
      </c>
      <c r="Q69" s="681"/>
      <c r="R69" s="682">
        <v>24.110671936758894</v>
      </c>
      <c r="S69" s="681"/>
      <c r="T69" s="682">
        <v>34.920634920634917</v>
      </c>
      <c r="U69" s="664"/>
      <c r="V69" s="664"/>
      <c r="W69" s="664"/>
      <c r="X69" s="664"/>
      <c r="Y69" s="664"/>
    </row>
    <row r="70" spans="1:25" s="663" customFormat="1" ht="14.25" customHeight="1" x14ac:dyDescent="0.2">
      <c r="A70" s="440"/>
      <c r="B70" s="440"/>
      <c r="C70" s="440" t="s">
        <v>699</v>
      </c>
      <c r="D70" s="440" t="s">
        <v>700</v>
      </c>
      <c r="E70" s="440"/>
      <c r="F70" s="440" t="s">
        <v>701</v>
      </c>
      <c r="G70" s="440"/>
      <c r="H70" s="681"/>
      <c r="I70" s="600">
        <v>450</v>
      </c>
      <c r="J70" s="682"/>
      <c r="K70" s="682">
        <v>82.222222222222214</v>
      </c>
      <c r="L70" s="682"/>
      <c r="M70" s="682">
        <v>17.777777777777779</v>
      </c>
      <c r="N70" s="683"/>
      <c r="O70" s="682"/>
      <c r="P70" s="682">
        <v>30</v>
      </c>
      <c r="Q70" s="681"/>
      <c r="R70" s="682">
        <v>19.685039370078741</v>
      </c>
      <c r="S70" s="681"/>
      <c r="T70" s="682">
        <v>43.367346938775512</v>
      </c>
      <c r="U70" s="664"/>
      <c r="V70" s="664"/>
      <c r="W70" s="664"/>
      <c r="X70" s="664"/>
      <c r="Y70" s="664"/>
    </row>
    <row r="71" spans="1:25" s="663" customFormat="1" ht="14.25" customHeight="1" x14ac:dyDescent="0.2">
      <c r="A71" s="440"/>
      <c r="B71" s="440"/>
      <c r="C71" s="440" t="s">
        <v>703</v>
      </c>
      <c r="D71" s="440" t="s">
        <v>704</v>
      </c>
      <c r="E71" s="440"/>
      <c r="F71" s="440" t="s">
        <v>705</v>
      </c>
      <c r="G71" s="440"/>
      <c r="H71" s="681"/>
      <c r="I71" s="600">
        <v>507</v>
      </c>
      <c r="J71" s="682"/>
      <c r="K71" s="682">
        <v>78.698224852071007</v>
      </c>
      <c r="L71" s="682"/>
      <c r="M71" s="682">
        <v>21.301775147928996</v>
      </c>
      <c r="N71" s="683"/>
      <c r="O71" s="682"/>
      <c r="P71" s="682">
        <v>31.755424063116372</v>
      </c>
      <c r="Q71" s="681"/>
      <c r="R71" s="682">
        <v>22.92490118577075</v>
      </c>
      <c r="S71" s="681"/>
      <c r="T71" s="682">
        <v>40.551181102362207</v>
      </c>
      <c r="U71" s="664"/>
      <c r="V71" s="664"/>
      <c r="W71" s="664"/>
      <c r="X71" s="664"/>
      <c r="Y71" s="664"/>
    </row>
    <row r="72" spans="1:25" s="663" customFormat="1" ht="14.25" customHeight="1" x14ac:dyDescent="0.2">
      <c r="A72" s="440"/>
      <c r="B72" s="440"/>
      <c r="C72" s="440" t="s">
        <v>707</v>
      </c>
      <c r="D72" s="440" t="s">
        <v>708</v>
      </c>
      <c r="E72" s="440"/>
      <c r="F72" s="440" t="s">
        <v>709</v>
      </c>
      <c r="G72" s="440"/>
      <c r="H72" s="681"/>
      <c r="I72" s="600">
        <v>557</v>
      </c>
      <c r="J72" s="682"/>
      <c r="K72" s="682">
        <v>91.38240574506284</v>
      </c>
      <c r="L72" s="682"/>
      <c r="M72" s="682">
        <v>8.6175942549371634</v>
      </c>
      <c r="N72" s="683"/>
      <c r="O72" s="682"/>
      <c r="P72" s="682">
        <v>33.393177737881508</v>
      </c>
      <c r="Q72" s="681"/>
      <c r="R72" s="682">
        <v>20.216606498194945</v>
      </c>
      <c r="S72" s="681"/>
      <c r="T72" s="682">
        <v>46.428571428571431</v>
      </c>
      <c r="U72" s="664"/>
      <c r="V72" s="664"/>
      <c r="W72" s="664"/>
      <c r="X72" s="664"/>
      <c r="Y72" s="664"/>
    </row>
    <row r="73" spans="1:25" s="663" customFormat="1" ht="14.25" customHeight="1" x14ac:dyDescent="0.2">
      <c r="A73" s="440"/>
      <c r="B73" s="440"/>
      <c r="C73" s="440" t="s">
        <v>711</v>
      </c>
      <c r="D73" s="440" t="s">
        <v>712</v>
      </c>
      <c r="E73" s="440"/>
      <c r="F73" s="440" t="s">
        <v>713</v>
      </c>
      <c r="G73" s="440"/>
      <c r="H73" s="681"/>
      <c r="I73" s="600">
        <v>626</v>
      </c>
      <c r="J73" s="682"/>
      <c r="K73" s="682">
        <v>91.853035143769972</v>
      </c>
      <c r="L73" s="682"/>
      <c r="M73" s="682">
        <v>8.1469648562300314</v>
      </c>
      <c r="N73" s="683"/>
      <c r="O73" s="682"/>
      <c r="P73" s="682">
        <v>36.421725239616613</v>
      </c>
      <c r="Q73" s="681"/>
      <c r="R73" s="682">
        <v>25</v>
      </c>
      <c r="S73" s="681"/>
      <c r="T73" s="682">
        <v>47.484276729559753</v>
      </c>
      <c r="U73" s="664"/>
      <c r="V73" s="664"/>
      <c r="W73" s="664"/>
      <c r="X73" s="664"/>
      <c r="Y73" s="664"/>
    </row>
    <row r="74" spans="1:25" s="663" customFormat="1" ht="14.25" customHeight="1" x14ac:dyDescent="0.2">
      <c r="A74" s="440"/>
      <c r="B74" s="440"/>
      <c r="C74" s="440" t="s">
        <v>715</v>
      </c>
      <c r="D74" s="440" t="s">
        <v>716</v>
      </c>
      <c r="E74" s="440"/>
      <c r="F74" s="440" t="s">
        <v>717</v>
      </c>
      <c r="G74" s="440"/>
      <c r="H74" s="681"/>
      <c r="I74" s="600">
        <v>340</v>
      </c>
      <c r="J74" s="682"/>
      <c r="K74" s="682">
        <v>86.764705882352942</v>
      </c>
      <c r="L74" s="682"/>
      <c r="M74" s="682">
        <v>13.23529411764706</v>
      </c>
      <c r="N74" s="683"/>
      <c r="O74" s="682"/>
      <c r="P74" s="682">
        <v>30.588235294117649</v>
      </c>
      <c r="Q74" s="681"/>
      <c r="R74" s="682">
        <v>21.965317919075144</v>
      </c>
      <c r="S74" s="681"/>
      <c r="T74" s="682">
        <v>39.520958083832333</v>
      </c>
      <c r="U74" s="664"/>
      <c r="V74" s="664"/>
      <c r="W74" s="664"/>
      <c r="X74" s="664"/>
      <c r="Y74" s="664"/>
    </row>
    <row r="75" spans="1:25" s="663" customFormat="1" ht="14.25" customHeight="1" x14ac:dyDescent="0.2">
      <c r="A75" s="440"/>
      <c r="B75" s="440"/>
      <c r="C75" s="440" t="s">
        <v>719</v>
      </c>
      <c r="D75" s="440" t="s">
        <v>720</v>
      </c>
      <c r="E75" s="440"/>
      <c r="F75" s="440" t="s">
        <v>721</v>
      </c>
      <c r="G75" s="440"/>
      <c r="H75" s="681"/>
      <c r="I75" s="600">
        <v>783</v>
      </c>
      <c r="J75" s="682"/>
      <c r="K75" s="682">
        <v>93.742017879948918</v>
      </c>
      <c r="L75" s="682"/>
      <c r="M75" s="682">
        <v>6.2579821200510848</v>
      </c>
      <c r="N75" s="683"/>
      <c r="O75" s="682"/>
      <c r="P75" s="682">
        <v>28.863346104725412</v>
      </c>
      <c r="Q75" s="681"/>
      <c r="R75" s="682">
        <v>19.392523364485982</v>
      </c>
      <c r="S75" s="681"/>
      <c r="T75" s="682">
        <v>40.281690140845072</v>
      </c>
      <c r="U75" s="664"/>
      <c r="V75" s="664"/>
      <c r="W75" s="664"/>
      <c r="X75" s="664"/>
      <c r="Y75" s="664"/>
    </row>
    <row r="76" spans="1:25" s="663" customFormat="1" ht="14.25" customHeight="1" x14ac:dyDescent="0.2">
      <c r="A76" s="440"/>
      <c r="B76" s="440"/>
      <c r="C76" s="440"/>
      <c r="D76" s="440"/>
      <c r="E76" s="440"/>
      <c r="F76" s="440"/>
      <c r="G76" s="440"/>
      <c r="H76" s="681"/>
      <c r="I76" s="600"/>
      <c r="J76" s="682"/>
      <c r="K76" s="682"/>
      <c r="L76" s="682"/>
      <c r="M76" s="682"/>
      <c r="N76" s="683"/>
      <c r="O76" s="682"/>
      <c r="P76" s="682"/>
      <c r="Q76" s="681"/>
      <c r="R76" s="682"/>
      <c r="S76" s="681"/>
      <c r="T76" s="682"/>
      <c r="U76" s="664"/>
      <c r="V76" s="664"/>
      <c r="W76" s="664"/>
      <c r="X76" s="664"/>
      <c r="Y76" s="664"/>
    </row>
    <row r="77" spans="1:25" s="663" customFormat="1" ht="14.25" customHeight="1" x14ac:dyDescent="0.25">
      <c r="A77" s="440"/>
      <c r="B77" s="440"/>
      <c r="C77" s="440" t="s">
        <v>723</v>
      </c>
      <c r="D77" s="440" t="s">
        <v>724</v>
      </c>
      <c r="E77" s="440" t="s">
        <v>725</v>
      </c>
      <c r="F77" s="440"/>
      <c r="G77" s="440"/>
      <c r="H77" s="677"/>
      <c r="I77" s="600">
        <v>3181</v>
      </c>
      <c r="J77" s="682"/>
      <c r="K77" s="682">
        <v>55.485696321911348</v>
      </c>
      <c r="L77" s="682"/>
      <c r="M77" s="682">
        <v>44.514303678088652</v>
      </c>
      <c r="N77" s="683"/>
      <c r="O77" s="682"/>
      <c r="P77" s="682">
        <v>32.002514932411188</v>
      </c>
      <c r="Q77" s="681"/>
      <c r="R77" s="682">
        <v>22.180685358255452</v>
      </c>
      <c r="S77" s="681"/>
      <c r="T77" s="682">
        <v>42.005076142131983</v>
      </c>
      <c r="U77" s="664"/>
      <c r="V77" s="664"/>
      <c r="W77" s="664"/>
      <c r="X77" s="664"/>
      <c r="Y77" s="664"/>
    </row>
    <row r="78" spans="1:25" s="663" customFormat="1" ht="14.25" customHeight="1" x14ac:dyDescent="0.2">
      <c r="A78" s="440"/>
      <c r="B78" s="440"/>
      <c r="C78" s="440" t="s">
        <v>727</v>
      </c>
      <c r="D78" s="440" t="s">
        <v>728</v>
      </c>
      <c r="E78" s="440"/>
      <c r="F78" s="440" t="s">
        <v>729</v>
      </c>
      <c r="G78" s="440"/>
      <c r="H78" s="681"/>
      <c r="I78" s="600">
        <v>375</v>
      </c>
      <c r="J78" s="682"/>
      <c r="K78" s="682">
        <v>41.6</v>
      </c>
      <c r="L78" s="682"/>
      <c r="M78" s="682">
        <v>58.4</v>
      </c>
      <c r="N78" s="683"/>
      <c r="O78" s="682"/>
      <c r="P78" s="682">
        <v>28.266666666666669</v>
      </c>
      <c r="Q78" s="681"/>
      <c r="R78" s="682">
        <v>17.368421052631579</v>
      </c>
      <c r="S78" s="681"/>
      <c r="T78" s="682">
        <v>39.45945945945946</v>
      </c>
      <c r="U78" s="664"/>
      <c r="V78" s="664"/>
      <c r="W78" s="664"/>
      <c r="X78" s="664"/>
      <c r="Y78" s="664"/>
    </row>
    <row r="79" spans="1:25" s="663" customFormat="1" ht="14.25" customHeight="1" x14ac:dyDescent="0.2">
      <c r="A79" s="440"/>
      <c r="B79" s="440"/>
      <c r="C79" s="440" t="s">
        <v>731</v>
      </c>
      <c r="D79" s="440" t="s">
        <v>732</v>
      </c>
      <c r="E79" s="440"/>
      <c r="F79" s="440" t="s">
        <v>733</v>
      </c>
      <c r="G79" s="440"/>
      <c r="H79" s="681"/>
      <c r="I79" s="600">
        <v>269</v>
      </c>
      <c r="J79" s="682"/>
      <c r="K79" s="682">
        <v>82.527881040892197</v>
      </c>
      <c r="L79" s="682"/>
      <c r="M79" s="682">
        <v>17.472118959107807</v>
      </c>
      <c r="N79" s="683"/>
      <c r="O79" s="682"/>
      <c r="P79" s="682">
        <v>30.855018587360593</v>
      </c>
      <c r="Q79" s="681"/>
      <c r="R79" s="682">
        <v>21.875</v>
      </c>
      <c r="S79" s="681"/>
      <c r="T79" s="682">
        <v>39.00709219858156</v>
      </c>
      <c r="U79" s="664"/>
      <c r="V79" s="664"/>
      <c r="W79" s="664"/>
      <c r="X79" s="664"/>
      <c r="Y79" s="664"/>
    </row>
    <row r="80" spans="1:25" s="663" customFormat="1" ht="14.25" customHeight="1" x14ac:dyDescent="0.2">
      <c r="A80" s="440"/>
      <c r="B80" s="440"/>
      <c r="C80" s="440" t="s">
        <v>735</v>
      </c>
      <c r="D80" s="440" t="s">
        <v>736</v>
      </c>
      <c r="E80" s="440"/>
      <c r="F80" s="440" t="s">
        <v>737</v>
      </c>
      <c r="G80" s="440"/>
      <c r="H80" s="681"/>
      <c r="I80" s="600">
        <v>258</v>
      </c>
      <c r="J80" s="682"/>
      <c r="K80" s="682">
        <v>53.100775193798455</v>
      </c>
      <c r="L80" s="682"/>
      <c r="M80" s="682">
        <v>46.899224806201552</v>
      </c>
      <c r="N80" s="683"/>
      <c r="O80" s="682"/>
      <c r="P80" s="682">
        <v>35.271317829457367</v>
      </c>
      <c r="Q80" s="681"/>
      <c r="R80" s="682">
        <v>21.259842519685041</v>
      </c>
      <c r="S80" s="681"/>
      <c r="T80" s="682">
        <v>48.854961832061065</v>
      </c>
      <c r="U80" s="664"/>
      <c r="V80" s="664"/>
      <c r="W80" s="664"/>
      <c r="X80" s="664"/>
      <c r="Y80" s="664"/>
    </row>
    <row r="81" spans="1:25" s="663" customFormat="1" ht="14.25" customHeight="1" x14ac:dyDescent="0.2">
      <c r="A81" s="440"/>
      <c r="B81" s="440"/>
      <c r="C81" s="440" t="s">
        <v>739</v>
      </c>
      <c r="D81" s="440" t="s">
        <v>740</v>
      </c>
      <c r="E81" s="440"/>
      <c r="F81" s="440" t="s">
        <v>741</v>
      </c>
      <c r="G81" s="440"/>
      <c r="H81" s="681"/>
      <c r="I81" s="600">
        <v>490</v>
      </c>
      <c r="J81" s="682"/>
      <c r="K81" s="682">
        <v>30.204081632653061</v>
      </c>
      <c r="L81" s="682"/>
      <c r="M81" s="682">
        <v>69.795918367346943</v>
      </c>
      <c r="N81" s="683"/>
      <c r="O81" s="682"/>
      <c r="P81" s="682">
        <v>27.95918367346939</v>
      </c>
      <c r="Q81" s="681"/>
      <c r="R81" s="682">
        <v>19.512195121951219</v>
      </c>
      <c r="S81" s="681"/>
      <c r="T81" s="682">
        <v>36.475409836065573</v>
      </c>
      <c r="U81" s="664"/>
      <c r="V81" s="664"/>
      <c r="W81" s="664"/>
      <c r="X81" s="664"/>
      <c r="Y81" s="664"/>
    </row>
    <row r="82" spans="1:25" s="663" customFormat="1" ht="14.25" customHeight="1" x14ac:dyDescent="0.2">
      <c r="A82" s="440"/>
      <c r="B82" s="440"/>
      <c r="C82" s="440" t="s">
        <v>743</v>
      </c>
      <c r="D82" s="440" t="s">
        <v>744</v>
      </c>
      <c r="E82" s="440"/>
      <c r="F82" s="440" t="s">
        <v>745</v>
      </c>
      <c r="G82" s="440"/>
      <c r="H82" s="681"/>
      <c r="I82" s="600">
        <v>521</v>
      </c>
      <c r="J82" s="682"/>
      <c r="K82" s="682">
        <v>82.341650671785033</v>
      </c>
      <c r="L82" s="682"/>
      <c r="M82" s="682">
        <v>17.658349328214971</v>
      </c>
      <c r="N82" s="683"/>
      <c r="O82" s="682"/>
      <c r="P82" s="682">
        <v>42.610364683301341</v>
      </c>
      <c r="Q82" s="681"/>
      <c r="R82" s="682">
        <v>35.251798561151077</v>
      </c>
      <c r="S82" s="681"/>
      <c r="T82" s="682">
        <v>51.028806584362144</v>
      </c>
      <c r="U82" s="664"/>
      <c r="V82" s="664"/>
      <c r="W82" s="664"/>
      <c r="X82" s="664"/>
      <c r="Y82" s="664"/>
    </row>
    <row r="83" spans="1:25" s="663" customFormat="1" ht="14.25" customHeight="1" x14ac:dyDescent="0.2">
      <c r="A83" s="440"/>
      <c r="B83" s="440"/>
      <c r="C83" s="440" t="s">
        <v>747</v>
      </c>
      <c r="D83" s="440" t="s">
        <v>748</v>
      </c>
      <c r="E83" s="440"/>
      <c r="F83" s="440" t="s">
        <v>749</v>
      </c>
      <c r="G83" s="440"/>
      <c r="H83" s="681"/>
      <c r="I83" s="600">
        <v>422</v>
      </c>
      <c r="J83" s="682"/>
      <c r="K83" s="682">
        <v>84.834123222748815</v>
      </c>
      <c r="L83" s="682"/>
      <c r="M83" s="682">
        <v>15.165876777251185</v>
      </c>
      <c r="N83" s="683"/>
      <c r="O83" s="682"/>
      <c r="P83" s="682">
        <v>31.990521327014214</v>
      </c>
      <c r="Q83" s="681"/>
      <c r="R83" s="682">
        <v>21.428571428571427</v>
      </c>
      <c r="S83" s="681"/>
      <c r="T83" s="682">
        <v>42.452830188679243</v>
      </c>
      <c r="U83" s="664"/>
      <c r="V83" s="664"/>
      <c r="W83" s="664"/>
      <c r="X83" s="664"/>
      <c r="Y83" s="664"/>
    </row>
    <row r="84" spans="1:25" s="663" customFormat="1" ht="14.25" customHeight="1" x14ac:dyDescent="0.2">
      <c r="A84" s="440"/>
      <c r="B84" s="440"/>
      <c r="C84" s="440" t="s">
        <v>751</v>
      </c>
      <c r="D84" s="440" t="s">
        <v>752</v>
      </c>
      <c r="E84" s="440"/>
      <c r="F84" s="440" t="s">
        <v>753</v>
      </c>
      <c r="G84" s="440"/>
      <c r="H84" s="681"/>
      <c r="I84" s="600">
        <v>200</v>
      </c>
      <c r="J84" s="682"/>
      <c r="K84" s="682">
        <v>34.5</v>
      </c>
      <c r="L84" s="682"/>
      <c r="M84" s="682">
        <v>65.5</v>
      </c>
      <c r="N84" s="683"/>
      <c r="O84" s="682"/>
      <c r="P84" s="682">
        <v>31</v>
      </c>
      <c r="Q84" s="681"/>
      <c r="R84" s="682">
        <v>16.822429906542055</v>
      </c>
      <c r="S84" s="681"/>
      <c r="T84" s="682">
        <v>47.311827956989248</v>
      </c>
      <c r="U84" s="664"/>
      <c r="V84" s="664"/>
      <c r="W84" s="664"/>
      <c r="X84" s="664"/>
      <c r="Y84" s="664"/>
    </row>
    <row r="85" spans="1:25" s="663" customFormat="1" ht="14.25" customHeight="1" x14ac:dyDescent="0.2">
      <c r="A85" s="440"/>
      <c r="B85" s="440"/>
      <c r="C85" s="440" t="s">
        <v>755</v>
      </c>
      <c r="D85" s="440" t="s">
        <v>756</v>
      </c>
      <c r="E85" s="440"/>
      <c r="F85" s="440" t="s">
        <v>757</v>
      </c>
      <c r="G85" s="440"/>
      <c r="H85" s="681"/>
      <c r="I85" s="600">
        <v>646</v>
      </c>
      <c r="J85" s="682"/>
      <c r="K85" s="682">
        <v>38.080495356037154</v>
      </c>
      <c r="L85" s="682"/>
      <c r="M85" s="682">
        <v>61.919504643962853</v>
      </c>
      <c r="N85" s="683"/>
      <c r="O85" s="682"/>
      <c r="P85" s="682">
        <v>28.173374613003094</v>
      </c>
      <c r="Q85" s="681"/>
      <c r="R85" s="682">
        <v>18.495297805642632</v>
      </c>
      <c r="S85" s="681"/>
      <c r="T85" s="682">
        <v>37.61467889908257</v>
      </c>
      <c r="U85" s="664"/>
      <c r="V85" s="664"/>
      <c r="W85" s="664"/>
      <c r="X85" s="664"/>
      <c r="Y85" s="664"/>
    </row>
    <row r="86" spans="1:25" s="663" customFormat="1" ht="14.25" customHeight="1" x14ac:dyDescent="0.2">
      <c r="A86" s="440"/>
      <c r="B86" s="440"/>
      <c r="C86" s="440"/>
      <c r="D86" s="440"/>
      <c r="E86" s="440"/>
      <c r="F86" s="440"/>
      <c r="G86" s="440"/>
      <c r="H86" s="681"/>
      <c r="I86" s="600"/>
      <c r="J86" s="682"/>
      <c r="K86" s="682"/>
      <c r="L86" s="682"/>
      <c r="M86" s="682"/>
      <c r="N86" s="683"/>
      <c r="O86" s="682"/>
      <c r="P86" s="682"/>
      <c r="Q86" s="681"/>
      <c r="R86" s="682"/>
      <c r="S86" s="681"/>
      <c r="T86" s="682"/>
      <c r="U86" s="664"/>
      <c r="V86" s="664"/>
      <c r="W86" s="664"/>
      <c r="X86" s="664"/>
      <c r="Y86" s="664"/>
    </row>
    <row r="87" spans="1:25" s="663" customFormat="1" ht="14.25" customHeight="1" x14ac:dyDescent="0.2">
      <c r="A87" s="440"/>
      <c r="B87" s="440"/>
      <c r="C87" s="440" t="s">
        <v>759</v>
      </c>
      <c r="D87" s="440" t="s">
        <v>760</v>
      </c>
      <c r="E87" s="440" t="s">
        <v>761</v>
      </c>
      <c r="F87" s="440"/>
      <c r="G87" s="440"/>
      <c r="H87" s="681"/>
      <c r="I87" s="600">
        <v>4275</v>
      </c>
      <c r="J87" s="682"/>
      <c r="K87" s="682">
        <v>66.596491228070178</v>
      </c>
      <c r="L87" s="682"/>
      <c r="M87" s="682">
        <v>33.403508771929822</v>
      </c>
      <c r="N87" s="683"/>
      <c r="O87" s="682"/>
      <c r="P87" s="682">
        <v>36.21052631578948</v>
      </c>
      <c r="Q87" s="681"/>
      <c r="R87" s="682">
        <v>25.393883225208526</v>
      </c>
      <c r="S87" s="681"/>
      <c r="T87" s="682">
        <v>47.236655644780349</v>
      </c>
      <c r="U87" s="664"/>
      <c r="V87" s="664"/>
      <c r="W87" s="664"/>
      <c r="X87" s="664"/>
      <c r="Y87" s="664"/>
    </row>
    <row r="88" spans="1:25" s="663" customFormat="1" ht="14.25" customHeight="1" x14ac:dyDescent="0.2">
      <c r="A88" s="440"/>
      <c r="B88" s="440"/>
      <c r="C88" s="440" t="s">
        <v>763</v>
      </c>
      <c r="D88" s="440" t="s">
        <v>764</v>
      </c>
      <c r="E88" s="440"/>
      <c r="F88" s="440" t="s">
        <v>765</v>
      </c>
      <c r="G88" s="440"/>
      <c r="H88" s="681"/>
      <c r="I88" s="600">
        <v>722</v>
      </c>
      <c r="J88" s="682"/>
      <c r="K88" s="682">
        <v>68.00554016620498</v>
      </c>
      <c r="L88" s="682"/>
      <c r="M88" s="682">
        <v>31.994459833795013</v>
      </c>
      <c r="N88" s="683"/>
      <c r="O88" s="682"/>
      <c r="P88" s="682">
        <v>36.288088642659275</v>
      </c>
      <c r="Q88" s="681"/>
      <c r="R88" s="682">
        <v>23.821989528795811</v>
      </c>
      <c r="S88" s="681"/>
      <c r="T88" s="682">
        <v>50.294117647058826</v>
      </c>
      <c r="U88" s="664"/>
      <c r="V88" s="664"/>
      <c r="W88" s="664"/>
      <c r="X88" s="664"/>
      <c r="Y88" s="664"/>
    </row>
    <row r="89" spans="1:25" s="663" customFormat="1" ht="14.25" customHeight="1" x14ac:dyDescent="0.25">
      <c r="A89" s="440"/>
      <c r="B89" s="440"/>
      <c r="C89" s="440" t="s">
        <v>767</v>
      </c>
      <c r="D89" s="440" t="s">
        <v>768</v>
      </c>
      <c r="E89" s="440"/>
      <c r="F89" s="440" t="s">
        <v>769</v>
      </c>
      <c r="G89" s="440"/>
      <c r="H89" s="677"/>
      <c r="I89" s="600">
        <v>228</v>
      </c>
      <c r="J89" s="682"/>
      <c r="K89" s="682">
        <v>57.017543859649123</v>
      </c>
      <c r="L89" s="682"/>
      <c r="M89" s="682">
        <v>42.982456140350877</v>
      </c>
      <c r="N89" s="683"/>
      <c r="O89" s="682"/>
      <c r="P89" s="682">
        <v>30.263157894736842</v>
      </c>
      <c r="Q89" s="681"/>
      <c r="R89" s="682">
        <v>26.016260162601629</v>
      </c>
      <c r="S89" s="681"/>
      <c r="T89" s="682">
        <v>35.238095238095241</v>
      </c>
      <c r="U89" s="664"/>
      <c r="V89" s="664"/>
      <c r="W89" s="664"/>
      <c r="X89" s="664"/>
      <c r="Y89" s="664"/>
    </row>
    <row r="90" spans="1:25" s="663" customFormat="1" ht="14.25" customHeight="1" x14ac:dyDescent="0.2">
      <c r="A90" s="440"/>
      <c r="B90" s="440"/>
      <c r="C90" s="440" t="s">
        <v>771</v>
      </c>
      <c r="D90" s="440" t="s">
        <v>772</v>
      </c>
      <c r="E90" s="440"/>
      <c r="F90" s="440" t="s">
        <v>773</v>
      </c>
      <c r="G90" s="440"/>
      <c r="H90" s="681"/>
      <c r="I90" s="600">
        <v>1002</v>
      </c>
      <c r="J90" s="682"/>
      <c r="K90" s="682">
        <v>45.60878243512974</v>
      </c>
      <c r="L90" s="682"/>
      <c r="M90" s="682">
        <v>54.391217564870267</v>
      </c>
      <c r="N90" s="683"/>
      <c r="O90" s="682"/>
      <c r="P90" s="682">
        <v>39.820359281437121</v>
      </c>
      <c r="Q90" s="681"/>
      <c r="R90" s="682">
        <v>26.907630522088354</v>
      </c>
      <c r="S90" s="681"/>
      <c r="T90" s="682">
        <v>52.579365079365083</v>
      </c>
      <c r="U90" s="664"/>
      <c r="V90" s="664"/>
      <c r="W90" s="664"/>
      <c r="X90" s="664"/>
      <c r="Y90" s="664"/>
    </row>
    <row r="91" spans="1:25" s="663" customFormat="1" ht="14.25" customHeight="1" x14ac:dyDescent="0.2">
      <c r="A91" s="440"/>
      <c r="B91" s="440"/>
      <c r="C91" s="440" t="s">
        <v>775</v>
      </c>
      <c r="D91" s="440" t="s">
        <v>776</v>
      </c>
      <c r="E91" s="440"/>
      <c r="F91" s="440" t="s">
        <v>777</v>
      </c>
      <c r="G91" s="440"/>
      <c r="H91" s="681"/>
      <c r="I91" s="600">
        <v>700</v>
      </c>
      <c r="J91" s="682"/>
      <c r="K91" s="682">
        <v>81.714285714285722</v>
      </c>
      <c r="L91" s="682"/>
      <c r="M91" s="682">
        <v>18.285714285714285</v>
      </c>
      <c r="N91" s="683"/>
      <c r="O91" s="682"/>
      <c r="P91" s="682">
        <v>34.285714285714285</v>
      </c>
      <c r="Q91" s="681"/>
      <c r="R91" s="682">
        <v>24.702380952380953</v>
      </c>
      <c r="S91" s="681"/>
      <c r="T91" s="682">
        <v>43.131868131868131</v>
      </c>
      <c r="U91" s="664"/>
      <c r="V91" s="664"/>
      <c r="W91" s="664"/>
      <c r="X91" s="664"/>
      <c r="Y91" s="664"/>
    </row>
    <row r="92" spans="1:25" s="663" customFormat="1" ht="14.25" customHeight="1" x14ac:dyDescent="0.2">
      <c r="A92" s="440"/>
      <c r="B92" s="440"/>
      <c r="C92" s="440" t="s">
        <v>779</v>
      </c>
      <c r="D92" s="440" t="s">
        <v>780</v>
      </c>
      <c r="E92" s="440"/>
      <c r="F92" s="440" t="s">
        <v>781</v>
      </c>
      <c r="G92" s="440"/>
      <c r="H92" s="681"/>
      <c r="I92" s="600">
        <v>1623</v>
      </c>
      <c r="J92" s="682"/>
      <c r="K92" s="682">
        <v>73.752310536044362</v>
      </c>
      <c r="L92" s="682"/>
      <c r="M92" s="682">
        <v>26.247689463955638</v>
      </c>
      <c r="N92" s="683"/>
      <c r="O92" s="682"/>
      <c r="P92" s="682">
        <v>35.613062230437457</v>
      </c>
      <c r="Q92" s="681"/>
      <c r="R92" s="682">
        <v>25.396825396825395</v>
      </c>
      <c r="S92" s="681"/>
      <c r="T92" s="682">
        <v>46.019900497512438</v>
      </c>
      <c r="U92" s="664"/>
      <c r="V92" s="664"/>
      <c r="W92" s="664"/>
      <c r="X92" s="664"/>
      <c r="Y92" s="664"/>
    </row>
    <row r="93" spans="1:25" s="663" customFormat="1" ht="14.25" customHeight="1" x14ac:dyDescent="0.2">
      <c r="A93" s="440"/>
      <c r="B93" s="440"/>
      <c r="C93" s="440"/>
      <c r="D93" s="440"/>
      <c r="E93" s="440"/>
      <c r="F93" s="440"/>
      <c r="G93" s="440"/>
      <c r="H93" s="681"/>
      <c r="I93" s="600"/>
      <c r="J93" s="682"/>
      <c r="K93" s="682"/>
      <c r="L93" s="682"/>
      <c r="M93" s="682"/>
      <c r="N93" s="683"/>
      <c r="O93" s="682"/>
      <c r="P93" s="682"/>
      <c r="Q93" s="681"/>
      <c r="R93" s="682"/>
      <c r="S93" s="681"/>
      <c r="T93" s="682"/>
      <c r="U93" s="664"/>
      <c r="V93" s="664"/>
      <c r="W93" s="664"/>
      <c r="X93" s="664"/>
      <c r="Y93" s="664"/>
    </row>
    <row r="94" spans="1:25" s="660" customFormat="1" ht="14.25" customHeight="1" x14ac:dyDescent="0.25">
      <c r="A94" s="440"/>
      <c r="B94" s="440"/>
      <c r="C94" s="440" t="s">
        <v>783</v>
      </c>
      <c r="D94" s="440" t="s">
        <v>784</v>
      </c>
      <c r="E94" s="440" t="s">
        <v>785</v>
      </c>
      <c r="F94" s="440"/>
      <c r="G94" s="440"/>
      <c r="H94" s="681"/>
      <c r="I94" s="600">
        <v>7330</v>
      </c>
      <c r="J94" s="682"/>
      <c r="K94" s="682">
        <v>54.815825375170533</v>
      </c>
      <c r="L94" s="682"/>
      <c r="M94" s="682">
        <v>45.184174624829474</v>
      </c>
      <c r="N94" s="683"/>
      <c r="O94" s="682"/>
      <c r="P94" s="682">
        <v>34.106412005457024</v>
      </c>
      <c r="Q94" s="677"/>
      <c r="R94" s="682">
        <v>26.677358994921146</v>
      </c>
      <c r="S94" s="677"/>
      <c r="T94" s="682">
        <v>41.850097520200613</v>
      </c>
      <c r="U94" s="662"/>
      <c r="V94" s="662"/>
      <c r="W94" s="662"/>
      <c r="X94" s="662"/>
      <c r="Y94" s="662"/>
    </row>
    <row r="95" spans="1:25" s="663" customFormat="1" ht="14.25" customHeight="1" x14ac:dyDescent="0.2">
      <c r="A95" s="440"/>
      <c r="B95" s="440"/>
      <c r="C95" s="440" t="s">
        <v>787</v>
      </c>
      <c r="D95" s="440" t="s">
        <v>788</v>
      </c>
      <c r="E95" s="440"/>
      <c r="F95" s="440" t="s">
        <v>789</v>
      </c>
      <c r="G95" s="440"/>
      <c r="H95" s="681"/>
      <c r="I95" s="600">
        <v>373</v>
      </c>
      <c r="J95" s="682"/>
      <c r="K95" s="682">
        <v>32.975871313672926</v>
      </c>
      <c r="L95" s="682"/>
      <c r="M95" s="682">
        <v>67.024128686327074</v>
      </c>
      <c r="N95" s="683"/>
      <c r="O95" s="682"/>
      <c r="P95" s="682">
        <v>27.882037533512065</v>
      </c>
      <c r="Q95" s="681"/>
      <c r="R95" s="682">
        <v>24.878048780487806</v>
      </c>
      <c r="S95" s="681"/>
      <c r="T95" s="682">
        <v>31.547619047619047</v>
      </c>
      <c r="U95" s="664"/>
      <c r="V95" s="664"/>
      <c r="W95" s="664"/>
      <c r="X95" s="664"/>
      <c r="Y95" s="664"/>
    </row>
    <row r="96" spans="1:25" s="663" customFormat="1" ht="14.25" customHeight="1" x14ac:dyDescent="0.2">
      <c r="A96" s="440"/>
      <c r="B96" s="440"/>
      <c r="C96" s="440" t="s">
        <v>791</v>
      </c>
      <c r="D96" s="440" t="s">
        <v>792</v>
      </c>
      <c r="E96" s="440"/>
      <c r="F96" s="440" t="s">
        <v>793</v>
      </c>
      <c r="G96" s="440"/>
      <c r="H96" s="681"/>
      <c r="I96" s="600">
        <v>384</v>
      </c>
      <c r="J96" s="682"/>
      <c r="K96" s="682">
        <v>48.958333333333329</v>
      </c>
      <c r="L96" s="682"/>
      <c r="M96" s="682">
        <v>51.041666666666664</v>
      </c>
      <c r="N96" s="683"/>
      <c r="O96" s="682"/>
      <c r="P96" s="682">
        <v>30.729166666666668</v>
      </c>
      <c r="Q96" s="681"/>
      <c r="R96" s="682">
        <v>23.626373626373624</v>
      </c>
      <c r="S96" s="681"/>
      <c r="T96" s="682">
        <v>37.128712871287128</v>
      </c>
      <c r="U96" s="664"/>
      <c r="V96" s="664"/>
      <c r="W96" s="664"/>
      <c r="X96" s="664"/>
      <c r="Y96" s="664"/>
    </row>
    <row r="97" spans="1:25" s="663" customFormat="1" ht="14.25" customHeight="1" x14ac:dyDescent="0.2">
      <c r="A97" s="440"/>
      <c r="B97" s="440"/>
      <c r="C97" s="440" t="s">
        <v>795</v>
      </c>
      <c r="D97" s="440" t="s">
        <v>796</v>
      </c>
      <c r="E97" s="440"/>
      <c r="F97" s="440" t="s">
        <v>797</v>
      </c>
      <c r="G97" s="440"/>
      <c r="H97" s="681"/>
      <c r="I97" s="600">
        <v>1098</v>
      </c>
      <c r="J97" s="682"/>
      <c r="K97" s="682">
        <v>55.282331511839708</v>
      </c>
      <c r="L97" s="682"/>
      <c r="M97" s="682">
        <v>44.717668488160292</v>
      </c>
      <c r="N97" s="683"/>
      <c r="O97" s="682"/>
      <c r="P97" s="682">
        <v>33.242258652094719</v>
      </c>
      <c r="Q97" s="681"/>
      <c r="R97" s="682">
        <v>28.096118299445472</v>
      </c>
      <c r="S97" s="681"/>
      <c r="T97" s="682">
        <v>38.240574506283664</v>
      </c>
      <c r="U97" s="664"/>
      <c r="V97" s="664"/>
      <c r="W97" s="664"/>
      <c r="X97" s="664"/>
      <c r="Y97" s="664"/>
    </row>
    <row r="98" spans="1:25" s="663" customFormat="1" ht="14.25" customHeight="1" x14ac:dyDescent="0.2">
      <c r="A98" s="440"/>
      <c r="B98" s="440"/>
      <c r="C98" s="440" t="s">
        <v>799</v>
      </c>
      <c r="D98" s="440" t="s">
        <v>800</v>
      </c>
      <c r="E98" s="440"/>
      <c r="F98" s="440" t="s">
        <v>801</v>
      </c>
      <c r="G98" s="440"/>
      <c r="H98" s="681"/>
      <c r="I98" s="600">
        <v>605</v>
      </c>
      <c r="J98" s="682"/>
      <c r="K98" s="682">
        <v>93.388429752066116</v>
      </c>
      <c r="L98" s="682"/>
      <c r="M98" s="682">
        <v>6.6115702479338845</v>
      </c>
      <c r="N98" s="683"/>
      <c r="O98" s="682"/>
      <c r="P98" s="682">
        <v>35.702479338842977</v>
      </c>
      <c r="Q98" s="681"/>
      <c r="R98" s="682">
        <v>26.70807453416149</v>
      </c>
      <c r="S98" s="681"/>
      <c r="T98" s="682">
        <v>45.936395759717314</v>
      </c>
      <c r="U98" s="664"/>
      <c r="V98" s="664"/>
      <c r="W98" s="664"/>
      <c r="X98" s="664"/>
      <c r="Y98" s="664"/>
    </row>
    <row r="99" spans="1:25" s="663" customFormat="1" ht="14.25" customHeight="1" x14ac:dyDescent="0.2">
      <c r="A99" s="440"/>
      <c r="B99" s="440"/>
      <c r="C99" s="440" t="s">
        <v>803</v>
      </c>
      <c r="D99" s="440" t="s">
        <v>804</v>
      </c>
      <c r="E99" s="440"/>
      <c r="F99" s="440" t="s">
        <v>805</v>
      </c>
      <c r="G99" s="440"/>
      <c r="H99" s="681"/>
      <c r="I99" s="600">
        <v>755</v>
      </c>
      <c r="J99" s="682"/>
      <c r="K99" s="682">
        <v>91.523178807947019</v>
      </c>
      <c r="L99" s="682"/>
      <c r="M99" s="682">
        <v>8.4768211920529808</v>
      </c>
      <c r="N99" s="683"/>
      <c r="O99" s="682"/>
      <c r="P99" s="682">
        <v>35.36423841059603</v>
      </c>
      <c r="Q99" s="681"/>
      <c r="R99" s="682">
        <v>26.578947368421051</v>
      </c>
      <c r="S99" s="681"/>
      <c r="T99" s="682">
        <v>44.266666666666666</v>
      </c>
      <c r="U99" s="664"/>
      <c r="V99" s="664"/>
      <c r="W99" s="664"/>
      <c r="X99" s="664"/>
      <c r="Y99" s="664"/>
    </row>
    <row r="100" spans="1:25" s="663" customFormat="1" ht="14.25" customHeight="1" x14ac:dyDescent="0.2">
      <c r="A100" s="440"/>
      <c r="B100" s="440"/>
      <c r="C100" s="440" t="s">
        <v>807</v>
      </c>
      <c r="D100" s="440" t="s">
        <v>808</v>
      </c>
      <c r="E100" s="440"/>
      <c r="F100" s="440" t="s">
        <v>809</v>
      </c>
      <c r="G100" s="440"/>
      <c r="H100" s="681"/>
      <c r="I100" s="600">
        <v>609</v>
      </c>
      <c r="J100" s="682"/>
      <c r="K100" s="682">
        <v>44.006568144499184</v>
      </c>
      <c r="L100" s="682"/>
      <c r="M100" s="682">
        <v>55.993431855500816</v>
      </c>
      <c r="N100" s="683"/>
      <c r="O100" s="682"/>
      <c r="P100" s="682">
        <v>35.79638752052545</v>
      </c>
      <c r="Q100" s="681"/>
      <c r="R100" s="682">
        <v>33.673469387755098</v>
      </c>
      <c r="S100" s="681"/>
      <c r="T100" s="682">
        <v>37.777777777777779</v>
      </c>
      <c r="U100" s="664"/>
      <c r="V100" s="664"/>
      <c r="W100" s="664"/>
      <c r="X100" s="664"/>
      <c r="Y100" s="664"/>
    </row>
    <row r="101" spans="1:25" s="663" customFormat="1" ht="14.25" customHeight="1" x14ac:dyDescent="0.2">
      <c r="A101" s="440"/>
      <c r="B101" s="440"/>
      <c r="C101" s="440" t="s">
        <v>810</v>
      </c>
      <c r="D101" s="440" t="s">
        <v>811</v>
      </c>
      <c r="E101" s="440"/>
      <c r="F101" s="440" t="s">
        <v>812</v>
      </c>
      <c r="G101" s="440"/>
      <c r="H101" s="681"/>
      <c r="I101" s="600">
        <v>974</v>
      </c>
      <c r="J101" s="682"/>
      <c r="K101" s="682">
        <v>42.915811088295683</v>
      </c>
      <c r="L101" s="682"/>
      <c r="M101" s="682">
        <v>57.084188911704317</v>
      </c>
      <c r="N101" s="683"/>
      <c r="O101" s="682"/>
      <c r="P101" s="682">
        <v>37.987679671457911</v>
      </c>
      <c r="Q101" s="681"/>
      <c r="R101" s="682">
        <v>27.845528455284551</v>
      </c>
      <c r="S101" s="681"/>
      <c r="T101" s="682">
        <v>48.3402489626556</v>
      </c>
      <c r="U101" s="664"/>
      <c r="V101" s="664"/>
      <c r="W101" s="664"/>
      <c r="X101" s="664"/>
      <c r="Y101" s="664"/>
    </row>
    <row r="102" spans="1:25" s="663" customFormat="1" ht="14.25" customHeight="1" x14ac:dyDescent="0.2">
      <c r="A102" s="440"/>
      <c r="B102" s="440"/>
      <c r="C102" s="440" t="s">
        <v>814</v>
      </c>
      <c r="D102" s="440" t="s">
        <v>815</v>
      </c>
      <c r="E102" s="440"/>
      <c r="F102" s="440" t="s">
        <v>816</v>
      </c>
      <c r="G102" s="440"/>
      <c r="H102" s="681"/>
      <c r="I102" s="600">
        <v>1128</v>
      </c>
      <c r="J102" s="682"/>
      <c r="K102" s="682">
        <v>42.730496453900706</v>
      </c>
      <c r="L102" s="682"/>
      <c r="M102" s="682">
        <v>57.269503546099287</v>
      </c>
      <c r="N102" s="683"/>
      <c r="O102" s="682"/>
      <c r="P102" s="682">
        <v>33.687943262411345</v>
      </c>
      <c r="Q102" s="681"/>
      <c r="R102" s="682">
        <v>24.161073825503358</v>
      </c>
      <c r="S102" s="681"/>
      <c r="T102" s="682">
        <v>44.360902255639097</v>
      </c>
      <c r="U102" s="664"/>
      <c r="V102" s="664"/>
      <c r="W102" s="664"/>
      <c r="X102" s="664"/>
      <c r="Y102" s="664"/>
    </row>
    <row r="103" spans="1:25" s="663" customFormat="1" ht="14.25" customHeight="1" x14ac:dyDescent="0.2">
      <c r="A103" s="440"/>
      <c r="B103" s="440"/>
      <c r="C103" s="440" t="s">
        <v>818</v>
      </c>
      <c r="D103" s="440" t="s">
        <v>819</v>
      </c>
      <c r="E103" s="440"/>
      <c r="F103" s="440" t="s">
        <v>820</v>
      </c>
      <c r="G103" s="440"/>
      <c r="H103" s="681"/>
      <c r="I103" s="600">
        <v>524</v>
      </c>
      <c r="J103" s="682"/>
      <c r="K103" s="682">
        <v>56.488549618320619</v>
      </c>
      <c r="L103" s="682"/>
      <c r="M103" s="682">
        <v>43.511450381679388</v>
      </c>
      <c r="N103" s="683"/>
      <c r="O103" s="682"/>
      <c r="P103" s="682">
        <v>31.87022900763359</v>
      </c>
      <c r="Q103" s="681"/>
      <c r="R103" s="682">
        <v>24.907063197026023</v>
      </c>
      <c r="S103" s="681"/>
      <c r="T103" s="682">
        <v>39.215686274509807</v>
      </c>
      <c r="U103" s="664"/>
      <c r="V103" s="664"/>
      <c r="W103" s="664"/>
      <c r="X103" s="664"/>
      <c r="Y103" s="664"/>
    </row>
    <row r="104" spans="1:25" s="663" customFormat="1" ht="14.25" customHeight="1" x14ac:dyDescent="0.2">
      <c r="A104" s="440"/>
      <c r="B104" s="440"/>
      <c r="C104" s="440" t="s">
        <v>822</v>
      </c>
      <c r="D104" s="440" t="s">
        <v>823</v>
      </c>
      <c r="E104" s="440"/>
      <c r="F104" s="440" t="s">
        <v>824</v>
      </c>
      <c r="G104" s="440"/>
      <c r="H104" s="681"/>
      <c r="I104" s="600">
        <v>880</v>
      </c>
      <c r="J104" s="682"/>
      <c r="K104" s="682">
        <v>43.18181818181818</v>
      </c>
      <c r="L104" s="682"/>
      <c r="M104" s="682">
        <v>56.81818181818182</v>
      </c>
      <c r="N104" s="683"/>
      <c r="O104" s="682"/>
      <c r="P104" s="682">
        <v>33.522727272727273</v>
      </c>
      <c r="Q104" s="681"/>
      <c r="R104" s="682">
        <v>25.65217391304348</v>
      </c>
      <c r="S104" s="681"/>
      <c r="T104" s="682">
        <v>42.142857142857146</v>
      </c>
      <c r="U104" s="664"/>
      <c r="V104" s="664"/>
      <c r="W104" s="664"/>
      <c r="X104" s="664"/>
      <c r="Y104" s="664"/>
    </row>
    <row r="105" spans="1:25" s="663" customFormat="1" ht="14.25" customHeight="1" x14ac:dyDescent="0.2">
      <c r="A105" s="440"/>
      <c r="B105" s="440"/>
      <c r="C105" s="440"/>
      <c r="D105" s="440"/>
      <c r="E105" s="440"/>
      <c r="F105" s="440"/>
      <c r="G105" s="440"/>
      <c r="H105" s="681"/>
      <c r="I105" s="600"/>
      <c r="J105" s="682"/>
      <c r="K105" s="682"/>
      <c r="L105" s="682"/>
      <c r="M105" s="682"/>
      <c r="N105" s="683"/>
      <c r="O105" s="682"/>
      <c r="P105" s="682"/>
      <c r="Q105" s="681"/>
      <c r="R105" s="682"/>
      <c r="S105" s="681"/>
      <c r="T105" s="682"/>
      <c r="U105" s="664"/>
      <c r="V105" s="664"/>
      <c r="W105" s="664"/>
      <c r="X105" s="664"/>
      <c r="Y105" s="664"/>
    </row>
    <row r="106" spans="1:25" s="663" customFormat="1" ht="14.25" customHeight="1" x14ac:dyDescent="0.25">
      <c r="A106" s="448"/>
      <c r="B106" s="448"/>
      <c r="C106" s="448" t="s">
        <v>826</v>
      </c>
      <c r="D106" s="448" t="s">
        <v>827</v>
      </c>
      <c r="E106" s="448" t="s">
        <v>828</v>
      </c>
      <c r="F106" s="448"/>
      <c r="G106" s="448"/>
      <c r="H106" s="681"/>
      <c r="I106" s="719">
        <v>48114</v>
      </c>
      <c r="J106" s="678"/>
      <c r="K106" s="678">
        <v>47.956935611256604</v>
      </c>
      <c r="L106" s="678"/>
      <c r="M106" s="678">
        <v>52.043064388743396</v>
      </c>
      <c r="N106" s="679"/>
      <c r="O106" s="678"/>
      <c r="P106" s="678">
        <v>35.868977844286491</v>
      </c>
      <c r="Q106" s="677"/>
      <c r="R106" s="678">
        <v>25.861247129176235</v>
      </c>
      <c r="S106" s="677"/>
      <c r="T106" s="678">
        <v>45.09326197228102</v>
      </c>
      <c r="U106" s="664"/>
      <c r="V106" s="664"/>
      <c r="W106" s="664"/>
      <c r="X106" s="664"/>
      <c r="Y106" s="664"/>
    </row>
    <row r="107" spans="1:25" s="663" customFormat="1" ht="14.25" customHeight="1" x14ac:dyDescent="0.2">
      <c r="A107" s="440"/>
      <c r="B107" s="440"/>
      <c r="C107" s="440"/>
      <c r="D107" s="440"/>
      <c r="E107" s="440"/>
      <c r="F107" s="440"/>
      <c r="G107" s="440"/>
      <c r="H107" s="681"/>
      <c r="I107" s="600"/>
      <c r="J107" s="682"/>
      <c r="K107" s="682"/>
      <c r="L107" s="682"/>
      <c r="M107" s="682"/>
      <c r="N107" s="683"/>
      <c r="O107" s="682"/>
      <c r="P107" s="682"/>
      <c r="Q107" s="681"/>
      <c r="R107" s="682"/>
      <c r="S107" s="681"/>
      <c r="T107" s="682"/>
      <c r="U107" s="664"/>
      <c r="V107" s="664"/>
      <c r="W107" s="664"/>
      <c r="X107" s="664"/>
      <c r="Y107" s="664"/>
    </row>
    <row r="108" spans="1:25" s="663" customFormat="1" ht="14.25" customHeight="1" x14ac:dyDescent="0.2">
      <c r="A108" s="440"/>
      <c r="B108" s="440"/>
      <c r="C108" s="440" t="s">
        <v>830</v>
      </c>
      <c r="D108" s="440" t="s">
        <v>831</v>
      </c>
      <c r="E108" s="440" t="s">
        <v>832</v>
      </c>
      <c r="F108" s="440"/>
      <c r="G108" s="440"/>
      <c r="H108" s="681"/>
      <c r="I108" s="600">
        <v>4960</v>
      </c>
      <c r="J108" s="682"/>
      <c r="K108" s="682">
        <v>47.560483870967744</v>
      </c>
      <c r="L108" s="682"/>
      <c r="M108" s="682">
        <v>52.439516129032256</v>
      </c>
      <c r="N108" s="683"/>
      <c r="O108" s="682"/>
      <c r="P108" s="682">
        <v>39.314516129032256</v>
      </c>
      <c r="Q108" s="681"/>
      <c r="R108" s="682">
        <v>27.520661157024794</v>
      </c>
      <c r="S108" s="681"/>
      <c r="T108" s="682">
        <v>50.551181102362207</v>
      </c>
      <c r="U108" s="664"/>
      <c r="V108" s="664"/>
      <c r="W108" s="664"/>
      <c r="X108" s="664"/>
      <c r="Y108" s="664"/>
    </row>
    <row r="109" spans="1:25" s="663" customFormat="1" ht="14.25" customHeight="1" x14ac:dyDescent="0.25">
      <c r="A109" s="440"/>
      <c r="B109" s="440"/>
      <c r="C109" s="440" t="s">
        <v>834</v>
      </c>
      <c r="D109" s="440" t="s">
        <v>835</v>
      </c>
      <c r="E109" s="440"/>
      <c r="F109" s="440" t="s">
        <v>836</v>
      </c>
      <c r="G109" s="440"/>
      <c r="H109" s="677"/>
      <c r="I109" s="600">
        <v>1979</v>
      </c>
      <c r="J109" s="682"/>
      <c r="K109" s="682">
        <v>47.65032844871147</v>
      </c>
      <c r="L109" s="682"/>
      <c r="M109" s="682">
        <v>52.349671551288537</v>
      </c>
      <c r="N109" s="683"/>
      <c r="O109" s="682"/>
      <c r="P109" s="682">
        <v>42.29408792319353</v>
      </c>
      <c r="Q109" s="681"/>
      <c r="R109" s="682">
        <v>31.584362139917694</v>
      </c>
      <c r="S109" s="681"/>
      <c r="T109" s="682">
        <v>52.631578947368418</v>
      </c>
      <c r="U109" s="664"/>
      <c r="V109" s="664"/>
      <c r="W109" s="664"/>
      <c r="X109" s="664"/>
      <c r="Y109" s="664"/>
    </row>
    <row r="110" spans="1:25" s="663" customFormat="1" ht="14.25" customHeight="1" x14ac:dyDescent="0.2">
      <c r="A110" s="440"/>
      <c r="B110" s="440"/>
      <c r="C110" s="440" t="s">
        <v>838</v>
      </c>
      <c r="D110" s="440" t="s">
        <v>839</v>
      </c>
      <c r="E110" s="440"/>
      <c r="F110" s="440" t="s">
        <v>840</v>
      </c>
      <c r="G110" s="440"/>
      <c r="H110" s="681"/>
      <c r="I110" s="600">
        <v>409</v>
      </c>
      <c r="J110" s="682"/>
      <c r="K110" s="682">
        <v>67.237163814180931</v>
      </c>
      <c r="L110" s="682"/>
      <c r="M110" s="682">
        <v>32.762836185819069</v>
      </c>
      <c r="N110" s="683"/>
      <c r="O110" s="682"/>
      <c r="P110" s="682">
        <v>35.696821515892417</v>
      </c>
      <c r="Q110" s="681"/>
      <c r="R110" s="682">
        <v>24.736842105263158</v>
      </c>
      <c r="S110" s="681"/>
      <c r="T110" s="682">
        <v>45.205479452054789</v>
      </c>
      <c r="U110" s="664"/>
      <c r="V110" s="664"/>
      <c r="W110" s="664"/>
      <c r="X110" s="664"/>
      <c r="Y110" s="664"/>
    </row>
    <row r="111" spans="1:25" s="663" customFormat="1" ht="14.25" customHeight="1" x14ac:dyDescent="0.2">
      <c r="A111" s="440"/>
      <c r="B111" s="440"/>
      <c r="C111" s="440" t="s">
        <v>842</v>
      </c>
      <c r="D111" s="440" t="s">
        <v>843</v>
      </c>
      <c r="E111" s="440"/>
      <c r="F111" s="440" t="s">
        <v>844</v>
      </c>
      <c r="G111" s="440"/>
      <c r="H111" s="681"/>
      <c r="I111" s="600">
        <v>440</v>
      </c>
      <c r="J111" s="682"/>
      <c r="K111" s="682">
        <v>42.5</v>
      </c>
      <c r="L111" s="682"/>
      <c r="M111" s="682">
        <v>57.499999999999993</v>
      </c>
      <c r="N111" s="683"/>
      <c r="O111" s="682"/>
      <c r="P111" s="682">
        <v>39.772727272727273</v>
      </c>
      <c r="Q111" s="681"/>
      <c r="R111" s="682">
        <v>26.222222222222225</v>
      </c>
      <c r="S111" s="681"/>
      <c r="T111" s="682">
        <v>53.953488372093027</v>
      </c>
      <c r="U111" s="664"/>
      <c r="V111" s="664"/>
      <c r="W111" s="664"/>
      <c r="X111" s="664"/>
      <c r="Y111" s="664"/>
    </row>
    <row r="112" spans="1:25" s="663" customFormat="1" ht="14.25" customHeight="1" x14ac:dyDescent="0.2">
      <c r="A112" s="440"/>
      <c r="B112" s="440"/>
      <c r="C112" s="440" t="s">
        <v>846</v>
      </c>
      <c r="D112" s="440" t="s">
        <v>847</v>
      </c>
      <c r="E112" s="440"/>
      <c r="F112" s="440" t="s">
        <v>848</v>
      </c>
      <c r="G112" s="440"/>
      <c r="H112" s="681"/>
      <c r="I112" s="600">
        <v>647</v>
      </c>
      <c r="J112" s="682"/>
      <c r="K112" s="682">
        <v>36.476043276661514</v>
      </c>
      <c r="L112" s="682"/>
      <c r="M112" s="682">
        <v>63.523956723338479</v>
      </c>
      <c r="N112" s="683"/>
      <c r="O112" s="682"/>
      <c r="P112" s="682">
        <v>38.176197836166928</v>
      </c>
      <c r="Q112" s="681"/>
      <c r="R112" s="682">
        <v>28.178694158075601</v>
      </c>
      <c r="S112" s="681"/>
      <c r="T112" s="682">
        <v>46.348314606741575</v>
      </c>
      <c r="U112" s="664"/>
      <c r="V112" s="664"/>
      <c r="W112" s="664"/>
      <c r="X112" s="664"/>
      <c r="Y112" s="664"/>
    </row>
    <row r="113" spans="1:25" s="663" customFormat="1" ht="14.25" customHeight="1" x14ac:dyDescent="0.2">
      <c r="A113" s="440"/>
      <c r="B113" s="440"/>
      <c r="C113" s="440" t="s">
        <v>850</v>
      </c>
      <c r="D113" s="440" t="s">
        <v>851</v>
      </c>
      <c r="E113" s="440"/>
      <c r="F113" s="440" t="s">
        <v>852</v>
      </c>
      <c r="G113" s="440"/>
      <c r="H113" s="681"/>
      <c r="I113" s="600">
        <v>628</v>
      </c>
      <c r="J113" s="682"/>
      <c r="K113" s="682">
        <v>50.636942675159233</v>
      </c>
      <c r="L113" s="682"/>
      <c r="M113" s="682">
        <v>49.363057324840767</v>
      </c>
      <c r="N113" s="683"/>
      <c r="O113" s="682"/>
      <c r="P113" s="682">
        <v>31.528662420382165</v>
      </c>
      <c r="Q113" s="681"/>
      <c r="R113" s="682">
        <v>20.749279538904901</v>
      </c>
      <c r="S113" s="681"/>
      <c r="T113" s="682">
        <v>44.839857651245552</v>
      </c>
      <c r="U113" s="664"/>
      <c r="V113" s="664"/>
      <c r="W113" s="664"/>
      <c r="X113" s="664"/>
      <c r="Y113" s="664"/>
    </row>
    <row r="114" spans="1:25" s="663" customFormat="1" ht="14.25" customHeight="1" x14ac:dyDescent="0.2">
      <c r="A114" s="440"/>
      <c r="B114" s="440"/>
      <c r="C114" s="440" t="s">
        <v>853</v>
      </c>
      <c r="D114" s="440" t="s">
        <v>854</v>
      </c>
      <c r="E114" s="440"/>
      <c r="F114" s="440" t="s">
        <v>855</v>
      </c>
      <c r="G114" s="440"/>
      <c r="H114" s="681"/>
      <c r="I114" s="600">
        <v>651</v>
      </c>
      <c r="J114" s="682"/>
      <c r="K114" s="682">
        <v>45.468509984639013</v>
      </c>
      <c r="L114" s="682"/>
      <c r="M114" s="682">
        <v>54.531490015360987</v>
      </c>
      <c r="N114" s="683"/>
      <c r="O114" s="682"/>
      <c r="P114" s="682">
        <v>39.93855606758833</v>
      </c>
      <c r="Q114" s="681"/>
      <c r="R114" s="682">
        <v>24.025974025974026</v>
      </c>
      <c r="S114" s="681"/>
      <c r="T114" s="682">
        <v>54.227405247813408</v>
      </c>
      <c r="U114" s="664"/>
      <c r="V114" s="664"/>
      <c r="W114" s="664"/>
      <c r="X114" s="664"/>
      <c r="Y114" s="664"/>
    </row>
    <row r="115" spans="1:25" s="663" customFormat="1" ht="14.25" customHeight="1" x14ac:dyDescent="0.2">
      <c r="A115" s="440"/>
      <c r="B115" s="440"/>
      <c r="C115" s="440" t="s">
        <v>857</v>
      </c>
      <c r="D115" s="440" t="s">
        <v>858</v>
      </c>
      <c r="E115" s="440"/>
      <c r="F115" s="440" t="s">
        <v>859</v>
      </c>
      <c r="G115" s="440"/>
      <c r="H115" s="681"/>
      <c r="I115" s="600">
        <v>206</v>
      </c>
      <c r="J115" s="682"/>
      <c r="K115" s="682">
        <v>50.485436893203882</v>
      </c>
      <c r="L115" s="682"/>
      <c r="M115" s="682">
        <v>49.514563106796118</v>
      </c>
      <c r="N115" s="683"/>
      <c r="O115" s="682"/>
      <c r="P115" s="682">
        <v>42.23300970873786</v>
      </c>
      <c r="Q115" s="681"/>
      <c r="R115" s="682">
        <v>28.735632183908045</v>
      </c>
      <c r="S115" s="681"/>
      <c r="T115" s="682">
        <v>52.100840336134461</v>
      </c>
      <c r="U115" s="664"/>
      <c r="V115" s="664"/>
      <c r="W115" s="664"/>
      <c r="X115" s="664"/>
      <c r="Y115" s="664"/>
    </row>
    <row r="116" spans="1:25" s="663" customFormat="1" ht="14.25" customHeight="1" x14ac:dyDescent="0.2">
      <c r="A116" s="440"/>
      <c r="B116" s="440"/>
      <c r="C116" s="440"/>
      <c r="D116" s="440"/>
      <c r="E116" s="440"/>
      <c r="F116" s="440"/>
      <c r="G116" s="440"/>
      <c r="H116" s="681"/>
      <c r="I116" s="600"/>
      <c r="J116" s="682"/>
      <c r="K116" s="682"/>
      <c r="L116" s="682"/>
      <c r="M116" s="682"/>
      <c r="N116" s="683"/>
      <c r="O116" s="682"/>
      <c r="P116" s="682"/>
      <c r="Q116" s="681"/>
      <c r="R116" s="682"/>
      <c r="S116" s="681"/>
      <c r="T116" s="682"/>
      <c r="U116" s="664"/>
      <c r="V116" s="664"/>
      <c r="W116" s="664"/>
      <c r="X116" s="664"/>
      <c r="Y116" s="664"/>
    </row>
    <row r="117" spans="1:25" s="663" customFormat="1" ht="14.25" customHeight="1" x14ac:dyDescent="0.2">
      <c r="A117" s="440"/>
      <c r="B117" s="440"/>
      <c r="C117" s="440" t="s">
        <v>861</v>
      </c>
      <c r="D117" s="440" t="s">
        <v>862</v>
      </c>
      <c r="E117" s="440" t="s">
        <v>863</v>
      </c>
      <c r="F117" s="440"/>
      <c r="G117" s="440"/>
      <c r="H117" s="681"/>
      <c r="I117" s="600">
        <v>10203</v>
      </c>
      <c r="J117" s="682"/>
      <c r="K117" s="682">
        <v>46.290306772517887</v>
      </c>
      <c r="L117" s="682"/>
      <c r="M117" s="682">
        <v>53.709693227482113</v>
      </c>
      <c r="N117" s="683"/>
      <c r="O117" s="682"/>
      <c r="P117" s="682">
        <v>40.468489659903952</v>
      </c>
      <c r="Q117" s="681"/>
      <c r="R117" s="682">
        <v>31.228070175438599</v>
      </c>
      <c r="S117" s="681"/>
      <c r="T117" s="682">
        <v>48.824188129899213</v>
      </c>
      <c r="U117" s="664"/>
      <c r="V117" s="664"/>
      <c r="W117" s="664"/>
      <c r="X117" s="664"/>
      <c r="Y117" s="664"/>
    </row>
    <row r="118" spans="1:25" s="663" customFormat="1" ht="14.25" customHeight="1" x14ac:dyDescent="0.2">
      <c r="A118" s="440"/>
      <c r="B118" s="440"/>
      <c r="C118" s="440" t="s">
        <v>865</v>
      </c>
      <c r="D118" s="440" t="s">
        <v>866</v>
      </c>
      <c r="E118" s="440"/>
      <c r="F118" s="440" t="s">
        <v>867</v>
      </c>
      <c r="G118" s="440"/>
      <c r="H118" s="681"/>
      <c r="I118" s="600">
        <v>3375</v>
      </c>
      <c r="J118" s="682"/>
      <c r="K118" s="682">
        <v>44.533333333333339</v>
      </c>
      <c r="L118" s="682"/>
      <c r="M118" s="682">
        <v>55.466666666666661</v>
      </c>
      <c r="N118" s="683"/>
      <c r="O118" s="682"/>
      <c r="P118" s="682">
        <v>41.837037037037042</v>
      </c>
      <c r="Q118" s="681"/>
      <c r="R118" s="682">
        <v>33.897243107769427</v>
      </c>
      <c r="S118" s="681"/>
      <c r="T118" s="682">
        <v>48.960089938167513</v>
      </c>
      <c r="U118" s="664"/>
      <c r="V118" s="664"/>
      <c r="W118" s="664"/>
      <c r="X118" s="664"/>
      <c r="Y118" s="664"/>
    </row>
    <row r="119" spans="1:25" s="663" customFormat="1" ht="14.25" customHeight="1" x14ac:dyDescent="0.2">
      <c r="A119" s="440"/>
      <c r="B119" s="440"/>
      <c r="C119" s="440" t="s">
        <v>869</v>
      </c>
      <c r="D119" s="440" t="s">
        <v>870</v>
      </c>
      <c r="E119" s="440"/>
      <c r="F119" s="440" t="s">
        <v>871</v>
      </c>
      <c r="G119" s="440"/>
      <c r="H119" s="681"/>
      <c r="I119" s="600">
        <v>884</v>
      </c>
      <c r="J119" s="682"/>
      <c r="K119" s="682">
        <v>48.642533936651581</v>
      </c>
      <c r="L119" s="682"/>
      <c r="M119" s="682">
        <v>51.357466063348411</v>
      </c>
      <c r="N119" s="683"/>
      <c r="O119" s="682"/>
      <c r="P119" s="682">
        <v>40.04524886877828</v>
      </c>
      <c r="Q119" s="681"/>
      <c r="R119" s="682">
        <v>31.529411764705884</v>
      </c>
      <c r="S119" s="681"/>
      <c r="T119" s="682">
        <v>47.930283224400874</v>
      </c>
      <c r="U119" s="664"/>
      <c r="V119" s="664"/>
      <c r="W119" s="664"/>
      <c r="X119" s="664"/>
      <c r="Y119" s="664"/>
    </row>
    <row r="120" spans="1:25" s="663" customFormat="1" ht="14.25" customHeight="1" x14ac:dyDescent="0.2">
      <c r="A120" s="440"/>
      <c r="B120" s="440"/>
      <c r="C120" s="440" t="s">
        <v>873</v>
      </c>
      <c r="D120" s="440" t="s">
        <v>874</v>
      </c>
      <c r="E120" s="440"/>
      <c r="F120" s="440" t="s">
        <v>875</v>
      </c>
      <c r="G120" s="440"/>
      <c r="H120" s="681"/>
      <c r="I120" s="600">
        <v>949</v>
      </c>
      <c r="J120" s="682"/>
      <c r="K120" s="682">
        <v>52.370916754478401</v>
      </c>
      <c r="L120" s="682"/>
      <c r="M120" s="682">
        <v>47.629083245521606</v>
      </c>
      <c r="N120" s="683"/>
      <c r="O120" s="682"/>
      <c r="P120" s="682">
        <v>38.566912539515279</v>
      </c>
      <c r="Q120" s="681"/>
      <c r="R120" s="682">
        <v>29.257641921397383</v>
      </c>
      <c r="S120" s="681"/>
      <c r="T120" s="682">
        <v>47.250509164969451</v>
      </c>
      <c r="U120" s="664"/>
      <c r="V120" s="664"/>
      <c r="W120" s="664"/>
      <c r="X120" s="664"/>
      <c r="Y120" s="664"/>
    </row>
    <row r="121" spans="1:25" s="663" customFormat="1" ht="14.25" customHeight="1" x14ac:dyDescent="0.2">
      <c r="A121" s="440"/>
      <c r="B121" s="440"/>
      <c r="C121" s="440" t="s">
        <v>877</v>
      </c>
      <c r="D121" s="440" t="s">
        <v>878</v>
      </c>
      <c r="E121" s="440"/>
      <c r="F121" s="440" t="s">
        <v>879</v>
      </c>
      <c r="G121" s="440"/>
      <c r="H121" s="681"/>
      <c r="I121" s="600">
        <v>2162</v>
      </c>
      <c r="J121" s="682"/>
      <c r="K121" s="682">
        <v>32.608695652173914</v>
      </c>
      <c r="L121" s="682"/>
      <c r="M121" s="682">
        <v>67.391304347826093</v>
      </c>
      <c r="N121" s="683"/>
      <c r="O121" s="682"/>
      <c r="P121" s="682">
        <v>40.703052728954667</v>
      </c>
      <c r="Q121" s="681"/>
      <c r="R121" s="682">
        <v>31.930184804928132</v>
      </c>
      <c r="S121" s="681"/>
      <c r="T121" s="682">
        <v>47.8956228956229</v>
      </c>
      <c r="U121" s="664"/>
      <c r="V121" s="664"/>
      <c r="W121" s="664"/>
      <c r="X121" s="664"/>
      <c r="Y121" s="664"/>
    </row>
    <row r="122" spans="1:25" s="663" customFormat="1" ht="14.25" customHeight="1" x14ac:dyDescent="0.2">
      <c r="A122" s="440"/>
      <c r="B122" s="440"/>
      <c r="C122" s="440" t="s">
        <v>881</v>
      </c>
      <c r="D122" s="440" t="s">
        <v>882</v>
      </c>
      <c r="E122" s="440"/>
      <c r="F122" s="440" t="s">
        <v>883</v>
      </c>
      <c r="G122" s="440"/>
      <c r="H122" s="681"/>
      <c r="I122" s="600">
        <v>675</v>
      </c>
      <c r="J122" s="682"/>
      <c r="K122" s="682">
        <v>52.74074074074074</v>
      </c>
      <c r="L122" s="682"/>
      <c r="M122" s="682">
        <v>47.25925925925926</v>
      </c>
      <c r="N122" s="683"/>
      <c r="O122" s="682"/>
      <c r="P122" s="682">
        <v>39.407407407407405</v>
      </c>
      <c r="Q122" s="681"/>
      <c r="R122" s="682">
        <v>27.966101694915253</v>
      </c>
      <c r="S122" s="681"/>
      <c r="T122" s="682">
        <v>52.024922118380054</v>
      </c>
      <c r="U122" s="664"/>
      <c r="V122" s="664"/>
      <c r="W122" s="664"/>
      <c r="X122" s="664"/>
      <c r="Y122" s="664"/>
    </row>
    <row r="123" spans="1:25" s="663" customFormat="1" ht="14.25" customHeight="1" x14ac:dyDescent="0.2">
      <c r="A123" s="440"/>
      <c r="B123" s="440"/>
      <c r="C123" s="440" t="s">
        <v>885</v>
      </c>
      <c r="D123" s="440" t="s">
        <v>886</v>
      </c>
      <c r="E123" s="440"/>
      <c r="F123" s="440" t="s">
        <v>887</v>
      </c>
      <c r="G123" s="440"/>
      <c r="H123" s="681"/>
      <c r="I123" s="600">
        <v>1037</v>
      </c>
      <c r="J123" s="682"/>
      <c r="K123" s="682">
        <v>69.816779170684669</v>
      </c>
      <c r="L123" s="682"/>
      <c r="M123" s="682">
        <v>30.183220829315331</v>
      </c>
      <c r="N123" s="683"/>
      <c r="O123" s="682"/>
      <c r="P123" s="682">
        <v>39.151398264223722</v>
      </c>
      <c r="Q123" s="681"/>
      <c r="R123" s="682">
        <v>28.927203065134101</v>
      </c>
      <c r="S123" s="681"/>
      <c r="T123" s="682">
        <v>49.514563106796118</v>
      </c>
      <c r="U123" s="664"/>
      <c r="V123" s="664"/>
      <c r="W123" s="664"/>
      <c r="X123" s="664"/>
      <c r="Y123" s="664"/>
    </row>
    <row r="124" spans="1:25" s="663" customFormat="1" ht="14.25" customHeight="1" x14ac:dyDescent="0.2">
      <c r="A124" s="440"/>
      <c r="B124" s="440"/>
      <c r="C124" s="440" t="s">
        <v>889</v>
      </c>
      <c r="D124" s="440" t="s">
        <v>890</v>
      </c>
      <c r="E124" s="440"/>
      <c r="F124" s="440" t="s">
        <v>891</v>
      </c>
      <c r="G124" s="440"/>
      <c r="H124" s="681"/>
      <c r="I124" s="600">
        <v>1121</v>
      </c>
      <c r="J124" s="682"/>
      <c r="K124" s="682">
        <v>45.316681534344333</v>
      </c>
      <c r="L124" s="682"/>
      <c r="M124" s="682">
        <v>54.68331846565566</v>
      </c>
      <c r="N124" s="683"/>
      <c r="O124" s="682"/>
      <c r="P124" s="682">
        <v>39.696699375557536</v>
      </c>
      <c r="Q124" s="681"/>
      <c r="R124" s="682">
        <v>27.713178294573641</v>
      </c>
      <c r="S124" s="681"/>
      <c r="T124" s="682">
        <v>49.917355371900825</v>
      </c>
      <c r="U124" s="664"/>
      <c r="V124" s="664"/>
      <c r="W124" s="664"/>
      <c r="X124" s="664"/>
      <c r="Y124" s="664"/>
    </row>
    <row r="125" spans="1:25" s="663" customFormat="1" ht="14.25" customHeight="1" x14ac:dyDescent="0.2">
      <c r="A125" s="440"/>
      <c r="B125" s="440"/>
      <c r="C125" s="440"/>
      <c r="D125" s="440"/>
      <c r="E125" s="440"/>
      <c r="F125" s="440"/>
      <c r="G125" s="440"/>
      <c r="H125" s="681"/>
      <c r="I125" s="600"/>
      <c r="J125" s="682"/>
      <c r="K125" s="682"/>
      <c r="L125" s="682"/>
      <c r="M125" s="682"/>
      <c r="N125" s="683"/>
      <c r="O125" s="682"/>
      <c r="P125" s="682"/>
      <c r="Q125" s="681"/>
      <c r="R125" s="682"/>
      <c r="S125" s="681"/>
      <c r="T125" s="682"/>
      <c r="U125" s="664"/>
      <c r="V125" s="664"/>
      <c r="W125" s="664"/>
      <c r="X125" s="664"/>
      <c r="Y125" s="664"/>
    </row>
    <row r="126" spans="1:25" s="663" customFormat="1" ht="14.25" customHeight="1" x14ac:dyDescent="0.25">
      <c r="A126" s="440"/>
      <c r="B126" s="440"/>
      <c r="C126" s="440" t="s">
        <v>893</v>
      </c>
      <c r="D126" s="440" t="s">
        <v>894</v>
      </c>
      <c r="E126" s="440" t="s">
        <v>895</v>
      </c>
      <c r="F126" s="440"/>
      <c r="G126" s="440"/>
      <c r="H126" s="677"/>
      <c r="I126" s="600">
        <v>5057</v>
      </c>
      <c r="J126" s="682"/>
      <c r="K126" s="682">
        <v>48.546569112121816</v>
      </c>
      <c r="L126" s="682"/>
      <c r="M126" s="682">
        <v>51.453430887878191</v>
      </c>
      <c r="N126" s="683"/>
      <c r="O126" s="682"/>
      <c r="P126" s="682">
        <v>31.342693296420805</v>
      </c>
      <c r="Q126" s="681"/>
      <c r="R126" s="682">
        <v>22.094406981356602</v>
      </c>
      <c r="S126" s="681"/>
      <c r="T126" s="682">
        <v>40.536277602523654</v>
      </c>
      <c r="U126" s="664"/>
      <c r="V126" s="664"/>
      <c r="W126" s="664"/>
      <c r="X126" s="664"/>
      <c r="Y126" s="664"/>
    </row>
    <row r="127" spans="1:25" s="663" customFormat="1" ht="14.25" customHeight="1" x14ac:dyDescent="0.2">
      <c r="A127" s="440"/>
      <c r="B127" s="440"/>
      <c r="C127" s="440" t="s">
        <v>897</v>
      </c>
      <c r="D127" s="440" t="s">
        <v>898</v>
      </c>
      <c r="E127" s="440"/>
      <c r="F127" s="440" t="s">
        <v>899</v>
      </c>
      <c r="G127" s="440"/>
      <c r="H127" s="681"/>
      <c r="I127" s="600">
        <v>213</v>
      </c>
      <c r="J127" s="682"/>
      <c r="K127" s="682">
        <v>37.089201877934272</v>
      </c>
      <c r="L127" s="682"/>
      <c r="M127" s="682">
        <v>62.910798122065728</v>
      </c>
      <c r="N127" s="683"/>
      <c r="O127" s="682"/>
      <c r="P127" s="682">
        <v>35.2112676056338</v>
      </c>
      <c r="Q127" s="681"/>
      <c r="R127" s="682">
        <v>24.03846153846154</v>
      </c>
      <c r="S127" s="681"/>
      <c r="T127" s="682">
        <v>45.871559633027523</v>
      </c>
      <c r="U127" s="664"/>
      <c r="V127" s="664"/>
      <c r="W127" s="664"/>
      <c r="X127" s="664"/>
      <c r="Y127" s="664"/>
    </row>
    <row r="128" spans="1:25" s="663" customFormat="1" ht="14.25" customHeight="1" x14ac:dyDescent="0.2">
      <c r="A128" s="440"/>
      <c r="B128" s="440"/>
      <c r="C128" s="440" t="s">
        <v>901</v>
      </c>
      <c r="D128" s="440" t="s">
        <v>902</v>
      </c>
      <c r="E128" s="440"/>
      <c r="F128" s="440" t="s">
        <v>903</v>
      </c>
      <c r="G128" s="440"/>
      <c r="H128" s="681"/>
      <c r="I128" s="600">
        <v>196</v>
      </c>
      <c r="J128" s="682"/>
      <c r="K128" s="682">
        <v>68.877551020408163</v>
      </c>
      <c r="L128" s="682"/>
      <c r="M128" s="682">
        <v>31.122448979591837</v>
      </c>
      <c r="N128" s="683"/>
      <c r="O128" s="682"/>
      <c r="P128" s="682">
        <v>24.489795918367346</v>
      </c>
      <c r="Q128" s="681"/>
      <c r="R128" s="682">
        <v>18.518518518518519</v>
      </c>
      <c r="S128" s="681"/>
      <c r="T128" s="682">
        <v>31.818181818181817</v>
      </c>
      <c r="U128" s="664"/>
      <c r="V128" s="664"/>
      <c r="W128" s="664"/>
      <c r="X128" s="664"/>
      <c r="Y128" s="664"/>
    </row>
    <row r="129" spans="1:25" s="663" customFormat="1" ht="14.25" customHeight="1" x14ac:dyDescent="0.2">
      <c r="A129" s="440"/>
      <c r="B129" s="440"/>
      <c r="C129" s="440" t="s">
        <v>905</v>
      </c>
      <c r="D129" s="440" t="s">
        <v>906</v>
      </c>
      <c r="E129" s="440"/>
      <c r="F129" s="440" t="s">
        <v>907</v>
      </c>
      <c r="G129" s="440"/>
      <c r="H129" s="681"/>
      <c r="I129" s="600">
        <v>494</v>
      </c>
      <c r="J129" s="682"/>
      <c r="K129" s="682">
        <v>65.991902834008101</v>
      </c>
      <c r="L129" s="682"/>
      <c r="M129" s="682">
        <v>34.008097165991899</v>
      </c>
      <c r="N129" s="683"/>
      <c r="O129" s="682"/>
      <c r="P129" s="682">
        <v>28.542510121457486</v>
      </c>
      <c r="Q129" s="681"/>
      <c r="R129" s="682">
        <v>20.472440944881889</v>
      </c>
      <c r="S129" s="681"/>
      <c r="T129" s="682">
        <v>37.083333333333336</v>
      </c>
      <c r="U129" s="664"/>
      <c r="V129" s="664"/>
      <c r="W129" s="664"/>
      <c r="X129" s="664"/>
      <c r="Y129" s="664"/>
    </row>
    <row r="130" spans="1:25" s="663" customFormat="1" ht="14.25" customHeight="1" x14ac:dyDescent="0.2">
      <c r="A130" s="440"/>
      <c r="B130" s="440"/>
      <c r="C130" s="440" t="s">
        <v>908</v>
      </c>
      <c r="D130" s="440" t="s">
        <v>909</v>
      </c>
      <c r="E130" s="440"/>
      <c r="F130" s="440" t="s">
        <v>910</v>
      </c>
      <c r="G130" s="440"/>
      <c r="H130" s="681"/>
      <c r="I130" s="600">
        <v>233</v>
      </c>
      <c r="J130" s="682"/>
      <c r="K130" s="682">
        <v>66.952789699570815</v>
      </c>
      <c r="L130" s="682"/>
      <c r="M130" s="682">
        <v>33.047210300429185</v>
      </c>
      <c r="N130" s="683"/>
      <c r="O130" s="682"/>
      <c r="P130" s="682">
        <v>30.472103004291846</v>
      </c>
      <c r="Q130" s="681"/>
      <c r="R130" s="682">
        <v>23.770491803278688</v>
      </c>
      <c r="S130" s="681"/>
      <c r="T130" s="682">
        <v>37.837837837837839</v>
      </c>
      <c r="U130" s="664"/>
      <c r="V130" s="664"/>
      <c r="W130" s="664"/>
      <c r="X130" s="664"/>
      <c r="Y130" s="664"/>
    </row>
    <row r="131" spans="1:25" s="663" customFormat="1" ht="14.25" customHeight="1" x14ac:dyDescent="0.2">
      <c r="A131" s="440"/>
      <c r="B131" s="440"/>
      <c r="C131" s="440" t="s">
        <v>912</v>
      </c>
      <c r="D131" s="440" t="s">
        <v>913</v>
      </c>
      <c r="E131" s="440"/>
      <c r="F131" s="440" t="s">
        <v>914</v>
      </c>
      <c r="G131" s="440"/>
      <c r="H131" s="681"/>
      <c r="I131" s="600">
        <v>479</v>
      </c>
      <c r="J131" s="682"/>
      <c r="K131" s="682">
        <v>49.478079331941544</v>
      </c>
      <c r="L131" s="682"/>
      <c r="M131" s="682">
        <v>50.521920668058449</v>
      </c>
      <c r="N131" s="683"/>
      <c r="O131" s="682"/>
      <c r="P131" s="682">
        <v>27.766179540709814</v>
      </c>
      <c r="Q131" s="681"/>
      <c r="R131" s="682">
        <v>17.916666666666668</v>
      </c>
      <c r="S131" s="681"/>
      <c r="T131" s="682">
        <v>37.656903765690373</v>
      </c>
      <c r="U131" s="664"/>
      <c r="V131" s="664"/>
      <c r="W131" s="664"/>
      <c r="X131" s="664"/>
      <c r="Y131" s="664"/>
    </row>
    <row r="132" spans="1:25" s="663" customFormat="1" ht="14.25" customHeight="1" x14ac:dyDescent="0.2">
      <c r="A132" s="440"/>
      <c r="B132" s="440"/>
      <c r="C132" s="440" t="s">
        <v>916</v>
      </c>
      <c r="D132" s="440" t="s">
        <v>917</v>
      </c>
      <c r="E132" s="440"/>
      <c r="F132" s="440" t="s">
        <v>918</v>
      </c>
      <c r="G132" s="440"/>
      <c r="H132" s="684"/>
      <c r="I132" s="600">
        <v>1275</v>
      </c>
      <c r="J132" s="682"/>
      <c r="K132" s="682">
        <v>42.117647058823529</v>
      </c>
      <c r="L132" s="682"/>
      <c r="M132" s="682">
        <v>57.882352941176471</v>
      </c>
      <c r="N132" s="683"/>
      <c r="O132" s="682"/>
      <c r="P132" s="682">
        <v>34.196078431372548</v>
      </c>
      <c r="Q132" s="681"/>
      <c r="R132" s="682">
        <v>26.760563380281688</v>
      </c>
      <c r="S132" s="681"/>
      <c r="T132" s="682">
        <v>41.666666666666671</v>
      </c>
      <c r="U132" s="664"/>
      <c r="V132" s="664"/>
      <c r="W132" s="664"/>
      <c r="X132" s="664"/>
      <c r="Y132" s="664"/>
    </row>
    <row r="133" spans="1:25" s="663" customFormat="1" ht="14.25" customHeight="1" x14ac:dyDescent="0.2">
      <c r="A133" s="440"/>
      <c r="B133" s="440"/>
      <c r="C133" s="440" t="s">
        <v>920</v>
      </c>
      <c r="D133" s="440" t="s">
        <v>921</v>
      </c>
      <c r="E133" s="440"/>
      <c r="F133" s="440" t="s">
        <v>922</v>
      </c>
      <c r="G133" s="440"/>
      <c r="H133" s="681"/>
      <c r="I133" s="600">
        <v>379</v>
      </c>
      <c r="J133" s="682"/>
      <c r="K133" s="682">
        <v>62.796833773087066</v>
      </c>
      <c r="L133" s="682"/>
      <c r="M133" s="682">
        <v>37.203166226912934</v>
      </c>
      <c r="N133" s="683"/>
      <c r="O133" s="682"/>
      <c r="P133" s="682">
        <v>35.88390501319261</v>
      </c>
      <c r="Q133" s="681"/>
      <c r="R133" s="682">
        <v>24.867724867724867</v>
      </c>
      <c r="S133" s="681"/>
      <c r="T133" s="682">
        <v>46.842105263157897</v>
      </c>
      <c r="U133" s="664"/>
      <c r="V133" s="664"/>
      <c r="W133" s="664"/>
      <c r="X133" s="664"/>
      <c r="Y133" s="664"/>
    </row>
    <row r="134" spans="1:25" s="663" customFormat="1" ht="14.25" customHeight="1" x14ac:dyDescent="0.2">
      <c r="A134" s="440"/>
      <c r="B134" s="440"/>
      <c r="C134" s="440" t="s">
        <v>924</v>
      </c>
      <c r="D134" s="440" t="s">
        <v>925</v>
      </c>
      <c r="E134" s="440"/>
      <c r="F134" s="440" t="s">
        <v>926</v>
      </c>
      <c r="G134" s="440"/>
      <c r="H134" s="681"/>
      <c r="I134" s="600">
        <v>242</v>
      </c>
      <c r="J134" s="682"/>
      <c r="K134" s="682">
        <v>56.611570247933884</v>
      </c>
      <c r="L134" s="682"/>
      <c r="M134" s="682">
        <v>43.388429752066116</v>
      </c>
      <c r="N134" s="683"/>
      <c r="O134" s="682"/>
      <c r="P134" s="682">
        <v>29.338842975206614</v>
      </c>
      <c r="Q134" s="681"/>
      <c r="R134" s="682">
        <v>20.491803278688526</v>
      </c>
      <c r="S134" s="681"/>
      <c r="T134" s="682">
        <v>38.333333333333336</v>
      </c>
      <c r="U134" s="664"/>
      <c r="V134" s="664"/>
      <c r="W134" s="664"/>
      <c r="X134" s="664"/>
      <c r="Y134" s="664"/>
    </row>
    <row r="135" spans="1:25" s="663" customFormat="1" ht="14.25" customHeight="1" x14ac:dyDescent="0.2">
      <c r="A135" s="440"/>
      <c r="B135" s="440"/>
      <c r="C135" s="440" t="s">
        <v>928</v>
      </c>
      <c r="D135" s="440" t="s">
        <v>929</v>
      </c>
      <c r="E135" s="440"/>
      <c r="F135" s="440" t="s">
        <v>930</v>
      </c>
      <c r="G135" s="440"/>
      <c r="H135" s="681"/>
      <c r="I135" s="600">
        <v>218</v>
      </c>
      <c r="J135" s="682"/>
      <c r="K135" s="682">
        <v>55.5045871559633</v>
      </c>
      <c r="L135" s="682"/>
      <c r="M135" s="682">
        <v>44.4954128440367</v>
      </c>
      <c r="N135" s="683"/>
      <c r="O135" s="682"/>
      <c r="P135" s="682">
        <v>28.440366972477065</v>
      </c>
      <c r="Q135" s="681"/>
      <c r="R135" s="682">
        <v>15.09433962264151</v>
      </c>
      <c r="S135" s="681"/>
      <c r="T135" s="682">
        <v>41.071428571428569</v>
      </c>
      <c r="U135" s="664"/>
      <c r="V135" s="664"/>
      <c r="W135" s="664"/>
      <c r="X135" s="664"/>
      <c r="Y135" s="664"/>
    </row>
    <row r="136" spans="1:25" s="663" customFormat="1" ht="14.25" customHeight="1" x14ac:dyDescent="0.2">
      <c r="A136" s="440"/>
      <c r="B136" s="440"/>
      <c r="C136" s="440" t="s">
        <v>932</v>
      </c>
      <c r="D136" s="440" t="s">
        <v>933</v>
      </c>
      <c r="E136" s="440"/>
      <c r="F136" s="440" t="s">
        <v>934</v>
      </c>
      <c r="G136" s="440"/>
      <c r="H136" s="681"/>
      <c r="I136" s="600">
        <v>1328</v>
      </c>
      <c r="J136" s="682"/>
      <c r="K136" s="682">
        <v>36.82228915662651</v>
      </c>
      <c r="L136" s="682"/>
      <c r="M136" s="682">
        <v>63.17771084337349</v>
      </c>
      <c r="N136" s="683"/>
      <c r="O136" s="682"/>
      <c r="P136" s="682">
        <v>31.024096385542173</v>
      </c>
      <c r="Q136" s="681"/>
      <c r="R136" s="682">
        <v>20.251177394034535</v>
      </c>
      <c r="S136" s="681"/>
      <c r="T136" s="682">
        <v>40.955137481910278</v>
      </c>
      <c r="U136" s="664"/>
      <c r="V136" s="664"/>
      <c r="W136" s="664"/>
      <c r="X136" s="664"/>
      <c r="Y136" s="664"/>
    </row>
    <row r="137" spans="1:25" s="663" customFormat="1" ht="14.25" customHeight="1" x14ac:dyDescent="0.2">
      <c r="A137" s="440"/>
      <c r="B137" s="440"/>
      <c r="C137" s="440"/>
      <c r="D137" s="440"/>
      <c r="E137" s="440"/>
      <c r="F137" s="440"/>
      <c r="G137" s="440"/>
      <c r="H137" s="681"/>
      <c r="I137" s="600"/>
      <c r="J137" s="682"/>
      <c r="K137" s="682"/>
      <c r="L137" s="682"/>
      <c r="M137" s="682"/>
      <c r="N137" s="683"/>
      <c r="O137" s="682"/>
      <c r="P137" s="682"/>
      <c r="Q137" s="681"/>
      <c r="R137" s="682"/>
      <c r="S137" s="681"/>
      <c r="T137" s="682"/>
      <c r="U137" s="664"/>
      <c r="V137" s="664"/>
      <c r="W137" s="664"/>
      <c r="X137" s="664"/>
      <c r="Y137" s="664"/>
    </row>
    <row r="138" spans="1:25" s="660" customFormat="1" ht="14.25" customHeight="1" x14ac:dyDescent="0.25">
      <c r="A138" s="440"/>
      <c r="B138" s="440"/>
      <c r="C138" s="440" t="s">
        <v>936</v>
      </c>
      <c r="D138" s="440" t="s">
        <v>937</v>
      </c>
      <c r="E138" s="440" t="s">
        <v>938</v>
      </c>
      <c r="F138" s="440"/>
      <c r="G138" s="440"/>
      <c r="H138" s="681"/>
      <c r="I138" s="600">
        <v>5237</v>
      </c>
      <c r="J138" s="682"/>
      <c r="K138" s="682">
        <v>62.020240595760932</v>
      </c>
      <c r="L138" s="682"/>
      <c r="M138" s="682">
        <v>37.979759404239068</v>
      </c>
      <c r="N138" s="683"/>
      <c r="O138" s="682"/>
      <c r="P138" s="682">
        <v>28.718732098529692</v>
      </c>
      <c r="Q138" s="681"/>
      <c r="R138" s="682">
        <v>19.871794871794872</v>
      </c>
      <c r="S138" s="681"/>
      <c r="T138" s="682">
        <v>36.774899671652683</v>
      </c>
      <c r="U138" s="662"/>
      <c r="V138" s="662"/>
      <c r="W138" s="662"/>
      <c r="X138" s="662"/>
      <c r="Y138" s="662"/>
    </row>
    <row r="139" spans="1:25" s="663" customFormat="1" ht="14.25" customHeight="1" x14ac:dyDescent="0.2">
      <c r="A139" s="440"/>
      <c r="B139" s="440"/>
      <c r="C139" s="440" t="s">
        <v>940</v>
      </c>
      <c r="D139" s="440" t="s">
        <v>941</v>
      </c>
      <c r="E139" s="440"/>
      <c r="F139" s="440" t="s">
        <v>942</v>
      </c>
      <c r="G139" s="440"/>
      <c r="H139" s="681"/>
      <c r="I139" s="600">
        <v>1883</v>
      </c>
      <c r="J139" s="682"/>
      <c r="K139" s="682">
        <v>62.984599044078593</v>
      </c>
      <c r="L139" s="682"/>
      <c r="M139" s="682">
        <v>37.0154009559214</v>
      </c>
      <c r="N139" s="683"/>
      <c r="O139" s="682"/>
      <c r="P139" s="682">
        <v>27.72172065852363</v>
      </c>
      <c r="Q139" s="681"/>
      <c r="R139" s="682">
        <v>18.14903846153846</v>
      </c>
      <c r="S139" s="681"/>
      <c r="T139" s="682">
        <v>35.299714557564229</v>
      </c>
      <c r="U139" s="664"/>
      <c r="V139" s="664"/>
      <c r="W139" s="664"/>
      <c r="X139" s="664"/>
      <c r="Y139" s="664"/>
    </row>
    <row r="140" spans="1:25" s="663" customFormat="1" ht="14.25" customHeight="1" x14ac:dyDescent="0.2">
      <c r="A140" s="440"/>
      <c r="B140" s="440"/>
      <c r="C140" s="440" t="s">
        <v>944</v>
      </c>
      <c r="D140" s="440" t="s">
        <v>945</v>
      </c>
      <c r="E140" s="440"/>
      <c r="F140" s="440" t="s">
        <v>946</v>
      </c>
      <c r="G140" s="440"/>
      <c r="H140" s="681"/>
      <c r="I140" s="600">
        <v>556</v>
      </c>
      <c r="J140" s="682"/>
      <c r="K140" s="682">
        <v>62.230215827338128</v>
      </c>
      <c r="L140" s="682"/>
      <c r="M140" s="682">
        <v>37.769784172661872</v>
      </c>
      <c r="N140" s="683"/>
      <c r="O140" s="682"/>
      <c r="P140" s="682">
        <v>30.39568345323741</v>
      </c>
      <c r="Q140" s="681"/>
      <c r="R140" s="682">
        <v>21.678321678321677</v>
      </c>
      <c r="S140" s="681"/>
      <c r="T140" s="682">
        <v>39.629629629629633</v>
      </c>
      <c r="U140" s="664"/>
      <c r="V140" s="664"/>
      <c r="W140" s="664"/>
      <c r="X140" s="664"/>
      <c r="Y140" s="664"/>
    </row>
    <row r="141" spans="1:25" s="663" customFormat="1" ht="14.25" customHeight="1" x14ac:dyDescent="0.2">
      <c r="A141" s="440"/>
      <c r="B141" s="440"/>
      <c r="C141" s="440" t="s">
        <v>948</v>
      </c>
      <c r="D141" s="440" t="s">
        <v>949</v>
      </c>
      <c r="E141" s="440"/>
      <c r="F141" s="440" t="s">
        <v>950</v>
      </c>
      <c r="G141" s="440"/>
      <c r="H141" s="681"/>
      <c r="I141" s="600">
        <v>868</v>
      </c>
      <c r="J141" s="682"/>
      <c r="K141" s="682">
        <v>47.465437788018434</v>
      </c>
      <c r="L141" s="682"/>
      <c r="M141" s="682">
        <v>52.534562211981559</v>
      </c>
      <c r="N141" s="683"/>
      <c r="O141" s="682"/>
      <c r="P141" s="682">
        <v>29.838709677419356</v>
      </c>
      <c r="Q141" s="681"/>
      <c r="R141" s="682">
        <v>21.014492753623188</v>
      </c>
      <c r="S141" s="681"/>
      <c r="T141" s="682">
        <v>37.885462555066077</v>
      </c>
      <c r="U141" s="664"/>
      <c r="V141" s="664"/>
      <c r="W141" s="664"/>
      <c r="X141" s="664"/>
      <c r="Y141" s="664"/>
    </row>
    <row r="142" spans="1:25" s="663" customFormat="1" ht="14.25" customHeight="1" x14ac:dyDescent="0.2">
      <c r="A142" s="440"/>
      <c r="B142" s="440"/>
      <c r="C142" s="440" t="s">
        <v>951</v>
      </c>
      <c r="D142" s="440" t="s">
        <v>952</v>
      </c>
      <c r="E142" s="440"/>
      <c r="F142" s="440" t="s">
        <v>953</v>
      </c>
      <c r="G142" s="440"/>
      <c r="H142" s="681"/>
      <c r="I142" s="600">
        <v>244</v>
      </c>
      <c r="J142" s="682"/>
      <c r="K142" s="682">
        <v>65.983606557377044</v>
      </c>
      <c r="L142" s="682"/>
      <c r="M142" s="682">
        <v>34.016393442622949</v>
      </c>
      <c r="N142" s="683"/>
      <c r="O142" s="682"/>
      <c r="P142" s="682">
        <v>29.918032786885245</v>
      </c>
      <c r="Q142" s="681"/>
      <c r="R142" s="682">
        <v>23.770491803278688</v>
      </c>
      <c r="S142" s="681"/>
      <c r="T142" s="682">
        <v>36.065573770491802</v>
      </c>
      <c r="U142" s="664"/>
      <c r="V142" s="664"/>
      <c r="W142" s="664"/>
      <c r="X142" s="664"/>
      <c r="Y142" s="664"/>
    </row>
    <row r="143" spans="1:25" s="663" customFormat="1" ht="14.25" customHeight="1" x14ac:dyDescent="0.2">
      <c r="A143" s="440"/>
      <c r="B143" s="440"/>
      <c r="C143" s="440" t="s">
        <v>955</v>
      </c>
      <c r="D143" s="440" t="s">
        <v>956</v>
      </c>
      <c r="E143" s="440"/>
      <c r="F143" s="440" t="s">
        <v>957</v>
      </c>
      <c r="G143" s="440"/>
      <c r="H143" s="681"/>
      <c r="I143" s="600">
        <v>524</v>
      </c>
      <c r="J143" s="682"/>
      <c r="K143" s="682">
        <v>71.946564885496173</v>
      </c>
      <c r="L143" s="682"/>
      <c r="M143" s="682">
        <v>28.053435114503817</v>
      </c>
      <c r="N143" s="683"/>
      <c r="O143" s="682"/>
      <c r="P143" s="682">
        <v>31.679389312977097</v>
      </c>
      <c r="Q143" s="681"/>
      <c r="R143" s="682">
        <v>21.455938697318008</v>
      </c>
      <c r="S143" s="681"/>
      <c r="T143" s="682">
        <v>41.825095057034225</v>
      </c>
      <c r="U143" s="664"/>
      <c r="V143" s="664"/>
      <c r="W143" s="664"/>
      <c r="X143" s="664"/>
      <c r="Y143" s="664"/>
    </row>
    <row r="144" spans="1:25" s="663" customFormat="1" ht="14.25" customHeight="1" x14ac:dyDescent="0.2">
      <c r="A144" s="440"/>
      <c r="B144" s="440"/>
      <c r="C144" s="440" t="s">
        <v>958</v>
      </c>
      <c r="D144" s="440" t="s">
        <v>959</v>
      </c>
      <c r="E144" s="440"/>
      <c r="F144" s="440" t="s">
        <v>960</v>
      </c>
      <c r="G144" s="440"/>
      <c r="H144" s="681"/>
      <c r="I144" s="600">
        <v>405</v>
      </c>
      <c r="J144" s="682"/>
      <c r="K144" s="682">
        <v>68.395061728395063</v>
      </c>
      <c r="L144" s="682"/>
      <c r="M144" s="682">
        <v>31.604938271604937</v>
      </c>
      <c r="N144" s="683"/>
      <c r="O144" s="682"/>
      <c r="P144" s="682">
        <v>30.864197530864196</v>
      </c>
      <c r="Q144" s="681"/>
      <c r="R144" s="682">
        <v>22.448979591836736</v>
      </c>
      <c r="S144" s="681"/>
      <c r="T144" s="682">
        <v>38.755980861244019</v>
      </c>
      <c r="U144" s="664"/>
      <c r="V144" s="664"/>
      <c r="W144" s="664"/>
      <c r="X144" s="664"/>
      <c r="Y144" s="664"/>
    </row>
    <row r="145" spans="1:25" s="663" customFormat="1" ht="14.25" customHeight="1" x14ac:dyDescent="0.2">
      <c r="A145" s="440"/>
      <c r="B145" s="440"/>
      <c r="C145" s="440" t="s">
        <v>962</v>
      </c>
      <c r="D145" s="440" t="s">
        <v>963</v>
      </c>
      <c r="E145" s="440"/>
      <c r="F145" s="440" t="s">
        <v>964</v>
      </c>
      <c r="G145" s="440"/>
      <c r="H145" s="681"/>
      <c r="I145" s="600">
        <v>331</v>
      </c>
      <c r="J145" s="682"/>
      <c r="K145" s="682">
        <v>73.716012084592137</v>
      </c>
      <c r="L145" s="682"/>
      <c r="M145" s="682">
        <v>26.283987915407852</v>
      </c>
      <c r="N145" s="683"/>
      <c r="O145" s="682"/>
      <c r="P145" s="682">
        <v>27.19033232628399</v>
      </c>
      <c r="Q145" s="681"/>
      <c r="R145" s="682">
        <v>21.348314606741571</v>
      </c>
      <c r="S145" s="681"/>
      <c r="T145" s="682">
        <v>33.986928104575163</v>
      </c>
      <c r="U145" s="664"/>
      <c r="V145" s="664"/>
      <c r="W145" s="664"/>
      <c r="X145" s="664"/>
      <c r="Y145" s="664"/>
    </row>
    <row r="146" spans="1:25" s="663" customFormat="1" ht="14.25" customHeight="1" x14ac:dyDescent="0.2">
      <c r="A146" s="440"/>
      <c r="B146" s="440"/>
      <c r="C146" s="440" t="s">
        <v>966</v>
      </c>
      <c r="D146" s="440" t="s">
        <v>967</v>
      </c>
      <c r="E146" s="440"/>
      <c r="F146" s="440" t="s">
        <v>968</v>
      </c>
      <c r="G146" s="440"/>
      <c r="H146" s="681"/>
      <c r="I146" s="600">
        <v>426</v>
      </c>
      <c r="J146" s="682"/>
      <c r="K146" s="682">
        <v>57.511737089201873</v>
      </c>
      <c r="L146" s="682"/>
      <c r="M146" s="682">
        <v>42.488262910798127</v>
      </c>
      <c r="N146" s="683"/>
      <c r="O146" s="682"/>
      <c r="P146" s="682">
        <v>23.474178403755868</v>
      </c>
      <c r="Q146" s="681"/>
      <c r="R146" s="682">
        <v>14.009661835748794</v>
      </c>
      <c r="S146" s="681"/>
      <c r="T146" s="682">
        <v>32.420091324200911</v>
      </c>
      <c r="U146" s="664"/>
      <c r="V146" s="664"/>
      <c r="W146" s="664"/>
      <c r="X146" s="664"/>
      <c r="Y146" s="664"/>
    </row>
    <row r="147" spans="1:25" s="663" customFormat="1" ht="14.25" customHeight="1" x14ac:dyDescent="0.2">
      <c r="A147" s="440"/>
      <c r="B147" s="440"/>
      <c r="C147" s="440"/>
      <c r="D147" s="440"/>
      <c r="E147" s="440"/>
      <c r="F147" s="440"/>
      <c r="G147" s="440"/>
      <c r="H147" s="681"/>
      <c r="I147" s="600"/>
      <c r="J147" s="682"/>
      <c r="K147" s="682"/>
      <c r="L147" s="682"/>
      <c r="M147" s="682"/>
      <c r="N147" s="683"/>
      <c r="O147" s="682"/>
      <c r="P147" s="682"/>
      <c r="Q147" s="681"/>
      <c r="R147" s="682"/>
      <c r="S147" s="681"/>
      <c r="T147" s="682"/>
      <c r="U147" s="664"/>
      <c r="V147" s="664"/>
      <c r="W147" s="664"/>
      <c r="X147" s="664"/>
      <c r="Y147" s="664"/>
    </row>
    <row r="148" spans="1:25" s="663" customFormat="1" ht="14.25" customHeight="1" x14ac:dyDescent="0.2">
      <c r="A148" s="440"/>
      <c r="B148" s="440"/>
      <c r="C148" s="440" t="s">
        <v>970</v>
      </c>
      <c r="D148" s="440" t="s">
        <v>971</v>
      </c>
      <c r="E148" s="440" t="s">
        <v>972</v>
      </c>
      <c r="F148" s="440"/>
      <c r="G148" s="440"/>
      <c r="H148" s="681"/>
      <c r="I148" s="600">
        <v>5039</v>
      </c>
      <c r="J148" s="682"/>
      <c r="K148" s="682">
        <v>41.059734074221076</v>
      </c>
      <c r="L148" s="682"/>
      <c r="M148" s="682">
        <v>58.940265925778924</v>
      </c>
      <c r="N148" s="683"/>
      <c r="O148" s="682"/>
      <c r="P148" s="682">
        <v>38.817225640007941</v>
      </c>
      <c r="Q148" s="681"/>
      <c r="R148" s="682">
        <v>26.582809224318659</v>
      </c>
      <c r="S148" s="681"/>
      <c r="T148" s="682">
        <v>49.811605124340616</v>
      </c>
      <c r="U148" s="664"/>
      <c r="V148" s="664"/>
      <c r="W148" s="664"/>
      <c r="X148" s="664"/>
      <c r="Y148" s="664"/>
    </row>
    <row r="149" spans="1:25" s="663" customFormat="1" ht="14.25" customHeight="1" x14ac:dyDescent="0.2">
      <c r="A149" s="440"/>
      <c r="B149" s="440"/>
      <c r="C149" s="440" t="s">
        <v>974</v>
      </c>
      <c r="D149" s="440" t="s">
        <v>975</v>
      </c>
      <c r="E149" s="440"/>
      <c r="F149" s="440" t="s">
        <v>976</v>
      </c>
      <c r="G149" s="440"/>
      <c r="H149" s="681"/>
      <c r="I149" s="600">
        <v>803</v>
      </c>
      <c r="J149" s="682"/>
      <c r="K149" s="682">
        <v>36.488169364881692</v>
      </c>
      <c r="L149" s="682"/>
      <c r="M149" s="682">
        <v>63.511830635118308</v>
      </c>
      <c r="N149" s="683"/>
      <c r="O149" s="682"/>
      <c r="P149" s="682">
        <v>41.469489414694891</v>
      </c>
      <c r="Q149" s="681"/>
      <c r="R149" s="682">
        <v>28.925619834710741</v>
      </c>
      <c r="S149" s="681"/>
      <c r="T149" s="682">
        <v>51.81818181818182</v>
      </c>
      <c r="U149" s="664"/>
      <c r="V149" s="664"/>
      <c r="W149" s="664"/>
      <c r="X149" s="664"/>
      <c r="Y149" s="664"/>
    </row>
    <row r="150" spans="1:25" s="663" customFormat="1" ht="14.25" customHeight="1" x14ac:dyDescent="0.2">
      <c r="A150" s="440"/>
      <c r="B150" s="440"/>
      <c r="C150" s="440" t="s">
        <v>978</v>
      </c>
      <c r="D150" s="440" t="s">
        <v>979</v>
      </c>
      <c r="E150" s="440"/>
      <c r="F150" s="440" t="s">
        <v>980</v>
      </c>
      <c r="G150" s="440"/>
      <c r="H150" s="684"/>
      <c r="I150" s="600">
        <v>412</v>
      </c>
      <c r="J150" s="682"/>
      <c r="K150" s="682">
        <v>44.417475728155345</v>
      </c>
      <c r="L150" s="682"/>
      <c r="M150" s="682">
        <v>55.582524271844655</v>
      </c>
      <c r="N150" s="683"/>
      <c r="O150" s="682"/>
      <c r="P150" s="682">
        <v>39.077669902912618</v>
      </c>
      <c r="Q150" s="681"/>
      <c r="R150" s="682">
        <v>28.636363636363637</v>
      </c>
      <c r="S150" s="681"/>
      <c r="T150" s="682">
        <v>51.041666666666664</v>
      </c>
      <c r="U150" s="664"/>
      <c r="V150" s="664"/>
      <c r="W150" s="664"/>
      <c r="X150" s="664"/>
      <c r="Y150" s="664"/>
    </row>
    <row r="151" spans="1:25" s="663" customFormat="1" ht="14.25" customHeight="1" x14ac:dyDescent="0.2">
      <c r="A151" s="440"/>
      <c r="B151" s="440"/>
      <c r="C151" s="440" t="s">
        <v>981</v>
      </c>
      <c r="D151" s="440" t="s">
        <v>982</v>
      </c>
      <c r="E151" s="440"/>
      <c r="F151" s="440" t="s">
        <v>983</v>
      </c>
      <c r="G151" s="440"/>
      <c r="H151" s="681"/>
      <c r="I151" s="600">
        <v>896</v>
      </c>
      <c r="J151" s="682"/>
      <c r="K151" s="682">
        <v>38.169642857142854</v>
      </c>
      <c r="L151" s="682"/>
      <c r="M151" s="682">
        <v>61.830357142857139</v>
      </c>
      <c r="N151" s="683"/>
      <c r="O151" s="682"/>
      <c r="P151" s="682">
        <v>35.714285714285715</v>
      </c>
      <c r="Q151" s="681"/>
      <c r="R151" s="682">
        <v>22.823529411764707</v>
      </c>
      <c r="S151" s="681"/>
      <c r="T151" s="682">
        <v>47.346072186836516</v>
      </c>
      <c r="U151" s="664"/>
      <c r="V151" s="664"/>
      <c r="W151" s="664"/>
      <c r="X151" s="664"/>
      <c r="Y151" s="664"/>
    </row>
    <row r="152" spans="1:25" s="663" customFormat="1" ht="14.25" customHeight="1" x14ac:dyDescent="0.2">
      <c r="A152" s="440"/>
      <c r="B152" s="440"/>
      <c r="C152" s="440" t="s">
        <v>985</v>
      </c>
      <c r="D152" s="440" t="s">
        <v>986</v>
      </c>
      <c r="E152" s="440"/>
      <c r="F152" s="440" t="s">
        <v>987</v>
      </c>
      <c r="G152" s="440"/>
      <c r="H152" s="681"/>
      <c r="I152" s="600">
        <v>715</v>
      </c>
      <c r="J152" s="682"/>
      <c r="K152" s="682">
        <v>39.3006993006993</v>
      </c>
      <c r="L152" s="682"/>
      <c r="M152" s="682">
        <v>60.699300699300693</v>
      </c>
      <c r="N152" s="683"/>
      <c r="O152" s="682"/>
      <c r="P152" s="682">
        <v>30.909090909090907</v>
      </c>
      <c r="Q152" s="681"/>
      <c r="R152" s="682">
        <v>24.020887728459531</v>
      </c>
      <c r="S152" s="681"/>
      <c r="T152" s="682">
        <v>38.855421686746986</v>
      </c>
      <c r="U152" s="664"/>
      <c r="V152" s="664"/>
      <c r="W152" s="664"/>
      <c r="X152" s="664"/>
      <c r="Y152" s="664"/>
    </row>
    <row r="153" spans="1:25" s="663" customFormat="1" ht="14.25" customHeight="1" x14ac:dyDescent="0.2">
      <c r="A153" s="440"/>
      <c r="B153" s="440"/>
      <c r="C153" s="440" t="s">
        <v>989</v>
      </c>
      <c r="D153" s="440" t="s">
        <v>990</v>
      </c>
      <c r="E153" s="440"/>
      <c r="F153" s="440" t="s">
        <v>991</v>
      </c>
      <c r="G153" s="440"/>
      <c r="H153" s="681"/>
      <c r="I153" s="600">
        <v>514</v>
      </c>
      <c r="J153" s="682"/>
      <c r="K153" s="682">
        <v>50.389105058365757</v>
      </c>
      <c r="L153" s="682"/>
      <c r="M153" s="682">
        <v>49.610894941634243</v>
      </c>
      <c r="N153" s="683"/>
      <c r="O153" s="682"/>
      <c r="P153" s="682">
        <v>40.077821011673151</v>
      </c>
      <c r="Q153" s="681"/>
      <c r="R153" s="682">
        <v>26.938775510204081</v>
      </c>
      <c r="S153" s="681"/>
      <c r="T153" s="682">
        <v>52.044609665427508</v>
      </c>
      <c r="U153" s="664"/>
      <c r="V153" s="664"/>
      <c r="W153" s="664"/>
      <c r="X153" s="664"/>
      <c r="Y153" s="664"/>
    </row>
    <row r="154" spans="1:25" s="663" customFormat="1" ht="14.25" customHeight="1" x14ac:dyDescent="0.2">
      <c r="A154" s="440"/>
      <c r="B154" s="440"/>
      <c r="C154" s="440" t="s">
        <v>993</v>
      </c>
      <c r="D154" s="440" t="s">
        <v>994</v>
      </c>
      <c r="E154" s="440"/>
      <c r="F154" s="440" t="s">
        <v>995</v>
      </c>
      <c r="G154" s="440"/>
      <c r="H154" s="681"/>
      <c r="I154" s="600">
        <v>665</v>
      </c>
      <c r="J154" s="682"/>
      <c r="K154" s="682">
        <v>35.789473684210527</v>
      </c>
      <c r="L154" s="682"/>
      <c r="M154" s="682">
        <v>64.21052631578948</v>
      </c>
      <c r="N154" s="683"/>
      <c r="O154" s="682"/>
      <c r="P154" s="682">
        <v>41.203007518796994</v>
      </c>
      <c r="Q154" s="681"/>
      <c r="R154" s="682">
        <v>28.525641025641026</v>
      </c>
      <c r="S154" s="681"/>
      <c r="T154" s="682">
        <v>52.407932011331447</v>
      </c>
      <c r="U154" s="664"/>
      <c r="V154" s="664"/>
      <c r="W154" s="664"/>
      <c r="X154" s="664"/>
      <c r="Y154" s="664"/>
    </row>
    <row r="155" spans="1:25" s="663" customFormat="1" ht="14.25" customHeight="1" x14ac:dyDescent="0.2">
      <c r="A155" s="440"/>
      <c r="B155" s="440"/>
      <c r="C155" s="440" t="s">
        <v>997</v>
      </c>
      <c r="D155" s="440" t="s">
        <v>998</v>
      </c>
      <c r="E155" s="440"/>
      <c r="F155" s="440" t="s">
        <v>999</v>
      </c>
      <c r="G155" s="440"/>
      <c r="H155" s="681"/>
      <c r="I155" s="600">
        <v>1034</v>
      </c>
      <c r="J155" s="682"/>
      <c r="K155" s="682">
        <v>45.744680851063826</v>
      </c>
      <c r="L155" s="682"/>
      <c r="M155" s="682">
        <v>54.255319148936167</v>
      </c>
      <c r="N155" s="683"/>
      <c r="O155" s="682"/>
      <c r="P155" s="682">
        <v>42.649903288201166</v>
      </c>
      <c r="Q155" s="681"/>
      <c r="R155" s="682">
        <v>27.917620137299771</v>
      </c>
      <c r="S155" s="681"/>
      <c r="T155" s="682">
        <v>53.433835845896148</v>
      </c>
      <c r="U155" s="664"/>
      <c r="V155" s="664"/>
      <c r="W155" s="664"/>
      <c r="X155" s="664"/>
      <c r="Y155" s="664"/>
    </row>
    <row r="156" spans="1:25" s="663" customFormat="1" ht="14.25" customHeight="1" x14ac:dyDescent="0.2">
      <c r="A156" s="440"/>
      <c r="B156" s="440"/>
      <c r="C156" s="440"/>
      <c r="D156" s="440"/>
      <c r="E156" s="440"/>
      <c r="F156" s="440"/>
      <c r="G156" s="440"/>
      <c r="H156" s="681"/>
      <c r="I156" s="600"/>
      <c r="J156" s="682"/>
      <c r="K156" s="682"/>
      <c r="L156" s="682"/>
      <c r="M156" s="682"/>
      <c r="N156" s="683"/>
      <c r="O156" s="682"/>
      <c r="P156" s="682"/>
      <c r="Q156" s="681"/>
      <c r="R156" s="682"/>
      <c r="S156" s="681"/>
      <c r="T156" s="682"/>
      <c r="U156" s="664"/>
      <c r="V156" s="664"/>
      <c r="W156" s="664"/>
      <c r="X156" s="664"/>
      <c r="Y156" s="664"/>
    </row>
    <row r="157" spans="1:25" s="663" customFormat="1" ht="14.25" customHeight="1" x14ac:dyDescent="0.2">
      <c r="A157" s="440"/>
      <c r="B157" s="440"/>
      <c r="C157" s="440" t="s">
        <v>1001</v>
      </c>
      <c r="D157" s="440" t="s">
        <v>1002</v>
      </c>
      <c r="E157" s="440" t="s">
        <v>1003</v>
      </c>
      <c r="F157" s="440"/>
      <c r="G157" s="440"/>
      <c r="H157" s="681"/>
      <c r="I157" s="600">
        <v>8857</v>
      </c>
      <c r="J157" s="682"/>
      <c r="K157" s="682">
        <v>48.142711979225474</v>
      </c>
      <c r="L157" s="682"/>
      <c r="M157" s="682">
        <v>51.857288020774526</v>
      </c>
      <c r="N157" s="683"/>
      <c r="O157" s="682"/>
      <c r="P157" s="682">
        <v>37.37157050920176</v>
      </c>
      <c r="Q157" s="681"/>
      <c r="R157" s="682">
        <v>27.596588058203714</v>
      </c>
      <c r="S157" s="681"/>
      <c r="T157" s="682">
        <v>45.370560459864507</v>
      </c>
      <c r="U157" s="664"/>
      <c r="V157" s="664"/>
      <c r="W157" s="664"/>
      <c r="X157" s="664"/>
      <c r="Y157" s="664"/>
    </row>
    <row r="158" spans="1:25" s="663" customFormat="1" ht="14.25" customHeight="1" x14ac:dyDescent="0.2">
      <c r="A158" s="440"/>
      <c r="B158" s="440"/>
      <c r="C158" s="440" t="s">
        <v>1005</v>
      </c>
      <c r="D158" s="440" t="s">
        <v>1006</v>
      </c>
      <c r="E158" s="440"/>
      <c r="F158" s="440" t="s">
        <v>1007</v>
      </c>
      <c r="G158" s="440"/>
      <c r="H158" s="681"/>
      <c r="I158" s="600">
        <v>1305</v>
      </c>
      <c r="J158" s="682"/>
      <c r="K158" s="682">
        <v>68.429118773946357</v>
      </c>
      <c r="L158" s="682"/>
      <c r="M158" s="682">
        <v>31.570881226053636</v>
      </c>
      <c r="N158" s="683"/>
      <c r="O158" s="682"/>
      <c r="P158" s="682">
        <v>33.946360153256705</v>
      </c>
      <c r="Q158" s="681"/>
      <c r="R158" s="682">
        <v>22.903225806451612</v>
      </c>
      <c r="S158" s="681"/>
      <c r="T158" s="682">
        <v>43.941605839416056</v>
      </c>
      <c r="U158" s="664"/>
      <c r="V158" s="664"/>
      <c r="W158" s="664"/>
      <c r="X158" s="664"/>
      <c r="Y158" s="664"/>
    </row>
    <row r="159" spans="1:25" s="663" customFormat="1" ht="14.25" customHeight="1" x14ac:dyDescent="0.2">
      <c r="A159" s="440"/>
      <c r="B159" s="440"/>
      <c r="C159" s="440" t="s">
        <v>1009</v>
      </c>
      <c r="D159" s="440" t="s">
        <v>1010</v>
      </c>
      <c r="E159" s="440"/>
      <c r="F159" s="440" t="s">
        <v>1011</v>
      </c>
      <c r="G159" s="440"/>
      <c r="H159" s="681"/>
      <c r="I159" s="600">
        <v>238</v>
      </c>
      <c r="J159" s="682"/>
      <c r="K159" s="682">
        <v>48.319327731092436</v>
      </c>
      <c r="L159" s="682"/>
      <c r="M159" s="682">
        <v>51.680672268907571</v>
      </c>
      <c r="N159" s="683"/>
      <c r="O159" s="682"/>
      <c r="P159" s="682">
        <v>31.512605042016805</v>
      </c>
      <c r="Q159" s="681"/>
      <c r="R159" s="682">
        <v>19.491525423728813</v>
      </c>
      <c r="S159" s="681"/>
      <c r="T159" s="682">
        <v>43.333333333333336</v>
      </c>
      <c r="U159" s="664"/>
      <c r="V159" s="664"/>
      <c r="W159" s="664"/>
      <c r="X159" s="664"/>
      <c r="Y159" s="664"/>
    </row>
    <row r="160" spans="1:25" s="663" customFormat="1" ht="14.25" customHeight="1" x14ac:dyDescent="0.25">
      <c r="A160" s="440"/>
      <c r="B160" s="440"/>
      <c r="C160" s="440" t="s">
        <v>1013</v>
      </c>
      <c r="D160" s="440" t="s">
        <v>1014</v>
      </c>
      <c r="E160" s="440"/>
      <c r="F160" s="440" t="s">
        <v>1015</v>
      </c>
      <c r="G160" s="440"/>
      <c r="H160" s="677"/>
      <c r="I160" s="600">
        <v>1719</v>
      </c>
      <c r="J160" s="682"/>
      <c r="K160" s="682">
        <v>38.33624200116347</v>
      </c>
      <c r="L160" s="682"/>
      <c r="M160" s="682">
        <v>61.66375799883653</v>
      </c>
      <c r="N160" s="683"/>
      <c r="O160" s="682"/>
      <c r="P160" s="682">
        <v>38.976148923792906</v>
      </c>
      <c r="Q160" s="681"/>
      <c r="R160" s="682">
        <v>30.348258706467661</v>
      </c>
      <c r="S160" s="681"/>
      <c r="T160" s="682">
        <v>46.557377049180324</v>
      </c>
      <c r="U160" s="664"/>
      <c r="V160" s="664"/>
      <c r="W160" s="664"/>
      <c r="X160" s="664"/>
      <c r="Y160" s="664"/>
    </row>
    <row r="161" spans="1:25" s="663" customFormat="1" ht="14.25" customHeight="1" x14ac:dyDescent="0.2">
      <c r="A161" s="440"/>
      <c r="B161" s="440"/>
      <c r="C161" s="440" t="s">
        <v>1017</v>
      </c>
      <c r="D161" s="440" t="s">
        <v>1018</v>
      </c>
      <c r="E161" s="440"/>
      <c r="F161" s="440" t="s">
        <v>1019</v>
      </c>
      <c r="G161" s="440"/>
      <c r="H161" s="681"/>
      <c r="I161" s="600">
        <v>1757</v>
      </c>
      <c r="J161" s="682"/>
      <c r="K161" s="682">
        <v>39.954467842914063</v>
      </c>
      <c r="L161" s="682"/>
      <c r="M161" s="682">
        <v>60.045532157085944</v>
      </c>
      <c r="N161" s="683"/>
      <c r="O161" s="682"/>
      <c r="P161" s="682">
        <v>40.694365395560617</v>
      </c>
      <c r="Q161" s="681"/>
      <c r="R161" s="682">
        <v>29.790209790209794</v>
      </c>
      <c r="S161" s="681"/>
      <c r="T161" s="682">
        <v>48.176583493282152</v>
      </c>
      <c r="U161" s="664"/>
      <c r="V161" s="664"/>
      <c r="W161" s="664"/>
      <c r="X161" s="664"/>
      <c r="Y161" s="664"/>
    </row>
    <row r="162" spans="1:25" s="663" customFormat="1" ht="14.25" customHeight="1" x14ac:dyDescent="0.2">
      <c r="A162" s="440"/>
      <c r="B162" s="440"/>
      <c r="C162" s="440" t="s">
        <v>1021</v>
      </c>
      <c r="D162" s="440" t="s">
        <v>1022</v>
      </c>
      <c r="E162" s="440"/>
      <c r="F162" s="440" t="s">
        <v>1023</v>
      </c>
      <c r="G162" s="440"/>
      <c r="H162" s="681"/>
      <c r="I162" s="600">
        <v>1013</v>
      </c>
      <c r="J162" s="682"/>
      <c r="K162" s="682">
        <v>65.054294175715697</v>
      </c>
      <c r="L162" s="682"/>
      <c r="M162" s="682">
        <v>34.945705824284303</v>
      </c>
      <c r="N162" s="683"/>
      <c r="O162" s="682"/>
      <c r="P162" s="682">
        <v>38.89437314906219</v>
      </c>
      <c r="Q162" s="681"/>
      <c r="R162" s="682">
        <v>32.279909706546277</v>
      </c>
      <c r="S162" s="681"/>
      <c r="T162" s="682">
        <v>44.035087719298247</v>
      </c>
      <c r="U162" s="664"/>
      <c r="V162" s="664"/>
      <c r="W162" s="664"/>
      <c r="X162" s="664"/>
      <c r="Y162" s="664"/>
    </row>
    <row r="163" spans="1:25" s="663" customFormat="1" ht="14.25" customHeight="1" x14ac:dyDescent="0.2">
      <c r="A163" s="440"/>
      <c r="B163" s="440"/>
      <c r="C163" s="440" t="s">
        <v>1025</v>
      </c>
      <c r="D163" s="440" t="s">
        <v>1026</v>
      </c>
      <c r="E163" s="440"/>
      <c r="F163" s="440" t="s">
        <v>1027</v>
      </c>
      <c r="G163" s="440"/>
      <c r="H163" s="681"/>
      <c r="I163" s="600">
        <v>957</v>
      </c>
      <c r="J163" s="682"/>
      <c r="K163" s="682">
        <v>49.529780564263319</v>
      </c>
      <c r="L163" s="682"/>
      <c r="M163" s="682">
        <v>50.470219435736674</v>
      </c>
      <c r="N163" s="683"/>
      <c r="O163" s="682"/>
      <c r="P163" s="682">
        <v>37.095088819226753</v>
      </c>
      <c r="Q163" s="681"/>
      <c r="R163" s="682">
        <v>25.120772946859905</v>
      </c>
      <c r="S163" s="681"/>
      <c r="T163" s="682">
        <v>46.224677716390424</v>
      </c>
      <c r="U163" s="664"/>
      <c r="V163" s="664"/>
      <c r="W163" s="664"/>
      <c r="X163" s="664"/>
      <c r="Y163" s="664"/>
    </row>
    <row r="164" spans="1:25" s="663" customFormat="1" ht="14.25" customHeight="1" x14ac:dyDescent="0.2">
      <c r="A164" s="440"/>
      <c r="B164" s="440"/>
      <c r="C164" s="440" t="s">
        <v>1029</v>
      </c>
      <c r="D164" s="440" t="s">
        <v>1030</v>
      </c>
      <c r="E164" s="440"/>
      <c r="F164" s="440" t="s">
        <v>1031</v>
      </c>
      <c r="G164" s="440"/>
      <c r="H164" s="681"/>
      <c r="I164" s="600">
        <v>1868</v>
      </c>
      <c r="J164" s="682"/>
      <c r="K164" s="682">
        <v>40.792291220556748</v>
      </c>
      <c r="L164" s="682"/>
      <c r="M164" s="682">
        <v>59.207708779443259</v>
      </c>
      <c r="N164" s="683"/>
      <c r="O164" s="682"/>
      <c r="P164" s="682">
        <v>35.224839400428266</v>
      </c>
      <c r="Q164" s="681"/>
      <c r="R164" s="682">
        <v>26.490825688073393</v>
      </c>
      <c r="S164" s="681"/>
      <c r="T164" s="682">
        <v>42.871485943775099</v>
      </c>
      <c r="U164" s="664"/>
      <c r="V164" s="664"/>
      <c r="W164" s="664"/>
      <c r="X164" s="664"/>
      <c r="Y164" s="664"/>
    </row>
    <row r="165" spans="1:25" s="663" customFormat="1" ht="14.25" customHeight="1" x14ac:dyDescent="0.2">
      <c r="A165" s="440"/>
      <c r="B165" s="440"/>
      <c r="C165" s="440"/>
      <c r="D165" s="440"/>
      <c r="E165" s="440"/>
      <c r="F165" s="440"/>
      <c r="G165" s="440"/>
      <c r="H165" s="681"/>
      <c r="I165" s="600"/>
      <c r="J165" s="682"/>
      <c r="K165" s="682"/>
      <c r="L165" s="682"/>
      <c r="M165" s="682"/>
      <c r="N165" s="683"/>
      <c r="O165" s="682"/>
      <c r="P165" s="682"/>
      <c r="Q165" s="681"/>
      <c r="R165" s="682"/>
      <c r="S165" s="681"/>
      <c r="T165" s="682"/>
      <c r="U165" s="664"/>
      <c r="V165" s="664"/>
      <c r="W165" s="664"/>
      <c r="X165" s="664"/>
      <c r="Y165" s="664"/>
    </row>
    <row r="166" spans="1:25" s="663" customFormat="1" ht="14.25" customHeight="1" x14ac:dyDescent="0.2">
      <c r="A166" s="440"/>
      <c r="B166" s="440"/>
      <c r="C166" s="440" t="s">
        <v>1033</v>
      </c>
      <c r="D166" s="440" t="s">
        <v>1034</v>
      </c>
      <c r="E166" s="440" t="s">
        <v>1035</v>
      </c>
      <c r="F166" s="440"/>
      <c r="G166" s="440"/>
      <c r="H166" s="681"/>
      <c r="I166" s="600">
        <v>4263</v>
      </c>
      <c r="J166" s="682"/>
      <c r="K166" s="682">
        <v>44.405348346235044</v>
      </c>
      <c r="L166" s="682"/>
      <c r="M166" s="682">
        <v>55.594651653764956</v>
      </c>
      <c r="N166" s="683"/>
      <c r="O166" s="682"/>
      <c r="P166" s="682">
        <v>29.697396199859256</v>
      </c>
      <c r="Q166" s="681"/>
      <c r="R166" s="682">
        <v>19.03625954198473</v>
      </c>
      <c r="S166" s="681"/>
      <c r="T166" s="682">
        <v>40.009229349330873</v>
      </c>
      <c r="U166" s="664"/>
      <c r="V166" s="664"/>
      <c r="W166" s="664"/>
      <c r="X166" s="664"/>
      <c r="Y166" s="664"/>
    </row>
    <row r="167" spans="1:25" s="663" customFormat="1" ht="14.25" customHeight="1" x14ac:dyDescent="0.2">
      <c r="A167" s="440"/>
      <c r="B167" s="440"/>
      <c r="C167" s="440" t="s">
        <v>1037</v>
      </c>
      <c r="D167" s="440" t="s">
        <v>1038</v>
      </c>
      <c r="E167" s="440"/>
      <c r="F167" s="440" t="s">
        <v>1039</v>
      </c>
      <c r="G167" s="440"/>
      <c r="H167" s="681"/>
      <c r="I167" s="600">
        <v>714</v>
      </c>
      <c r="J167" s="682"/>
      <c r="K167" s="682">
        <v>43.27731092436975</v>
      </c>
      <c r="L167" s="682"/>
      <c r="M167" s="682">
        <v>56.72268907563025</v>
      </c>
      <c r="N167" s="683"/>
      <c r="O167" s="682"/>
      <c r="P167" s="682">
        <v>30.952380952380953</v>
      </c>
      <c r="Q167" s="681"/>
      <c r="R167" s="682">
        <v>21.345029239766081</v>
      </c>
      <c r="S167" s="681"/>
      <c r="T167" s="682">
        <v>39.784946236559136</v>
      </c>
      <c r="U167" s="664"/>
      <c r="V167" s="664"/>
      <c r="W167" s="664"/>
      <c r="X167" s="664"/>
      <c r="Y167" s="664"/>
    </row>
    <row r="168" spans="1:25" s="663" customFormat="1" ht="14.25" customHeight="1" x14ac:dyDescent="0.2">
      <c r="A168" s="440"/>
      <c r="B168" s="440"/>
      <c r="C168" s="440" t="s">
        <v>1041</v>
      </c>
      <c r="D168" s="440" t="s">
        <v>1042</v>
      </c>
      <c r="E168" s="440"/>
      <c r="F168" s="440" t="s">
        <v>1043</v>
      </c>
      <c r="G168" s="440"/>
      <c r="H168" s="681"/>
      <c r="I168" s="600">
        <v>1211</v>
      </c>
      <c r="J168" s="682"/>
      <c r="K168" s="682">
        <v>35.50784475639967</v>
      </c>
      <c r="L168" s="682"/>
      <c r="M168" s="682">
        <v>64.492155243600337</v>
      </c>
      <c r="N168" s="683"/>
      <c r="O168" s="682"/>
      <c r="P168" s="682">
        <v>32.28736581337737</v>
      </c>
      <c r="Q168" s="681"/>
      <c r="R168" s="682">
        <v>21.706864564007422</v>
      </c>
      <c r="S168" s="681"/>
      <c r="T168" s="682">
        <v>40.773809523809526</v>
      </c>
      <c r="U168" s="664"/>
      <c r="V168" s="664"/>
      <c r="W168" s="664"/>
      <c r="X168" s="664"/>
      <c r="Y168" s="664"/>
    </row>
    <row r="169" spans="1:25" s="663" customFormat="1" ht="14.25" customHeight="1" x14ac:dyDescent="0.2">
      <c r="A169" s="440"/>
      <c r="B169" s="440"/>
      <c r="C169" s="440" t="s">
        <v>1045</v>
      </c>
      <c r="D169" s="440" t="s">
        <v>1046</v>
      </c>
      <c r="E169" s="440"/>
      <c r="F169" s="440" t="s">
        <v>1047</v>
      </c>
      <c r="G169" s="440"/>
      <c r="H169" s="681"/>
      <c r="I169" s="600">
        <v>450</v>
      </c>
      <c r="J169" s="682"/>
      <c r="K169" s="682">
        <v>59.333333333333336</v>
      </c>
      <c r="L169" s="682"/>
      <c r="M169" s="682">
        <v>40.666666666666664</v>
      </c>
      <c r="N169" s="683"/>
      <c r="O169" s="682"/>
      <c r="P169" s="682">
        <v>24.444444444444443</v>
      </c>
      <c r="Q169" s="681"/>
      <c r="R169" s="682">
        <v>13.080168776371309</v>
      </c>
      <c r="S169" s="681"/>
      <c r="T169" s="682">
        <v>37.089201877934272</v>
      </c>
      <c r="U169" s="664"/>
      <c r="V169" s="664"/>
      <c r="W169" s="664"/>
      <c r="X169" s="664"/>
      <c r="Y169" s="664"/>
    </row>
    <row r="170" spans="1:25" s="663" customFormat="1" ht="14.25" customHeight="1" x14ac:dyDescent="0.2">
      <c r="A170" s="440"/>
      <c r="B170" s="440"/>
      <c r="C170" s="440" t="s">
        <v>1048</v>
      </c>
      <c r="D170" s="440" t="s">
        <v>1049</v>
      </c>
      <c r="E170" s="440"/>
      <c r="F170" s="440" t="s">
        <v>1050</v>
      </c>
      <c r="G170" s="440"/>
      <c r="H170" s="681"/>
      <c r="I170" s="600">
        <v>559</v>
      </c>
      <c r="J170" s="682"/>
      <c r="K170" s="682">
        <v>53.667262969588549</v>
      </c>
      <c r="L170" s="682"/>
      <c r="M170" s="682">
        <v>46.332737030411444</v>
      </c>
      <c r="N170" s="683"/>
      <c r="O170" s="682"/>
      <c r="P170" s="682">
        <v>26.654740608228984</v>
      </c>
      <c r="Q170" s="681"/>
      <c r="R170" s="682">
        <v>19</v>
      </c>
      <c r="S170" s="681"/>
      <c r="T170" s="682">
        <v>35.521235521235525</v>
      </c>
      <c r="U170" s="664"/>
      <c r="V170" s="664"/>
      <c r="W170" s="664"/>
      <c r="X170" s="664"/>
      <c r="Y170" s="664"/>
    </row>
    <row r="171" spans="1:25" s="663" customFormat="1" ht="14.25" customHeight="1" x14ac:dyDescent="0.2">
      <c r="A171" s="440"/>
      <c r="B171" s="440"/>
      <c r="C171" s="440" t="s">
        <v>1052</v>
      </c>
      <c r="D171" s="440" t="s">
        <v>1053</v>
      </c>
      <c r="E171" s="440"/>
      <c r="F171" s="440" t="s">
        <v>1054</v>
      </c>
      <c r="G171" s="440"/>
      <c r="H171" s="681"/>
      <c r="I171" s="600">
        <v>286</v>
      </c>
      <c r="J171" s="682"/>
      <c r="K171" s="682">
        <v>61.188811188811187</v>
      </c>
      <c r="L171" s="682"/>
      <c r="M171" s="682">
        <v>38.811188811188813</v>
      </c>
      <c r="N171" s="683"/>
      <c r="O171" s="682"/>
      <c r="P171" s="682">
        <v>25.174825174825177</v>
      </c>
      <c r="Q171" s="681"/>
      <c r="R171" s="682">
        <v>8.3333333333333321</v>
      </c>
      <c r="S171" s="681"/>
      <c r="T171" s="682">
        <v>42.25352112676056</v>
      </c>
      <c r="U171" s="664"/>
      <c r="V171" s="664"/>
      <c r="W171" s="664"/>
      <c r="X171" s="664"/>
      <c r="Y171" s="664"/>
    </row>
    <row r="172" spans="1:25" s="663" customFormat="1" ht="14.25" customHeight="1" x14ac:dyDescent="0.2">
      <c r="A172" s="440"/>
      <c r="B172" s="440"/>
      <c r="C172" s="440" t="s">
        <v>1056</v>
      </c>
      <c r="D172" s="440" t="s">
        <v>1057</v>
      </c>
      <c r="E172" s="440"/>
      <c r="F172" s="440" t="s">
        <v>1058</v>
      </c>
      <c r="G172" s="440"/>
      <c r="H172" s="681"/>
      <c r="I172" s="600">
        <v>240</v>
      </c>
      <c r="J172" s="682"/>
      <c r="K172" s="682">
        <v>45.416666666666664</v>
      </c>
      <c r="L172" s="682"/>
      <c r="M172" s="682">
        <v>54.583333333333329</v>
      </c>
      <c r="N172" s="683"/>
      <c r="O172" s="682"/>
      <c r="P172" s="682">
        <v>20.833333333333336</v>
      </c>
      <c r="Q172" s="681"/>
      <c r="R172" s="682">
        <v>15.384615384615385</v>
      </c>
      <c r="S172" s="681"/>
      <c r="T172" s="682">
        <v>27.27272727272727</v>
      </c>
      <c r="U172" s="664"/>
      <c r="V172" s="664"/>
      <c r="W172" s="664"/>
      <c r="X172" s="664"/>
      <c r="Y172" s="664"/>
    </row>
    <row r="173" spans="1:25" s="663" customFormat="1" ht="14.25" customHeight="1" x14ac:dyDescent="0.2">
      <c r="A173" s="440"/>
      <c r="B173" s="440"/>
      <c r="C173" s="440" t="s">
        <v>1060</v>
      </c>
      <c r="D173" s="440" t="s">
        <v>1061</v>
      </c>
      <c r="E173" s="440"/>
      <c r="F173" s="440" t="s">
        <v>1062</v>
      </c>
      <c r="G173" s="440"/>
      <c r="H173" s="681"/>
      <c r="I173" s="600">
        <v>803</v>
      </c>
      <c r="J173" s="682"/>
      <c r="K173" s="682">
        <v>37.733499377334994</v>
      </c>
      <c r="L173" s="682"/>
      <c r="M173" s="682">
        <v>62.266500622665014</v>
      </c>
      <c r="N173" s="683"/>
      <c r="O173" s="682"/>
      <c r="P173" s="682">
        <v>33.997509339975096</v>
      </c>
      <c r="Q173" s="681"/>
      <c r="R173" s="682">
        <v>22.029702970297031</v>
      </c>
      <c r="S173" s="681"/>
      <c r="T173" s="682">
        <v>46.115288220551378</v>
      </c>
      <c r="U173" s="664"/>
      <c r="V173" s="664"/>
      <c r="W173" s="664"/>
      <c r="X173" s="664"/>
      <c r="Y173" s="664"/>
    </row>
    <row r="174" spans="1:25" s="660" customFormat="1" ht="14.25" customHeight="1" x14ac:dyDescent="0.25">
      <c r="A174" s="440"/>
      <c r="B174" s="440"/>
      <c r="C174" s="440"/>
      <c r="D174" s="440"/>
      <c r="E174" s="440"/>
      <c r="F174" s="440"/>
      <c r="G174" s="440"/>
      <c r="H174" s="681"/>
      <c r="I174" s="600"/>
      <c r="J174" s="682"/>
      <c r="K174" s="682"/>
      <c r="L174" s="682"/>
      <c r="M174" s="682"/>
      <c r="N174" s="683"/>
      <c r="O174" s="682"/>
      <c r="P174" s="682"/>
      <c r="Q174" s="681"/>
      <c r="R174" s="682"/>
      <c r="S174" s="681"/>
      <c r="T174" s="682"/>
      <c r="U174" s="662"/>
      <c r="V174" s="662"/>
      <c r="W174" s="662"/>
      <c r="X174" s="662"/>
      <c r="Y174" s="662"/>
    </row>
    <row r="175" spans="1:25" s="663" customFormat="1" ht="14.25" customHeight="1" x14ac:dyDescent="0.2">
      <c r="A175" s="440"/>
      <c r="B175" s="440"/>
      <c r="C175" s="440" t="s">
        <v>1063</v>
      </c>
      <c r="D175" s="440" t="s">
        <v>1064</v>
      </c>
      <c r="E175" s="440" t="s">
        <v>1065</v>
      </c>
      <c r="F175" s="440"/>
      <c r="G175" s="440"/>
      <c r="H175" s="681"/>
      <c r="I175" s="600">
        <v>4498</v>
      </c>
      <c r="J175" s="682"/>
      <c r="K175" s="682">
        <v>45.86482881280569</v>
      </c>
      <c r="L175" s="682"/>
      <c r="M175" s="682">
        <v>54.13517118719431</v>
      </c>
      <c r="N175" s="683"/>
      <c r="O175" s="682"/>
      <c r="P175" s="682">
        <v>34.637616718541572</v>
      </c>
      <c r="Q175" s="681"/>
      <c r="R175" s="682">
        <v>25.902061855670105</v>
      </c>
      <c r="S175" s="681"/>
      <c r="T175" s="682">
        <v>44.009216589861751</v>
      </c>
      <c r="U175" s="664"/>
      <c r="V175" s="664"/>
      <c r="W175" s="664"/>
      <c r="X175" s="664"/>
      <c r="Y175" s="664"/>
    </row>
    <row r="176" spans="1:25" s="663" customFormat="1" ht="14.25" customHeight="1" x14ac:dyDescent="0.2">
      <c r="A176" s="440"/>
      <c r="B176" s="440"/>
      <c r="C176" s="440" t="s">
        <v>1067</v>
      </c>
      <c r="D176" s="440" t="s">
        <v>1068</v>
      </c>
      <c r="E176" s="440"/>
      <c r="F176" s="440" t="s">
        <v>1069</v>
      </c>
      <c r="G176" s="440"/>
      <c r="H176" s="681"/>
      <c r="I176" s="600">
        <v>440</v>
      </c>
      <c r="J176" s="682"/>
      <c r="K176" s="682">
        <v>37.727272727272727</v>
      </c>
      <c r="L176" s="682"/>
      <c r="M176" s="682">
        <v>62.272727272727266</v>
      </c>
      <c r="N176" s="683"/>
      <c r="O176" s="682"/>
      <c r="P176" s="682">
        <v>32.954545454545453</v>
      </c>
      <c r="Q176" s="681"/>
      <c r="R176" s="682">
        <v>25.102880658436217</v>
      </c>
      <c r="S176" s="681"/>
      <c r="T176" s="682">
        <v>42.639593908629443</v>
      </c>
      <c r="U176" s="664"/>
      <c r="V176" s="664"/>
      <c r="W176" s="664"/>
      <c r="X176" s="664"/>
      <c r="Y176" s="664"/>
    </row>
    <row r="177" spans="1:25" s="663" customFormat="1" ht="14.25" customHeight="1" x14ac:dyDescent="0.2">
      <c r="A177" s="440"/>
      <c r="B177" s="440"/>
      <c r="C177" s="440" t="s">
        <v>1070</v>
      </c>
      <c r="D177" s="440" t="s">
        <v>1071</v>
      </c>
      <c r="E177" s="440"/>
      <c r="F177" s="440" t="s">
        <v>1072</v>
      </c>
      <c r="G177" s="440"/>
      <c r="H177" s="681"/>
      <c r="I177" s="600">
        <v>326</v>
      </c>
      <c r="J177" s="682"/>
      <c r="K177" s="682">
        <v>34.662576687116562</v>
      </c>
      <c r="L177" s="682"/>
      <c r="M177" s="682">
        <v>65.337423312883431</v>
      </c>
      <c r="N177" s="683"/>
      <c r="O177" s="682"/>
      <c r="P177" s="682">
        <v>30.061349693251532</v>
      </c>
      <c r="Q177" s="681"/>
      <c r="R177" s="682">
        <v>29.870129870129869</v>
      </c>
      <c r="S177" s="681"/>
      <c r="T177" s="682">
        <v>30.232558139534881</v>
      </c>
      <c r="U177" s="664"/>
      <c r="V177" s="664"/>
      <c r="W177" s="664"/>
      <c r="X177" s="664"/>
      <c r="Y177" s="664"/>
    </row>
    <row r="178" spans="1:25" s="663" customFormat="1" ht="14.25" customHeight="1" x14ac:dyDescent="0.2">
      <c r="A178" s="440"/>
      <c r="B178" s="440"/>
      <c r="C178" s="440" t="s">
        <v>1074</v>
      </c>
      <c r="D178" s="440" t="s">
        <v>1075</v>
      </c>
      <c r="E178" s="440"/>
      <c r="F178" s="440" t="s">
        <v>1076</v>
      </c>
      <c r="G178" s="440"/>
      <c r="H178" s="681"/>
      <c r="I178" s="600">
        <v>532</v>
      </c>
      <c r="J178" s="682"/>
      <c r="K178" s="682">
        <v>66.353383458646618</v>
      </c>
      <c r="L178" s="682"/>
      <c r="M178" s="682">
        <v>33.646616541353389</v>
      </c>
      <c r="N178" s="683"/>
      <c r="O178" s="682"/>
      <c r="P178" s="682">
        <v>36.466165413533837</v>
      </c>
      <c r="Q178" s="681"/>
      <c r="R178" s="682">
        <v>25.252525252525253</v>
      </c>
      <c r="S178" s="681"/>
      <c r="T178" s="682">
        <v>50.638297872340424</v>
      </c>
      <c r="U178" s="664"/>
      <c r="V178" s="664"/>
      <c r="W178" s="664"/>
      <c r="X178" s="664"/>
      <c r="Y178" s="664"/>
    </row>
    <row r="179" spans="1:25" s="663" customFormat="1" ht="14.25" customHeight="1" x14ac:dyDescent="0.2">
      <c r="A179" s="440"/>
      <c r="B179" s="440"/>
      <c r="C179" s="440" t="s">
        <v>1078</v>
      </c>
      <c r="D179" s="440" t="s">
        <v>1079</v>
      </c>
      <c r="E179" s="440"/>
      <c r="F179" s="440" t="s">
        <v>1080</v>
      </c>
      <c r="G179" s="440"/>
      <c r="H179" s="681"/>
      <c r="I179" s="600">
        <v>648</v>
      </c>
      <c r="J179" s="682"/>
      <c r="K179" s="682">
        <v>31.635802469135804</v>
      </c>
      <c r="L179" s="682"/>
      <c r="M179" s="682">
        <v>68.364197530864203</v>
      </c>
      <c r="N179" s="683"/>
      <c r="O179" s="682"/>
      <c r="P179" s="682">
        <v>30.092592592592592</v>
      </c>
      <c r="Q179" s="681"/>
      <c r="R179" s="682">
        <v>21.965317919075144</v>
      </c>
      <c r="S179" s="681"/>
      <c r="T179" s="682">
        <v>39.403973509933778</v>
      </c>
      <c r="U179" s="664"/>
      <c r="V179" s="664"/>
      <c r="W179" s="664"/>
      <c r="X179" s="664"/>
      <c r="Y179" s="664"/>
    </row>
    <row r="180" spans="1:25" s="663" customFormat="1" ht="14.25" customHeight="1" x14ac:dyDescent="0.2">
      <c r="A180" s="440"/>
      <c r="B180" s="440"/>
      <c r="C180" s="440" t="s">
        <v>1082</v>
      </c>
      <c r="D180" s="440" t="s">
        <v>1083</v>
      </c>
      <c r="E180" s="440"/>
      <c r="F180" s="440" t="s">
        <v>1084</v>
      </c>
      <c r="G180" s="440"/>
      <c r="H180" s="681"/>
      <c r="I180" s="600">
        <v>661</v>
      </c>
      <c r="J180" s="682"/>
      <c r="K180" s="682">
        <v>34.644478063540092</v>
      </c>
      <c r="L180" s="682"/>
      <c r="M180" s="682">
        <v>65.355521936459908</v>
      </c>
      <c r="N180" s="683"/>
      <c r="O180" s="682"/>
      <c r="P180" s="682">
        <v>35.249621785173979</v>
      </c>
      <c r="Q180" s="681"/>
      <c r="R180" s="682">
        <v>24.117647058823529</v>
      </c>
      <c r="S180" s="681"/>
      <c r="T180" s="682">
        <v>47.0404984423676</v>
      </c>
      <c r="U180" s="664"/>
      <c r="V180" s="664"/>
      <c r="W180" s="664"/>
      <c r="X180" s="664"/>
      <c r="Y180" s="664"/>
    </row>
    <row r="181" spans="1:25" s="663" customFormat="1" ht="14.25" customHeight="1" x14ac:dyDescent="0.2">
      <c r="A181" s="440"/>
      <c r="B181" s="440"/>
      <c r="C181" s="440" t="s">
        <v>1086</v>
      </c>
      <c r="D181" s="440" t="s">
        <v>1087</v>
      </c>
      <c r="E181" s="440"/>
      <c r="F181" s="440" t="s">
        <v>1088</v>
      </c>
      <c r="G181" s="440"/>
      <c r="H181" s="681"/>
      <c r="I181" s="600">
        <v>414</v>
      </c>
      <c r="J181" s="682"/>
      <c r="K181" s="682">
        <v>35.507246376811594</v>
      </c>
      <c r="L181" s="682"/>
      <c r="M181" s="682">
        <v>64.492753623188406</v>
      </c>
      <c r="N181" s="683"/>
      <c r="O181" s="682"/>
      <c r="P181" s="682">
        <v>33.574879227053138</v>
      </c>
      <c r="Q181" s="681"/>
      <c r="R181" s="682">
        <v>18.518518518518519</v>
      </c>
      <c r="S181" s="681"/>
      <c r="T181" s="682">
        <v>46.222222222222221</v>
      </c>
      <c r="U181" s="664"/>
      <c r="V181" s="664"/>
      <c r="W181" s="664"/>
      <c r="X181" s="664"/>
      <c r="Y181" s="664"/>
    </row>
    <row r="182" spans="1:25" s="663" customFormat="1" ht="14.25" customHeight="1" x14ac:dyDescent="0.2">
      <c r="A182" s="440"/>
      <c r="B182" s="440"/>
      <c r="C182" s="440" t="s">
        <v>1090</v>
      </c>
      <c r="D182" s="440" t="s">
        <v>1091</v>
      </c>
      <c r="E182" s="440"/>
      <c r="F182" s="440" t="s">
        <v>1092</v>
      </c>
      <c r="G182" s="440"/>
      <c r="H182" s="681"/>
      <c r="I182" s="600">
        <v>970</v>
      </c>
      <c r="J182" s="682"/>
      <c r="K182" s="682">
        <v>67.319587628865989</v>
      </c>
      <c r="L182" s="682"/>
      <c r="M182" s="682">
        <v>32.680412371134018</v>
      </c>
      <c r="N182" s="683"/>
      <c r="O182" s="682"/>
      <c r="P182" s="682">
        <v>36.494845360824741</v>
      </c>
      <c r="Q182" s="681"/>
      <c r="R182" s="682">
        <v>30.152671755725191</v>
      </c>
      <c r="S182" s="681"/>
      <c r="T182" s="682">
        <v>43.946188340807176</v>
      </c>
      <c r="U182" s="664"/>
      <c r="V182" s="664"/>
      <c r="W182" s="664"/>
      <c r="X182" s="664"/>
      <c r="Y182" s="664"/>
    </row>
    <row r="183" spans="1:25" s="663" customFormat="1" ht="14.25" customHeight="1" x14ac:dyDescent="0.25">
      <c r="A183" s="440"/>
      <c r="B183" s="440"/>
      <c r="C183" s="440" t="s">
        <v>1094</v>
      </c>
      <c r="D183" s="440" t="s">
        <v>1095</v>
      </c>
      <c r="E183" s="440"/>
      <c r="F183" s="440" t="s">
        <v>1096</v>
      </c>
      <c r="G183" s="440"/>
      <c r="H183" s="677"/>
      <c r="I183" s="600">
        <v>507</v>
      </c>
      <c r="J183" s="682"/>
      <c r="K183" s="682">
        <v>38.856015779092701</v>
      </c>
      <c r="L183" s="682"/>
      <c r="M183" s="682">
        <v>61.143984220907299</v>
      </c>
      <c r="N183" s="683"/>
      <c r="O183" s="682"/>
      <c r="P183" s="682">
        <v>39.447731755424066</v>
      </c>
      <c r="Q183" s="681"/>
      <c r="R183" s="682">
        <v>29.787234042553191</v>
      </c>
      <c r="S183" s="681"/>
      <c r="T183" s="682">
        <v>47.794117647058826</v>
      </c>
      <c r="U183" s="664"/>
      <c r="V183" s="664"/>
      <c r="W183" s="664"/>
      <c r="X183" s="664"/>
      <c r="Y183" s="664"/>
    </row>
    <row r="184" spans="1:25" s="663" customFormat="1" ht="14.25" customHeight="1" x14ac:dyDescent="0.2">
      <c r="A184" s="440"/>
      <c r="B184" s="440"/>
      <c r="C184" s="440"/>
      <c r="D184" s="440"/>
      <c r="E184" s="440"/>
      <c r="F184" s="440"/>
      <c r="G184" s="440"/>
      <c r="H184" s="681"/>
      <c r="I184" s="600"/>
      <c r="J184" s="682"/>
      <c r="K184" s="682"/>
      <c r="L184" s="682"/>
      <c r="M184" s="682"/>
      <c r="N184" s="683"/>
      <c r="O184" s="678"/>
      <c r="P184" s="682"/>
      <c r="Q184" s="681"/>
      <c r="R184" s="682"/>
      <c r="S184" s="681"/>
      <c r="T184" s="682"/>
      <c r="U184" s="664"/>
      <c r="V184" s="664"/>
      <c r="W184" s="664"/>
      <c r="X184" s="664"/>
      <c r="Y184" s="664"/>
    </row>
    <row r="185" spans="1:25" s="663" customFormat="1" ht="14.25" customHeight="1" x14ac:dyDescent="0.25">
      <c r="A185" s="448"/>
      <c r="B185" s="448"/>
      <c r="C185" s="448" t="s">
        <v>1097</v>
      </c>
      <c r="D185" s="448" t="s">
        <v>1098</v>
      </c>
      <c r="E185" s="448" t="s">
        <v>1099</v>
      </c>
      <c r="F185" s="448"/>
      <c r="G185" s="448"/>
      <c r="H185" s="681"/>
      <c r="I185" s="719">
        <v>45311</v>
      </c>
      <c r="J185" s="678"/>
      <c r="K185" s="678">
        <v>38.2247136456931</v>
      </c>
      <c r="L185" s="678"/>
      <c r="M185" s="678">
        <v>61.7752863543069</v>
      </c>
      <c r="N185" s="679"/>
      <c r="O185" s="678"/>
      <c r="P185" s="678">
        <v>42.579064686279274</v>
      </c>
      <c r="Q185" s="677"/>
      <c r="R185" s="678">
        <v>32.986908589802482</v>
      </c>
      <c r="S185" s="677"/>
      <c r="T185" s="678">
        <v>48.567843699587741</v>
      </c>
      <c r="U185" s="664"/>
      <c r="V185" s="664"/>
      <c r="W185" s="664"/>
      <c r="X185" s="664"/>
      <c r="Y185" s="664"/>
    </row>
    <row r="186" spans="1:25" s="663" customFormat="1" ht="14.25" customHeight="1" x14ac:dyDescent="0.2">
      <c r="A186" s="440"/>
      <c r="B186" s="440"/>
      <c r="C186" s="440"/>
      <c r="D186" s="440"/>
      <c r="E186" s="440"/>
      <c r="F186" s="440"/>
      <c r="G186" s="440"/>
      <c r="H186" s="681"/>
      <c r="I186" s="600"/>
      <c r="J186" s="682"/>
      <c r="K186" s="682"/>
      <c r="L186" s="682"/>
      <c r="M186" s="682"/>
      <c r="N186" s="683"/>
      <c r="O186" s="682"/>
      <c r="P186" s="682"/>
      <c r="Q186" s="681"/>
      <c r="R186" s="682"/>
      <c r="S186" s="681"/>
      <c r="T186" s="682"/>
      <c r="U186" s="664"/>
      <c r="V186" s="664"/>
      <c r="W186" s="664"/>
      <c r="X186" s="664"/>
      <c r="Y186" s="664"/>
    </row>
    <row r="187" spans="1:25" s="663" customFormat="1" ht="14.25" customHeight="1" x14ac:dyDescent="0.2">
      <c r="A187" s="440"/>
      <c r="B187" s="440"/>
      <c r="C187" s="440" t="s">
        <v>1101</v>
      </c>
      <c r="D187" s="440" t="s">
        <v>1102</v>
      </c>
      <c r="E187" s="440" t="s">
        <v>1099</v>
      </c>
      <c r="F187" s="440"/>
      <c r="G187" s="440"/>
      <c r="H187" s="681"/>
      <c r="I187" s="600">
        <v>45311</v>
      </c>
      <c r="J187" s="682"/>
      <c r="K187" s="682">
        <v>38.2247136456931</v>
      </c>
      <c r="L187" s="682"/>
      <c r="M187" s="682">
        <v>61.7752863543069</v>
      </c>
      <c r="N187" s="683"/>
      <c r="O187" s="682"/>
      <c r="P187" s="682">
        <v>42.579064686279274</v>
      </c>
      <c r="Q187" s="681"/>
      <c r="R187" s="682">
        <v>32.986908589802482</v>
      </c>
      <c r="S187" s="681"/>
      <c r="T187" s="682">
        <v>48.567843699587741</v>
      </c>
      <c r="U187" s="664"/>
      <c r="V187" s="664"/>
      <c r="W187" s="664"/>
      <c r="X187" s="664"/>
      <c r="Y187" s="664"/>
    </row>
    <row r="188" spans="1:25" s="663" customFormat="1" ht="14.25" customHeight="1" x14ac:dyDescent="0.2">
      <c r="A188" s="440"/>
      <c r="B188" s="440"/>
      <c r="C188" s="440" t="s">
        <v>1103</v>
      </c>
      <c r="D188" s="440" t="s">
        <v>1104</v>
      </c>
      <c r="E188" s="440"/>
      <c r="F188" s="440" t="s">
        <v>1105</v>
      </c>
      <c r="G188" s="440"/>
      <c r="H188" s="681"/>
      <c r="I188" s="600">
        <v>1456</v>
      </c>
      <c r="J188" s="682"/>
      <c r="K188" s="682">
        <v>30.357142857142854</v>
      </c>
      <c r="L188" s="682"/>
      <c r="M188" s="682">
        <v>69.642857142857139</v>
      </c>
      <c r="N188" s="683"/>
      <c r="O188" s="682"/>
      <c r="P188" s="682">
        <v>47.802197802197803</v>
      </c>
      <c r="Q188" s="681"/>
      <c r="R188" s="682">
        <v>35.875216637781634</v>
      </c>
      <c r="S188" s="681"/>
      <c r="T188" s="682">
        <v>55.631399317406135</v>
      </c>
      <c r="U188" s="664"/>
      <c r="V188" s="664"/>
      <c r="W188" s="664"/>
      <c r="X188" s="664"/>
      <c r="Y188" s="664"/>
    </row>
    <row r="189" spans="1:25" s="663" customFormat="1" ht="14.25" customHeight="1" x14ac:dyDescent="0.2">
      <c r="A189" s="440"/>
      <c r="B189" s="440"/>
      <c r="C189" s="440" t="s">
        <v>1107</v>
      </c>
      <c r="D189" s="440" t="s">
        <v>1108</v>
      </c>
      <c r="E189" s="440"/>
      <c r="F189" s="440" t="s">
        <v>1109</v>
      </c>
      <c r="G189" s="440"/>
      <c r="H189" s="681"/>
      <c r="I189" s="600">
        <v>1582</v>
      </c>
      <c r="J189" s="682"/>
      <c r="K189" s="682">
        <v>36.283185840707965</v>
      </c>
      <c r="L189" s="682"/>
      <c r="M189" s="682">
        <v>63.716814159292035</v>
      </c>
      <c r="N189" s="683"/>
      <c r="O189" s="682"/>
      <c r="P189" s="682">
        <v>42.920353982300888</v>
      </c>
      <c r="Q189" s="681"/>
      <c r="R189" s="682">
        <v>37.583892617449663</v>
      </c>
      <c r="S189" s="681"/>
      <c r="T189" s="682">
        <v>46.146044624746452</v>
      </c>
      <c r="U189" s="664"/>
      <c r="V189" s="664"/>
      <c r="W189" s="664"/>
      <c r="X189" s="664"/>
      <c r="Y189" s="664"/>
    </row>
    <row r="190" spans="1:25" s="663" customFormat="1" ht="14.25" customHeight="1" x14ac:dyDescent="0.2">
      <c r="A190" s="440"/>
      <c r="B190" s="440"/>
      <c r="C190" s="440" t="s">
        <v>1111</v>
      </c>
      <c r="D190" s="440" t="s">
        <v>1112</v>
      </c>
      <c r="E190" s="440"/>
      <c r="F190" s="440" t="s">
        <v>1113</v>
      </c>
      <c r="G190" s="440"/>
      <c r="H190" s="681"/>
      <c r="I190" s="600">
        <v>1049</v>
      </c>
      <c r="J190" s="682"/>
      <c r="K190" s="682">
        <v>42.23069590085796</v>
      </c>
      <c r="L190" s="682"/>
      <c r="M190" s="682">
        <v>57.76930409914204</v>
      </c>
      <c r="N190" s="683"/>
      <c r="O190" s="682"/>
      <c r="P190" s="682">
        <v>40.610104861773117</v>
      </c>
      <c r="Q190" s="681"/>
      <c r="R190" s="682">
        <v>29.899497487437188</v>
      </c>
      <c r="S190" s="681"/>
      <c r="T190" s="682">
        <v>47.158218125960062</v>
      </c>
      <c r="U190" s="664"/>
      <c r="V190" s="664"/>
      <c r="W190" s="664"/>
      <c r="X190" s="664"/>
      <c r="Y190" s="664"/>
    </row>
    <row r="191" spans="1:25" s="663" customFormat="1" ht="14.25" customHeight="1" x14ac:dyDescent="0.2">
      <c r="A191" s="440"/>
      <c r="B191" s="440"/>
      <c r="C191" s="440" t="s">
        <v>1115</v>
      </c>
      <c r="D191" s="440" t="s">
        <v>1116</v>
      </c>
      <c r="E191" s="440"/>
      <c r="F191" s="440" t="s">
        <v>1117</v>
      </c>
      <c r="G191" s="440"/>
      <c r="H191" s="681"/>
      <c r="I191" s="600">
        <v>1674</v>
      </c>
      <c r="J191" s="682"/>
      <c r="K191" s="682">
        <v>45.997610513739545</v>
      </c>
      <c r="L191" s="682"/>
      <c r="M191" s="682">
        <v>54.002389486260448</v>
      </c>
      <c r="N191" s="683"/>
      <c r="O191" s="682"/>
      <c r="P191" s="682">
        <v>44.265232974910397</v>
      </c>
      <c r="Q191" s="681"/>
      <c r="R191" s="682">
        <v>32.986111111111107</v>
      </c>
      <c r="S191" s="681"/>
      <c r="T191" s="682">
        <v>50.182149362477233</v>
      </c>
      <c r="U191" s="664"/>
      <c r="V191" s="664"/>
      <c r="W191" s="664"/>
      <c r="X191" s="664"/>
      <c r="Y191" s="664"/>
    </row>
    <row r="192" spans="1:25" s="663" customFormat="1" ht="14.25" customHeight="1" x14ac:dyDescent="0.2">
      <c r="A192" s="440"/>
      <c r="B192" s="440"/>
      <c r="C192" s="440" t="s">
        <v>1119</v>
      </c>
      <c r="D192" s="440" t="s">
        <v>1120</v>
      </c>
      <c r="E192" s="440"/>
      <c r="F192" s="440" t="s">
        <v>1121</v>
      </c>
      <c r="G192" s="440"/>
      <c r="H192" s="681"/>
      <c r="I192" s="600">
        <v>1624</v>
      </c>
      <c r="J192" s="682"/>
      <c r="K192" s="682">
        <v>37.192118226600982</v>
      </c>
      <c r="L192" s="682"/>
      <c r="M192" s="682">
        <v>62.807881773399011</v>
      </c>
      <c r="N192" s="683"/>
      <c r="O192" s="682"/>
      <c r="P192" s="682">
        <v>45.258620689655174</v>
      </c>
      <c r="Q192" s="681"/>
      <c r="R192" s="682">
        <v>34.726688102893895</v>
      </c>
      <c r="S192" s="681"/>
      <c r="T192" s="682">
        <v>51.796407185628745</v>
      </c>
      <c r="U192" s="664"/>
      <c r="V192" s="664"/>
      <c r="W192" s="664"/>
      <c r="X192" s="664"/>
      <c r="Y192" s="664"/>
    </row>
    <row r="193" spans="1:25" s="663" customFormat="1" ht="14.25" customHeight="1" x14ac:dyDescent="0.2">
      <c r="A193" s="440"/>
      <c r="B193" s="440"/>
      <c r="C193" s="440" t="s">
        <v>1123</v>
      </c>
      <c r="D193" s="440" t="s">
        <v>1124</v>
      </c>
      <c r="E193" s="440"/>
      <c r="F193" s="440" t="s">
        <v>1125</v>
      </c>
      <c r="G193" s="440"/>
      <c r="H193" s="681"/>
      <c r="I193" s="600">
        <v>1586</v>
      </c>
      <c r="J193" s="682"/>
      <c r="K193" s="682">
        <v>34.867591424968474</v>
      </c>
      <c r="L193" s="682"/>
      <c r="M193" s="682">
        <v>65.132408575031533</v>
      </c>
      <c r="N193" s="683"/>
      <c r="O193" s="682"/>
      <c r="P193" s="682">
        <v>40.226986128625477</v>
      </c>
      <c r="Q193" s="681"/>
      <c r="R193" s="682">
        <v>32.227488151658768</v>
      </c>
      <c r="S193" s="681"/>
      <c r="T193" s="682">
        <v>45.540398740818468</v>
      </c>
      <c r="U193" s="664"/>
      <c r="V193" s="664"/>
      <c r="W193" s="664"/>
      <c r="X193" s="664"/>
      <c r="Y193" s="664"/>
    </row>
    <row r="194" spans="1:25" s="663" customFormat="1" ht="14.25" customHeight="1" x14ac:dyDescent="0.2">
      <c r="A194" s="440"/>
      <c r="B194" s="440"/>
      <c r="C194" s="440" t="s">
        <v>1127</v>
      </c>
      <c r="D194" s="440" t="s">
        <v>1128</v>
      </c>
      <c r="E194" s="440"/>
      <c r="F194" s="440" t="s">
        <v>1129</v>
      </c>
      <c r="G194" s="440"/>
      <c r="H194" s="681"/>
      <c r="I194" s="600">
        <v>1041</v>
      </c>
      <c r="J194" s="682"/>
      <c r="K194" s="682">
        <v>34.197886647454375</v>
      </c>
      <c r="L194" s="682"/>
      <c r="M194" s="682">
        <v>65.802113352545632</v>
      </c>
      <c r="N194" s="683"/>
      <c r="O194" s="682"/>
      <c r="P194" s="682">
        <v>43.611911623439006</v>
      </c>
      <c r="Q194" s="681"/>
      <c r="R194" s="682">
        <v>31.8</v>
      </c>
      <c r="S194" s="681"/>
      <c r="T194" s="682">
        <v>54.528650646950098</v>
      </c>
      <c r="U194" s="664"/>
      <c r="V194" s="664"/>
      <c r="W194" s="664"/>
      <c r="X194" s="664"/>
      <c r="Y194" s="664"/>
    </row>
    <row r="195" spans="1:25" s="663" customFormat="1" ht="14.25" customHeight="1" x14ac:dyDescent="0.2">
      <c r="A195" s="440"/>
      <c r="B195" s="440"/>
      <c r="C195" s="440" t="s">
        <v>1131</v>
      </c>
      <c r="D195" s="440" t="s">
        <v>1132</v>
      </c>
      <c r="E195" s="440"/>
      <c r="F195" s="440" t="s">
        <v>1133</v>
      </c>
      <c r="G195" s="440"/>
      <c r="H195" s="681"/>
      <c r="I195" s="600">
        <v>1197</v>
      </c>
      <c r="J195" s="682"/>
      <c r="K195" s="682">
        <v>36.173767752715122</v>
      </c>
      <c r="L195" s="682"/>
      <c r="M195" s="682">
        <v>63.826232247284878</v>
      </c>
      <c r="N195" s="683"/>
      <c r="O195" s="682"/>
      <c r="P195" s="682">
        <v>43.525480367585629</v>
      </c>
      <c r="Q195" s="681"/>
      <c r="R195" s="682">
        <v>35.208333333333336</v>
      </c>
      <c r="S195" s="681"/>
      <c r="T195" s="682">
        <v>49.093444909344491</v>
      </c>
      <c r="U195" s="664"/>
      <c r="V195" s="664"/>
      <c r="W195" s="664"/>
      <c r="X195" s="664"/>
      <c r="Y195" s="664"/>
    </row>
    <row r="196" spans="1:25" s="663" customFormat="1" ht="14.25" customHeight="1" x14ac:dyDescent="0.2">
      <c r="A196" s="440"/>
      <c r="B196" s="440"/>
      <c r="C196" s="440" t="s">
        <v>1135</v>
      </c>
      <c r="D196" s="440" t="s">
        <v>1136</v>
      </c>
      <c r="E196" s="440"/>
      <c r="F196" s="440" t="s">
        <v>1137</v>
      </c>
      <c r="G196" s="440"/>
      <c r="H196" s="681"/>
      <c r="I196" s="600">
        <v>1862</v>
      </c>
      <c r="J196" s="682"/>
      <c r="K196" s="682">
        <v>62.137486573576794</v>
      </c>
      <c r="L196" s="682"/>
      <c r="M196" s="682">
        <v>37.862513426423199</v>
      </c>
      <c r="N196" s="683"/>
      <c r="O196" s="682"/>
      <c r="P196" s="682">
        <v>39.795918367346935</v>
      </c>
      <c r="Q196" s="681"/>
      <c r="R196" s="682">
        <v>30.239099859353026</v>
      </c>
      <c r="S196" s="681"/>
      <c r="T196" s="682">
        <v>45.699391833188528</v>
      </c>
      <c r="U196" s="664"/>
      <c r="V196" s="664"/>
      <c r="W196" s="664"/>
      <c r="X196" s="664"/>
      <c r="Y196" s="664"/>
    </row>
    <row r="197" spans="1:25" s="663" customFormat="1" ht="14.25" customHeight="1" x14ac:dyDescent="0.2">
      <c r="A197" s="440"/>
      <c r="B197" s="440"/>
      <c r="C197" s="440" t="s">
        <v>1139</v>
      </c>
      <c r="D197" s="440" t="s">
        <v>1140</v>
      </c>
      <c r="E197" s="440"/>
      <c r="F197" s="440" t="s">
        <v>1141</v>
      </c>
      <c r="G197" s="440"/>
      <c r="H197" s="681"/>
      <c r="I197" s="600">
        <v>1650</v>
      </c>
      <c r="J197" s="682"/>
      <c r="K197" s="682">
        <v>35.393939393939391</v>
      </c>
      <c r="L197" s="682"/>
      <c r="M197" s="682">
        <v>64.606060606060609</v>
      </c>
      <c r="N197" s="683"/>
      <c r="O197" s="682"/>
      <c r="P197" s="682">
        <v>43.636363636363633</v>
      </c>
      <c r="Q197" s="681"/>
      <c r="R197" s="682">
        <v>35.016286644951137</v>
      </c>
      <c r="S197" s="681"/>
      <c r="T197" s="682">
        <v>48.745173745173744</v>
      </c>
      <c r="U197" s="664"/>
      <c r="V197" s="664"/>
      <c r="W197" s="664"/>
      <c r="X197" s="664"/>
      <c r="Y197" s="664"/>
    </row>
    <row r="198" spans="1:25" s="663" customFormat="1" ht="14.25" customHeight="1" x14ac:dyDescent="0.2">
      <c r="A198" s="440"/>
      <c r="B198" s="440"/>
      <c r="C198" s="440" t="s">
        <v>1143</v>
      </c>
      <c r="D198" s="440" t="s">
        <v>1144</v>
      </c>
      <c r="E198" s="440"/>
      <c r="F198" s="440" t="s">
        <v>1145</v>
      </c>
      <c r="G198" s="440"/>
      <c r="H198" s="681"/>
      <c r="I198" s="600">
        <v>1530</v>
      </c>
      <c r="J198" s="682"/>
      <c r="K198" s="682">
        <v>40.065359477124183</v>
      </c>
      <c r="L198" s="682"/>
      <c r="M198" s="682">
        <v>59.934640522875817</v>
      </c>
      <c r="N198" s="683"/>
      <c r="O198" s="682"/>
      <c r="P198" s="682">
        <v>36.601307189542482</v>
      </c>
      <c r="Q198" s="681"/>
      <c r="R198" s="682">
        <v>28.921568627450984</v>
      </c>
      <c r="S198" s="681"/>
      <c r="T198" s="682">
        <v>41.721132897603482</v>
      </c>
      <c r="U198" s="664"/>
      <c r="V198" s="664"/>
      <c r="W198" s="664"/>
      <c r="X198" s="664"/>
      <c r="Y198" s="664"/>
    </row>
    <row r="199" spans="1:25" s="663" customFormat="1" ht="14.25" customHeight="1" x14ac:dyDescent="0.2">
      <c r="A199" s="440"/>
      <c r="B199" s="440"/>
      <c r="C199" s="440" t="s">
        <v>1147</v>
      </c>
      <c r="D199" s="440" t="s">
        <v>1148</v>
      </c>
      <c r="E199" s="440"/>
      <c r="F199" s="440" t="s">
        <v>1149</v>
      </c>
      <c r="G199" s="440"/>
      <c r="H199" s="681"/>
      <c r="I199" s="600">
        <v>1569</v>
      </c>
      <c r="J199" s="682"/>
      <c r="K199" s="682">
        <v>35.882727852135119</v>
      </c>
      <c r="L199" s="682"/>
      <c r="M199" s="682">
        <v>64.117272147864881</v>
      </c>
      <c r="N199" s="683"/>
      <c r="O199" s="682"/>
      <c r="P199" s="682">
        <v>44.295729764181004</v>
      </c>
      <c r="Q199" s="681"/>
      <c r="R199" s="682">
        <v>31.818181818181817</v>
      </c>
      <c r="S199" s="681"/>
      <c r="T199" s="682">
        <v>52.846401718582172</v>
      </c>
      <c r="U199" s="664"/>
      <c r="V199" s="664"/>
      <c r="W199" s="664"/>
      <c r="X199" s="664"/>
      <c r="Y199" s="664"/>
    </row>
    <row r="200" spans="1:25" s="663" customFormat="1" ht="14.25" customHeight="1" x14ac:dyDescent="0.25">
      <c r="A200" s="440"/>
      <c r="B200" s="440"/>
      <c r="C200" s="440" t="s">
        <v>1151</v>
      </c>
      <c r="D200" s="440" t="s">
        <v>1152</v>
      </c>
      <c r="E200" s="440"/>
      <c r="F200" s="440" t="s">
        <v>1153</v>
      </c>
      <c r="G200" s="440"/>
      <c r="H200" s="677"/>
      <c r="I200" s="600">
        <v>1988</v>
      </c>
      <c r="J200" s="682"/>
      <c r="K200" s="682">
        <v>39.336016096579478</v>
      </c>
      <c r="L200" s="682"/>
      <c r="M200" s="682">
        <v>60.663983903420529</v>
      </c>
      <c r="N200" s="683"/>
      <c r="O200" s="682"/>
      <c r="P200" s="682">
        <v>43.712273641851105</v>
      </c>
      <c r="Q200" s="681"/>
      <c r="R200" s="682">
        <v>35.963581183611531</v>
      </c>
      <c r="S200" s="681"/>
      <c r="T200" s="682">
        <v>47.554552294958611</v>
      </c>
      <c r="U200" s="664"/>
      <c r="V200" s="664"/>
      <c r="W200" s="664"/>
      <c r="X200" s="664"/>
      <c r="Y200" s="664"/>
    </row>
    <row r="201" spans="1:25" s="663" customFormat="1" ht="14.25" customHeight="1" x14ac:dyDescent="0.2">
      <c r="A201" s="440"/>
      <c r="B201" s="440"/>
      <c r="C201" s="440" t="s">
        <v>1155</v>
      </c>
      <c r="D201" s="440" t="s">
        <v>1156</v>
      </c>
      <c r="E201" s="440"/>
      <c r="F201" s="440" t="s">
        <v>1157</v>
      </c>
      <c r="G201" s="440"/>
      <c r="H201" s="681"/>
      <c r="I201" s="600">
        <v>737</v>
      </c>
      <c r="J201" s="682"/>
      <c r="K201" s="682">
        <v>50.881953867028493</v>
      </c>
      <c r="L201" s="682"/>
      <c r="M201" s="682">
        <v>49.118046132971507</v>
      </c>
      <c r="N201" s="683"/>
      <c r="O201" s="682"/>
      <c r="P201" s="682">
        <v>40.16282225237449</v>
      </c>
      <c r="Q201" s="681"/>
      <c r="R201" s="682">
        <v>32.489451476793249</v>
      </c>
      <c r="S201" s="681"/>
      <c r="T201" s="682">
        <v>43.8</v>
      </c>
      <c r="U201" s="664"/>
      <c r="V201" s="664"/>
      <c r="W201" s="664"/>
      <c r="X201" s="664"/>
      <c r="Y201" s="664"/>
    </row>
    <row r="202" spans="1:25" s="663" customFormat="1" ht="14.25" customHeight="1" x14ac:dyDescent="0.2">
      <c r="A202" s="440"/>
      <c r="B202" s="440"/>
      <c r="C202" s="440" t="s">
        <v>1159</v>
      </c>
      <c r="D202" s="440" t="s">
        <v>1160</v>
      </c>
      <c r="E202" s="440"/>
      <c r="F202" s="440" t="s">
        <v>1161</v>
      </c>
      <c r="G202" s="440"/>
      <c r="H202" s="681"/>
      <c r="I202" s="600">
        <v>1977</v>
      </c>
      <c r="J202" s="682"/>
      <c r="K202" s="682">
        <v>36.722306525037936</v>
      </c>
      <c r="L202" s="682"/>
      <c r="M202" s="682">
        <v>63.277693474962064</v>
      </c>
      <c r="N202" s="683"/>
      <c r="O202" s="682"/>
      <c r="P202" s="682">
        <v>40.61709661102681</v>
      </c>
      <c r="Q202" s="681"/>
      <c r="R202" s="682">
        <v>33.520336605890606</v>
      </c>
      <c r="S202" s="681"/>
      <c r="T202" s="682">
        <v>44.620253164556964</v>
      </c>
      <c r="U202" s="664"/>
      <c r="V202" s="664"/>
      <c r="W202" s="664"/>
      <c r="X202" s="664"/>
      <c r="Y202" s="664"/>
    </row>
    <row r="203" spans="1:25" s="663" customFormat="1" ht="14.25" customHeight="1" x14ac:dyDescent="0.2">
      <c r="A203" s="440"/>
      <c r="B203" s="440"/>
      <c r="C203" s="440" t="s">
        <v>1163</v>
      </c>
      <c r="D203" s="440" t="s">
        <v>1164</v>
      </c>
      <c r="E203" s="440"/>
      <c r="F203" s="440" t="s">
        <v>1165</v>
      </c>
      <c r="G203" s="440"/>
      <c r="H203" s="681"/>
      <c r="I203" s="600">
        <v>1017</v>
      </c>
      <c r="J203" s="682"/>
      <c r="K203" s="682">
        <v>35.889872173058009</v>
      </c>
      <c r="L203" s="682"/>
      <c r="M203" s="682">
        <v>64.110127826941991</v>
      </c>
      <c r="N203" s="683"/>
      <c r="O203" s="682"/>
      <c r="P203" s="682">
        <v>41.297935103244839</v>
      </c>
      <c r="Q203" s="681"/>
      <c r="R203" s="682">
        <v>31.299734748010611</v>
      </c>
      <c r="S203" s="681"/>
      <c r="T203" s="682">
        <v>47.1875</v>
      </c>
      <c r="U203" s="664"/>
      <c r="V203" s="664"/>
      <c r="W203" s="664"/>
      <c r="X203" s="664"/>
      <c r="Y203" s="664"/>
    </row>
    <row r="204" spans="1:25" s="663" customFormat="1" ht="14.25" customHeight="1" x14ac:dyDescent="0.2">
      <c r="A204" s="440"/>
      <c r="B204" s="440"/>
      <c r="C204" s="440" t="s">
        <v>1167</v>
      </c>
      <c r="D204" s="440" t="s">
        <v>1168</v>
      </c>
      <c r="E204" s="440"/>
      <c r="F204" s="440" t="s">
        <v>1169</v>
      </c>
      <c r="G204" s="440"/>
      <c r="H204" s="681"/>
      <c r="I204" s="600">
        <v>1234</v>
      </c>
      <c r="J204" s="682"/>
      <c r="K204" s="682">
        <v>40.761750405186383</v>
      </c>
      <c r="L204" s="682"/>
      <c r="M204" s="682">
        <v>59.238249594813617</v>
      </c>
      <c r="N204" s="683"/>
      <c r="O204" s="682"/>
      <c r="P204" s="682">
        <v>42.949756888168558</v>
      </c>
      <c r="Q204" s="681"/>
      <c r="R204" s="682">
        <v>35.714285714285715</v>
      </c>
      <c r="S204" s="681"/>
      <c r="T204" s="682">
        <v>46.875</v>
      </c>
      <c r="U204" s="664"/>
      <c r="V204" s="664"/>
      <c r="W204" s="664"/>
      <c r="X204" s="664"/>
      <c r="Y204" s="664"/>
    </row>
    <row r="205" spans="1:25" s="663" customFormat="1" ht="14.25" customHeight="1" x14ac:dyDescent="0.2">
      <c r="A205" s="440"/>
      <c r="B205" s="440"/>
      <c r="C205" s="440" t="s">
        <v>1171</v>
      </c>
      <c r="D205" s="440" t="s">
        <v>1172</v>
      </c>
      <c r="E205" s="440"/>
      <c r="F205" s="440" t="s">
        <v>1173</v>
      </c>
      <c r="G205" s="440"/>
      <c r="H205" s="681"/>
      <c r="I205" s="600">
        <v>1457</v>
      </c>
      <c r="J205" s="682"/>
      <c r="K205" s="682">
        <v>38.435140700068629</v>
      </c>
      <c r="L205" s="682"/>
      <c r="M205" s="682">
        <v>61.564859299931364</v>
      </c>
      <c r="N205" s="683"/>
      <c r="O205" s="682"/>
      <c r="P205" s="682">
        <v>42.827728208647912</v>
      </c>
      <c r="Q205" s="681"/>
      <c r="R205" s="682">
        <v>33.387888707037646</v>
      </c>
      <c r="S205" s="681"/>
      <c r="T205" s="682">
        <v>49.645390070921984</v>
      </c>
      <c r="U205" s="664"/>
      <c r="V205" s="664"/>
      <c r="W205" s="664"/>
      <c r="X205" s="664"/>
      <c r="Y205" s="664"/>
    </row>
    <row r="206" spans="1:25" s="663" customFormat="1" ht="14.25" customHeight="1" x14ac:dyDescent="0.2">
      <c r="A206" s="440"/>
      <c r="B206" s="440"/>
      <c r="C206" s="440" t="s">
        <v>1175</v>
      </c>
      <c r="D206" s="440" t="s">
        <v>1176</v>
      </c>
      <c r="E206" s="440"/>
      <c r="F206" s="440" t="s">
        <v>1177</v>
      </c>
      <c r="G206" s="440"/>
      <c r="H206" s="681"/>
      <c r="I206" s="600">
        <v>1598</v>
      </c>
      <c r="J206" s="682"/>
      <c r="K206" s="682">
        <v>35.982478097622028</v>
      </c>
      <c r="L206" s="682"/>
      <c r="M206" s="682">
        <v>64.017521902377979</v>
      </c>
      <c r="N206" s="683"/>
      <c r="O206" s="682"/>
      <c r="P206" s="682">
        <v>35.669586983729658</v>
      </c>
      <c r="Q206" s="681"/>
      <c r="R206" s="682">
        <v>29.917355371900829</v>
      </c>
      <c r="S206" s="681"/>
      <c r="T206" s="682">
        <v>39.174219536757299</v>
      </c>
      <c r="U206" s="664"/>
      <c r="V206" s="664"/>
      <c r="W206" s="664"/>
      <c r="X206" s="664"/>
      <c r="Y206" s="664"/>
    </row>
    <row r="207" spans="1:25" s="687" customFormat="1" ht="14.25" customHeight="1" x14ac:dyDescent="0.2">
      <c r="A207" s="595"/>
      <c r="B207" s="595"/>
      <c r="C207" s="595" t="s">
        <v>1179</v>
      </c>
      <c r="D207" s="595" t="s">
        <v>1180</v>
      </c>
      <c r="E207" s="595"/>
      <c r="F207" s="595" t="s">
        <v>1181</v>
      </c>
      <c r="G207" s="595"/>
      <c r="H207" s="685"/>
      <c r="I207" s="600">
        <v>1013</v>
      </c>
      <c r="J207" s="682"/>
      <c r="K207" s="682">
        <v>58.045409674234946</v>
      </c>
      <c r="L207" s="682"/>
      <c r="M207" s="682">
        <v>41.954590325765054</v>
      </c>
      <c r="N207" s="683"/>
      <c r="O207" s="682"/>
      <c r="P207" s="682">
        <v>39.289239881539977</v>
      </c>
      <c r="Q207" s="685"/>
      <c r="R207" s="682">
        <v>30.33033033033033</v>
      </c>
      <c r="S207" s="685"/>
      <c r="T207" s="682">
        <v>43.676470588235297</v>
      </c>
      <c r="U207" s="686"/>
      <c r="V207" s="686"/>
      <c r="W207" s="686"/>
      <c r="X207" s="686"/>
      <c r="Y207" s="686"/>
    </row>
    <row r="208" spans="1:25" s="663" customFormat="1" ht="14.25" customHeight="1" x14ac:dyDescent="0.2">
      <c r="A208" s="440"/>
      <c r="B208" s="440"/>
      <c r="C208" s="440" t="s">
        <v>1184</v>
      </c>
      <c r="D208" s="440" t="s">
        <v>1185</v>
      </c>
      <c r="E208" s="440"/>
      <c r="F208" s="440" t="s">
        <v>1186</v>
      </c>
      <c r="G208" s="440"/>
      <c r="H208" s="681"/>
      <c r="I208" s="600">
        <v>987</v>
      </c>
      <c r="J208" s="682"/>
      <c r="K208" s="682">
        <v>36.068895643363732</v>
      </c>
      <c r="L208" s="682"/>
      <c r="M208" s="682">
        <v>63.931104356636268</v>
      </c>
      <c r="N208" s="683"/>
      <c r="O208" s="682"/>
      <c r="P208" s="682">
        <v>45.69402228976697</v>
      </c>
      <c r="Q208" s="681"/>
      <c r="R208" s="682">
        <v>33.181818181818187</v>
      </c>
      <c r="S208" s="681"/>
      <c r="T208" s="682">
        <v>55.758683729433265</v>
      </c>
      <c r="U208" s="664"/>
      <c r="V208" s="664"/>
      <c r="W208" s="664"/>
      <c r="X208" s="664"/>
      <c r="Y208" s="664"/>
    </row>
    <row r="209" spans="1:27" s="663" customFormat="1" ht="14.25" customHeight="1" x14ac:dyDescent="0.2">
      <c r="A209" s="440"/>
      <c r="B209" s="440"/>
      <c r="C209" s="440" t="s">
        <v>1188</v>
      </c>
      <c r="D209" s="440" t="s">
        <v>1189</v>
      </c>
      <c r="E209" s="440"/>
      <c r="F209" s="440" t="s">
        <v>1190</v>
      </c>
      <c r="G209" s="440"/>
      <c r="H209" s="681"/>
      <c r="I209" s="600">
        <v>1253</v>
      </c>
      <c r="J209" s="682"/>
      <c r="K209" s="682">
        <v>35.434956105347162</v>
      </c>
      <c r="L209" s="682"/>
      <c r="M209" s="682">
        <v>64.565043894652831</v>
      </c>
      <c r="N209" s="683"/>
      <c r="O209" s="682"/>
      <c r="P209" s="682">
        <v>43.974461292897047</v>
      </c>
      <c r="Q209" s="681"/>
      <c r="R209" s="682">
        <v>31.329690346083787</v>
      </c>
      <c r="S209" s="681"/>
      <c r="T209" s="682">
        <v>53.835227272727273</v>
      </c>
      <c r="U209" s="664"/>
      <c r="V209" s="664"/>
      <c r="W209" s="664"/>
      <c r="X209" s="664"/>
      <c r="Y209" s="664"/>
    </row>
    <row r="210" spans="1:27" s="663" customFormat="1" ht="14.25" customHeight="1" x14ac:dyDescent="0.2">
      <c r="A210" s="440"/>
      <c r="B210" s="440"/>
      <c r="C210" s="440" t="s">
        <v>1192</v>
      </c>
      <c r="D210" s="440" t="s">
        <v>1193</v>
      </c>
      <c r="E210" s="440"/>
      <c r="F210" s="440" t="s">
        <v>1194</v>
      </c>
      <c r="G210" s="440"/>
      <c r="H210" s="681"/>
      <c r="I210" s="600">
        <v>1982</v>
      </c>
      <c r="J210" s="682"/>
      <c r="K210" s="682">
        <v>32.744702320887988</v>
      </c>
      <c r="L210" s="682"/>
      <c r="M210" s="682">
        <v>67.255297679112005</v>
      </c>
      <c r="N210" s="683"/>
      <c r="O210" s="682"/>
      <c r="P210" s="682">
        <v>49.394550958627647</v>
      </c>
      <c r="Q210" s="681"/>
      <c r="R210" s="682">
        <v>35.910224438902745</v>
      </c>
      <c r="S210" s="681"/>
      <c r="T210" s="682">
        <v>58.559322033898312</v>
      </c>
      <c r="U210" s="664"/>
      <c r="V210" s="664"/>
      <c r="W210" s="664"/>
      <c r="X210" s="664"/>
      <c r="Y210" s="664"/>
    </row>
    <row r="211" spans="1:27" s="663" customFormat="1" ht="14.25" customHeight="1" x14ac:dyDescent="0.2">
      <c r="A211" s="440"/>
      <c r="B211" s="440"/>
      <c r="C211" s="440" t="s">
        <v>1196</v>
      </c>
      <c r="D211" s="440" t="s">
        <v>1197</v>
      </c>
      <c r="E211" s="440"/>
      <c r="F211" s="440" t="s">
        <v>1198</v>
      </c>
      <c r="G211" s="440"/>
      <c r="H211" s="681"/>
      <c r="I211" s="600">
        <v>1662</v>
      </c>
      <c r="J211" s="682"/>
      <c r="K211" s="682">
        <v>34.837545126353788</v>
      </c>
      <c r="L211" s="682"/>
      <c r="M211" s="682">
        <v>65.162454873646212</v>
      </c>
      <c r="N211" s="683"/>
      <c r="O211" s="682"/>
      <c r="P211" s="682">
        <v>44.103489771359804</v>
      </c>
      <c r="Q211" s="681"/>
      <c r="R211" s="682">
        <v>35.640648011782034</v>
      </c>
      <c r="S211" s="681"/>
      <c r="T211" s="682">
        <v>49.94913530010173</v>
      </c>
      <c r="U211" s="664"/>
      <c r="V211" s="664"/>
      <c r="W211" s="664"/>
      <c r="X211" s="664"/>
      <c r="Y211" s="664"/>
    </row>
    <row r="212" spans="1:27" s="663" customFormat="1" ht="14.25" customHeight="1" x14ac:dyDescent="0.2">
      <c r="A212" s="440"/>
      <c r="B212" s="440"/>
      <c r="C212" s="440" t="s">
        <v>1200</v>
      </c>
      <c r="D212" s="440" t="s">
        <v>1201</v>
      </c>
      <c r="E212" s="440"/>
      <c r="F212" s="440" t="s">
        <v>1202</v>
      </c>
      <c r="G212" s="440"/>
      <c r="H212" s="681"/>
      <c r="I212" s="600">
        <v>697</v>
      </c>
      <c r="J212" s="682"/>
      <c r="K212" s="682">
        <v>32.424677187948348</v>
      </c>
      <c r="L212" s="682"/>
      <c r="M212" s="682">
        <v>67.575322812051652</v>
      </c>
      <c r="N212" s="683"/>
      <c r="O212" s="682"/>
      <c r="P212" s="682">
        <v>35.150645624103298</v>
      </c>
      <c r="Q212" s="681"/>
      <c r="R212" s="682">
        <v>23.809523809523807</v>
      </c>
      <c r="S212" s="681"/>
      <c r="T212" s="682">
        <v>44.502617801047123</v>
      </c>
      <c r="U212" s="664"/>
      <c r="V212" s="664"/>
      <c r="W212" s="664"/>
      <c r="X212" s="664"/>
      <c r="Y212" s="664"/>
    </row>
    <row r="213" spans="1:27" s="660" customFormat="1" ht="14.25" customHeight="1" x14ac:dyDescent="0.25">
      <c r="A213" s="440"/>
      <c r="B213" s="440"/>
      <c r="C213" s="440" t="s">
        <v>1204</v>
      </c>
      <c r="D213" s="440" t="s">
        <v>1205</v>
      </c>
      <c r="E213" s="440"/>
      <c r="F213" s="440" t="s">
        <v>1206</v>
      </c>
      <c r="G213" s="440"/>
      <c r="H213" s="681"/>
      <c r="I213" s="600">
        <v>2066</v>
      </c>
      <c r="J213" s="682"/>
      <c r="K213" s="682">
        <v>34.946757018393029</v>
      </c>
      <c r="L213" s="682"/>
      <c r="M213" s="682">
        <v>65.053242981606971</v>
      </c>
      <c r="N213" s="683"/>
      <c r="O213" s="682"/>
      <c r="P213" s="682">
        <v>43.514036786060018</v>
      </c>
      <c r="Q213" s="681"/>
      <c r="R213" s="682">
        <v>32.862644415917842</v>
      </c>
      <c r="S213" s="681"/>
      <c r="T213" s="682">
        <v>49.961149961149957</v>
      </c>
      <c r="U213" s="662"/>
      <c r="V213" s="662"/>
      <c r="W213" s="662"/>
      <c r="X213" s="662"/>
      <c r="Y213" s="662"/>
    </row>
    <row r="214" spans="1:27" s="663" customFormat="1" ht="14.25" customHeight="1" x14ac:dyDescent="0.2">
      <c r="A214" s="440"/>
      <c r="B214" s="440"/>
      <c r="C214" s="440" t="s">
        <v>1208</v>
      </c>
      <c r="D214" s="440" t="s">
        <v>1209</v>
      </c>
      <c r="E214" s="440"/>
      <c r="F214" s="440" t="s">
        <v>1210</v>
      </c>
      <c r="G214" s="440"/>
      <c r="H214" s="681"/>
      <c r="I214" s="600">
        <v>1893</v>
      </c>
      <c r="J214" s="682"/>
      <c r="K214" s="682">
        <v>33.703116745905973</v>
      </c>
      <c r="L214" s="682"/>
      <c r="M214" s="682">
        <v>66.296883254094027</v>
      </c>
      <c r="N214" s="683"/>
      <c r="O214" s="682"/>
      <c r="P214" s="682">
        <v>46.645536185948231</v>
      </c>
      <c r="Q214" s="681"/>
      <c r="R214" s="682">
        <v>36.927223719676547</v>
      </c>
      <c r="S214" s="681"/>
      <c r="T214" s="682">
        <v>52.910512597741096</v>
      </c>
      <c r="U214" s="664"/>
      <c r="V214" s="664"/>
      <c r="W214" s="664"/>
      <c r="X214" s="664"/>
      <c r="Y214" s="664"/>
    </row>
    <row r="215" spans="1:27" s="663" customFormat="1" ht="14.25" customHeight="1" x14ac:dyDescent="0.2">
      <c r="A215" s="440"/>
      <c r="B215" s="440"/>
      <c r="C215" s="440" t="s">
        <v>1212</v>
      </c>
      <c r="D215" s="440" t="s">
        <v>1213</v>
      </c>
      <c r="E215" s="440"/>
      <c r="F215" s="440" t="s">
        <v>1214</v>
      </c>
      <c r="G215" s="440"/>
      <c r="H215" s="681"/>
      <c r="I215" s="600">
        <v>936</v>
      </c>
      <c r="J215" s="682"/>
      <c r="K215" s="682">
        <v>34.188034188034187</v>
      </c>
      <c r="L215" s="682"/>
      <c r="M215" s="682">
        <v>65.811965811965806</v>
      </c>
      <c r="N215" s="683"/>
      <c r="O215" s="682"/>
      <c r="P215" s="682">
        <v>38.782051282051285</v>
      </c>
      <c r="Q215" s="681"/>
      <c r="R215" s="682">
        <v>31.03448275862069</v>
      </c>
      <c r="S215" s="681"/>
      <c r="T215" s="682">
        <v>43.367346938775512</v>
      </c>
      <c r="U215" s="664"/>
      <c r="V215" s="664"/>
      <c r="W215" s="664"/>
      <c r="X215" s="664"/>
      <c r="Y215" s="664"/>
    </row>
    <row r="216" spans="1:27" s="663" customFormat="1" ht="14.25" customHeight="1" x14ac:dyDescent="0.2">
      <c r="A216" s="440"/>
      <c r="B216" s="440"/>
      <c r="C216" s="440" t="s">
        <v>1216</v>
      </c>
      <c r="D216" s="440" t="s">
        <v>1217</v>
      </c>
      <c r="E216" s="440"/>
      <c r="F216" s="440" t="s">
        <v>1218</v>
      </c>
      <c r="G216" s="440"/>
      <c r="H216" s="681"/>
      <c r="I216" s="600">
        <v>571</v>
      </c>
      <c r="J216" s="682"/>
      <c r="K216" s="682">
        <v>51.138353765323998</v>
      </c>
      <c r="L216" s="682"/>
      <c r="M216" s="682">
        <v>48.861646234676009</v>
      </c>
      <c r="N216" s="683"/>
      <c r="O216" s="682"/>
      <c r="P216" s="682">
        <v>33.800350262697023</v>
      </c>
      <c r="Q216" s="681"/>
      <c r="R216" s="682">
        <v>27.358490566037734</v>
      </c>
      <c r="S216" s="681"/>
      <c r="T216" s="682">
        <v>37.604456824512532</v>
      </c>
      <c r="U216" s="664"/>
      <c r="V216" s="664"/>
      <c r="W216" s="664"/>
      <c r="X216" s="664"/>
      <c r="Y216" s="664"/>
    </row>
    <row r="217" spans="1:27" s="663" customFormat="1" ht="14.25" customHeight="1" x14ac:dyDescent="0.2">
      <c r="A217" s="440"/>
      <c r="B217" s="440"/>
      <c r="C217" s="440" t="s">
        <v>1220</v>
      </c>
      <c r="D217" s="440" t="s">
        <v>1221</v>
      </c>
      <c r="E217" s="440"/>
      <c r="F217" s="440" t="s">
        <v>1222</v>
      </c>
      <c r="G217" s="440"/>
      <c r="H217" s="681"/>
      <c r="I217" s="600">
        <v>2144</v>
      </c>
      <c r="J217" s="682"/>
      <c r="K217" s="682">
        <v>34.328358208955223</v>
      </c>
      <c r="L217" s="682"/>
      <c r="M217" s="682">
        <v>65.671641791044777</v>
      </c>
      <c r="N217" s="683"/>
      <c r="O217" s="682"/>
      <c r="P217" s="682">
        <v>46.361940298507463</v>
      </c>
      <c r="Q217" s="681"/>
      <c r="R217" s="682">
        <v>33.207070707070706</v>
      </c>
      <c r="S217" s="681"/>
      <c r="T217" s="682">
        <v>54.068047337278102</v>
      </c>
      <c r="U217" s="664"/>
      <c r="V217" s="664"/>
      <c r="W217" s="664"/>
      <c r="X217" s="664"/>
      <c r="Y217" s="664"/>
    </row>
    <row r="218" spans="1:27" s="663" customFormat="1" ht="14.25" customHeight="1" x14ac:dyDescent="0.2">
      <c r="A218" s="440"/>
      <c r="B218" s="440"/>
      <c r="C218" s="440" t="s">
        <v>1224</v>
      </c>
      <c r="D218" s="440" t="s">
        <v>1225</v>
      </c>
      <c r="E218" s="440"/>
      <c r="F218" s="440" t="s">
        <v>1226</v>
      </c>
      <c r="G218" s="440"/>
      <c r="H218" s="681"/>
      <c r="I218" s="600">
        <v>759</v>
      </c>
      <c r="J218" s="682"/>
      <c r="K218" s="682">
        <v>35.30961791831357</v>
      </c>
      <c r="L218" s="682"/>
      <c r="M218" s="682">
        <v>64.690382081686423</v>
      </c>
      <c r="N218" s="683"/>
      <c r="O218" s="682"/>
      <c r="P218" s="682">
        <v>39.920948616600796</v>
      </c>
      <c r="Q218" s="681"/>
      <c r="R218" s="682">
        <v>28.834355828220858</v>
      </c>
      <c r="S218" s="681"/>
      <c r="T218" s="682">
        <v>48.267898383371829</v>
      </c>
      <c r="U218" s="664"/>
      <c r="V218" s="664"/>
      <c r="W218" s="664"/>
      <c r="X218" s="664"/>
      <c r="Y218" s="664"/>
    </row>
    <row r="219" spans="1:27" s="663" customFormat="1" ht="14.25" customHeight="1" x14ac:dyDescent="0.2">
      <c r="A219" s="440"/>
      <c r="B219" s="440"/>
      <c r="C219" s="440" t="s">
        <v>1228</v>
      </c>
      <c r="D219" s="440" t="s">
        <v>1229</v>
      </c>
      <c r="E219" s="440"/>
      <c r="F219" s="440" t="s">
        <v>1230</v>
      </c>
      <c r="G219" s="440"/>
      <c r="H219" s="681"/>
      <c r="I219" s="600">
        <v>1520</v>
      </c>
      <c r="J219" s="682"/>
      <c r="K219" s="682">
        <v>34.473684210526315</v>
      </c>
      <c r="L219" s="682"/>
      <c r="M219" s="682">
        <v>65.526315789473685</v>
      </c>
      <c r="N219" s="683"/>
      <c r="O219" s="682"/>
      <c r="P219" s="682">
        <v>38.35526315789474</v>
      </c>
      <c r="Q219" s="681"/>
      <c r="R219" s="682">
        <v>31.422924901185773</v>
      </c>
      <c r="S219" s="681"/>
      <c r="T219" s="682">
        <v>41.814595660749511</v>
      </c>
      <c r="U219" s="664"/>
      <c r="V219" s="664"/>
      <c r="W219" s="664"/>
      <c r="X219" s="664"/>
      <c r="Y219" s="664"/>
    </row>
    <row r="220" spans="1:27" s="663" customFormat="1" ht="14.25" customHeight="1" x14ac:dyDescent="0.2">
      <c r="A220" s="440"/>
      <c r="B220" s="440"/>
      <c r="C220" s="440"/>
      <c r="D220" s="440"/>
      <c r="E220" s="440"/>
      <c r="F220" s="440"/>
      <c r="G220" s="440"/>
      <c r="H220" s="681"/>
      <c r="I220" s="600"/>
      <c r="J220" s="682"/>
      <c r="K220" s="682"/>
      <c r="L220" s="682"/>
      <c r="M220" s="682"/>
      <c r="N220" s="683"/>
      <c r="O220" s="682"/>
      <c r="P220" s="682"/>
      <c r="Q220" s="681"/>
      <c r="R220" s="682"/>
      <c r="S220" s="681"/>
      <c r="T220" s="682"/>
      <c r="U220" s="664"/>
      <c r="V220" s="664"/>
      <c r="W220" s="664"/>
      <c r="X220" s="664"/>
      <c r="Y220" s="664"/>
    </row>
    <row r="221" spans="1:27" s="663" customFormat="1" ht="14.25" customHeight="1" x14ac:dyDescent="0.25">
      <c r="A221" s="448"/>
      <c r="B221" s="448"/>
      <c r="C221" s="448" t="s">
        <v>1232</v>
      </c>
      <c r="D221" s="448" t="s">
        <v>1233</v>
      </c>
      <c r="E221" s="448" t="s">
        <v>1234</v>
      </c>
      <c r="F221" s="448"/>
      <c r="G221" s="448"/>
      <c r="H221" s="681"/>
      <c r="I221" s="719">
        <v>36882</v>
      </c>
      <c r="J221" s="678"/>
      <c r="K221" s="678">
        <v>37.52236863510656</v>
      </c>
      <c r="L221" s="678"/>
      <c r="M221" s="678">
        <v>62.477631364893448</v>
      </c>
      <c r="N221" s="679"/>
      <c r="O221" s="678"/>
      <c r="P221" s="678">
        <v>34.64833794262784</v>
      </c>
      <c r="Q221" s="677"/>
      <c r="R221" s="678">
        <v>25.073696145124718</v>
      </c>
      <c r="S221" s="677"/>
      <c r="T221" s="678">
        <v>43.425839309843049</v>
      </c>
      <c r="U221" s="664"/>
      <c r="V221" s="664"/>
      <c r="W221" s="664"/>
      <c r="X221" s="664"/>
      <c r="Y221" s="664"/>
    </row>
    <row r="222" spans="1:27" s="663" customFormat="1" ht="14.25" customHeight="1" x14ac:dyDescent="0.2">
      <c r="A222" s="440"/>
      <c r="B222" s="440"/>
      <c r="C222" s="440"/>
      <c r="D222" s="440"/>
      <c r="E222" s="440"/>
      <c r="F222" s="440"/>
      <c r="G222" s="440"/>
      <c r="H222" s="681"/>
      <c r="I222" s="600"/>
      <c r="J222" s="682"/>
      <c r="K222" s="682"/>
      <c r="L222" s="682"/>
      <c r="M222" s="682"/>
      <c r="N222" s="683"/>
      <c r="O222" s="682"/>
      <c r="P222" s="682"/>
      <c r="Q222" s="681"/>
      <c r="R222" s="682"/>
      <c r="S222" s="681"/>
      <c r="T222" s="682"/>
      <c r="U222" s="664"/>
      <c r="V222" s="664"/>
      <c r="W222" s="664"/>
      <c r="X222" s="664"/>
      <c r="Y222" s="664"/>
      <c r="Z222" s="664"/>
      <c r="AA222" s="664"/>
    </row>
    <row r="223" spans="1:27" s="219" customFormat="1" ht="14.25" customHeight="1" x14ac:dyDescent="0.2">
      <c r="A223" s="440"/>
      <c r="B223" s="440"/>
      <c r="C223" s="440" t="s">
        <v>1236</v>
      </c>
      <c r="D223" s="440" t="s">
        <v>1237</v>
      </c>
      <c r="E223" s="440" t="s">
        <v>1238</v>
      </c>
      <c r="F223" s="440"/>
      <c r="G223" s="440"/>
      <c r="H223" s="440"/>
      <c r="I223" s="600">
        <v>3459</v>
      </c>
      <c r="J223" s="682"/>
      <c r="K223" s="682">
        <v>45.359930615784911</v>
      </c>
      <c r="L223" s="682"/>
      <c r="M223" s="682">
        <v>54.640069384215096</v>
      </c>
      <c r="N223" s="683"/>
      <c r="O223" s="682"/>
      <c r="P223" s="682">
        <v>32.957502168256717</v>
      </c>
      <c r="Q223" s="681"/>
      <c r="R223" s="682">
        <v>23.442136498516319</v>
      </c>
      <c r="S223" s="681"/>
      <c r="T223" s="682">
        <v>41.995490417136416</v>
      </c>
    </row>
    <row r="224" spans="1:27" s="591" customFormat="1" ht="14.25" customHeight="1" x14ac:dyDescent="0.2">
      <c r="A224" s="440"/>
      <c r="B224" s="440"/>
      <c r="C224" s="440" t="s">
        <v>1240</v>
      </c>
      <c r="D224" s="440" t="s">
        <v>1241</v>
      </c>
      <c r="E224" s="440"/>
      <c r="F224" s="440" t="s">
        <v>1242</v>
      </c>
      <c r="G224" s="440"/>
      <c r="H224" s="616"/>
      <c r="I224" s="600">
        <v>405</v>
      </c>
      <c r="J224" s="682"/>
      <c r="K224" s="682">
        <v>27.901234567901234</v>
      </c>
      <c r="L224" s="682"/>
      <c r="M224" s="682">
        <v>72.098765432098759</v>
      </c>
      <c r="N224" s="683"/>
      <c r="O224" s="682"/>
      <c r="P224" s="682">
        <v>29.382716049382719</v>
      </c>
      <c r="Q224" s="681"/>
      <c r="R224" s="682">
        <v>20.175438596491226</v>
      </c>
      <c r="S224" s="681"/>
      <c r="T224" s="682">
        <v>41.242937853107343</v>
      </c>
      <c r="U224" s="668"/>
      <c r="V224" s="668"/>
      <c r="W224" s="668"/>
      <c r="X224" s="668"/>
      <c r="Y224" s="668"/>
      <c r="Z224" s="668"/>
      <c r="AA224" s="668"/>
    </row>
    <row r="225" spans="1:27" s="591" customFormat="1" ht="14.25" customHeight="1" x14ac:dyDescent="0.2">
      <c r="A225" s="440"/>
      <c r="B225" s="440"/>
      <c r="C225" s="440" t="s">
        <v>1243</v>
      </c>
      <c r="D225" s="440" t="s">
        <v>1244</v>
      </c>
      <c r="E225" s="440"/>
      <c r="F225" s="440" t="s">
        <v>1245</v>
      </c>
      <c r="G225" s="440"/>
      <c r="H225" s="616"/>
      <c r="I225" s="600">
        <v>1304</v>
      </c>
      <c r="J225" s="682"/>
      <c r="K225" s="682">
        <v>38.036809815950924</v>
      </c>
      <c r="L225" s="682"/>
      <c r="M225" s="682">
        <v>61.963190184049076</v>
      </c>
      <c r="N225" s="683"/>
      <c r="O225" s="682"/>
      <c r="P225" s="682">
        <v>33.358895705521476</v>
      </c>
      <c r="Q225" s="681"/>
      <c r="R225" s="682">
        <v>22.539682539682541</v>
      </c>
      <c r="S225" s="681"/>
      <c r="T225" s="682">
        <v>43.471810089020771</v>
      </c>
      <c r="U225" s="668"/>
      <c r="V225" s="668"/>
      <c r="W225" s="668"/>
      <c r="X225" s="668"/>
      <c r="Y225" s="668"/>
      <c r="Z225" s="668"/>
      <c r="AA225" s="668"/>
    </row>
    <row r="226" spans="1:27" s="591" customFormat="1" ht="14.25" customHeight="1" x14ac:dyDescent="0.2">
      <c r="A226" s="440"/>
      <c r="B226" s="440"/>
      <c r="C226" s="440" t="s">
        <v>1247</v>
      </c>
      <c r="D226" s="440" t="s">
        <v>1248</v>
      </c>
      <c r="E226" s="440"/>
      <c r="F226" s="440" t="s">
        <v>1249</v>
      </c>
      <c r="G226" s="440"/>
      <c r="H226" s="616"/>
      <c r="I226" s="600">
        <v>732</v>
      </c>
      <c r="J226" s="682"/>
      <c r="K226" s="682">
        <v>69.398907103825138</v>
      </c>
      <c r="L226" s="682"/>
      <c r="M226" s="682">
        <v>30.601092896174865</v>
      </c>
      <c r="N226" s="683"/>
      <c r="O226" s="682"/>
      <c r="P226" s="682">
        <v>36.885245901639344</v>
      </c>
      <c r="Q226" s="681"/>
      <c r="R226" s="682">
        <v>30.746268656716421</v>
      </c>
      <c r="S226" s="681"/>
      <c r="T226" s="682">
        <v>42.065491183879097</v>
      </c>
      <c r="U226" s="668"/>
      <c r="V226" s="668"/>
      <c r="W226" s="668"/>
      <c r="X226" s="668"/>
      <c r="Y226" s="668"/>
      <c r="Z226" s="668"/>
      <c r="AA226" s="668"/>
    </row>
    <row r="227" spans="1:27" s="591" customFormat="1" ht="14.25" customHeight="1" x14ac:dyDescent="0.2">
      <c r="A227" s="440"/>
      <c r="B227" s="440"/>
      <c r="C227" s="440" t="s">
        <v>1251</v>
      </c>
      <c r="D227" s="440" t="s">
        <v>1252</v>
      </c>
      <c r="E227" s="440"/>
      <c r="F227" s="440" t="s">
        <v>1253</v>
      </c>
      <c r="G227" s="440"/>
      <c r="H227" s="616"/>
      <c r="I227" s="600">
        <v>1018</v>
      </c>
      <c r="J227" s="682"/>
      <c r="K227" s="682">
        <v>44.400785854616899</v>
      </c>
      <c r="L227" s="682"/>
      <c r="M227" s="682">
        <v>55.599214145383101</v>
      </c>
      <c r="N227" s="683"/>
      <c r="O227" s="682"/>
      <c r="P227" s="682">
        <v>31.041257367387033</v>
      </c>
      <c r="Q227" s="681"/>
      <c r="R227" s="682">
        <v>21.138211382113823</v>
      </c>
      <c r="S227" s="681"/>
      <c r="T227" s="682">
        <v>40.304182509505701</v>
      </c>
      <c r="U227" s="668"/>
      <c r="V227" s="668"/>
      <c r="W227" s="668"/>
      <c r="X227" s="668"/>
      <c r="Y227" s="668"/>
      <c r="Z227" s="668"/>
      <c r="AA227" s="668"/>
    </row>
    <row r="228" spans="1:27" s="591" customFormat="1" ht="14.25" customHeight="1" x14ac:dyDescent="0.2">
      <c r="A228" s="440"/>
      <c r="B228" s="440"/>
      <c r="C228" s="440"/>
      <c r="D228" s="440"/>
      <c r="E228" s="440"/>
      <c r="F228" s="440"/>
      <c r="G228" s="440"/>
      <c r="H228" s="616"/>
      <c r="I228" s="600"/>
      <c r="J228" s="682"/>
      <c r="K228" s="682"/>
      <c r="L228" s="682"/>
      <c r="M228" s="682"/>
      <c r="N228" s="683"/>
      <c r="O228" s="682"/>
      <c r="P228" s="682"/>
      <c r="Q228" s="681"/>
      <c r="R228" s="682"/>
      <c r="S228" s="681"/>
      <c r="T228" s="682"/>
      <c r="U228" s="668"/>
      <c r="V228" s="668"/>
      <c r="W228" s="668"/>
      <c r="X228" s="668"/>
      <c r="Y228" s="668"/>
      <c r="Z228" s="668"/>
      <c r="AA228" s="668"/>
    </row>
    <row r="229" spans="1:27" s="591" customFormat="1" ht="14.25" customHeight="1" x14ac:dyDescent="0.2">
      <c r="A229" s="440"/>
      <c r="B229" s="440"/>
      <c r="C229" s="440" t="s">
        <v>1255</v>
      </c>
      <c r="D229" s="440" t="s">
        <v>1256</v>
      </c>
      <c r="E229" s="440" t="s">
        <v>1257</v>
      </c>
      <c r="F229" s="440"/>
      <c r="G229" s="440"/>
      <c r="H229" s="616"/>
      <c r="I229" s="600">
        <v>3395</v>
      </c>
      <c r="J229" s="682"/>
      <c r="K229" s="682">
        <v>31.899852724594989</v>
      </c>
      <c r="L229" s="682"/>
      <c r="M229" s="682">
        <v>68.100147275405007</v>
      </c>
      <c r="N229" s="683"/>
      <c r="O229" s="682"/>
      <c r="P229" s="682">
        <v>35.051546391752574</v>
      </c>
      <c r="Q229" s="681"/>
      <c r="R229" s="682">
        <v>25.754775107825019</v>
      </c>
      <c r="S229" s="681"/>
      <c r="T229" s="682">
        <v>43.566591422121896</v>
      </c>
      <c r="U229" s="668"/>
      <c r="V229" s="668"/>
      <c r="W229" s="668"/>
      <c r="X229" s="668"/>
      <c r="Y229" s="668"/>
      <c r="Z229" s="668"/>
      <c r="AA229" s="668"/>
    </row>
    <row r="230" spans="1:27" s="591" customFormat="1" ht="14.25" customHeight="1" x14ac:dyDescent="0.2">
      <c r="A230" s="440"/>
      <c r="B230" s="440"/>
      <c r="C230" s="440" t="s">
        <v>1259</v>
      </c>
      <c r="D230" s="440" t="s">
        <v>1260</v>
      </c>
      <c r="E230" s="440"/>
      <c r="F230" s="440" t="s">
        <v>1261</v>
      </c>
      <c r="G230" s="440"/>
      <c r="H230" s="616"/>
      <c r="I230" s="600">
        <v>1423</v>
      </c>
      <c r="J230" s="682"/>
      <c r="K230" s="682">
        <v>33.942375263527758</v>
      </c>
      <c r="L230" s="682"/>
      <c r="M230" s="682">
        <v>66.057624736472249</v>
      </c>
      <c r="N230" s="683"/>
      <c r="O230" s="682"/>
      <c r="P230" s="682">
        <v>35.628952916373855</v>
      </c>
      <c r="Q230" s="681"/>
      <c r="R230" s="682">
        <v>25.786163522012579</v>
      </c>
      <c r="S230" s="681"/>
      <c r="T230" s="682">
        <v>43.583227445997458</v>
      </c>
      <c r="U230" s="668"/>
      <c r="V230" s="668"/>
      <c r="W230" s="668"/>
      <c r="X230" s="668"/>
      <c r="Y230" s="668"/>
      <c r="Z230" s="668"/>
      <c r="AA230" s="668"/>
    </row>
    <row r="231" spans="1:27" s="591" customFormat="1" ht="14.25" customHeight="1" x14ac:dyDescent="0.2">
      <c r="A231" s="440"/>
      <c r="B231" s="440"/>
      <c r="C231" s="440" t="s">
        <v>1263</v>
      </c>
      <c r="D231" s="440" t="s">
        <v>1264</v>
      </c>
      <c r="E231" s="440"/>
      <c r="F231" s="440" t="s">
        <v>1265</v>
      </c>
      <c r="G231" s="440"/>
      <c r="H231" s="616"/>
      <c r="I231" s="600">
        <v>369</v>
      </c>
      <c r="J231" s="682"/>
      <c r="K231" s="682">
        <v>27.371273712737125</v>
      </c>
      <c r="L231" s="682"/>
      <c r="M231" s="682">
        <v>72.628726287262865</v>
      </c>
      <c r="N231" s="683"/>
      <c r="O231" s="682"/>
      <c r="P231" s="682">
        <v>37.12737127371274</v>
      </c>
      <c r="Q231" s="681"/>
      <c r="R231" s="682">
        <v>26.111111111111114</v>
      </c>
      <c r="S231" s="681"/>
      <c r="T231" s="682">
        <v>47.619047619047613</v>
      </c>
      <c r="U231" s="668"/>
      <c r="V231" s="668"/>
      <c r="W231" s="668"/>
      <c r="X231" s="668"/>
      <c r="Y231" s="668"/>
      <c r="Z231" s="668"/>
      <c r="AA231" s="668"/>
    </row>
    <row r="232" spans="1:27" s="591" customFormat="1" ht="14.25" customHeight="1" x14ac:dyDescent="0.2">
      <c r="A232" s="440"/>
      <c r="B232" s="440"/>
      <c r="C232" s="440" t="s">
        <v>1267</v>
      </c>
      <c r="D232" s="440" t="s">
        <v>1268</v>
      </c>
      <c r="E232" s="440"/>
      <c r="F232" s="440" t="s">
        <v>1269</v>
      </c>
      <c r="G232" s="440"/>
      <c r="H232" s="616"/>
      <c r="I232" s="600">
        <v>1048</v>
      </c>
      <c r="J232" s="682"/>
      <c r="K232" s="682">
        <v>31.774809160305345</v>
      </c>
      <c r="L232" s="682"/>
      <c r="M232" s="682">
        <v>68.225190839694662</v>
      </c>
      <c r="N232" s="683"/>
      <c r="O232" s="682"/>
      <c r="P232" s="682">
        <v>32.156488549618324</v>
      </c>
      <c r="Q232" s="681"/>
      <c r="R232" s="682">
        <v>23.076923076923077</v>
      </c>
      <c r="S232" s="681"/>
      <c r="T232" s="682">
        <v>41.553398058252426</v>
      </c>
      <c r="U232" s="668"/>
      <c r="V232" s="668"/>
      <c r="W232" s="668"/>
      <c r="X232" s="668"/>
      <c r="Y232" s="668"/>
      <c r="Z232" s="668"/>
      <c r="AA232" s="668"/>
    </row>
    <row r="233" spans="1:27" s="591" customFormat="1" ht="14.25" customHeight="1" x14ac:dyDescent="0.2">
      <c r="A233" s="440"/>
      <c r="B233" s="440"/>
      <c r="C233" s="440" t="s">
        <v>1271</v>
      </c>
      <c r="D233" s="440" t="s">
        <v>1272</v>
      </c>
      <c r="E233" s="440"/>
      <c r="F233" s="440" t="s">
        <v>1273</v>
      </c>
      <c r="G233" s="440"/>
      <c r="H233" s="616"/>
      <c r="I233" s="600">
        <v>555</v>
      </c>
      <c r="J233" s="682"/>
      <c r="K233" s="682">
        <v>29.90990990990991</v>
      </c>
      <c r="L233" s="682"/>
      <c r="M233" s="682">
        <v>70.090090090090087</v>
      </c>
      <c r="N233" s="683"/>
      <c r="O233" s="682"/>
      <c r="P233" s="682">
        <v>37.657657657657658</v>
      </c>
      <c r="Q233" s="681"/>
      <c r="R233" s="682">
        <v>30.656934306569344</v>
      </c>
      <c r="S233" s="681"/>
      <c r="T233" s="682">
        <v>44.483985765124558</v>
      </c>
      <c r="U233" s="668"/>
      <c r="V233" s="668"/>
      <c r="W233" s="668"/>
      <c r="X233" s="668"/>
      <c r="Y233" s="668"/>
      <c r="Z233" s="668"/>
      <c r="AA233" s="668"/>
    </row>
    <row r="234" spans="1:27" s="591" customFormat="1" ht="14.25" customHeight="1" x14ac:dyDescent="0.2">
      <c r="A234" s="440"/>
      <c r="B234" s="440"/>
      <c r="C234" s="440"/>
      <c r="D234" s="440"/>
      <c r="E234" s="440"/>
      <c r="F234" s="440"/>
      <c r="G234" s="440"/>
      <c r="H234" s="616"/>
      <c r="I234" s="600"/>
      <c r="J234" s="682"/>
      <c r="K234" s="682"/>
      <c r="L234" s="682"/>
      <c r="M234" s="682"/>
      <c r="N234" s="683"/>
      <c r="O234" s="682"/>
      <c r="P234" s="682"/>
      <c r="Q234" s="681"/>
      <c r="R234" s="682"/>
      <c r="S234" s="681"/>
      <c r="T234" s="682"/>
      <c r="U234" s="668"/>
      <c r="V234" s="668"/>
      <c r="W234" s="668"/>
      <c r="X234" s="668"/>
      <c r="Y234" s="668"/>
      <c r="Z234" s="668"/>
      <c r="AA234" s="668"/>
    </row>
    <row r="235" spans="1:27" s="591" customFormat="1" ht="14.25" customHeight="1" x14ac:dyDescent="0.2">
      <c r="A235" s="440"/>
      <c r="B235" s="440"/>
      <c r="C235" s="440" t="s">
        <v>1275</v>
      </c>
      <c r="D235" s="440" t="s">
        <v>1276</v>
      </c>
      <c r="E235" s="440" t="s">
        <v>1277</v>
      </c>
      <c r="F235" s="440"/>
      <c r="G235" s="440"/>
      <c r="H235" s="616"/>
      <c r="I235" s="600">
        <v>3854</v>
      </c>
      <c r="J235" s="682"/>
      <c r="K235" s="682">
        <v>35.703165542293718</v>
      </c>
      <c r="L235" s="682"/>
      <c r="M235" s="682">
        <v>64.296834457706282</v>
      </c>
      <c r="N235" s="683"/>
      <c r="O235" s="682"/>
      <c r="P235" s="682">
        <v>28.879086663207058</v>
      </c>
      <c r="Q235" s="681"/>
      <c r="R235" s="682">
        <v>20.597014925373134</v>
      </c>
      <c r="S235" s="681"/>
      <c r="T235" s="682">
        <v>37.906724511930584</v>
      </c>
      <c r="U235" s="668"/>
      <c r="V235" s="668"/>
      <c r="W235" s="668"/>
      <c r="X235" s="668"/>
      <c r="Y235" s="668"/>
      <c r="Z235" s="668"/>
      <c r="AA235" s="668"/>
    </row>
    <row r="236" spans="1:27" s="591" customFormat="1" ht="14.25" customHeight="1" x14ac:dyDescent="0.2">
      <c r="A236" s="440"/>
      <c r="B236" s="440"/>
      <c r="C236" s="440" t="s">
        <v>1279</v>
      </c>
      <c r="D236" s="440" t="s">
        <v>1280</v>
      </c>
      <c r="E236" s="440"/>
      <c r="F236" s="440" t="s">
        <v>1281</v>
      </c>
      <c r="G236" s="440"/>
      <c r="H236" s="616"/>
      <c r="I236" s="600">
        <v>1161</v>
      </c>
      <c r="J236" s="682"/>
      <c r="K236" s="682">
        <v>44.272179155900091</v>
      </c>
      <c r="L236" s="682"/>
      <c r="M236" s="682">
        <v>55.727820844099917</v>
      </c>
      <c r="N236" s="683"/>
      <c r="O236" s="682"/>
      <c r="P236" s="682">
        <v>27.562446167097331</v>
      </c>
      <c r="Q236" s="681"/>
      <c r="R236" s="682">
        <v>19.210977701543737</v>
      </c>
      <c r="S236" s="681"/>
      <c r="T236" s="682">
        <v>35.986159169550177</v>
      </c>
      <c r="U236" s="668"/>
      <c r="V236" s="668"/>
      <c r="W236" s="668"/>
      <c r="X236" s="668"/>
      <c r="Y236" s="668"/>
      <c r="Z236" s="668"/>
      <c r="AA236" s="668"/>
    </row>
    <row r="237" spans="1:27" s="591" customFormat="1" ht="14.25" customHeight="1" x14ac:dyDescent="0.2">
      <c r="A237" s="440"/>
      <c r="B237" s="440"/>
      <c r="C237" s="440" t="s">
        <v>1283</v>
      </c>
      <c r="D237" s="440" t="s">
        <v>1284</v>
      </c>
      <c r="E237" s="440"/>
      <c r="F237" s="440" t="s">
        <v>1285</v>
      </c>
      <c r="G237" s="440"/>
      <c r="H237" s="616"/>
      <c r="I237" s="600">
        <v>1954</v>
      </c>
      <c r="J237" s="682"/>
      <c r="K237" s="682">
        <v>31.422722620266118</v>
      </c>
      <c r="L237" s="682"/>
      <c r="M237" s="682">
        <v>68.577277379733886</v>
      </c>
      <c r="N237" s="683"/>
      <c r="O237" s="682"/>
      <c r="P237" s="682">
        <v>27.482088024564995</v>
      </c>
      <c r="Q237" s="681"/>
      <c r="R237" s="682">
        <v>18.842001962708537</v>
      </c>
      <c r="S237" s="681"/>
      <c r="T237" s="682">
        <v>36.898395721925134</v>
      </c>
      <c r="U237" s="668"/>
      <c r="V237" s="668"/>
      <c r="W237" s="668"/>
      <c r="X237" s="668"/>
      <c r="Y237" s="668"/>
      <c r="Z237" s="668"/>
      <c r="AA237" s="668"/>
    </row>
    <row r="238" spans="1:27" s="591" customFormat="1" ht="14.25" customHeight="1" x14ac:dyDescent="0.2">
      <c r="A238" s="440"/>
      <c r="B238" s="440"/>
      <c r="C238" s="440" t="s">
        <v>1287</v>
      </c>
      <c r="D238" s="440" t="s">
        <v>1288</v>
      </c>
      <c r="E238" s="440"/>
      <c r="F238" s="440" t="s">
        <v>1289</v>
      </c>
      <c r="G238" s="440"/>
      <c r="H238" s="616"/>
      <c r="I238" s="600">
        <v>739</v>
      </c>
      <c r="J238" s="682"/>
      <c r="K238" s="682">
        <v>33.558863328822738</v>
      </c>
      <c r="L238" s="682"/>
      <c r="M238" s="682">
        <v>66.441136671177276</v>
      </c>
      <c r="N238" s="683"/>
      <c r="O238" s="682"/>
      <c r="P238" s="682">
        <v>34.641407307171853</v>
      </c>
      <c r="Q238" s="681"/>
      <c r="R238" s="682">
        <v>26.96078431372549</v>
      </c>
      <c r="S238" s="681"/>
      <c r="T238" s="682">
        <v>44.108761329305132</v>
      </c>
      <c r="U238" s="668"/>
      <c r="V238" s="668"/>
      <c r="W238" s="668"/>
      <c r="X238" s="668"/>
      <c r="Y238" s="668"/>
      <c r="Z238" s="668"/>
      <c r="AA238" s="668"/>
    </row>
    <row r="239" spans="1:27" s="591" customFormat="1" ht="14.25" customHeight="1" x14ac:dyDescent="0.2">
      <c r="A239" s="440"/>
      <c r="B239" s="440"/>
      <c r="C239" s="440"/>
      <c r="D239" s="440"/>
      <c r="E239" s="440"/>
      <c r="F239" s="440"/>
      <c r="G239" s="440"/>
      <c r="H239" s="616"/>
      <c r="I239" s="600"/>
      <c r="J239" s="682"/>
      <c r="K239" s="682"/>
      <c r="L239" s="682"/>
      <c r="M239" s="682"/>
      <c r="N239" s="683"/>
      <c r="O239" s="682"/>
      <c r="P239" s="682"/>
      <c r="Q239" s="681"/>
      <c r="R239" s="682"/>
      <c r="S239" s="681"/>
      <c r="T239" s="682"/>
      <c r="U239" s="668"/>
      <c r="V239" s="668"/>
      <c r="W239" s="668"/>
      <c r="X239" s="668"/>
      <c r="Y239" s="668"/>
      <c r="Z239" s="668"/>
      <c r="AA239" s="668"/>
    </row>
    <row r="240" spans="1:27" s="591" customFormat="1" ht="14.25" customHeight="1" x14ac:dyDescent="0.2">
      <c r="A240" s="440"/>
      <c r="B240" s="440"/>
      <c r="C240" s="440" t="s">
        <v>1291</v>
      </c>
      <c r="D240" s="440" t="s">
        <v>1292</v>
      </c>
      <c r="E240" s="440" t="s">
        <v>1293</v>
      </c>
      <c r="F240" s="440"/>
      <c r="G240" s="440"/>
      <c r="H240" s="616"/>
      <c r="I240" s="600">
        <v>5389</v>
      </c>
      <c r="J240" s="682"/>
      <c r="K240" s="682">
        <v>37.520875858229729</v>
      </c>
      <c r="L240" s="682"/>
      <c r="M240" s="682">
        <v>62.479124141770271</v>
      </c>
      <c r="N240" s="683"/>
      <c r="O240" s="682"/>
      <c r="P240" s="682">
        <v>39.17238819818148</v>
      </c>
      <c r="Q240" s="681"/>
      <c r="R240" s="682">
        <v>29.114405169137207</v>
      </c>
      <c r="S240" s="681"/>
      <c r="T240" s="682">
        <v>48.767222625090646</v>
      </c>
      <c r="U240" s="668"/>
      <c r="V240" s="668"/>
      <c r="W240" s="668"/>
      <c r="X240" s="668"/>
      <c r="Y240" s="668"/>
      <c r="Z240" s="668"/>
      <c r="AA240" s="668"/>
    </row>
    <row r="241" spans="1:27" s="591" customFormat="1" ht="14.25" customHeight="1" x14ac:dyDescent="0.2">
      <c r="A241" s="440"/>
      <c r="B241" s="440"/>
      <c r="C241" s="440" t="s">
        <v>1295</v>
      </c>
      <c r="D241" s="440" t="s">
        <v>1296</v>
      </c>
      <c r="E241" s="440"/>
      <c r="F241" s="440" t="s">
        <v>1297</v>
      </c>
      <c r="G241" s="440"/>
      <c r="H241" s="616"/>
      <c r="I241" s="600">
        <v>346</v>
      </c>
      <c r="J241" s="682"/>
      <c r="K241" s="682">
        <v>36.416184971098261</v>
      </c>
      <c r="L241" s="682"/>
      <c r="M241" s="682">
        <v>63.583815028901739</v>
      </c>
      <c r="N241" s="683"/>
      <c r="O241" s="682"/>
      <c r="P241" s="682">
        <v>36.705202312138731</v>
      </c>
      <c r="Q241" s="681"/>
      <c r="R241" s="682">
        <v>29.09090909090909</v>
      </c>
      <c r="S241" s="681"/>
      <c r="T241" s="682">
        <v>43.646408839779006</v>
      </c>
      <c r="U241" s="668"/>
      <c r="V241" s="668"/>
      <c r="W241" s="668"/>
      <c r="X241" s="668"/>
      <c r="Y241" s="668"/>
      <c r="Z241" s="668"/>
      <c r="AA241" s="668"/>
    </row>
    <row r="242" spans="1:27" s="591" customFormat="1" ht="14.25" customHeight="1" x14ac:dyDescent="0.2">
      <c r="A242" s="440"/>
      <c r="B242" s="440"/>
      <c r="C242" s="440" t="s">
        <v>1299</v>
      </c>
      <c r="D242" s="440" t="s">
        <v>1300</v>
      </c>
      <c r="E242" s="440"/>
      <c r="F242" s="440" t="s">
        <v>1301</v>
      </c>
      <c r="G242" s="440"/>
      <c r="H242" s="616"/>
      <c r="I242" s="600">
        <v>552</v>
      </c>
      <c r="J242" s="682"/>
      <c r="K242" s="682">
        <v>38.768115942028984</v>
      </c>
      <c r="L242" s="682"/>
      <c r="M242" s="682">
        <v>61.231884057971023</v>
      </c>
      <c r="N242" s="683"/>
      <c r="O242" s="682"/>
      <c r="P242" s="682">
        <v>34.963768115942031</v>
      </c>
      <c r="Q242" s="681"/>
      <c r="R242" s="682">
        <v>23.411371237458194</v>
      </c>
      <c r="S242" s="681"/>
      <c r="T242" s="682">
        <v>48.616600790513836</v>
      </c>
      <c r="U242" s="668"/>
      <c r="V242" s="668"/>
      <c r="W242" s="668"/>
      <c r="X242" s="668"/>
      <c r="Y242" s="668"/>
      <c r="Z242" s="668"/>
      <c r="AA242" s="668"/>
    </row>
    <row r="243" spans="1:27" s="591" customFormat="1" ht="14.25" customHeight="1" x14ac:dyDescent="0.2">
      <c r="A243" s="440"/>
      <c r="B243" s="440"/>
      <c r="C243" s="440" t="s">
        <v>1303</v>
      </c>
      <c r="D243" s="440" t="s">
        <v>1304</v>
      </c>
      <c r="E243" s="440"/>
      <c r="F243" s="440" t="s">
        <v>1305</v>
      </c>
      <c r="G243" s="440"/>
      <c r="H243" s="616"/>
      <c r="I243" s="600">
        <v>848</v>
      </c>
      <c r="J243" s="682"/>
      <c r="K243" s="682">
        <v>37.5</v>
      </c>
      <c r="L243" s="682"/>
      <c r="M243" s="682">
        <v>62.5</v>
      </c>
      <c r="N243" s="683"/>
      <c r="O243" s="682"/>
      <c r="P243" s="682">
        <v>41.155660377358487</v>
      </c>
      <c r="Q243" s="681"/>
      <c r="R243" s="682">
        <v>31.606217616580313</v>
      </c>
      <c r="S243" s="681"/>
      <c r="T243" s="682">
        <v>49.134199134199136</v>
      </c>
      <c r="U243" s="668"/>
      <c r="V243" s="668"/>
      <c r="W243" s="668"/>
      <c r="X243" s="668"/>
      <c r="Y243" s="668"/>
      <c r="Z243" s="668"/>
      <c r="AA243" s="668"/>
    </row>
    <row r="244" spans="1:27" s="591" customFormat="1" ht="14.25" customHeight="1" x14ac:dyDescent="0.2">
      <c r="A244" s="440"/>
      <c r="B244" s="440"/>
      <c r="C244" s="440" t="s">
        <v>1307</v>
      </c>
      <c r="D244" s="440" t="s">
        <v>1308</v>
      </c>
      <c r="E244" s="440"/>
      <c r="F244" s="440" t="s">
        <v>1309</v>
      </c>
      <c r="G244" s="440"/>
      <c r="H244" s="616"/>
      <c r="I244" s="600">
        <v>1094</v>
      </c>
      <c r="J244" s="682"/>
      <c r="K244" s="682">
        <v>38.665447897623402</v>
      </c>
      <c r="L244" s="682"/>
      <c r="M244" s="682">
        <v>61.334552102376605</v>
      </c>
      <c r="N244" s="683"/>
      <c r="O244" s="682"/>
      <c r="P244" s="682">
        <v>41.40767824497258</v>
      </c>
      <c r="Q244" s="681"/>
      <c r="R244" s="682">
        <v>32.206405693950181</v>
      </c>
      <c r="S244" s="681"/>
      <c r="T244" s="682">
        <v>51.127819548872175</v>
      </c>
      <c r="U244" s="668"/>
      <c r="V244" s="668"/>
      <c r="W244" s="668"/>
      <c r="X244" s="668"/>
      <c r="Y244" s="668"/>
      <c r="Z244" s="668"/>
      <c r="AA244" s="668"/>
    </row>
    <row r="245" spans="1:27" s="591" customFormat="1" ht="14.25" customHeight="1" x14ac:dyDescent="0.2">
      <c r="A245" s="440"/>
      <c r="B245" s="440"/>
      <c r="C245" s="440" t="s">
        <v>1311</v>
      </c>
      <c r="D245" s="440" t="s">
        <v>1312</v>
      </c>
      <c r="E245" s="440"/>
      <c r="F245" s="440" t="s">
        <v>1313</v>
      </c>
      <c r="G245" s="440"/>
      <c r="H245" s="616"/>
      <c r="I245" s="600">
        <v>612</v>
      </c>
      <c r="J245" s="682"/>
      <c r="K245" s="682">
        <v>35.130718954248366</v>
      </c>
      <c r="L245" s="682"/>
      <c r="M245" s="682">
        <v>64.869281045751634</v>
      </c>
      <c r="N245" s="683"/>
      <c r="O245" s="682"/>
      <c r="P245" s="682">
        <v>39.705882352941174</v>
      </c>
      <c r="Q245" s="681"/>
      <c r="R245" s="682">
        <v>28.965517241379313</v>
      </c>
      <c r="S245" s="681"/>
      <c r="T245" s="682">
        <v>49.378881987577635</v>
      </c>
      <c r="U245" s="668"/>
      <c r="V245" s="668"/>
      <c r="W245" s="668"/>
      <c r="X245" s="668"/>
      <c r="Y245" s="668"/>
      <c r="Z245" s="668"/>
      <c r="AA245" s="668"/>
    </row>
    <row r="246" spans="1:27" s="591" customFormat="1" ht="14.25" customHeight="1" x14ac:dyDescent="0.2">
      <c r="A246" s="440"/>
      <c r="B246" s="440"/>
      <c r="C246" s="440" t="s">
        <v>1315</v>
      </c>
      <c r="D246" s="440" t="s">
        <v>1316</v>
      </c>
      <c r="E246" s="440"/>
      <c r="F246" s="440" t="s">
        <v>1317</v>
      </c>
      <c r="G246" s="440"/>
      <c r="H246" s="616"/>
      <c r="I246" s="600">
        <v>343</v>
      </c>
      <c r="J246" s="682"/>
      <c r="K246" s="682">
        <v>43.440233236151606</v>
      </c>
      <c r="L246" s="682"/>
      <c r="M246" s="682">
        <v>56.559766763848394</v>
      </c>
      <c r="N246" s="683"/>
      <c r="O246" s="682"/>
      <c r="P246" s="682">
        <v>44.023323615160351</v>
      </c>
      <c r="Q246" s="681"/>
      <c r="R246" s="682">
        <v>26.380368098159508</v>
      </c>
      <c r="S246" s="681"/>
      <c r="T246" s="682">
        <v>60</v>
      </c>
      <c r="U246" s="668"/>
      <c r="V246" s="668"/>
      <c r="W246" s="668"/>
      <c r="X246" s="668"/>
      <c r="Y246" s="668"/>
      <c r="Z246" s="668"/>
      <c r="AA246" s="668"/>
    </row>
    <row r="247" spans="1:27" s="591" customFormat="1" ht="14.25" customHeight="1" x14ac:dyDescent="0.2">
      <c r="A247" s="440"/>
      <c r="B247" s="440"/>
      <c r="C247" s="440" t="s">
        <v>1319</v>
      </c>
      <c r="D247" s="440" t="s">
        <v>1320</v>
      </c>
      <c r="E247" s="440"/>
      <c r="F247" s="440" t="s">
        <v>1321</v>
      </c>
      <c r="G247" s="440"/>
      <c r="H247" s="616"/>
      <c r="I247" s="600">
        <v>433</v>
      </c>
      <c r="J247" s="682"/>
      <c r="K247" s="682">
        <v>27.251732101616629</v>
      </c>
      <c r="L247" s="682"/>
      <c r="M247" s="682">
        <v>72.748267898383361</v>
      </c>
      <c r="N247" s="683"/>
      <c r="O247" s="682"/>
      <c r="P247" s="682">
        <v>37.413394919168589</v>
      </c>
      <c r="Q247" s="681"/>
      <c r="R247" s="682">
        <v>28.054298642533936</v>
      </c>
      <c r="S247" s="681"/>
      <c r="T247" s="682">
        <v>47.169811320754718</v>
      </c>
      <c r="U247" s="668"/>
      <c r="V247" s="668"/>
      <c r="W247" s="668"/>
      <c r="X247" s="668"/>
      <c r="Y247" s="668"/>
      <c r="Z247" s="668"/>
      <c r="AA247" s="668"/>
    </row>
    <row r="248" spans="1:27" s="591" customFormat="1" ht="14.25" customHeight="1" x14ac:dyDescent="0.2">
      <c r="A248" s="440"/>
      <c r="B248" s="440"/>
      <c r="C248" s="440" t="s">
        <v>1323</v>
      </c>
      <c r="D248" s="440" t="s">
        <v>1324</v>
      </c>
      <c r="E248" s="440"/>
      <c r="F248" s="440" t="s">
        <v>1325</v>
      </c>
      <c r="G248" s="440"/>
      <c r="H248" s="616"/>
      <c r="I248" s="600">
        <v>1161</v>
      </c>
      <c r="J248" s="682"/>
      <c r="K248" s="682">
        <v>39.534883720930232</v>
      </c>
      <c r="L248" s="682"/>
      <c r="M248" s="682">
        <v>60.465116279069761</v>
      </c>
      <c r="N248" s="683"/>
      <c r="O248" s="682"/>
      <c r="P248" s="682">
        <v>37.295434969853574</v>
      </c>
      <c r="Q248" s="681"/>
      <c r="R248" s="682">
        <v>28.623853211009177</v>
      </c>
      <c r="S248" s="681"/>
      <c r="T248" s="682">
        <v>44.967532467532465</v>
      </c>
      <c r="U248" s="668"/>
      <c r="V248" s="668"/>
      <c r="W248" s="668"/>
      <c r="X248" s="668"/>
      <c r="Y248" s="668"/>
      <c r="Z248" s="668"/>
      <c r="AA248" s="668"/>
    </row>
    <row r="249" spans="1:27" s="591" customFormat="1" ht="14.25" customHeight="1" x14ac:dyDescent="0.2">
      <c r="A249" s="440"/>
      <c r="B249" s="440"/>
      <c r="C249" s="440"/>
      <c r="D249" s="440"/>
      <c r="E249" s="440"/>
      <c r="F249" s="440"/>
      <c r="G249" s="440"/>
      <c r="H249" s="616"/>
      <c r="I249" s="600"/>
      <c r="J249" s="682"/>
      <c r="K249" s="682"/>
      <c r="L249" s="682"/>
      <c r="M249" s="682"/>
      <c r="N249" s="683"/>
      <c r="O249" s="682"/>
      <c r="P249" s="682"/>
      <c r="Q249" s="681"/>
      <c r="R249" s="682"/>
      <c r="S249" s="681"/>
      <c r="T249" s="682"/>
      <c r="U249" s="668"/>
      <c r="V249" s="668"/>
      <c r="W249" s="668"/>
      <c r="X249" s="668"/>
      <c r="Y249" s="668"/>
      <c r="Z249" s="668"/>
      <c r="AA249" s="668"/>
    </row>
    <row r="250" spans="1:27" s="591" customFormat="1" ht="14.25" customHeight="1" x14ac:dyDescent="0.2">
      <c r="A250" s="440"/>
      <c r="B250" s="440"/>
      <c r="C250" s="440" t="s">
        <v>1326</v>
      </c>
      <c r="D250" s="440" t="s">
        <v>1327</v>
      </c>
      <c r="E250" s="440" t="s">
        <v>1328</v>
      </c>
      <c r="F250" s="440"/>
      <c r="G250" s="440"/>
      <c r="H250" s="616"/>
      <c r="I250" s="600">
        <v>7530</v>
      </c>
      <c r="J250" s="682"/>
      <c r="K250" s="682">
        <v>31.938911022576359</v>
      </c>
      <c r="L250" s="682"/>
      <c r="M250" s="682">
        <v>68.061088977423637</v>
      </c>
      <c r="N250" s="683"/>
      <c r="O250" s="682"/>
      <c r="P250" s="682">
        <v>36.786188579017264</v>
      </c>
      <c r="Q250" s="681"/>
      <c r="R250" s="682">
        <v>26.525494566731677</v>
      </c>
      <c r="S250" s="681"/>
      <c r="T250" s="682">
        <v>46.130423750317178</v>
      </c>
      <c r="U250" s="668"/>
      <c r="V250" s="668"/>
      <c r="W250" s="668"/>
      <c r="X250" s="668"/>
      <c r="Y250" s="668"/>
      <c r="Z250" s="668"/>
      <c r="AA250" s="668"/>
    </row>
    <row r="251" spans="1:27" s="591" customFormat="1" ht="14.25" customHeight="1" x14ac:dyDescent="0.2">
      <c r="A251" s="440"/>
      <c r="B251" s="440"/>
      <c r="C251" s="440" t="s">
        <v>1330</v>
      </c>
      <c r="D251" s="440" t="s">
        <v>1331</v>
      </c>
      <c r="E251" s="440"/>
      <c r="F251" s="440" t="s">
        <v>1332</v>
      </c>
      <c r="G251" s="440"/>
      <c r="H251" s="616"/>
      <c r="I251" s="600">
        <v>1196</v>
      </c>
      <c r="J251" s="682"/>
      <c r="K251" s="682">
        <v>30.852842809364549</v>
      </c>
      <c r="L251" s="682"/>
      <c r="M251" s="682">
        <v>69.147157190635454</v>
      </c>
      <c r="N251" s="683"/>
      <c r="O251" s="682"/>
      <c r="P251" s="682">
        <v>39.715719063545151</v>
      </c>
      <c r="Q251" s="681"/>
      <c r="R251" s="682">
        <v>26.958105646630237</v>
      </c>
      <c r="S251" s="681"/>
      <c r="T251" s="682">
        <v>50.540958268933544</v>
      </c>
      <c r="U251" s="668"/>
      <c r="V251" s="668"/>
      <c r="W251" s="668"/>
      <c r="X251" s="668"/>
      <c r="Y251" s="668"/>
      <c r="Z251" s="668"/>
      <c r="AA251" s="668"/>
    </row>
    <row r="252" spans="1:27" s="591" customFormat="1" ht="14.25" customHeight="1" x14ac:dyDescent="0.2">
      <c r="A252" s="440"/>
      <c r="B252" s="440"/>
      <c r="C252" s="440" t="s">
        <v>1334</v>
      </c>
      <c r="D252" s="440" t="s">
        <v>1335</v>
      </c>
      <c r="E252" s="440"/>
      <c r="F252" s="440" t="s">
        <v>1336</v>
      </c>
      <c r="G252" s="440"/>
      <c r="H252" s="616"/>
      <c r="I252" s="600">
        <v>1105</v>
      </c>
      <c r="J252" s="682"/>
      <c r="K252" s="682">
        <v>26.968325791855204</v>
      </c>
      <c r="L252" s="682"/>
      <c r="M252" s="682">
        <v>73.031674208144793</v>
      </c>
      <c r="N252" s="683"/>
      <c r="O252" s="682"/>
      <c r="P252" s="682">
        <v>34.570135746606333</v>
      </c>
      <c r="Q252" s="681"/>
      <c r="R252" s="682">
        <v>23.280423280423278</v>
      </c>
      <c r="S252" s="681"/>
      <c r="T252" s="682">
        <v>46.468401486988846</v>
      </c>
      <c r="U252" s="668"/>
      <c r="V252" s="668"/>
      <c r="W252" s="668"/>
      <c r="X252" s="668"/>
      <c r="Y252" s="668"/>
      <c r="Z252" s="668"/>
      <c r="AA252" s="668"/>
    </row>
    <row r="253" spans="1:27" s="591" customFormat="1" ht="14.25" customHeight="1" x14ac:dyDescent="0.2">
      <c r="A253" s="440"/>
      <c r="B253" s="440"/>
      <c r="C253" s="440" t="s">
        <v>1338</v>
      </c>
      <c r="D253" s="440" t="s">
        <v>1339</v>
      </c>
      <c r="E253" s="440"/>
      <c r="F253" s="440" t="s">
        <v>1340</v>
      </c>
      <c r="G253" s="440"/>
      <c r="H253" s="616"/>
      <c r="I253" s="600">
        <v>415</v>
      </c>
      <c r="J253" s="682"/>
      <c r="K253" s="682">
        <v>25.301204819277107</v>
      </c>
      <c r="L253" s="682"/>
      <c r="M253" s="682">
        <v>74.698795180722882</v>
      </c>
      <c r="N253" s="683"/>
      <c r="O253" s="682"/>
      <c r="P253" s="682">
        <v>40.481927710843372</v>
      </c>
      <c r="Q253" s="681"/>
      <c r="R253" s="682">
        <v>30.16759776536313</v>
      </c>
      <c r="S253" s="681"/>
      <c r="T253" s="682">
        <v>48.305084745762713</v>
      </c>
      <c r="U253" s="668"/>
      <c r="V253" s="668"/>
      <c r="W253" s="668"/>
      <c r="X253" s="668"/>
      <c r="Y253" s="668"/>
      <c r="Z253" s="668"/>
      <c r="AA253" s="668"/>
    </row>
    <row r="254" spans="1:27" s="591" customFormat="1" ht="14.25" customHeight="1" x14ac:dyDescent="0.2">
      <c r="A254" s="440"/>
      <c r="B254" s="440"/>
      <c r="C254" s="440" t="s">
        <v>1342</v>
      </c>
      <c r="D254" s="440" t="s">
        <v>1343</v>
      </c>
      <c r="E254" s="440"/>
      <c r="F254" s="440" t="s">
        <v>1344</v>
      </c>
      <c r="G254" s="440"/>
      <c r="H254" s="616"/>
      <c r="I254" s="600">
        <v>475</v>
      </c>
      <c r="J254" s="682"/>
      <c r="K254" s="682">
        <v>33.05263157894737</v>
      </c>
      <c r="L254" s="682"/>
      <c r="M254" s="682">
        <v>66.94736842105263</v>
      </c>
      <c r="N254" s="683"/>
      <c r="O254" s="682"/>
      <c r="P254" s="682">
        <v>39.789473684210527</v>
      </c>
      <c r="Q254" s="681"/>
      <c r="R254" s="682">
        <v>33.179723502304149</v>
      </c>
      <c r="S254" s="681"/>
      <c r="T254" s="682">
        <v>45.348837209302324</v>
      </c>
      <c r="U254" s="668"/>
      <c r="V254" s="668"/>
      <c r="W254" s="668"/>
      <c r="X254" s="668"/>
      <c r="Y254" s="668"/>
      <c r="Z254" s="668"/>
      <c r="AA254" s="668"/>
    </row>
    <row r="255" spans="1:27" s="591" customFormat="1" ht="14.25" customHeight="1" x14ac:dyDescent="0.2">
      <c r="A255" s="440"/>
      <c r="B255" s="440"/>
      <c r="C255" s="440" t="s">
        <v>1346</v>
      </c>
      <c r="D255" s="440" t="s">
        <v>1347</v>
      </c>
      <c r="E255" s="440"/>
      <c r="F255" s="440" t="s">
        <v>1348</v>
      </c>
      <c r="G255" s="440"/>
      <c r="H255" s="616"/>
      <c r="I255" s="600">
        <v>474</v>
      </c>
      <c r="J255" s="682"/>
      <c r="K255" s="682">
        <v>21.940928270042196</v>
      </c>
      <c r="L255" s="682"/>
      <c r="M255" s="682">
        <v>78.059071729957807</v>
      </c>
      <c r="N255" s="683"/>
      <c r="O255" s="682"/>
      <c r="P255" s="682">
        <v>36.497890295358651</v>
      </c>
      <c r="Q255" s="681"/>
      <c r="R255" s="682">
        <v>25.619834710743799</v>
      </c>
      <c r="S255" s="681"/>
      <c r="T255" s="682">
        <v>47.844827586206897</v>
      </c>
      <c r="U255" s="668"/>
      <c r="V255" s="668"/>
      <c r="W255" s="668"/>
      <c r="X255" s="668"/>
      <c r="Y255" s="668"/>
      <c r="Z255" s="668"/>
      <c r="AA255" s="668"/>
    </row>
    <row r="256" spans="1:27" s="591" customFormat="1" ht="14.25" customHeight="1" x14ac:dyDescent="0.2">
      <c r="A256" s="440"/>
      <c r="B256" s="440"/>
      <c r="C256" s="440" t="s">
        <v>1350</v>
      </c>
      <c r="D256" s="440" t="s">
        <v>1351</v>
      </c>
      <c r="E256" s="440"/>
      <c r="F256" s="440" t="s">
        <v>1352</v>
      </c>
      <c r="G256" s="440"/>
      <c r="H256" s="616"/>
      <c r="I256" s="600">
        <v>454</v>
      </c>
      <c r="J256" s="682"/>
      <c r="K256" s="682">
        <v>33.70044052863436</v>
      </c>
      <c r="L256" s="682"/>
      <c r="M256" s="682">
        <v>66.29955947136564</v>
      </c>
      <c r="N256" s="683"/>
      <c r="O256" s="682"/>
      <c r="P256" s="682">
        <v>35.022026431718061</v>
      </c>
      <c r="Q256" s="681"/>
      <c r="R256" s="682">
        <v>26.732673267326735</v>
      </c>
      <c r="S256" s="681"/>
      <c r="T256" s="682">
        <v>41.666666666666671</v>
      </c>
      <c r="U256" s="668"/>
      <c r="V256" s="668"/>
      <c r="W256" s="668"/>
      <c r="X256" s="668"/>
      <c r="Y256" s="668"/>
      <c r="Z256" s="668"/>
      <c r="AA256" s="668"/>
    </row>
    <row r="257" spans="1:27" s="591" customFormat="1" ht="14.25" customHeight="1" x14ac:dyDescent="0.2">
      <c r="A257" s="440"/>
      <c r="B257" s="440"/>
      <c r="C257" s="440" t="s">
        <v>1354</v>
      </c>
      <c r="D257" s="440" t="s">
        <v>1355</v>
      </c>
      <c r="E257" s="440"/>
      <c r="F257" s="440" t="s">
        <v>1356</v>
      </c>
      <c r="G257" s="440"/>
      <c r="H257" s="616"/>
      <c r="I257" s="600">
        <v>528</v>
      </c>
      <c r="J257" s="682"/>
      <c r="K257" s="682">
        <v>34.659090909090914</v>
      </c>
      <c r="L257" s="682"/>
      <c r="M257" s="682">
        <v>65.340909090909093</v>
      </c>
      <c r="N257" s="683"/>
      <c r="O257" s="682"/>
      <c r="P257" s="682">
        <v>35.606060606060609</v>
      </c>
      <c r="Q257" s="681"/>
      <c r="R257" s="682">
        <v>23.263888888888889</v>
      </c>
      <c r="S257" s="681"/>
      <c r="T257" s="682">
        <v>50.416666666666664</v>
      </c>
      <c r="U257" s="668"/>
      <c r="V257" s="668"/>
      <c r="W257" s="668"/>
      <c r="X257" s="668"/>
      <c r="Y257" s="668"/>
      <c r="Z257" s="668"/>
      <c r="AA257" s="668"/>
    </row>
    <row r="258" spans="1:27" s="591" customFormat="1" ht="14.25" customHeight="1" x14ac:dyDescent="0.2">
      <c r="A258" s="440"/>
      <c r="B258" s="440"/>
      <c r="C258" s="440" t="s">
        <v>1357</v>
      </c>
      <c r="D258" s="440" t="s">
        <v>1358</v>
      </c>
      <c r="E258" s="440"/>
      <c r="F258" s="440" t="s">
        <v>1359</v>
      </c>
      <c r="G258" s="440"/>
      <c r="H258" s="616"/>
      <c r="I258" s="600">
        <v>371</v>
      </c>
      <c r="J258" s="682"/>
      <c r="K258" s="682">
        <v>28.840970350404309</v>
      </c>
      <c r="L258" s="682"/>
      <c r="M258" s="682">
        <v>71.159029649595681</v>
      </c>
      <c r="N258" s="683"/>
      <c r="O258" s="682"/>
      <c r="P258" s="682">
        <v>34.770889487870619</v>
      </c>
      <c r="Q258" s="681"/>
      <c r="R258" s="682">
        <v>20.114942528735632</v>
      </c>
      <c r="S258" s="681"/>
      <c r="T258" s="682">
        <v>47.715736040609137</v>
      </c>
      <c r="U258" s="668"/>
      <c r="V258" s="668"/>
      <c r="W258" s="668"/>
      <c r="X258" s="668"/>
      <c r="Y258" s="668"/>
      <c r="Z258" s="668"/>
      <c r="AA258" s="668"/>
    </row>
    <row r="259" spans="1:27" s="591" customFormat="1" ht="14.25" customHeight="1" x14ac:dyDescent="0.2">
      <c r="A259" s="440"/>
      <c r="B259" s="440"/>
      <c r="C259" s="440" t="s">
        <v>1361</v>
      </c>
      <c r="D259" s="440" t="s">
        <v>1362</v>
      </c>
      <c r="E259" s="440"/>
      <c r="F259" s="440" t="s">
        <v>1363</v>
      </c>
      <c r="G259" s="440"/>
      <c r="H259" s="616"/>
      <c r="I259" s="600">
        <v>472</v>
      </c>
      <c r="J259" s="682"/>
      <c r="K259" s="682">
        <v>29.872881355932201</v>
      </c>
      <c r="L259" s="682"/>
      <c r="M259" s="682">
        <v>70.127118644067792</v>
      </c>
      <c r="N259" s="683"/>
      <c r="O259" s="682"/>
      <c r="P259" s="682">
        <v>32.415254237288138</v>
      </c>
      <c r="Q259" s="681"/>
      <c r="R259" s="682">
        <v>21.198156682027651</v>
      </c>
      <c r="S259" s="681"/>
      <c r="T259" s="682">
        <v>41.96078431372549</v>
      </c>
      <c r="U259" s="668"/>
      <c r="V259" s="668"/>
      <c r="W259" s="668"/>
      <c r="X259" s="668"/>
      <c r="Y259" s="668"/>
      <c r="Z259" s="668"/>
      <c r="AA259" s="668"/>
    </row>
    <row r="260" spans="1:27" s="591" customFormat="1" ht="14.25" customHeight="1" x14ac:dyDescent="0.2">
      <c r="A260" s="440"/>
      <c r="B260" s="440"/>
      <c r="C260" s="440" t="s">
        <v>1365</v>
      </c>
      <c r="D260" s="440" t="s">
        <v>1366</v>
      </c>
      <c r="E260" s="440"/>
      <c r="F260" s="440" t="s">
        <v>1367</v>
      </c>
      <c r="G260" s="440"/>
      <c r="H260" s="616"/>
      <c r="I260" s="600">
        <v>1092</v>
      </c>
      <c r="J260" s="682"/>
      <c r="K260" s="682">
        <v>39.102564102564102</v>
      </c>
      <c r="L260" s="682"/>
      <c r="M260" s="682">
        <v>60.897435897435891</v>
      </c>
      <c r="N260" s="683"/>
      <c r="O260" s="682"/>
      <c r="P260" s="682">
        <v>37.362637362637365</v>
      </c>
      <c r="Q260" s="681"/>
      <c r="R260" s="682">
        <v>30.196078431372548</v>
      </c>
      <c r="S260" s="681"/>
      <c r="T260" s="682">
        <v>43.642611683848799</v>
      </c>
      <c r="U260" s="668"/>
      <c r="V260" s="668"/>
      <c r="W260" s="668"/>
      <c r="X260" s="668"/>
      <c r="Y260" s="668"/>
      <c r="Z260" s="668"/>
      <c r="AA260" s="668"/>
    </row>
    <row r="261" spans="1:27" s="591" customFormat="1" ht="14.25" customHeight="1" x14ac:dyDescent="0.2">
      <c r="A261" s="440"/>
      <c r="B261" s="440"/>
      <c r="C261" s="440" t="s">
        <v>1369</v>
      </c>
      <c r="D261" s="440" t="s">
        <v>1370</v>
      </c>
      <c r="E261" s="440"/>
      <c r="F261" s="440" t="s">
        <v>1371</v>
      </c>
      <c r="G261" s="440"/>
      <c r="H261" s="616"/>
      <c r="I261" s="600">
        <v>704</v>
      </c>
      <c r="J261" s="682"/>
      <c r="K261" s="682">
        <v>36.789772727272727</v>
      </c>
      <c r="L261" s="682"/>
      <c r="M261" s="682">
        <v>63.210227272727273</v>
      </c>
      <c r="N261" s="683"/>
      <c r="O261" s="682"/>
      <c r="P261" s="682">
        <v>37.642045454545453</v>
      </c>
      <c r="Q261" s="681"/>
      <c r="R261" s="682">
        <v>31.076923076923073</v>
      </c>
      <c r="S261" s="681"/>
      <c r="T261" s="682">
        <v>43.271767810026383</v>
      </c>
      <c r="U261" s="668"/>
      <c r="V261" s="668"/>
      <c r="W261" s="668"/>
      <c r="X261" s="668"/>
      <c r="Y261" s="668"/>
      <c r="Z261" s="668"/>
      <c r="AA261" s="668"/>
    </row>
    <row r="262" spans="1:27" s="591" customFormat="1" ht="14.25" customHeight="1" x14ac:dyDescent="0.2">
      <c r="A262" s="440"/>
      <c r="B262" s="440"/>
      <c r="C262" s="440" t="s">
        <v>1373</v>
      </c>
      <c r="D262" s="440" t="s">
        <v>1374</v>
      </c>
      <c r="E262" s="440"/>
      <c r="F262" s="440" t="s">
        <v>1375</v>
      </c>
      <c r="G262" s="440"/>
      <c r="H262" s="616"/>
      <c r="I262" s="600">
        <v>244</v>
      </c>
      <c r="J262" s="682"/>
      <c r="K262" s="682">
        <v>41.803278688524593</v>
      </c>
      <c r="L262" s="682"/>
      <c r="M262" s="682">
        <v>58.196721311475407</v>
      </c>
      <c r="N262" s="683"/>
      <c r="O262" s="682"/>
      <c r="P262" s="682">
        <v>33.196721311475407</v>
      </c>
      <c r="Q262" s="681"/>
      <c r="R262" s="682">
        <v>22.689075630252102</v>
      </c>
      <c r="S262" s="681"/>
      <c r="T262" s="682">
        <v>43.2</v>
      </c>
      <c r="U262" s="668"/>
      <c r="V262" s="668"/>
      <c r="W262" s="668"/>
      <c r="X262" s="668"/>
      <c r="Y262" s="668"/>
      <c r="Z262" s="668"/>
      <c r="AA262" s="668"/>
    </row>
    <row r="263" spans="1:27" s="591" customFormat="1" ht="14.25" customHeight="1" x14ac:dyDescent="0.2">
      <c r="A263" s="440"/>
      <c r="B263" s="440"/>
      <c r="C263" s="440"/>
      <c r="D263" s="440"/>
      <c r="E263" s="440"/>
      <c r="F263" s="440"/>
      <c r="G263" s="440"/>
      <c r="H263" s="616"/>
      <c r="I263" s="600"/>
      <c r="J263" s="682"/>
      <c r="K263" s="682"/>
      <c r="L263" s="682"/>
      <c r="M263" s="682"/>
      <c r="N263" s="683"/>
      <c r="O263" s="682"/>
      <c r="P263" s="682"/>
      <c r="Q263" s="681"/>
      <c r="R263" s="682"/>
      <c r="S263" s="681"/>
      <c r="T263" s="682"/>
      <c r="U263" s="668"/>
      <c r="V263" s="668"/>
      <c r="W263" s="668"/>
      <c r="X263" s="668"/>
      <c r="Y263" s="668"/>
      <c r="Z263" s="668"/>
      <c r="AA263" s="668"/>
    </row>
    <row r="264" spans="1:27" s="591" customFormat="1" ht="14.25" customHeight="1" x14ac:dyDescent="0.2">
      <c r="A264" s="440"/>
      <c r="B264" s="440"/>
      <c r="C264" s="440" t="s">
        <v>1376</v>
      </c>
      <c r="D264" s="440" t="s">
        <v>1377</v>
      </c>
      <c r="E264" s="440" t="s">
        <v>1378</v>
      </c>
      <c r="F264" s="440"/>
      <c r="G264" s="440"/>
      <c r="H264" s="616"/>
      <c r="I264" s="600">
        <v>6109</v>
      </c>
      <c r="J264" s="682"/>
      <c r="K264" s="682">
        <v>42.150924864953346</v>
      </c>
      <c r="L264" s="682"/>
      <c r="M264" s="682">
        <v>57.849075135046654</v>
      </c>
      <c r="N264" s="683"/>
      <c r="O264" s="682"/>
      <c r="P264" s="682">
        <v>36.159764282206581</v>
      </c>
      <c r="Q264" s="681"/>
      <c r="R264" s="682">
        <v>27.068513665293896</v>
      </c>
      <c r="S264" s="681"/>
      <c r="T264" s="682">
        <v>43.222803955788244</v>
      </c>
      <c r="U264" s="668"/>
      <c r="V264" s="668"/>
      <c r="W264" s="668"/>
      <c r="X264" s="668"/>
      <c r="Y264" s="668"/>
      <c r="Z264" s="668"/>
      <c r="AA264" s="668"/>
    </row>
    <row r="265" spans="1:27" s="591" customFormat="1" ht="14.25" customHeight="1" x14ac:dyDescent="0.2">
      <c r="A265" s="440"/>
      <c r="B265" s="440"/>
      <c r="C265" s="440" t="s">
        <v>1380</v>
      </c>
      <c r="D265" s="440" t="s">
        <v>1381</v>
      </c>
      <c r="E265" s="440"/>
      <c r="F265" s="440" t="s">
        <v>1382</v>
      </c>
      <c r="G265" s="440"/>
      <c r="H265" s="616"/>
      <c r="I265" s="600">
        <v>465</v>
      </c>
      <c r="J265" s="682"/>
      <c r="K265" s="682">
        <v>44.946236559139784</v>
      </c>
      <c r="L265" s="682"/>
      <c r="M265" s="682">
        <v>55.053763440860216</v>
      </c>
      <c r="N265" s="683"/>
      <c r="O265" s="682"/>
      <c r="P265" s="682">
        <v>32.688172043010752</v>
      </c>
      <c r="Q265" s="681"/>
      <c r="R265" s="682">
        <v>28.828828828828829</v>
      </c>
      <c r="S265" s="681"/>
      <c r="T265" s="682">
        <v>36.213991769547327</v>
      </c>
      <c r="U265" s="668"/>
      <c r="V265" s="668"/>
      <c r="W265" s="668"/>
      <c r="X265" s="668"/>
      <c r="Y265" s="668"/>
      <c r="Z265" s="668"/>
      <c r="AA265" s="668"/>
    </row>
    <row r="266" spans="1:27" s="591" customFormat="1" ht="14.25" customHeight="1" x14ac:dyDescent="0.2">
      <c r="A266" s="440"/>
      <c r="B266" s="440"/>
      <c r="C266" s="440" t="s">
        <v>1384</v>
      </c>
      <c r="D266" s="440" t="s">
        <v>1385</v>
      </c>
      <c r="E266" s="440"/>
      <c r="F266" s="440" t="s">
        <v>1386</v>
      </c>
      <c r="G266" s="440"/>
      <c r="H266" s="616"/>
      <c r="I266" s="600">
        <v>396</v>
      </c>
      <c r="J266" s="682"/>
      <c r="K266" s="682">
        <v>37.121212121212125</v>
      </c>
      <c r="L266" s="682"/>
      <c r="M266" s="682">
        <v>62.878787878787875</v>
      </c>
      <c r="N266" s="683"/>
      <c r="O266" s="682"/>
      <c r="P266" s="682">
        <v>40.404040404040401</v>
      </c>
      <c r="Q266" s="681"/>
      <c r="R266" s="682">
        <v>33.540372670807457</v>
      </c>
      <c r="S266" s="681"/>
      <c r="T266" s="682">
        <v>45.106382978723403</v>
      </c>
      <c r="U266" s="668"/>
      <c r="V266" s="668"/>
      <c r="W266" s="668"/>
      <c r="X266" s="668"/>
      <c r="Y266" s="668"/>
      <c r="Z266" s="668"/>
      <c r="AA266" s="668"/>
    </row>
    <row r="267" spans="1:27" s="591" customFormat="1" ht="14.25" customHeight="1" x14ac:dyDescent="0.2">
      <c r="A267" s="440"/>
      <c r="B267" s="440"/>
      <c r="C267" s="440" t="s">
        <v>1388</v>
      </c>
      <c r="D267" s="440" t="s">
        <v>1389</v>
      </c>
      <c r="E267" s="440"/>
      <c r="F267" s="440" t="s">
        <v>1390</v>
      </c>
      <c r="G267" s="440"/>
      <c r="H267" s="616"/>
      <c r="I267" s="600">
        <v>940</v>
      </c>
      <c r="J267" s="682"/>
      <c r="K267" s="682">
        <v>46.595744680851062</v>
      </c>
      <c r="L267" s="682"/>
      <c r="M267" s="682">
        <v>53.404255319148945</v>
      </c>
      <c r="N267" s="683"/>
      <c r="O267" s="682"/>
      <c r="P267" s="682">
        <v>36.914893617021278</v>
      </c>
      <c r="Q267" s="681"/>
      <c r="R267" s="682">
        <v>25.11737089201878</v>
      </c>
      <c r="S267" s="681"/>
      <c r="T267" s="682">
        <v>46.692607003891048</v>
      </c>
      <c r="U267" s="668"/>
      <c r="V267" s="668"/>
      <c r="W267" s="668"/>
      <c r="X267" s="668"/>
      <c r="Y267" s="668"/>
      <c r="Z267" s="668"/>
      <c r="AA267" s="668"/>
    </row>
    <row r="268" spans="1:27" s="591" customFormat="1" ht="14.25" customHeight="1" x14ac:dyDescent="0.2">
      <c r="A268" s="440"/>
      <c r="B268" s="440"/>
      <c r="C268" s="440" t="s">
        <v>1392</v>
      </c>
      <c r="D268" s="440" t="s">
        <v>1393</v>
      </c>
      <c r="E268" s="440"/>
      <c r="F268" s="440" t="s">
        <v>1394</v>
      </c>
      <c r="G268" s="440"/>
      <c r="H268" s="616"/>
      <c r="I268" s="600">
        <v>266</v>
      </c>
      <c r="J268" s="682"/>
      <c r="K268" s="682">
        <v>40.601503759398497</v>
      </c>
      <c r="L268" s="682"/>
      <c r="M268" s="682">
        <v>59.398496240601503</v>
      </c>
      <c r="N268" s="683"/>
      <c r="O268" s="682"/>
      <c r="P268" s="682">
        <v>29.323308270676691</v>
      </c>
      <c r="Q268" s="681"/>
      <c r="R268" s="682">
        <v>22.727272727272727</v>
      </c>
      <c r="S268" s="681"/>
      <c r="T268" s="682">
        <v>35.820895522388057</v>
      </c>
      <c r="U268" s="668"/>
      <c r="V268" s="668"/>
      <c r="W268" s="668"/>
      <c r="X268" s="668"/>
      <c r="Y268" s="668"/>
      <c r="Z268" s="668"/>
      <c r="AA268" s="668"/>
    </row>
    <row r="269" spans="1:27" s="591" customFormat="1" ht="14.25" customHeight="1" x14ac:dyDescent="0.2">
      <c r="A269" s="440"/>
      <c r="B269" s="440"/>
      <c r="C269" s="440" t="s">
        <v>1396</v>
      </c>
      <c r="D269" s="440" t="s">
        <v>1397</v>
      </c>
      <c r="E269" s="440"/>
      <c r="F269" s="440" t="s">
        <v>1398</v>
      </c>
      <c r="G269" s="440"/>
      <c r="H269" s="616"/>
      <c r="I269" s="600">
        <v>330</v>
      </c>
      <c r="J269" s="682"/>
      <c r="K269" s="682">
        <v>40.303030303030305</v>
      </c>
      <c r="L269" s="682"/>
      <c r="M269" s="682">
        <v>59.696969696969695</v>
      </c>
      <c r="N269" s="683"/>
      <c r="O269" s="682"/>
      <c r="P269" s="682">
        <v>44.242424242424242</v>
      </c>
      <c r="Q269" s="681"/>
      <c r="R269" s="682">
        <v>35.036496350364963</v>
      </c>
      <c r="S269" s="681"/>
      <c r="T269" s="682">
        <v>50.777202072538863</v>
      </c>
      <c r="U269" s="668"/>
      <c r="V269" s="668"/>
      <c r="W269" s="668"/>
      <c r="X269" s="668"/>
      <c r="Y269" s="668"/>
      <c r="Z269" s="668"/>
      <c r="AA269" s="668"/>
    </row>
    <row r="270" spans="1:27" s="591" customFormat="1" ht="14.25" customHeight="1" x14ac:dyDescent="0.2">
      <c r="A270" s="440"/>
      <c r="B270" s="440"/>
      <c r="C270" s="440" t="s">
        <v>1400</v>
      </c>
      <c r="D270" s="440" t="s">
        <v>1401</v>
      </c>
      <c r="E270" s="440"/>
      <c r="F270" s="440" t="s">
        <v>1402</v>
      </c>
      <c r="G270" s="440"/>
      <c r="H270" s="616"/>
      <c r="I270" s="600">
        <v>1681</v>
      </c>
      <c r="J270" s="682"/>
      <c r="K270" s="682">
        <v>42.296252230814993</v>
      </c>
      <c r="L270" s="682"/>
      <c r="M270" s="682">
        <v>57.703747769185007</v>
      </c>
      <c r="N270" s="683"/>
      <c r="O270" s="682"/>
      <c r="P270" s="682">
        <v>32.956573468173708</v>
      </c>
      <c r="Q270" s="681"/>
      <c r="R270" s="682">
        <v>23.225806451612904</v>
      </c>
      <c r="S270" s="681"/>
      <c r="T270" s="682">
        <v>41.280353200882999</v>
      </c>
      <c r="U270" s="668"/>
      <c r="V270" s="668"/>
      <c r="W270" s="668"/>
      <c r="X270" s="668"/>
      <c r="Y270" s="668"/>
      <c r="Z270" s="668"/>
      <c r="AA270" s="668"/>
    </row>
    <row r="271" spans="1:27" s="591" customFormat="1" ht="14.25" customHeight="1" x14ac:dyDescent="0.2">
      <c r="A271" s="440"/>
      <c r="B271" s="440"/>
      <c r="C271" s="440" t="s">
        <v>1404</v>
      </c>
      <c r="D271" s="440" t="s">
        <v>1405</v>
      </c>
      <c r="E271" s="440"/>
      <c r="F271" s="440" t="s">
        <v>1406</v>
      </c>
      <c r="G271" s="440"/>
      <c r="H271" s="616"/>
      <c r="I271" s="600">
        <v>748</v>
      </c>
      <c r="J271" s="682"/>
      <c r="K271" s="682">
        <v>44.117647058823529</v>
      </c>
      <c r="L271" s="682"/>
      <c r="M271" s="682">
        <v>55.882352941176471</v>
      </c>
      <c r="N271" s="683"/>
      <c r="O271" s="682"/>
      <c r="P271" s="682">
        <v>36.363636363636367</v>
      </c>
      <c r="Q271" s="681"/>
      <c r="R271" s="682">
        <v>29.967426710097723</v>
      </c>
      <c r="S271" s="681"/>
      <c r="T271" s="682">
        <v>40.816326530612244</v>
      </c>
      <c r="U271" s="668"/>
      <c r="V271" s="668"/>
      <c r="W271" s="668"/>
      <c r="X271" s="668"/>
      <c r="Y271" s="668"/>
      <c r="Z271" s="668"/>
      <c r="AA271" s="668"/>
    </row>
    <row r="272" spans="1:27" s="591" customFormat="1" ht="14.25" customHeight="1" x14ac:dyDescent="0.2">
      <c r="A272" s="440"/>
      <c r="B272" s="440"/>
      <c r="C272" s="440" t="s">
        <v>1408</v>
      </c>
      <c r="D272" s="440" t="s">
        <v>1409</v>
      </c>
      <c r="E272" s="440"/>
      <c r="F272" s="440" t="s">
        <v>1410</v>
      </c>
      <c r="G272" s="440"/>
      <c r="H272" s="616"/>
      <c r="I272" s="600">
        <v>542</v>
      </c>
      <c r="J272" s="682"/>
      <c r="K272" s="682">
        <v>39.298892988929893</v>
      </c>
      <c r="L272" s="682"/>
      <c r="M272" s="682">
        <v>60.701107011070107</v>
      </c>
      <c r="N272" s="683"/>
      <c r="O272" s="682"/>
      <c r="P272" s="682">
        <v>40.036900369003689</v>
      </c>
      <c r="Q272" s="681"/>
      <c r="R272" s="682">
        <v>30.288461538461537</v>
      </c>
      <c r="S272" s="681"/>
      <c r="T272" s="682">
        <v>46.107784431137731</v>
      </c>
      <c r="U272" s="668"/>
      <c r="V272" s="668"/>
      <c r="W272" s="668"/>
      <c r="X272" s="668"/>
      <c r="Y272" s="668"/>
      <c r="Z272" s="668"/>
      <c r="AA272" s="668"/>
    </row>
    <row r="273" spans="1:27" s="591" customFormat="1" ht="14.25" customHeight="1" x14ac:dyDescent="0.2">
      <c r="A273" s="440"/>
      <c r="B273" s="440"/>
      <c r="C273" s="440" t="s">
        <v>1412</v>
      </c>
      <c r="D273" s="440" t="s">
        <v>1413</v>
      </c>
      <c r="E273" s="440"/>
      <c r="F273" s="440" t="s">
        <v>1414</v>
      </c>
      <c r="G273" s="440"/>
      <c r="H273" s="616"/>
      <c r="I273" s="600">
        <v>398</v>
      </c>
      <c r="J273" s="682"/>
      <c r="K273" s="682">
        <v>39.195979899497488</v>
      </c>
      <c r="L273" s="682"/>
      <c r="M273" s="682">
        <v>60.804020100502512</v>
      </c>
      <c r="N273" s="683"/>
      <c r="O273" s="682"/>
      <c r="P273" s="682">
        <v>37.688442211055282</v>
      </c>
      <c r="Q273" s="681"/>
      <c r="R273" s="682">
        <v>26.623376623376622</v>
      </c>
      <c r="S273" s="681"/>
      <c r="T273" s="682">
        <v>44.672131147540981</v>
      </c>
      <c r="U273" s="668"/>
      <c r="V273" s="668"/>
      <c r="W273" s="668"/>
      <c r="X273" s="668"/>
      <c r="Y273" s="668"/>
      <c r="Z273" s="668"/>
      <c r="AA273" s="668"/>
    </row>
    <row r="274" spans="1:27" s="591" customFormat="1" ht="14.25" customHeight="1" x14ac:dyDescent="0.2">
      <c r="A274" s="440"/>
      <c r="B274" s="440"/>
      <c r="C274" s="440" t="s">
        <v>1416</v>
      </c>
      <c r="D274" s="440" t="s">
        <v>1417</v>
      </c>
      <c r="E274" s="440"/>
      <c r="F274" s="440" t="s">
        <v>1418</v>
      </c>
      <c r="G274" s="440"/>
      <c r="H274" s="616"/>
      <c r="I274" s="600">
        <v>343</v>
      </c>
      <c r="J274" s="682"/>
      <c r="K274" s="682">
        <v>37.900874635568513</v>
      </c>
      <c r="L274" s="682"/>
      <c r="M274" s="682">
        <v>62.099125364431487</v>
      </c>
      <c r="N274" s="683"/>
      <c r="O274" s="682"/>
      <c r="P274" s="682">
        <v>38.775510204081634</v>
      </c>
      <c r="Q274" s="681"/>
      <c r="R274" s="682">
        <v>29.530201342281881</v>
      </c>
      <c r="S274" s="681"/>
      <c r="T274" s="682">
        <v>45.876288659793815</v>
      </c>
      <c r="U274" s="668"/>
      <c r="V274" s="668"/>
      <c r="W274" s="668"/>
      <c r="X274" s="668"/>
      <c r="Y274" s="668"/>
      <c r="Z274" s="668"/>
      <c r="AA274" s="668"/>
    </row>
    <row r="275" spans="1:27" s="591" customFormat="1" ht="14.25" customHeight="1" x14ac:dyDescent="0.2">
      <c r="A275" s="440"/>
      <c r="B275" s="440"/>
      <c r="C275" s="440"/>
      <c r="D275" s="440"/>
      <c r="E275" s="440"/>
      <c r="F275" s="440"/>
      <c r="G275" s="440"/>
      <c r="H275" s="616"/>
      <c r="I275" s="600"/>
      <c r="J275" s="682"/>
      <c r="K275" s="682"/>
      <c r="L275" s="682"/>
      <c r="M275" s="682"/>
      <c r="N275" s="683"/>
      <c r="O275" s="682"/>
      <c r="P275" s="682"/>
      <c r="Q275" s="681"/>
      <c r="R275" s="682"/>
      <c r="S275" s="681"/>
      <c r="T275" s="682"/>
      <c r="U275" s="668"/>
      <c r="V275" s="668"/>
      <c r="W275" s="668"/>
      <c r="X275" s="668"/>
      <c r="Y275" s="668"/>
      <c r="Z275" s="668"/>
      <c r="AA275" s="668"/>
    </row>
    <row r="276" spans="1:27" s="591" customFormat="1" ht="14.25" customHeight="1" x14ac:dyDescent="0.2">
      <c r="A276" s="440"/>
      <c r="B276" s="440"/>
      <c r="C276" s="440" t="s">
        <v>1419</v>
      </c>
      <c r="D276" s="440" t="s">
        <v>1420</v>
      </c>
      <c r="E276" s="440" t="s">
        <v>1421</v>
      </c>
      <c r="F276" s="440"/>
      <c r="G276" s="440"/>
      <c r="H276" s="616"/>
      <c r="I276" s="600">
        <v>7146</v>
      </c>
      <c r="J276" s="682"/>
      <c r="K276" s="682">
        <v>39.308704170165129</v>
      </c>
      <c r="L276" s="682"/>
      <c r="M276" s="682">
        <v>60.691295829834871</v>
      </c>
      <c r="N276" s="683"/>
      <c r="O276" s="682"/>
      <c r="P276" s="682">
        <v>31.430170724881052</v>
      </c>
      <c r="Q276" s="681"/>
      <c r="R276" s="682">
        <v>22.005246283882247</v>
      </c>
      <c r="S276" s="681"/>
      <c r="T276" s="682">
        <v>40.134589502018841</v>
      </c>
      <c r="U276" s="668"/>
      <c r="V276" s="668"/>
      <c r="W276" s="668"/>
      <c r="X276" s="668"/>
      <c r="Y276" s="668"/>
      <c r="Z276" s="668"/>
      <c r="AA276" s="668"/>
    </row>
    <row r="277" spans="1:27" s="591" customFormat="1" ht="14.25" customHeight="1" x14ac:dyDescent="0.2">
      <c r="A277" s="440"/>
      <c r="B277" s="440"/>
      <c r="C277" s="440" t="s">
        <v>1423</v>
      </c>
      <c r="D277" s="440" t="s">
        <v>1424</v>
      </c>
      <c r="E277" s="440"/>
      <c r="F277" s="440" t="s">
        <v>1425</v>
      </c>
      <c r="G277" s="440"/>
      <c r="H277" s="616"/>
      <c r="I277" s="600">
        <v>1812</v>
      </c>
      <c r="J277" s="682"/>
      <c r="K277" s="682">
        <v>41.004415011037523</v>
      </c>
      <c r="L277" s="682"/>
      <c r="M277" s="682">
        <v>58.99558498896247</v>
      </c>
      <c r="N277" s="683"/>
      <c r="O277" s="682"/>
      <c r="P277" s="682">
        <v>34.437086092715234</v>
      </c>
      <c r="Q277" s="681"/>
      <c r="R277" s="682">
        <v>23.110624315443591</v>
      </c>
      <c r="S277" s="681"/>
      <c r="T277" s="682">
        <v>45.939933259176861</v>
      </c>
      <c r="U277" s="668"/>
      <c r="V277" s="668"/>
      <c r="W277" s="668"/>
      <c r="X277" s="668"/>
      <c r="Y277" s="668"/>
      <c r="Z277" s="668"/>
      <c r="AA277" s="668"/>
    </row>
    <row r="278" spans="1:27" s="591" customFormat="1" ht="14.25" customHeight="1" x14ac:dyDescent="0.2">
      <c r="A278" s="440"/>
      <c r="B278" s="440"/>
      <c r="C278" s="440" t="s">
        <v>1427</v>
      </c>
      <c r="D278" s="440" t="s">
        <v>1428</v>
      </c>
      <c r="E278" s="440"/>
      <c r="F278" s="440" t="s">
        <v>1429</v>
      </c>
      <c r="G278" s="440"/>
      <c r="H278" s="616"/>
      <c r="I278" s="600">
        <v>475</v>
      </c>
      <c r="J278" s="682"/>
      <c r="K278" s="682">
        <v>40.421052631578945</v>
      </c>
      <c r="L278" s="682"/>
      <c r="M278" s="682">
        <v>59.578947368421055</v>
      </c>
      <c r="N278" s="683"/>
      <c r="O278" s="682"/>
      <c r="P278" s="682">
        <v>27.578947368421051</v>
      </c>
      <c r="Q278" s="681"/>
      <c r="R278" s="682">
        <v>18.867924528301888</v>
      </c>
      <c r="S278" s="681"/>
      <c r="T278" s="682">
        <v>34.600760456273768</v>
      </c>
      <c r="U278" s="668"/>
      <c r="V278" s="668"/>
      <c r="W278" s="668"/>
      <c r="X278" s="668"/>
      <c r="Y278" s="668"/>
      <c r="Z278" s="668"/>
      <c r="AA278" s="668"/>
    </row>
    <row r="279" spans="1:27" s="591" customFormat="1" ht="14.25" customHeight="1" x14ac:dyDescent="0.2">
      <c r="A279" s="440"/>
      <c r="B279" s="440"/>
      <c r="C279" s="440" t="s">
        <v>1430</v>
      </c>
      <c r="D279" s="440" t="s">
        <v>1431</v>
      </c>
      <c r="E279" s="440"/>
      <c r="F279" s="440" t="s">
        <v>1432</v>
      </c>
      <c r="G279" s="440"/>
      <c r="H279" s="616"/>
      <c r="I279" s="600">
        <v>233</v>
      </c>
      <c r="J279" s="682"/>
      <c r="K279" s="682">
        <v>34.334763948497852</v>
      </c>
      <c r="L279" s="682"/>
      <c r="M279" s="682">
        <v>65.665236051502134</v>
      </c>
      <c r="N279" s="683"/>
      <c r="O279" s="682"/>
      <c r="P279" s="682">
        <v>26.180257510729614</v>
      </c>
      <c r="Q279" s="681"/>
      <c r="R279" s="682">
        <v>15</v>
      </c>
      <c r="S279" s="681"/>
      <c r="T279" s="682">
        <v>38.053097345132741</v>
      </c>
      <c r="U279" s="668"/>
      <c r="V279" s="668"/>
      <c r="W279" s="668"/>
      <c r="X279" s="668"/>
      <c r="Y279" s="668"/>
      <c r="Z279" s="668"/>
      <c r="AA279" s="668"/>
    </row>
    <row r="280" spans="1:27" s="591" customFormat="1" ht="14.25" customHeight="1" x14ac:dyDescent="0.2">
      <c r="A280" s="440"/>
      <c r="B280" s="440"/>
      <c r="C280" s="440" t="s">
        <v>1433</v>
      </c>
      <c r="D280" s="440" t="s">
        <v>1434</v>
      </c>
      <c r="E280" s="440"/>
      <c r="F280" s="440" t="s">
        <v>1435</v>
      </c>
      <c r="G280" s="440"/>
      <c r="H280" s="616"/>
      <c r="I280" s="600">
        <v>575</v>
      </c>
      <c r="J280" s="682"/>
      <c r="K280" s="682">
        <v>33.565217391304344</v>
      </c>
      <c r="L280" s="682"/>
      <c r="M280" s="682">
        <v>66.434782608695656</v>
      </c>
      <c r="N280" s="683"/>
      <c r="O280" s="682"/>
      <c r="P280" s="682">
        <v>32.869565217391305</v>
      </c>
      <c r="Q280" s="681"/>
      <c r="R280" s="682">
        <v>25.203252032520325</v>
      </c>
      <c r="S280" s="681"/>
      <c r="T280" s="682">
        <v>38.601823708206688</v>
      </c>
      <c r="U280" s="668"/>
      <c r="V280" s="668"/>
      <c r="W280" s="668"/>
      <c r="X280" s="668"/>
      <c r="Y280" s="668"/>
      <c r="Z280" s="668"/>
      <c r="AA280" s="668"/>
    </row>
    <row r="281" spans="1:27" s="591" customFormat="1" ht="14.25" customHeight="1" x14ac:dyDescent="0.2">
      <c r="A281" s="440"/>
      <c r="B281" s="440"/>
      <c r="C281" s="440" t="s">
        <v>1437</v>
      </c>
      <c r="D281" s="440" t="s">
        <v>1438</v>
      </c>
      <c r="E281" s="440"/>
      <c r="F281" s="440" t="s">
        <v>1439</v>
      </c>
      <c r="G281" s="440"/>
      <c r="H281" s="616"/>
      <c r="I281" s="600">
        <v>582</v>
      </c>
      <c r="J281" s="682"/>
      <c r="K281" s="682">
        <v>40.549828178694156</v>
      </c>
      <c r="L281" s="682"/>
      <c r="M281" s="682">
        <v>59.450171821305844</v>
      </c>
      <c r="N281" s="683"/>
      <c r="O281" s="682"/>
      <c r="P281" s="682">
        <v>32.130584192439862</v>
      </c>
      <c r="Q281" s="681"/>
      <c r="R281" s="682">
        <v>25.925925925925924</v>
      </c>
      <c r="S281" s="681"/>
      <c r="T281" s="682">
        <v>37.5</v>
      </c>
      <c r="U281" s="668"/>
      <c r="V281" s="668"/>
      <c r="W281" s="668"/>
      <c r="X281" s="668"/>
      <c r="Y281" s="668"/>
      <c r="Z281" s="668"/>
      <c r="AA281" s="668"/>
    </row>
    <row r="282" spans="1:27" s="591" customFormat="1" ht="14.25" customHeight="1" x14ac:dyDescent="0.2">
      <c r="A282" s="440"/>
      <c r="B282" s="440"/>
      <c r="C282" s="440" t="s">
        <v>1441</v>
      </c>
      <c r="D282" s="440" t="s">
        <v>1442</v>
      </c>
      <c r="E282" s="440"/>
      <c r="F282" s="440" t="s">
        <v>1443</v>
      </c>
      <c r="G282" s="440"/>
      <c r="H282" s="616"/>
      <c r="I282" s="600">
        <v>839</v>
      </c>
      <c r="J282" s="682"/>
      <c r="K282" s="682">
        <v>40.643623361144222</v>
      </c>
      <c r="L282" s="682"/>
      <c r="M282" s="682">
        <v>59.356376638855778</v>
      </c>
      <c r="N282" s="683"/>
      <c r="O282" s="682"/>
      <c r="P282" s="682">
        <v>33.015494636471992</v>
      </c>
      <c r="Q282" s="681"/>
      <c r="R282" s="682">
        <v>23.170731707317074</v>
      </c>
      <c r="S282" s="681"/>
      <c r="T282" s="682">
        <v>42.424242424242422</v>
      </c>
      <c r="U282" s="668"/>
      <c r="V282" s="668"/>
      <c r="W282" s="668"/>
      <c r="X282" s="668"/>
      <c r="Y282" s="668"/>
      <c r="Z282" s="668"/>
      <c r="AA282" s="668"/>
    </row>
    <row r="283" spans="1:27" s="591" customFormat="1" ht="14.25" customHeight="1" x14ac:dyDescent="0.2">
      <c r="A283" s="440"/>
      <c r="B283" s="440"/>
      <c r="C283" s="440" t="s">
        <v>1445</v>
      </c>
      <c r="D283" s="440" t="s">
        <v>1446</v>
      </c>
      <c r="E283" s="440"/>
      <c r="F283" s="440" t="s">
        <v>1447</v>
      </c>
      <c r="G283" s="440"/>
      <c r="H283" s="616"/>
      <c r="I283" s="600">
        <v>499</v>
      </c>
      <c r="J283" s="682"/>
      <c r="K283" s="682">
        <v>40.280561122244492</v>
      </c>
      <c r="L283" s="682"/>
      <c r="M283" s="682">
        <v>59.719438877755515</v>
      </c>
      <c r="N283" s="683"/>
      <c r="O283" s="682"/>
      <c r="P283" s="682">
        <v>31.663326653306612</v>
      </c>
      <c r="Q283" s="681"/>
      <c r="R283" s="682">
        <v>23.622047244094489</v>
      </c>
      <c r="S283" s="681"/>
      <c r="T283" s="682">
        <v>40</v>
      </c>
      <c r="U283" s="668"/>
      <c r="V283" s="668"/>
      <c r="W283" s="668"/>
      <c r="X283" s="668"/>
      <c r="Y283" s="668"/>
      <c r="Z283" s="668"/>
      <c r="AA283" s="668"/>
    </row>
    <row r="284" spans="1:27" s="591" customFormat="1" ht="14.25" customHeight="1" x14ac:dyDescent="0.2">
      <c r="A284" s="440"/>
      <c r="B284" s="440"/>
      <c r="C284" s="440" t="s">
        <v>1449</v>
      </c>
      <c r="D284" s="440" t="s">
        <v>1450</v>
      </c>
      <c r="E284" s="440"/>
      <c r="F284" s="440" t="s">
        <v>1451</v>
      </c>
      <c r="G284" s="440"/>
      <c r="H284" s="616"/>
      <c r="I284" s="600">
        <v>939</v>
      </c>
      <c r="J284" s="682"/>
      <c r="K284" s="682">
        <v>46.751863684771031</v>
      </c>
      <c r="L284" s="682"/>
      <c r="M284" s="682">
        <v>53.248136315228969</v>
      </c>
      <c r="N284" s="683"/>
      <c r="O284" s="682"/>
      <c r="P284" s="682">
        <v>25.23961661341853</v>
      </c>
      <c r="Q284" s="681"/>
      <c r="R284" s="682">
        <v>17.872340425531917</v>
      </c>
      <c r="S284" s="681"/>
      <c r="T284" s="682">
        <v>32.622601279317699</v>
      </c>
      <c r="U284" s="668"/>
      <c r="V284" s="668"/>
      <c r="W284" s="668"/>
      <c r="X284" s="668"/>
      <c r="Y284" s="668"/>
      <c r="Z284" s="668"/>
      <c r="AA284" s="668"/>
    </row>
    <row r="285" spans="1:27" s="591" customFormat="1" ht="14.25" customHeight="1" x14ac:dyDescent="0.2">
      <c r="A285" s="440"/>
      <c r="B285" s="440"/>
      <c r="C285" s="440" t="s">
        <v>1453</v>
      </c>
      <c r="D285" s="440" t="s">
        <v>1454</v>
      </c>
      <c r="E285" s="440"/>
      <c r="F285" s="440" t="s">
        <v>1455</v>
      </c>
      <c r="G285" s="440"/>
      <c r="H285" s="616"/>
      <c r="I285" s="600">
        <v>1192</v>
      </c>
      <c r="J285" s="682"/>
      <c r="K285" s="682">
        <v>32.214765100671137</v>
      </c>
      <c r="L285" s="682"/>
      <c r="M285" s="682">
        <v>67.785234899328856</v>
      </c>
      <c r="N285" s="683"/>
      <c r="O285" s="682"/>
      <c r="P285" s="682">
        <v>32.04697986577181</v>
      </c>
      <c r="Q285" s="681"/>
      <c r="R285" s="682">
        <v>21.455223880597014</v>
      </c>
      <c r="S285" s="681"/>
      <c r="T285" s="682">
        <v>40.701219512195117</v>
      </c>
      <c r="U285" s="668"/>
      <c r="V285" s="668"/>
      <c r="W285" s="668"/>
      <c r="X285" s="668"/>
      <c r="Y285" s="668"/>
      <c r="Z285" s="668"/>
      <c r="AA285" s="668"/>
    </row>
    <row r="286" spans="1:27" s="591" customFormat="1" ht="14.25" customHeight="1" x14ac:dyDescent="0.2">
      <c r="A286" s="440"/>
      <c r="B286" s="440"/>
      <c r="C286" s="440"/>
      <c r="D286" s="440"/>
      <c r="E286" s="440"/>
      <c r="F286" s="440"/>
      <c r="G286" s="440"/>
      <c r="H286" s="616"/>
      <c r="I286" s="720"/>
      <c r="J286" s="616"/>
      <c r="K286" s="616"/>
      <c r="L286" s="616"/>
      <c r="M286" s="616"/>
      <c r="N286" s="683"/>
      <c r="O286" s="682"/>
      <c r="P286" s="682"/>
      <c r="Q286" s="681"/>
      <c r="R286" s="682"/>
      <c r="S286" s="681"/>
      <c r="T286" s="682"/>
      <c r="U286" s="668"/>
      <c r="V286" s="668"/>
      <c r="W286" s="668"/>
      <c r="X286" s="668"/>
      <c r="Y286" s="668"/>
      <c r="Z286" s="668"/>
      <c r="AA286" s="668"/>
    </row>
    <row r="287" spans="1:27" s="591" customFormat="1" ht="14.25" customHeight="1" x14ac:dyDescent="0.25">
      <c r="A287" s="440"/>
      <c r="B287" s="448" t="s">
        <v>1456</v>
      </c>
      <c r="C287" s="440"/>
      <c r="D287" s="440"/>
      <c r="E287" s="440"/>
      <c r="F287" s="440"/>
      <c r="G287" s="440"/>
      <c r="H287" s="616"/>
      <c r="I287" s="719">
        <v>8642</v>
      </c>
      <c r="J287" s="678"/>
      <c r="K287" s="678">
        <v>65.089099745429309</v>
      </c>
      <c r="L287" s="678"/>
      <c r="M287" s="678">
        <v>34.910900254570706</v>
      </c>
      <c r="N287" s="679"/>
      <c r="O287" s="678"/>
      <c r="P287" s="678">
        <v>32.075908354547558</v>
      </c>
      <c r="Q287" s="677"/>
      <c r="R287" s="678">
        <v>21.255381826421935</v>
      </c>
      <c r="S287" s="677"/>
      <c r="T287" s="678">
        <v>43.367226294632303</v>
      </c>
      <c r="U287" s="668"/>
      <c r="V287" s="668"/>
      <c r="W287" s="668"/>
      <c r="X287" s="668"/>
      <c r="Y287" s="668"/>
      <c r="Z287" s="668"/>
      <c r="AA287" s="668"/>
    </row>
    <row r="288" spans="1:27" s="591" customFormat="1" ht="14.25" customHeight="1" x14ac:dyDescent="0.2">
      <c r="A288" s="440"/>
      <c r="B288" s="440"/>
      <c r="C288" s="440"/>
      <c r="D288" s="440"/>
      <c r="E288" s="440"/>
      <c r="F288" s="440"/>
      <c r="G288" s="440"/>
      <c r="H288" s="616"/>
      <c r="I288" s="600"/>
      <c r="J288" s="682"/>
      <c r="K288" s="682"/>
      <c r="L288" s="682"/>
      <c r="M288" s="682"/>
      <c r="N288" s="616"/>
      <c r="O288" s="616"/>
      <c r="P288" s="678"/>
      <c r="Q288" s="675"/>
      <c r="R288" s="676"/>
      <c r="S288" s="675"/>
      <c r="T288" s="676"/>
      <c r="U288" s="668"/>
      <c r="V288" s="668"/>
      <c r="W288" s="668"/>
      <c r="X288" s="668"/>
      <c r="Y288" s="668"/>
      <c r="Z288" s="668"/>
      <c r="AA288" s="668"/>
    </row>
    <row r="289" spans="1:27" s="591" customFormat="1" ht="14.25" customHeight="1" x14ac:dyDescent="0.2">
      <c r="A289" s="440"/>
      <c r="B289" s="440"/>
      <c r="C289" s="440"/>
      <c r="D289" s="440" t="s">
        <v>118</v>
      </c>
      <c r="E289" s="440"/>
      <c r="F289" s="440" t="s">
        <v>453</v>
      </c>
      <c r="G289" s="440"/>
      <c r="H289" s="616"/>
      <c r="I289" s="600">
        <v>174</v>
      </c>
      <c r="J289" s="682"/>
      <c r="K289" s="682">
        <v>35.05747126436782</v>
      </c>
      <c r="L289" s="682"/>
      <c r="M289" s="682">
        <v>64.942528735632195</v>
      </c>
      <c r="N289" s="683"/>
      <c r="O289" s="682"/>
      <c r="P289" s="688">
        <v>24.712643678160919</v>
      </c>
      <c r="Q289" s="681"/>
      <c r="R289" s="682">
        <v>18.27956989247312</v>
      </c>
      <c r="S289" s="681"/>
      <c r="T289" s="682">
        <v>32.098765432098766</v>
      </c>
      <c r="U289" s="668"/>
      <c r="V289" s="668"/>
      <c r="W289" s="668"/>
      <c r="X289" s="668"/>
      <c r="Y289" s="668"/>
      <c r="Z289" s="668"/>
      <c r="AA289" s="668"/>
    </row>
    <row r="290" spans="1:27" s="591" customFormat="1" ht="14.25" customHeight="1" x14ac:dyDescent="0.2">
      <c r="A290" s="440"/>
      <c r="B290" s="440"/>
      <c r="C290" s="440"/>
      <c r="D290" s="440" t="s">
        <v>119</v>
      </c>
      <c r="E290" s="440"/>
      <c r="F290" s="440" t="s">
        <v>171</v>
      </c>
      <c r="G290" s="440"/>
      <c r="H290" s="616"/>
      <c r="I290" s="600">
        <v>158</v>
      </c>
      <c r="J290" s="682"/>
      <c r="K290" s="682">
        <v>46.202531645569621</v>
      </c>
      <c r="L290" s="682"/>
      <c r="M290" s="682">
        <v>53.797468354430379</v>
      </c>
      <c r="N290" s="683"/>
      <c r="O290" s="682"/>
      <c r="P290" s="682">
        <v>28.481012658227851</v>
      </c>
      <c r="Q290" s="681"/>
      <c r="R290" s="682">
        <v>17.333333333333336</v>
      </c>
      <c r="S290" s="681"/>
      <c r="T290" s="682">
        <v>38.554216867469883</v>
      </c>
      <c r="U290" s="668"/>
      <c r="V290" s="668"/>
      <c r="W290" s="668"/>
      <c r="X290" s="668"/>
      <c r="Y290" s="668"/>
      <c r="Z290" s="668"/>
      <c r="AA290" s="668"/>
    </row>
    <row r="291" spans="1:27" s="591" customFormat="1" ht="14.25" customHeight="1" x14ac:dyDescent="0.2">
      <c r="A291" s="440"/>
      <c r="B291" s="440"/>
      <c r="C291" s="440"/>
      <c r="D291" s="440" t="s">
        <v>120</v>
      </c>
      <c r="E291" s="440"/>
      <c r="F291" s="440" t="s">
        <v>172</v>
      </c>
      <c r="G291" s="440"/>
      <c r="H291" s="616"/>
      <c r="I291" s="600">
        <v>401</v>
      </c>
      <c r="J291" s="682"/>
      <c r="K291" s="682">
        <v>82.294264339152122</v>
      </c>
      <c r="L291" s="682"/>
      <c r="M291" s="682">
        <v>17.705735660847878</v>
      </c>
      <c r="N291" s="683"/>
      <c r="O291" s="682"/>
      <c r="P291" s="682">
        <v>31.920199501246881</v>
      </c>
      <c r="Q291" s="681"/>
      <c r="R291" s="682">
        <v>22.831050228310502</v>
      </c>
      <c r="S291" s="681"/>
      <c r="T291" s="682">
        <v>42.857142857142854</v>
      </c>
      <c r="U291" s="668"/>
      <c r="V291" s="668"/>
      <c r="W291" s="668"/>
      <c r="X291" s="668"/>
      <c r="Y291" s="668"/>
      <c r="Z291" s="668"/>
      <c r="AA291" s="668"/>
    </row>
    <row r="292" spans="1:27" s="591" customFormat="1" ht="14.25" customHeight="1" x14ac:dyDescent="0.2">
      <c r="A292" s="440"/>
      <c r="B292" s="440"/>
      <c r="C292" s="440"/>
      <c r="D292" s="440" t="s">
        <v>121</v>
      </c>
      <c r="E292" s="440"/>
      <c r="F292" s="440" t="s">
        <v>268</v>
      </c>
      <c r="G292" s="440"/>
      <c r="H292" s="616"/>
      <c r="I292" s="600">
        <v>479</v>
      </c>
      <c r="J292" s="682"/>
      <c r="K292" s="682">
        <v>46.764091858037574</v>
      </c>
      <c r="L292" s="682"/>
      <c r="M292" s="682">
        <v>53.235908141962419</v>
      </c>
      <c r="N292" s="683"/>
      <c r="O292" s="682"/>
      <c r="P292" s="682">
        <v>31.941544885177453</v>
      </c>
      <c r="Q292" s="681"/>
      <c r="R292" s="682">
        <v>18.721461187214611</v>
      </c>
      <c r="S292" s="681"/>
      <c r="T292" s="682">
        <v>43.07692307692308</v>
      </c>
      <c r="U292" s="668"/>
      <c r="V292" s="668"/>
      <c r="W292" s="668"/>
      <c r="X292" s="668"/>
      <c r="Y292" s="668"/>
      <c r="Z292" s="668"/>
      <c r="AA292" s="668"/>
    </row>
    <row r="293" spans="1:27" s="591" customFormat="1" ht="14.25" customHeight="1" x14ac:dyDescent="0.2">
      <c r="A293" s="440"/>
      <c r="B293" s="440"/>
      <c r="C293" s="440"/>
      <c r="D293" s="440" t="s">
        <v>122</v>
      </c>
      <c r="E293" s="440"/>
      <c r="F293" s="440" t="s">
        <v>173</v>
      </c>
      <c r="G293" s="440"/>
      <c r="H293" s="616"/>
      <c r="I293" s="600">
        <v>1257</v>
      </c>
      <c r="J293" s="682"/>
      <c r="K293" s="682">
        <v>80.429594272076372</v>
      </c>
      <c r="L293" s="682"/>
      <c r="M293" s="682">
        <v>19.570405727923628</v>
      </c>
      <c r="N293" s="683"/>
      <c r="O293" s="682"/>
      <c r="P293" s="682">
        <v>33.253778838504374</v>
      </c>
      <c r="Q293" s="681"/>
      <c r="R293" s="682">
        <v>23.152709359605911</v>
      </c>
      <c r="S293" s="681"/>
      <c r="T293" s="682">
        <v>42.746913580246911</v>
      </c>
      <c r="U293" s="668"/>
      <c r="V293" s="668"/>
      <c r="W293" s="668"/>
      <c r="X293" s="668"/>
      <c r="Y293" s="668"/>
      <c r="Z293" s="668"/>
      <c r="AA293" s="668"/>
    </row>
    <row r="294" spans="1:27" s="591" customFormat="1" ht="14.25" customHeight="1" x14ac:dyDescent="0.2">
      <c r="A294" s="440"/>
      <c r="B294" s="440"/>
      <c r="C294" s="440"/>
      <c r="D294" s="440" t="s">
        <v>123</v>
      </c>
      <c r="E294" s="440"/>
      <c r="F294" s="440" t="s">
        <v>174</v>
      </c>
      <c r="G294" s="440"/>
      <c r="H294" s="616"/>
      <c r="I294" s="600">
        <v>438</v>
      </c>
      <c r="J294" s="682"/>
      <c r="K294" s="682">
        <v>86.986301369863014</v>
      </c>
      <c r="L294" s="682"/>
      <c r="M294" s="682">
        <v>13.013698630136986</v>
      </c>
      <c r="N294" s="683"/>
      <c r="O294" s="682"/>
      <c r="P294" s="682">
        <v>30.82191780821918</v>
      </c>
      <c r="Q294" s="681"/>
      <c r="R294" s="682">
        <v>18.721461187214611</v>
      </c>
      <c r="S294" s="681"/>
      <c r="T294" s="682">
        <v>42.922374429223744</v>
      </c>
      <c r="U294" s="668"/>
      <c r="V294" s="668"/>
      <c r="W294" s="668"/>
      <c r="X294" s="668"/>
      <c r="Y294" s="668"/>
      <c r="Z294" s="668"/>
      <c r="AA294" s="668"/>
    </row>
    <row r="295" spans="1:27" s="591" customFormat="1" ht="14.25" customHeight="1" x14ac:dyDescent="0.2">
      <c r="A295" s="440"/>
      <c r="B295" s="440"/>
      <c r="C295" s="440"/>
      <c r="D295" s="440" t="s">
        <v>124</v>
      </c>
      <c r="E295" s="440"/>
      <c r="F295" s="440" t="s">
        <v>175</v>
      </c>
      <c r="G295" s="440"/>
      <c r="H295" s="616"/>
      <c r="I295" s="600">
        <v>143</v>
      </c>
      <c r="J295" s="682"/>
      <c r="K295" s="682">
        <v>92.307692307692307</v>
      </c>
      <c r="L295" s="682"/>
      <c r="M295" s="682">
        <v>7.6923076923076925</v>
      </c>
      <c r="N295" s="683"/>
      <c r="O295" s="682"/>
      <c r="P295" s="682">
        <v>17.482517482517483</v>
      </c>
      <c r="Q295" s="681"/>
      <c r="R295" s="682">
        <v>10.989010989010989</v>
      </c>
      <c r="S295" s="681"/>
      <c r="T295" s="682">
        <v>28.846153846153843</v>
      </c>
      <c r="U295" s="668"/>
      <c r="V295" s="668"/>
      <c r="W295" s="668"/>
      <c r="X295" s="668"/>
      <c r="Y295" s="668"/>
      <c r="Z295" s="668"/>
      <c r="AA295" s="668"/>
    </row>
    <row r="296" spans="1:27" s="591" customFormat="1" ht="14.25" customHeight="1" x14ac:dyDescent="0.2">
      <c r="A296" s="440"/>
      <c r="B296" s="440"/>
      <c r="C296" s="440"/>
      <c r="D296" s="440" t="s">
        <v>125</v>
      </c>
      <c r="E296" s="440"/>
      <c r="F296" s="440" t="s">
        <v>176</v>
      </c>
      <c r="G296" s="440"/>
      <c r="H296" s="616"/>
      <c r="I296" s="600">
        <v>302</v>
      </c>
      <c r="J296" s="682"/>
      <c r="K296" s="682">
        <v>43.377483443708606</v>
      </c>
      <c r="L296" s="682"/>
      <c r="M296" s="682">
        <v>56.622516556291394</v>
      </c>
      <c r="N296" s="683"/>
      <c r="O296" s="682"/>
      <c r="P296" s="682">
        <v>36.754966887417218</v>
      </c>
      <c r="Q296" s="681"/>
      <c r="R296" s="682">
        <v>26.315789473684209</v>
      </c>
      <c r="S296" s="681"/>
      <c r="T296" s="682">
        <v>47.333333333333336</v>
      </c>
      <c r="U296" s="668"/>
      <c r="V296" s="668"/>
      <c r="W296" s="668"/>
      <c r="X296" s="668"/>
      <c r="Y296" s="668"/>
      <c r="Z296" s="668"/>
      <c r="AA296" s="668"/>
    </row>
    <row r="297" spans="1:27" s="591" customFormat="1" ht="14.25" customHeight="1" x14ac:dyDescent="0.2">
      <c r="A297" s="440"/>
      <c r="B297" s="440"/>
      <c r="C297" s="440"/>
      <c r="D297" s="440" t="s">
        <v>126</v>
      </c>
      <c r="E297" s="440"/>
      <c r="F297" s="440" t="s">
        <v>177</v>
      </c>
      <c r="G297" s="440"/>
      <c r="H297" s="616"/>
      <c r="I297" s="600">
        <v>252</v>
      </c>
      <c r="J297" s="682"/>
      <c r="K297" s="682">
        <v>43.650793650793652</v>
      </c>
      <c r="L297" s="682"/>
      <c r="M297" s="682">
        <v>56.349206349206348</v>
      </c>
      <c r="N297" s="683"/>
      <c r="O297" s="682"/>
      <c r="P297" s="682">
        <v>30.158730158730158</v>
      </c>
      <c r="Q297" s="681"/>
      <c r="R297" s="682">
        <v>22.556390977443609</v>
      </c>
      <c r="S297" s="681"/>
      <c r="T297" s="682">
        <v>38.655462184873954</v>
      </c>
      <c r="U297" s="668"/>
      <c r="V297" s="668"/>
      <c r="W297" s="668"/>
      <c r="X297" s="668"/>
      <c r="Y297" s="668"/>
      <c r="Z297" s="668"/>
      <c r="AA297" s="668"/>
    </row>
    <row r="298" spans="1:27" s="591" customFormat="1" ht="14.25" customHeight="1" x14ac:dyDescent="0.2">
      <c r="A298" s="440"/>
      <c r="B298" s="440"/>
      <c r="C298" s="440"/>
      <c r="D298" s="440" t="s">
        <v>127</v>
      </c>
      <c r="E298" s="440"/>
      <c r="F298" s="440" t="s">
        <v>178</v>
      </c>
      <c r="G298" s="440"/>
      <c r="H298" s="616"/>
      <c r="I298" s="600">
        <v>427</v>
      </c>
      <c r="J298" s="682"/>
      <c r="K298" s="682">
        <v>44.028103044496483</v>
      </c>
      <c r="L298" s="682"/>
      <c r="M298" s="682">
        <v>55.97189695550351</v>
      </c>
      <c r="N298" s="683"/>
      <c r="O298" s="682"/>
      <c r="P298" s="682">
        <v>33.255269320843091</v>
      </c>
      <c r="Q298" s="681"/>
      <c r="R298" s="682">
        <v>20.297029702970299</v>
      </c>
      <c r="S298" s="681"/>
      <c r="T298" s="682">
        <v>44.888888888888886</v>
      </c>
      <c r="U298" s="668"/>
      <c r="V298" s="668"/>
      <c r="W298" s="668"/>
      <c r="X298" s="668"/>
      <c r="Y298" s="668"/>
      <c r="Z298" s="668"/>
      <c r="AA298" s="668"/>
    </row>
    <row r="299" spans="1:27" s="591" customFormat="1" ht="14.25" customHeight="1" x14ac:dyDescent="0.2">
      <c r="A299" s="440"/>
      <c r="B299" s="440"/>
      <c r="C299" s="440"/>
      <c r="D299" s="440" t="s">
        <v>128</v>
      </c>
      <c r="E299" s="440"/>
      <c r="F299" s="440" t="s">
        <v>179</v>
      </c>
      <c r="G299" s="440"/>
      <c r="H299" s="616"/>
      <c r="I299" s="600">
        <v>315</v>
      </c>
      <c r="J299" s="682"/>
      <c r="K299" s="682">
        <v>44.126984126984127</v>
      </c>
      <c r="L299" s="682"/>
      <c r="M299" s="682">
        <v>55.873015873015873</v>
      </c>
      <c r="N299" s="683"/>
      <c r="O299" s="682"/>
      <c r="P299" s="682">
        <v>28.571428571428569</v>
      </c>
      <c r="Q299" s="681"/>
      <c r="R299" s="682">
        <v>21.546961325966851</v>
      </c>
      <c r="S299" s="681"/>
      <c r="T299" s="682">
        <v>38.059701492537314</v>
      </c>
      <c r="U299" s="668"/>
      <c r="V299" s="668"/>
      <c r="W299" s="668"/>
      <c r="X299" s="668"/>
      <c r="Y299" s="668"/>
      <c r="Z299" s="668"/>
      <c r="AA299" s="668"/>
    </row>
    <row r="300" spans="1:27" s="591" customFormat="1" ht="14.25" customHeight="1" x14ac:dyDescent="0.2">
      <c r="A300" s="440"/>
      <c r="B300" s="440"/>
      <c r="C300" s="440"/>
      <c r="D300" s="440" t="s">
        <v>129</v>
      </c>
      <c r="E300" s="440"/>
      <c r="F300" s="440" t="s">
        <v>271</v>
      </c>
      <c r="G300" s="440"/>
      <c r="H300" s="616"/>
      <c r="I300" s="600">
        <v>169</v>
      </c>
      <c r="J300" s="682"/>
      <c r="K300" s="682">
        <v>57.988165680473372</v>
      </c>
      <c r="L300" s="682"/>
      <c r="M300" s="682">
        <v>42.011834319526628</v>
      </c>
      <c r="N300" s="683"/>
      <c r="O300" s="682"/>
      <c r="P300" s="682">
        <v>33.727810650887577</v>
      </c>
      <c r="Q300" s="681"/>
      <c r="R300" s="682">
        <v>22.340425531914892</v>
      </c>
      <c r="S300" s="681"/>
      <c r="T300" s="682">
        <v>48</v>
      </c>
      <c r="U300" s="668"/>
      <c r="V300" s="668"/>
      <c r="W300" s="668"/>
      <c r="X300" s="668"/>
      <c r="Y300" s="668"/>
      <c r="Z300" s="668"/>
      <c r="AA300" s="668"/>
    </row>
    <row r="301" spans="1:27" s="591" customFormat="1" ht="14.25" customHeight="1" x14ac:dyDescent="0.2">
      <c r="A301" s="440"/>
      <c r="B301" s="440"/>
      <c r="C301" s="440"/>
      <c r="D301" s="440" t="s">
        <v>130</v>
      </c>
      <c r="E301" s="440"/>
      <c r="F301" s="440" t="s">
        <v>180</v>
      </c>
      <c r="G301" s="440"/>
      <c r="H301" s="616"/>
      <c r="I301" s="600">
        <v>145</v>
      </c>
      <c r="J301" s="682"/>
      <c r="K301" s="682">
        <v>45.517241379310349</v>
      </c>
      <c r="L301" s="682"/>
      <c r="M301" s="682">
        <v>54.482758620689651</v>
      </c>
      <c r="N301" s="683"/>
      <c r="O301" s="682"/>
      <c r="P301" s="682">
        <v>26.896551724137929</v>
      </c>
      <c r="Q301" s="681"/>
      <c r="R301" s="682">
        <v>16.455696202531644</v>
      </c>
      <c r="S301" s="681"/>
      <c r="T301" s="682">
        <v>39.393939393939391</v>
      </c>
      <c r="U301" s="668"/>
      <c r="V301" s="668"/>
      <c r="W301" s="668"/>
      <c r="X301" s="668"/>
      <c r="Y301" s="668"/>
      <c r="Z301" s="668"/>
      <c r="AA301" s="668"/>
    </row>
    <row r="302" spans="1:27" s="591" customFormat="1" ht="14.25" customHeight="1" x14ac:dyDescent="0.2">
      <c r="A302" s="440"/>
      <c r="B302" s="440"/>
      <c r="C302" s="440"/>
      <c r="D302" s="440" t="s">
        <v>131</v>
      </c>
      <c r="E302" s="440"/>
      <c r="F302" s="440" t="s">
        <v>270</v>
      </c>
      <c r="G302" s="440"/>
      <c r="H302" s="616"/>
      <c r="I302" s="600">
        <v>372</v>
      </c>
      <c r="J302" s="682"/>
      <c r="K302" s="682">
        <v>81.989247311827967</v>
      </c>
      <c r="L302" s="682"/>
      <c r="M302" s="682">
        <v>18.010752688172044</v>
      </c>
      <c r="N302" s="683"/>
      <c r="O302" s="682"/>
      <c r="P302" s="682">
        <v>34.946236559139784</v>
      </c>
      <c r="Q302" s="681"/>
      <c r="R302" s="682">
        <v>20.994475138121548</v>
      </c>
      <c r="S302" s="681"/>
      <c r="T302" s="682">
        <v>48.167539267015705</v>
      </c>
      <c r="U302" s="668"/>
      <c r="V302" s="668"/>
      <c r="W302" s="668"/>
      <c r="X302" s="668"/>
      <c r="Y302" s="668"/>
      <c r="Z302" s="668"/>
      <c r="AA302" s="668"/>
    </row>
    <row r="303" spans="1:27" s="591" customFormat="1" ht="14.25" customHeight="1" x14ac:dyDescent="0.2">
      <c r="A303" s="440"/>
      <c r="B303" s="440"/>
      <c r="C303" s="440"/>
      <c r="D303" s="440" t="s">
        <v>132</v>
      </c>
      <c r="E303" s="440"/>
      <c r="F303" s="440" t="s">
        <v>181</v>
      </c>
      <c r="G303" s="440"/>
      <c r="H303" s="616"/>
      <c r="I303" s="600">
        <v>479</v>
      </c>
      <c r="J303" s="682"/>
      <c r="K303" s="682">
        <v>44.258872651356995</v>
      </c>
      <c r="L303" s="682"/>
      <c r="M303" s="682">
        <v>55.741127348643005</v>
      </c>
      <c r="N303" s="683"/>
      <c r="O303" s="682"/>
      <c r="P303" s="682">
        <v>29.436325678496868</v>
      </c>
      <c r="Q303" s="681"/>
      <c r="R303" s="682">
        <v>19.512195121951219</v>
      </c>
      <c r="S303" s="681"/>
      <c r="T303" s="682">
        <v>39.91416309012876</v>
      </c>
      <c r="U303" s="668"/>
      <c r="V303" s="668"/>
      <c r="W303" s="668"/>
      <c r="X303" s="668"/>
      <c r="Y303" s="668"/>
      <c r="Z303" s="668"/>
      <c r="AA303" s="668"/>
    </row>
    <row r="304" spans="1:27" s="591" customFormat="1" ht="14.25" customHeight="1" x14ac:dyDescent="0.2">
      <c r="A304" s="440"/>
      <c r="B304" s="440"/>
      <c r="C304" s="440"/>
      <c r="D304" s="440" t="s">
        <v>133</v>
      </c>
      <c r="E304" s="440"/>
      <c r="F304" s="440" t="s">
        <v>182</v>
      </c>
      <c r="G304" s="440"/>
      <c r="H304" s="616"/>
      <c r="I304" s="600">
        <v>285</v>
      </c>
      <c r="J304" s="682"/>
      <c r="K304" s="682">
        <v>88.070175438596493</v>
      </c>
      <c r="L304" s="682"/>
      <c r="M304" s="682">
        <v>11.929824561403509</v>
      </c>
      <c r="N304" s="683"/>
      <c r="O304" s="682"/>
      <c r="P304" s="682">
        <v>27.719298245614034</v>
      </c>
      <c r="Q304" s="681"/>
      <c r="R304" s="682">
        <v>17.441860465116278</v>
      </c>
      <c r="S304" s="681"/>
      <c r="T304" s="682">
        <v>43.362831858407077</v>
      </c>
      <c r="U304" s="668"/>
      <c r="V304" s="668"/>
      <c r="W304" s="668"/>
      <c r="X304" s="668"/>
      <c r="Y304" s="668"/>
      <c r="Z304" s="668"/>
      <c r="AA304" s="668"/>
    </row>
    <row r="305" spans="1:27" s="591" customFormat="1" ht="14.25" customHeight="1" x14ac:dyDescent="0.2">
      <c r="A305" s="440"/>
      <c r="B305" s="440"/>
      <c r="C305" s="440"/>
      <c r="D305" s="440" t="s">
        <v>134</v>
      </c>
      <c r="E305" s="440"/>
      <c r="F305" s="440" t="s">
        <v>273</v>
      </c>
      <c r="G305" s="440"/>
      <c r="H305" s="616"/>
      <c r="I305" s="600">
        <v>246</v>
      </c>
      <c r="J305" s="682"/>
      <c r="K305" s="682">
        <v>69.918699186991873</v>
      </c>
      <c r="L305" s="682"/>
      <c r="M305" s="682">
        <v>30.081300813008134</v>
      </c>
      <c r="N305" s="683"/>
      <c r="O305" s="682"/>
      <c r="P305" s="682">
        <v>29.268292682926827</v>
      </c>
      <c r="Q305" s="681"/>
      <c r="R305" s="682">
        <v>17.293233082706767</v>
      </c>
      <c r="S305" s="681"/>
      <c r="T305" s="682">
        <v>43.362831858407077</v>
      </c>
      <c r="U305" s="668"/>
      <c r="V305" s="668"/>
      <c r="W305" s="668"/>
      <c r="X305" s="668"/>
      <c r="Y305" s="668"/>
      <c r="Z305" s="668"/>
      <c r="AA305" s="668"/>
    </row>
    <row r="306" spans="1:27" s="591" customFormat="1" ht="14.25" customHeight="1" x14ac:dyDescent="0.2">
      <c r="A306" s="440"/>
      <c r="B306" s="440"/>
      <c r="C306" s="440"/>
      <c r="D306" s="440" t="s">
        <v>135</v>
      </c>
      <c r="E306" s="440"/>
      <c r="F306" s="440" t="s">
        <v>269</v>
      </c>
      <c r="G306" s="440"/>
      <c r="H306" s="616"/>
      <c r="I306" s="600">
        <v>809</v>
      </c>
      <c r="J306" s="682"/>
      <c r="K306" s="682">
        <v>64.400494437577265</v>
      </c>
      <c r="L306" s="682"/>
      <c r="M306" s="682">
        <v>35.599505562422742</v>
      </c>
      <c r="N306" s="683"/>
      <c r="O306" s="682"/>
      <c r="P306" s="682">
        <v>34.73423980222497</v>
      </c>
      <c r="Q306" s="681"/>
      <c r="R306" s="682">
        <v>22.906403940886698</v>
      </c>
      <c r="S306" s="681"/>
      <c r="T306" s="682">
        <v>46.650124069478913</v>
      </c>
      <c r="U306" s="668"/>
      <c r="V306" s="668"/>
      <c r="W306" s="668"/>
      <c r="X306" s="668"/>
      <c r="Y306" s="668"/>
      <c r="Z306" s="668"/>
      <c r="AA306" s="668"/>
    </row>
    <row r="307" spans="1:27" s="591" customFormat="1" ht="14.25" customHeight="1" x14ac:dyDescent="0.2">
      <c r="A307" s="440"/>
      <c r="B307" s="440"/>
      <c r="C307" s="440"/>
      <c r="D307" s="440" t="s">
        <v>136</v>
      </c>
      <c r="E307" s="440"/>
      <c r="F307" s="440" t="s">
        <v>183</v>
      </c>
      <c r="G307" s="440"/>
      <c r="H307" s="616"/>
      <c r="I307" s="600">
        <v>736</v>
      </c>
      <c r="J307" s="682"/>
      <c r="K307" s="682">
        <v>88.722826086956516</v>
      </c>
      <c r="L307" s="682"/>
      <c r="M307" s="682">
        <v>11.277173913043478</v>
      </c>
      <c r="N307" s="683"/>
      <c r="O307" s="682"/>
      <c r="P307" s="682">
        <v>33.423913043478258</v>
      </c>
      <c r="Q307" s="681"/>
      <c r="R307" s="682">
        <v>24.031007751937985</v>
      </c>
      <c r="S307" s="681"/>
      <c r="T307" s="682">
        <v>43.839541547277939</v>
      </c>
      <c r="U307" s="668"/>
      <c r="V307" s="668"/>
      <c r="W307" s="668"/>
      <c r="X307" s="668"/>
      <c r="Y307" s="668"/>
      <c r="Z307" s="668"/>
      <c r="AA307" s="668"/>
    </row>
    <row r="308" spans="1:27" s="591" customFormat="1" ht="14.25" customHeight="1" x14ac:dyDescent="0.2">
      <c r="A308" s="440"/>
      <c r="B308" s="440"/>
      <c r="C308" s="440"/>
      <c r="D308" s="440" t="s">
        <v>137</v>
      </c>
      <c r="E308" s="440"/>
      <c r="F308" s="440" t="s">
        <v>184</v>
      </c>
      <c r="G308" s="440"/>
      <c r="H308" s="616"/>
      <c r="I308" s="600">
        <v>351</v>
      </c>
      <c r="J308" s="682"/>
      <c r="K308" s="682">
        <v>79.487179487179489</v>
      </c>
      <c r="L308" s="682"/>
      <c r="M308" s="682">
        <v>20.512820512820511</v>
      </c>
      <c r="N308" s="683"/>
      <c r="O308" s="682"/>
      <c r="P308" s="682">
        <v>33.903133903133906</v>
      </c>
      <c r="Q308" s="681"/>
      <c r="R308" s="682">
        <v>22.222222222222221</v>
      </c>
      <c r="S308" s="681"/>
      <c r="T308" s="682">
        <v>47.530864197530867</v>
      </c>
      <c r="U308" s="668"/>
      <c r="V308" s="668"/>
      <c r="W308" s="668"/>
      <c r="X308" s="668"/>
      <c r="Y308" s="668"/>
      <c r="Z308" s="668"/>
      <c r="AA308" s="668"/>
    </row>
    <row r="309" spans="1:27" s="591" customFormat="1" ht="14.25" customHeight="1" x14ac:dyDescent="0.2">
      <c r="A309" s="440"/>
      <c r="B309" s="440"/>
      <c r="C309" s="440"/>
      <c r="D309" s="440" t="s">
        <v>138</v>
      </c>
      <c r="E309" s="440"/>
      <c r="F309" s="440" t="s">
        <v>185</v>
      </c>
      <c r="G309" s="440"/>
      <c r="H309" s="616"/>
      <c r="I309" s="600">
        <v>275</v>
      </c>
      <c r="J309" s="682"/>
      <c r="K309" s="682">
        <v>43.636363636363633</v>
      </c>
      <c r="L309" s="682"/>
      <c r="M309" s="682">
        <v>56.36363636363636</v>
      </c>
      <c r="N309" s="683"/>
      <c r="O309" s="682"/>
      <c r="P309" s="682">
        <v>30.545454545454547</v>
      </c>
      <c r="Q309" s="681"/>
      <c r="R309" s="682">
        <v>17.164179104477611</v>
      </c>
      <c r="S309" s="681"/>
      <c r="T309" s="682">
        <v>43.262411347517734</v>
      </c>
      <c r="U309" s="668"/>
      <c r="V309" s="668"/>
      <c r="W309" s="668"/>
      <c r="X309" s="668"/>
      <c r="Y309" s="668"/>
      <c r="Z309" s="668"/>
      <c r="AA309" s="668"/>
    </row>
    <row r="310" spans="1:27" s="591" customFormat="1" ht="14.25" customHeight="1" x14ac:dyDescent="0.2">
      <c r="A310" s="440"/>
      <c r="B310" s="440"/>
      <c r="C310" s="440"/>
      <c r="D310" s="440" t="s">
        <v>139</v>
      </c>
      <c r="E310" s="440"/>
      <c r="F310" s="440" t="s">
        <v>186</v>
      </c>
      <c r="G310" s="440"/>
      <c r="H310" s="616"/>
      <c r="I310" s="600">
        <v>429</v>
      </c>
      <c r="J310" s="682"/>
      <c r="K310" s="682">
        <v>39.16083916083916</v>
      </c>
      <c r="L310" s="682"/>
      <c r="M310" s="682">
        <v>60.839160839160847</v>
      </c>
      <c r="N310" s="683"/>
      <c r="O310" s="682"/>
      <c r="P310" s="682">
        <v>36.829836829836829</v>
      </c>
      <c r="Q310" s="681"/>
      <c r="R310" s="682">
        <v>25.628140703517587</v>
      </c>
      <c r="S310" s="681"/>
      <c r="T310" s="682">
        <v>46.521739130434781</v>
      </c>
      <c r="U310" s="668"/>
      <c r="V310" s="668"/>
      <c r="W310" s="668"/>
      <c r="X310" s="668"/>
      <c r="Y310" s="668"/>
      <c r="Z310" s="668"/>
      <c r="AA310" s="668"/>
    </row>
    <row r="311" spans="1:27" x14ac:dyDescent="0.2">
      <c r="A311" s="397"/>
      <c r="B311" s="397"/>
      <c r="C311" s="397"/>
      <c r="D311" s="395"/>
      <c r="E311" s="395"/>
      <c r="F311" s="395"/>
      <c r="G311" s="395"/>
      <c r="H311" s="395"/>
      <c r="I311" s="503"/>
      <c r="J311" s="503"/>
      <c r="K311" s="503"/>
      <c r="L311" s="503"/>
      <c r="M311" s="503"/>
      <c r="N311" s="504"/>
      <c r="O311" s="503"/>
      <c r="P311" s="505"/>
      <c r="Q311" s="504"/>
      <c r="R311" s="506"/>
      <c r="S311" s="504"/>
      <c r="T311" s="506"/>
    </row>
    <row r="312" spans="1:27" x14ac:dyDescent="0.2">
      <c r="A312" s="398"/>
      <c r="B312" s="398"/>
      <c r="C312" s="398"/>
      <c r="D312" s="394"/>
      <c r="E312" s="394"/>
      <c r="F312" s="394"/>
      <c r="G312" s="394"/>
      <c r="H312" s="394"/>
      <c r="I312" s="507"/>
      <c r="J312" s="507"/>
      <c r="K312" s="507"/>
      <c r="L312" s="507"/>
      <c r="M312" s="507"/>
      <c r="N312" s="491"/>
      <c r="O312" s="507"/>
      <c r="P312" s="502"/>
      <c r="Q312" s="501"/>
      <c r="R312" s="508"/>
      <c r="S312" s="501"/>
      <c r="T312" s="508"/>
    </row>
    <row r="313" spans="1:27" x14ac:dyDescent="0.2">
      <c r="A313" s="398"/>
      <c r="B313" s="398"/>
      <c r="C313" s="398" t="s">
        <v>246</v>
      </c>
      <c r="D313" s="394"/>
      <c r="E313" s="394"/>
      <c r="F313" s="394"/>
      <c r="G313" s="394"/>
      <c r="H313" s="394"/>
      <c r="I313" s="507"/>
      <c r="J313" s="507"/>
      <c r="K313" s="507"/>
      <c r="L313" s="507"/>
      <c r="M313" s="507"/>
      <c r="N313" s="491"/>
      <c r="O313" s="507"/>
      <c r="P313" s="502"/>
      <c r="Q313" s="501"/>
      <c r="R313" s="508"/>
      <c r="S313" s="501"/>
      <c r="T313" s="508"/>
    </row>
    <row r="314" spans="1:27" x14ac:dyDescent="0.2">
      <c r="A314" s="398"/>
      <c r="B314" s="398"/>
      <c r="C314" s="398"/>
      <c r="D314" s="394"/>
      <c r="E314" s="394"/>
      <c r="F314" s="394"/>
      <c r="G314" s="394"/>
      <c r="H314" s="394"/>
      <c r="I314" s="507"/>
      <c r="J314" s="507"/>
      <c r="K314" s="507"/>
      <c r="L314" s="507"/>
      <c r="M314" s="507"/>
      <c r="N314" s="491"/>
      <c r="O314" s="507"/>
      <c r="P314" s="502"/>
      <c r="Q314" s="501"/>
      <c r="R314" s="508"/>
      <c r="S314" s="501"/>
      <c r="T314" s="508"/>
    </row>
    <row r="315" spans="1:27" x14ac:dyDescent="0.2">
      <c r="A315" s="398"/>
      <c r="B315" s="398"/>
      <c r="C315" s="398"/>
      <c r="D315" s="394"/>
      <c r="E315" s="394"/>
      <c r="F315" s="394"/>
      <c r="G315" s="394"/>
      <c r="H315" s="394"/>
      <c r="I315" s="507"/>
      <c r="J315" s="507"/>
      <c r="K315" s="507"/>
      <c r="L315" s="507"/>
      <c r="M315" s="507"/>
      <c r="N315" s="491"/>
      <c r="O315" s="507"/>
      <c r="P315" s="502"/>
      <c r="Q315" s="501"/>
      <c r="R315" s="508"/>
      <c r="S315" s="501"/>
      <c r="T315" s="508"/>
    </row>
    <row r="316" spans="1:27" x14ac:dyDescent="0.2">
      <c r="A316" s="398"/>
      <c r="B316" s="398"/>
      <c r="C316" s="398"/>
      <c r="D316" s="394"/>
      <c r="E316" s="394"/>
      <c r="F316" s="394"/>
      <c r="G316" s="394"/>
      <c r="H316" s="394"/>
      <c r="I316" s="507"/>
      <c r="J316" s="507"/>
      <c r="K316" s="507"/>
      <c r="L316" s="507"/>
      <c r="M316" s="507"/>
      <c r="N316" s="491"/>
      <c r="O316" s="507"/>
      <c r="P316" s="502"/>
      <c r="Q316" s="501"/>
      <c r="R316" s="508"/>
      <c r="S316" s="501"/>
      <c r="T316" s="508"/>
    </row>
    <row r="317" spans="1:27" x14ac:dyDescent="0.2">
      <c r="A317" s="398"/>
      <c r="B317" s="398"/>
      <c r="C317" s="398"/>
      <c r="D317" s="394"/>
      <c r="E317" s="394"/>
      <c r="F317" s="394"/>
      <c r="G317" s="394"/>
      <c r="H317" s="394"/>
      <c r="I317" s="507"/>
      <c r="J317" s="507"/>
      <c r="K317" s="507"/>
      <c r="L317" s="507"/>
      <c r="M317" s="507"/>
      <c r="N317" s="491"/>
      <c r="O317" s="507"/>
      <c r="P317" s="502"/>
      <c r="Q317" s="501"/>
      <c r="R317" s="508"/>
      <c r="S317" s="501"/>
      <c r="T317" s="508"/>
    </row>
    <row r="318" spans="1:27" x14ac:dyDescent="0.2">
      <c r="A318" s="398"/>
      <c r="B318" s="398"/>
      <c r="C318" s="398"/>
      <c r="D318" s="394"/>
      <c r="E318" s="394"/>
      <c r="F318" s="394"/>
      <c r="G318" s="394"/>
      <c r="H318" s="394"/>
      <c r="I318" s="507"/>
      <c r="J318" s="507"/>
      <c r="K318" s="507"/>
      <c r="L318" s="507"/>
      <c r="M318" s="507"/>
      <c r="N318" s="491"/>
      <c r="O318" s="507"/>
      <c r="P318" s="502"/>
      <c r="Q318" s="501"/>
      <c r="R318" s="508"/>
      <c r="S318" s="501"/>
      <c r="T318" s="508"/>
    </row>
    <row r="319" spans="1:27" x14ac:dyDescent="0.2">
      <c r="A319" s="398"/>
      <c r="B319" s="398"/>
      <c r="C319" s="398"/>
      <c r="D319" s="394"/>
      <c r="E319" s="394"/>
      <c r="F319" s="394"/>
      <c r="G319" s="394"/>
      <c r="H319" s="394"/>
      <c r="I319" s="507"/>
      <c r="J319" s="507"/>
      <c r="K319" s="507"/>
      <c r="L319" s="507"/>
      <c r="M319" s="507"/>
      <c r="N319" s="491"/>
      <c r="O319" s="507"/>
      <c r="P319" s="502"/>
      <c r="Q319" s="501"/>
      <c r="R319" s="508"/>
      <c r="S319" s="501"/>
      <c r="T319" s="508"/>
    </row>
    <row r="320" spans="1:27" x14ac:dyDescent="0.2">
      <c r="A320" s="398"/>
      <c r="B320" s="398"/>
      <c r="C320" s="398"/>
      <c r="D320" s="394"/>
      <c r="E320" s="394"/>
      <c r="F320" s="394"/>
      <c r="G320" s="394"/>
      <c r="H320" s="394"/>
      <c r="I320" s="507"/>
      <c r="J320" s="507"/>
      <c r="K320" s="507"/>
      <c r="L320" s="507"/>
      <c r="M320" s="507"/>
      <c r="N320" s="491"/>
      <c r="O320" s="507"/>
      <c r="P320" s="502"/>
      <c r="Q320" s="501"/>
      <c r="R320" s="508"/>
      <c r="S320" s="501"/>
      <c r="T320" s="508"/>
    </row>
    <row r="321" spans="1:20" x14ac:dyDescent="0.2">
      <c r="A321" s="398"/>
      <c r="B321" s="398"/>
      <c r="C321" s="398"/>
      <c r="D321" s="394"/>
      <c r="E321" s="394"/>
      <c r="F321" s="394"/>
      <c r="G321" s="394"/>
      <c r="H321" s="394"/>
      <c r="I321" s="507"/>
      <c r="J321" s="507"/>
      <c r="K321" s="507"/>
      <c r="L321" s="507"/>
      <c r="M321" s="507"/>
      <c r="N321" s="491"/>
      <c r="O321" s="507"/>
      <c r="P321" s="502"/>
      <c r="Q321" s="501"/>
      <c r="R321" s="508"/>
      <c r="S321" s="501"/>
      <c r="T321" s="508"/>
    </row>
    <row r="322" spans="1:20" x14ac:dyDescent="0.2">
      <c r="A322" s="398"/>
      <c r="B322" s="398"/>
      <c r="C322" s="398"/>
      <c r="D322" s="394"/>
      <c r="E322" s="394"/>
      <c r="F322" s="394"/>
      <c r="G322" s="394"/>
      <c r="H322" s="394"/>
      <c r="I322" s="507"/>
      <c r="J322" s="507"/>
      <c r="K322" s="507"/>
      <c r="L322" s="507"/>
      <c r="M322" s="507"/>
      <c r="N322" s="491"/>
      <c r="O322" s="507"/>
      <c r="P322" s="502"/>
      <c r="Q322" s="501"/>
      <c r="R322" s="508"/>
      <c r="S322" s="501"/>
      <c r="T322" s="508"/>
    </row>
    <row r="323" spans="1:20" x14ac:dyDescent="0.2">
      <c r="A323" s="398"/>
      <c r="B323" s="398"/>
      <c r="C323" s="398"/>
      <c r="D323" s="394"/>
      <c r="E323" s="394"/>
      <c r="F323" s="394"/>
      <c r="G323" s="394"/>
      <c r="H323" s="394"/>
      <c r="I323" s="507"/>
      <c r="J323" s="507"/>
      <c r="K323" s="507"/>
      <c r="L323" s="507"/>
      <c r="M323" s="507"/>
      <c r="N323" s="491"/>
      <c r="O323" s="507"/>
      <c r="P323" s="502"/>
      <c r="Q323" s="501"/>
      <c r="R323" s="508"/>
      <c r="S323" s="501"/>
      <c r="T323" s="508"/>
    </row>
    <row r="324" spans="1:20" x14ac:dyDescent="0.2">
      <c r="A324" s="398"/>
      <c r="B324" s="398"/>
      <c r="C324" s="398"/>
      <c r="D324" s="394"/>
      <c r="E324" s="394"/>
      <c r="F324" s="394"/>
      <c r="G324" s="394"/>
      <c r="H324" s="394"/>
      <c r="I324" s="507"/>
      <c r="J324" s="507"/>
      <c r="K324" s="507"/>
      <c r="L324" s="507"/>
      <c r="M324" s="507"/>
      <c r="N324" s="491"/>
      <c r="O324" s="507"/>
      <c r="P324" s="502"/>
      <c r="Q324" s="501"/>
      <c r="R324" s="508"/>
      <c r="S324" s="501"/>
      <c r="T324" s="508"/>
    </row>
    <row r="325" spans="1:20" x14ac:dyDescent="0.2">
      <c r="A325" s="398"/>
      <c r="B325" s="398"/>
      <c r="C325" s="398"/>
      <c r="D325" s="394"/>
      <c r="E325" s="394"/>
      <c r="F325" s="394"/>
      <c r="G325" s="394"/>
      <c r="H325" s="394"/>
      <c r="I325" s="507"/>
      <c r="J325" s="507"/>
      <c r="K325" s="507"/>
      <c r="L325" s="507"/>
      <c r="M325" s="507"/>
      <c r="N325" s="491"/>
      <c r="O325" s="507"/>
      <c r="P325" s="502"/>
      <c r="Q325" s="501"/>
      <c r="R325" s="508"/>
      <c r="S325" s="501"/>
      <c r="T325" s="508"/>
    </row>
    <row r="326" spans="1:20" x14ac:dyDescent="0.2">
      <c r="A326" s="398"/>
      <c r="B326" s="398"/>
      <c r="C326" s="398"/>
      <c r="D326" s="394"/>
      <c r="E326" s="394"/>
      <c r="F326" s="394"/>
      <c r="G326" s="394"/>
      <c r="H326" s="394"/>
      <c r="I326" s="507"/>
      <c r="J326" s="507"/>
      <c r="K326" s="507"/>
      <c r="L326" s="507"/>
      <c r="M326" s="507"/>
      <c r="N326" s="491"/>
      <c r="O326" s="507"/>
      <c r="P326" s="502"/>
      <c r="Q326" s="501"/>
      <c r="R326" s="508"/>
      <c r="S326" s="501"/>
      <c r="T326" s="508"/>
    </row>
    <row r="327" spans="1:20" x14ac:dyDescent="0.2">
      <c r="A327" s="398"/>
      <c r="B327" s="398"/>
      <c r="C327" s="398"/>
      <c r="D327" s="394"/>
      <c r="E327" s="394"/>
      <c r="F327" s="394"/>
      <c r="G327" s="394"/>
      <c r="H327" s="394"/>
      <c r="I327" s="507"/>
      <c r="J327" s="507"/>
      <c r="K327" s="507"/>
      <c r="L327" s="507"/>
      <c r="M327" s="507"/>
      <c r="N327" s="491"/>
      <c r="O327" s="507"/>
      <c r="P327" s="502"/>
      <c r="Q327" s="501"/>
      <c r="R327" s="508"/>
      <c r="S327" s="501"/>
      <c r="T327" s="508"/>
    </row>
    <row r="328" spans="1:20" x14ac:dyDescent="0.2">
      <c r="A328" s="398"/>
      <c r="B328" s="398"/>
      <c r="C328" s="398"/>
      <c r="D328" s="394"/>
      <c r="E328" s="394"/>
      <c r="F328" s="394"/>
      <c r="G328" s="394"/>
      <c r="H328" s="394"/>
      <c r="I328" s="507"/>
      <c r="J328" s="507"/>
      <c r="K328" s="507"/>
      <c r="L328" s="507"/>
      <c r="M328" s="507"/>
      <c r="N328" s="491"/>
      <c r="O328" s="507"/>
      <c r="P328" s="502"/>
      <c r="Q328" s="501"/>
      <c r="R328" s="508"/>
      <c r="S328" s="501"/>
      <c r="T328" s="508"/>
    </row>
    <row r="329" spans="1:20" x14ac:dyDescent="0.2">
      <c r="A329" s="398"/>
      <c r="B329" s="398"/>
      <c r="C329" s="398"/>
      <c r="D329" s="394"/>
      <c r="E329" s="394"/>
      <c r="F329" s="394"/>
      <c r="G329" s="394"/>
      <c r="H329" s="394"/>
      <c r="I329" s="507"/>
      <c r="J329" s="507"/>
      <c r="K329" s="507"/>
      <c r="L329" s="507"/>
      <c r="M329" s="507"/>
      <c r="N329" s="491"/>
      <c r="O329" s="507"/>
      <c r="P329" s="502"/>
      <c r="Q329" s="501"/>
      <c r="R329" s="508"/>
      <c r="S329" s="501"/>
      <c r="T329" s="508"/>
    </row>
    <row r="330" spans="1:20" x14ac:dyDescent="0.2">
      <c r="A330" s="398"/>
      <c r="B330" s="398"/>
      <c r="C330" s="398"/>
      <c r="D330" s="394"/>
      <c r="E330" s="394"/>
      <c r="F330" s="394"/>
      <c r="G330" s="394"/>
      <c r="H330" s="394"/>
      <c r="I330" s="507"/>
      <c r="J330" s="507"/>
      <c r="K330" s="507"/>
      <c r="L330" s="507"/>
      <c r="M330" s="507"/>
      <c r="N330" s="491"/>
      <c r="O330" s="507"/>
      <c r="P330" s="502"/>
      <c r="Q330" s="501"/>
      <c r="R330" s="508"/>
      <c r="S330" s="501"/>
      <c r="T330" s="508"/>
    </row>
    <row r="331" spans="1:20" x14ac:dyDescent="0.2">
      <c r="A331" s="398"/>
      <c r="B331" s="398"/>
      <c r="C331" s="398"/>
      <c r="D331" s="394"/>
      <c r="E331" s="394"/>
      <c r="F331" s="394"/>
      <c r="G331" s="394"/>
      <c r="H331" s="394"/>
      <c r="I331" s="507"/>
      <c r="J331" s="507"/>
      <c r="K331" s="507"/>
      <c r="L331" s="507"/>
      <c r="M331" s="507"/>
      <c r="N331" s="491"/>
      <c r="O331" s="507"/>
      <c r="P331" s="502"/>
      <c r="Q331" s="501"/>
      <c r="R331" s="508"/>
      <c r="S331" s="501"/>
      <c r="T331" s="508"/>
    </row>
    <row r="332" spans="1:20" x14ac:dyDescent="0.2">
      <c r="A332" s="398"/>
      <c r="B332" s="398"/>
      <c r="C332" s="398"/>
      <c r="D332" s="394"/>
      <c r="E332" s="394"/>
      <c r="F332" s="394"/>
      <c r="G332" s="394"/>
      <c r="H332" s="394"/>
      <c r="I332" s="507"/>
      <c r="J332" s="507"/>
      <c r="K332" s="507"/>
      <c r="L332" s="507"/>
      <c r="M332" s="507"/>
      <c r="N332" s="491"/>
      <c r="O332" s="507"/>
      <c r="P332" s="502"/>
      <c r="Q332" s="501"/>
      <c r="R332" s="508"/>
      <c r="S332" s="501"/>
      <c r="T332" s="508"/>
    </row>
    <row r="333" spans="1:20" x14ac:dyDescent="0.2">
      <c r="A333" s="398"/>
      <c r="B333" s="398"/>
      <c r="C333" s="398"/>
      <c r="D333" s="394"/>
      <c r="E333" s="394"/>
      <c r="F333" s="394"/>
      <c r="G333" s="394"/>
      <c r="H333" s="394"/>
      <c r="I333" s="507"/>
      <c r="J333" s="507"/>
      <c r="K333" s="507"/>
      <c r="L333" s="507"/>
      <c r="M333" s="507"/>
      <c r="N333" s="491"/>
      <c r="O333" s="507"/>
      <c r="P333" s="502"/>
      <c r="Q333" s="501"/>
      <c r="R333" s="508"/>
      <c r="S333" s="501"/>
      <c r="T333" s="508"/>
    </row>
    <row r="334" spans="1:20" x14ac:dyDescent="0.2">
      <c r="A334" s="398"/>
      <c r="B334" s="398"/>
      <c r="C334" s="398"/>
      <c r="D334" s="394"/>
      <c r="E334" s="394"/>
      <c r="F334" s="394"/>
      <c r="G334" s="394"/>
      <c r="H334" s="394"/>
      <c r="I334" s="507"/>
      <c r="J334" s="507"/>
      <c r="K334" s="507"/>
      <c r="L334" s="507"/>
      <c r="M334" s="507"/>
      <c r="N334" s="491"/>
      <c r="O334" s="507"/>
      <c r="P334" s="502"/>
      <c r="Q334" s="501"/>
      <c r="R334" s="508"/>
      <c r="S334" s="501"/>
      <c r="T334" s="508"/>
    </row>
    <row r="335" spans="1:20" x14ac:dyDescent="0.2">
      <c r="A335" s="398"/>
      <c r="B335" s="398"/>
      <c r="C335" s="398"/>
      <c r="D335" s="394"/>
      <c r="E335" s="394"/>
      <c r="F335" s="394"/>
      <c r="G335" s="394"/>
      <c r="H335" s="394"/>
      <c r="I335" s="507"/>
      <c r="J335" s="507"/>
      <c r="K335" s="507"/>
      <c r="L335" s="507"/>
      <c r="M335" s="507"/>
      <c r="N335" s="491"/>
      <c r="O335" s="507"/>
      <c r="P335" s="502"/>
      <c r="Q335" s="501"/>
      <c r="R335" s="508"/>
      <c r="S335" s="501"/>
      <c r="T335" s="508"/>
    </row>
    <row r="336" spans="1:20" x14ac:dyDescent="0.2">
      <c r="A336" s="398"/>
      <c r="B336" s="398"/>
      <c r="C336" s="398"/>
      <c r="D336" s="394"/>
      <c r="E336" s="394"/>
      <c r="F336" s="394"/>
      <c r="G336" s="394"/>
      <c r="H336" s="394"/>
      <c r="I336" s="507"/>
      <c r="J336" s="507"/>
      <c r="K336" s="507"/>
      <c r="L336" s="507"/>
      <c r="M336" s="507"/>
      <c r="N336" s="491"/>
      <c r="O336" s="507"/>
      <c r="P336" s="502"/>
      <c r="Q336" s="501"/>
      <c r="R336" s="508"/>
      <c r="S336" s="501"/>
      <c r="T336" s="508"/>
    </row>
    <row r="337" spans="1:20" x14ac:dyDescent="0.2">
      <c r="A337" s="398"/>
      <c r="B337" s="398"/>
      <c r="C337" s="398"/>
      <c r="D337" s="394"/>
      <c r="E337" s="394"/>
      <c r="F337" s="394"/>
      <c r="G337" s="394"/>
      <c r="H337" s="394"/>
      <c r="I337" s="507"/>
      <c r="J337" s="507"/>
      <c r="K337" s="507"/>
      <c r="L337" s="507"/>
      <c r="M337" s="507"/>
      <c r="N337" s="491"/>
      <c r="O337" s="507"/>
      <c r="P337" s="502"/>
      <c r="Q337" s="501"/>
      <c r="R337" s="508"/>
      <c r="S337" s="501"/>
      <c r="T337" s="508"/>
    </row>
    <row r="338" spans="1:20" x14ac:dyDescent="0.2">
      <c r="A338" s="398"/>
      <c r="B338" s="398"/>
      <c r="C338" s="398"/>
      <c r="D338" s="394"/>
      <c r="E338" s="394"/>
      <c r="F338" s="394"/>
      <c r="G338" s="394"/>
      <c r="H338" s="394"/>
      <c r="I338" s="507"/>
      <c r="J338" s="507"/>
      <c r="K338" s="507"/>
      <c r="L338" s="507"/>
      <c r="M338" s="507"/>
      <c r="N338" s="491"/>
      <c r="O338" s="507"/>
      <c r="P338" s="502"/>
      <c r="Q338" s="501"/>
      <c r="R338" s="508"/>
      <c r="S338" s="501"/>
      <c r="T338" s="508"/>
    </row>
    <row r="339" spans="1:20" x14ac:dyDescent="0.2">
      <c r="A339" s="398"/>
      <c r="B339" s="398"/>
      <c r="C339" s="398"/>
      <c r="D339" s="394"/>
      <c r="E339" s="394"/>
      <c r="F339" s="394"/>
      <c r="G339" s="394"/>
      <c r="H339" s="394"/>
      <c r="I339" s="507"/>
      <c r="J339" s="507"/>
      <c r="K339" s="507"/>
      <c r="L339" s="507"/>
      <c r="M339" s="507"/>
      <c r="N339" s="491"/>
      <c r="O339" s="507"/>
      <c r="P339" s="502"/>
      <c r="Q339" s="501"/>
      <c r="R339" s="508"/>
      <c r="S339" s="501"/>
      <c r="T339" s="508"/>
    </row>
    <row r="340" spans="1:20" x14ac:dyDescent="0.2">
      <c r="A340" s="398"/>
      <c r="B340" s="398"/>
      <c r="C340" s="398"/>
      <c r="D340" s="394"/>
      <c r="E340" s="394"/>
      <c r="F340" s="394"/>
      <c r="G340" s="394"/>
      <c r="H340" s="394"/>
      <c r="I340" s="507"/>
      <c r="J340" s="507"/>
      <c r="K340" s="507"/>
      <c r="L340" s="507"/>
      <c r="M340" s="507"/>
      <c r="N340" s="491"/>
      <c r="O340" s="507"/>
      <c r="P340" s="502"/>
      <c r="Q340" s="501"/>
      <c r="R340" s="508"/>
      <c r="S340" s="501"/>
      <c r="T340" s="508"/>
    </row>
    <row r="341" spans="1:20" x14ac:dyDescent="0.2">
      <c r="A341" s="398"/>
      <c r="B341" s="398"/>
      <c r="C341" s="398"/>
      <c r="D341" s="394"/>
      <c r="E341" s="394"/>
      <c r="F341" s="394"/>
      <c r="G341" s="394"/>
      <c r="H341" s="394"/>
      <c r="I341" s="507"/>
      <c r="J341" s="507"/>
      <c r="K341" s="507"/>
      <c r="L341" s="507"/>
      <c r="M341" s="507"/>
      <c r="N341" s="491"/>
      <c r="O341" s="507"/>
      <c r="P341" s="502"/>
      <c r="Q341" s="501"/>
      <c r="R341" s="508"/>
      <c r="S341" s="501"/>
      <c r="T341" s="508"/>
    </row>
    <row r="342" spans="1:20" x14ac:dyDescent="0.2">
      <c r="A342" s="398"/>
      <c r="B342" s="398"/>
      <c r="C342" s="398"/>
      <c r="D342" s="394"/>
      <c r="E342" s="394"/>
      <c r="F342" s="394"/>
      <c r="G342" s="394"/>
      <c r="H342" s="394"/>
      <c r="I342" s="507"/>
      <c r="J342" s="507"/>
      <c r="K342" s="507"/>
      <c r="L342" s="507"/>
      <c r="M342" s="507"/>
      <c r="N342" s="491"/>
      <c r="O342" s="507"/>
      <c r="P342" s="502"/>
      <c r="Q342" s="501"/>
      <c r="R342" s="508"/>
      <c r="S342" s="501"/>
      <c r="T342" s="508"/>
    </row>
    <row r="343" spans="1:20" x14ac:dyDescent="0.2">
      <c r="A343" s="398"/>
      <c r="B343" s="398"/>
      <c r="C343" s="398"/>
      <c r="D343" s="394"/>
      <c r="E343" s="394"/>
      <c r="F343" s="394"/>
      <c r="G343" s="394"/>
      <c r="H343" s="394"/>
      <c r="I343" s="507"/>
      <c r="J343" s="507"/>
      <c r="K343" s="507"/>
      <c r="L343" s="507"/>
      <c r="M343" s="507"/>
      <c r="N343" s="491"/>
      <c r="O343" s="507"/>
      <c r="P343" s="502"/>
      <c r="Q343" s="501"/>
      <c r="R343" s="508"/>
      <c r="S343" s="501"/>
      <c r="T343" s="508"/>
    </row>
    <row r="344" spans="1:20" x14ac:dyDescent="0.2">
      <c r="A344" s="398"/>
      <c r="B344" s="398"/>
      <c r="C344" s="398"/>
      <c r="D344" s="394"/>
      <c r="E344" s="394"/>
      <c r="F344" s="394"/>
      <c r="G344" s="394"/>
      <c r="H344" s="394"/>
      <c r="I344" s="507"/>
      <c r="J344" s="507"/>
      <c r="K344" s="507"/>
      <c r="L344" s="507"/>
      <c r="M344" s="507"/>
      <c r="N344" s="491"/>
      <c r="O344" s="507"/>
      <c r="P344" s="502"/>
      <c r="Q344" s="501"/>
      <c r="R344" s="508"/>
      <c r="S344" s="501"/>
      <c r="T344" s="508"/>
    </row>
    <row r="345" spans="1:20" x14ac:dyDescent="0.2">
      <c r="A345" s="398"/>
      <c r="B345" s="398"/>
      <c r="C345" s="398"/>
      <c r="D345" s="394"/>
      <c r="E345" s="394"/>
      <c r="F345" s="394"/>
      <c r="G345" s="394"/>
      <c r="H345" s="394"/>
      <c r="I345" s="507"/>
      <c r="J345" s="507"/>
      <c r="K345" s="507"/>
      <c r="L345" s="507"/>
      <c r="M345" s="507"/>
      <c r="N345" s="491"/>
      <c r="O345" s="507"/>
      <c r="P345" s="502"/>
      <c r="Q345" s="501"/>
      <c r="R345" s="508"/>
      <c r="S345" s="501"/>
      <c r="T345" s="508"/>
    </row>
    <row r="346" spans="1:20" x14ac:dyDescent="0.2">
      <c r="A346" s="398"/>
      <c r="B346" s="398"/>
      <c r="C346" s="398"/>
      <c r="D346" s="394"/>
      <c r="E346" s="394"/>
      <c r="F346" s="394"/>
      <c r="G346" s="394"/>
      <c r="H346" s="394"/>
      <c r="I346" s="507"/>
      <c r="J346" s="507"/>
      <c r="K346" s="507"/>
      <c r="L346" s="507"/>
      <c r="M346" s="507"/>
      <c r="N346" s="491"/>
      <c r="O346" s="507"/>
      <c r="P346" s="502"/>
      <c r="Q346" s="501"/>
      <c r="R346" s="508"/>
      <c r="S346" s="501"/>
      <c r="T346" s="508"/>
    </row>
    <row r="347" spans="1:20" x14ac:dyDescent="0.2">
      <c r="A347" s="398"/>
      <c r="B347" s="398"/>
      <c r="C347" s="398"/>
      <c r="D347" s="394"/>
      <c r="E347" s="394"/>
      <c r="F347" s="394"/>
      <c r="G347" s="394"/>
      <c r="H347" s="394"/>
      <c r="I347" s="507"/>
      <c r="J347" s="507"/>
      <c r="K347" s="507"/>
      <c r="L347" s="507"/>
      <c r="M347" s="507"/>
      <c r="N347" s="491"/>
      <c r="O347" s="507"/>
      <c r="P347" s="502"/>
      <c r="Q347" s="501"/>
      <c r="R347" s="508"/>
      <c r="S347" s="501"/>
      <c r="T347" s="508"/>
    </row>
    <row r="348" spans="1:20" x14ac:dyDescent="0.2">
      <c r="A348" s="398"/>
      <c r="B348" s="398"/>
      <c r="C348" s="398"/>
      <c r="D348" s="394"/>
      <c r="E348" s="394"/>
      <c r="F348" s="394"/>
      <c r="G348" s="394"/>
      <c r="H348" s="394"/>
      <c r="I348" s="507"/>
      <c r="J348" s="507"/>
      <c r="K348" s="507"/>
      <c r="L348" s="507"/>
      <c r="M348" s="507"/>
      <c r="N348" s="491"/>
      <c r="O348" s="507"/>
      <c r="P348" s="502"/>
      <c r="Q348" s="501"/>
      <c r="R348" s="508"/>
      <c r="S348" s="501"/>
      <c r="T348" s="508"/>
    </row>
    <row r="349" spans="1:20" x14ac:dyDescent="0.2">
      <c r="A349" s="398"/>
      <c r="B349" s="398"/>
      <c r="C349" s="398"/>
      <c r="D349" s="394"/>
      <c r="E349" s="394"/>
      <c r="F349" s="394"/>
      <c r="G349" s="394"/>
      <c r="H349" s="394"/>
      <c r="I349" s="507"/>
      <c r="J349" s="507"/>
      <c r="K349" s="507"/>
      <c r="L349" s="507"/>
      <c r="M349" s="507"/>
      <c r="N349" s="491"/>
      <c r="O349" s="507"/>
      <c r="P349" s="502"/>
      <c r="Q349" s="501"/>
      <c r="R349" s="508"/>
      <c r="S349" s="501"/>
      <c r="T349" s="508"/>
    </row>
    <row r="350" spans="1:20" x14ac:dyDescent="0.2">
      <c r="A350" s="398"/>
      <c r="B350" s="398"/>
      <c r="C350" s="398"/>
      <c r="D350" s="394"/>
      <c r="E350" s="394"/>
      <c r="F350" s="394"/>
      <c r="G350" s="394"/>
      <c r="H350" s="394"/>
      <c r="I350" s="507"/>
      <c r="J350" s="507"/>
      <c r="K350" s="507"/>
      <c r="L350" s="507"/>
      <c r="M350" s="507"/>
      <c r="N350" s="491"/>
      <c r="O350" s="507"/>
      <c r="P350" s="502"/>
      <c r="Q350" s="501"/>
      <c r="R350" s="508"/>
      <c r="S350" s="501"/>
      <c r="T350" s="508"/>
    </row>
    <row r="351" spans="1:20" x14ac:dyDescent="0.2">
      <c r="A351" s="398"/>
      <c r="B351" s="398"/>
      <c r="C351" s="398"/>
      <c r="D351" s="394"/>
      <c r="E351" s="394"/>
      <c r="F351" s="394"/>
      <c r="G351" s="394"/>
      <c r="H351" s="394"/>
      <c r="I351" s="507"/>
      <c r="J351" s="507"/>
      <c r="K351" s="507"/>
      <c r="L351" s="507"/>
      <c r="M351" s="507"/>
      <c r="N351" s="491"/>
      <c r="O351" s="507"/>
      <c r="P351" s="502"/>
      <c r="Q351" s="501"/>
      <c r="R351" s="508"/>
      <c r="S351" s="501"/>
      <c r="T351" s="508"/>
    </row>
    <row r="352" spans="1:20" x14ac:dyDescent="0.2">
      <c r="A352" s="398"/>
      <c r="B352" s="398"/>
      <c r="C352" s="398"/>
      <c r="D352" s="394"/>
      <c r="E352" s="394"/>
      <c r="F352" s="394"/>
      <c r="G352" s="394"/>
      <c r="H352" s="394"/>
      <c r="I352" s="507"/>
      <c r="J352" s="507"/>
      <c r="K352" s="507"/>
      <c r="L352" s="507"/>
      <c r="M352" s="507"/>
      <c r="N352" s="491"/>
      <c r="O352" s="507"/>
      <c r="P352" s="502"/>
      <c r="Q352" s="501"/>
      <c r="R352" s="508"/>
      <c r="S352" s="501"/>
      <c r="T352" s="508"/>
    </row>
    <row r="353" spans="1:20" x14ac:dyDescent="0.2">
      <c r="A353" s="398"/>
      <c r="B353" s="398"/>
      <c r="C353" s="398"/>
      <c r="D353" s="394"/>
      <c r="E353" s="394"/>
      <c r="F353" s="394"/>
      <c r="G353" s="394"/>
      <c r="H353" s="394"/>
      <c r="I353" s="507"/>
      <c r="J353" s="507"/>
      <c r="K353" s="507"/>
      <c r="L353" s="507"/>
      <c r="M353" s="507"/>
      <c r="N353" s="491"/>
      <c r="O353" s="507"/>
      <c r="P353" s="502"/>
      <c r="Q353" s="501"/>
      <c r="R353" s="508"/>
      <c r="S353" s="501"/>
      <c r="T353" s="508"/>
    </row>
    <row r="354" spans="1:20" x14ac:dyDescent="0.2">
      <c r="A354" s="398"/>
      <c r="B354" s="398"/>
      <c r="C354" s="398"/>
      <c r="D354" s="394"/>
      <c r="E354" s="394"/>
      <c r="F354" s="394"/>
      <c r="G354" s="394"/>
      <c r="H354" s="394"/>
      <c r="I354" s="507"/>
      <c r="J354" s="507"/>
      <c r="K354" s="507"/>
      <c r="L354" s="507"/>
      <c r="M354" s="507"/>
      <c r="N354" s="491"/>
      <c r="O354" s="507"/>
      <c r="P354" s="502"/>
      <c r="Q354" s="501"/>
      <c r="R354" s="508"/>
      <c r="S354" s="501"/>
      <c r="T354" s="508"/>
    </row>
    <row r="355" spans="1:20" x14ac:dyDescent="0.2">
      <c r="A355" s="398"/>
      <c r="B355" s="398"/>
      <c r="C355" s="398"/>
      <c r="D355" s="394"/>
      <c r="E355" s="394"/>
      <c r="F355" s="394"/>
      <c r="G355" s="394"/>
      <c r="H355" s="394"/>
      <c r="I355" s="507"/>
      <c r="J355" s="507"/>
      <c r="K355" s="507"/>
      <c r="L355" s="507"/>
      <c r="M355" s="507"/>
      <c r="N355" s="491"/>
      <c r="O355" s="507"/>
      <c r="P355" s="502"/>
      <c r="Q355" s="501"/>
      <c r="R355" s="508"/>
      <c r="S355" s="501"/>
      <c r="T355" s="508"/>
    </row>
    <row r="356" spans="1:20" x14ac:dyDescent="0.2">
      <c r="A356" s="398"/>
      <c r="B356" s="398"/>
      <c r="C356" s="398"/>
      <c r="D356" s="394"/>
      <c r="E356" s="394"/>
      <c r="F356" s="394"/>
      <c r="G356" s="394"/>
      <c r="H356" s="394"/>
      <c r="I356" s="507"/>
      <c r="J356" s="507"/>
      <c r="K356" s="507"/>
      <c r="L356" s="507"/>
      <c r="M356" s="507"/>
      <c r="N356" s="491"/>
      <c r="O356" s="507"/>
      <c r="P356" s="502"/>
      <c r="Q356" s="501"/>
      <c r="R356" s="508"/>
      <c r="S356" s="501"/>
      <c r="T356" s="508"/>
    </row>
    <row r="357" spans="1:20" x14ac:dyDescent="0.2">
      <c r="A357" s="398"/>
      <c r="B357" s="398"/>
      <c r="C357" s="398"/>
      <c r="D357" s="394"/>
      <c r="E357" s="394"/>
      <c r="F357" s="394"/>
      <c r="G357" s="394"/>
      <c r="H357" s="394"/>
      <c r="I357" s="507"/>
      <c r="J357" s="507"/>
      <c r="K357" s="507"/>
      <c r="L357" s="507"/>
      <c r="M357" s="507"/>
      <c r="N357" s="491"/>
      <c r="O357" s="507"/>
      <c r="P357" s="502"/>
      <c r="Q357" s="501"/>
      <c r="R357" s="508"/>
      <c r="S357" s="501"/>
      <c r="T357" s="508"/>
    </row>
    <row r="358" spans="1:20" x14ac:dyDescent="0.2">
      <c r="A358" s="398"/>
      <c r="B358" s="398"/>
      <c r="C358" s="398"/>
      <c r="D358" s="394"/>
      <c r="E358" s="394"/>
      <c r="F358" s="394"/>
      <c r="G358" s="394"/>
      <c r="H358" s="394"/>
      <c r="I358" s="507"/>
      <c r="J358" s="507"/>
      <c r="K358" s="507"/>
      <c r="L358" s="507"/>
      <c r="M358" s="507"/>
      <c r="N358" s="491"/>
      <c r="O358" s="507"/>
      <c r="P358" s="502"/>
      <c r="Q358" s="501"/>
      <c r="R358" s="508"/>
      <c r="S358" s="501"/>
      <c r="T358" s="508"/>
    </row>
    <row r="359" spans="1:20" x14ac:dyDescent="0.2">
      <c r="A359" s="398"/>
      <c r="B359" s="398"/>
      <c r="C359" s="398"/>
      <c r="D359" s="394"/>
      <c r="E359" s="394"/>
      <c r="F359" s="394"/>
      <c r="G359" s="394"/>
      <c r="H359" s="394"/>
      <c r="I359" s="507"/>
      <c r="J359" s="507"/>
      <c r="K359" s="507"/>
      <c r="L359" s="507"/>
      <c r="M359" s="507"/>
      <c r="N359" s="491"/>
      <c r="O359" s="507"/>
      <c r="P359" s="502"/>
      <c r="Q359" s="501"/>
      <c r="R359" s="508"/>
      <c r="S359" s="501"/>
      <c r="T359" s="508"/>
    </row>
    <row r="360" spans="1:20" x14ac:dyDescent="0.2">
      <c r="A360" s="398"/>
      <c r="B360" s="398"/>
      <c r="C360" s="398"/>
      <c r="D360" s="394"/>
      <c r="E360" s="394"/>
      <c r="F360" s="394"/>
      <c r="G360" s="394"/>
      <c r="H360" s="394"/>
      <c r="I360" s="507"/>
      <c r="J360" s="507"/>
      <c r="K360" s="507"/>
      <c r="L360" s="507"/>
      <c r="M360" s="507"/>
      <c r="N360" s="491"/>
      <c r="O360" s="507"/>
      <c r="P360" s="502"/>
      <c r="Q360" s="501"/>
      <c r="R360" s="508"/>
      <c r="S360" s="501"/>
      <c r="T360" s="508"/>
    </row>
    <row r="361" spans="1:20" x14ac:dyDescent="0.2">
      <c r="A361" s="398"/>
      <c r="B361" s="398"/>
      <c r="C361" s="398"/>
      <c r="D361" s="394"/>
      <c r="E361" s="394"/>
      <c r="F361" s="394"/>
      <c r="G361" s="394"/>
      <c r="H361" s="394"/>
      <c r="I361" s="507"/>
      <c r="J361" s="507"/>
      <c r="K361" s="507"/>
      <c r="L361" s="507"/>
      <c r="M361" s="507"/>
      <c r="N361" s="491"/>
      <c r="O361" s="507"/>
      <c r="P361" s="502"/>
      <c r="Q361" s="501"/>
      <c r="R361" s="508"/>
      <c r="S361" s="501"/>
      <c r="T361" s="508"/>
    </row>
    <row r="362" spans="1:20" x14ac:dyDescent="0.2">
      <c r="A362" s="398"/>
      <c r="B362" s="398"/>
      <c r="C362" s="398"/>
      <c r="D362" s="394"/>
      <c r="E362" s="394"/>
      <c r="F362" s="394"/>
      <c r="G362" s="394"/>
      <c r="H362" s="394"/>
      <c r="I362" s="507"/>
      <c r="J362" s="507"/>
      <c r="K362" s="507"/>
      <c r="L362" s="507"/>
      <c r="M362" s="507"/>
      <c r="N362" s="491"/>
      <c r="O362" s="507"/>
      <c r="P362" s="502"/>
      <c r="Q362" s="501"/>
      <c r="R362" s="508"/>
      <c r="S362" s="501"/>
      <c r="T362" s="508"/>
    </row>
    <row r="363" spans="1:20" x14ac:dyDescent="0.2">
      <c r="A363" s="398"/>
      <c r="B363" s="398"/>
      <c r="C363" s="398"/>
      <c r="D363" s="394"/>
      <c r="E363" s="394"/>
      <c r="F363" s="394"/>
      <c r="G363" s="394"/>
      <c r="H363" s="394"/>
      <c r="I363" s="507"/>
      <c r="J363" s="507"/>
      <c r="K363" s="507"/>
      <c r="L363" s="507"/>
      <c r="M363" s="507"/>
      <c r="N363" s="491"/>
      <c r="O363" s="507"/>
      <c r="P363" s="502"/>
      <c r="Q363" s="501"/>
      <c r="R363" s="508"/>
      <c r="S363" s="501"/>
      <c r="T363" s="508"/>
    </row>
    <row r="364" spans="1:20" x14ac:dyDescent="0.2">
      <c r="A364" s="398"/>
      <c r="B364" s="398"/>
      <c r="C364" s="398"/>
      <c r="D364" s="394"/>
      <c r="E364" s="394"/>
      <c r="F364" s="394"/>
      <c r="G364" s="394"/>
      <c r="H364" s="394"/>
      <c r="I364" s="507"/>
      <c r="J364" s="507"/>
      <c r="K364" s="507"/>
      <c r="L364" s="507"/>
      <c r="M364" s="507"/>
      <c r="N364" s="491"/>
      <c r="O364" s="507"/>
      <c r="P364" s="502"/>
      <c r="Q364" s="501"/>
      <c r="R364" s="508"/>
      <c r="S364" s="501"/>
      <c r="T364" s="508"/>
    </row>
    <row r="365" spans="1:20" x14ac:dyDescent="0.2">
      <c r="A365" s="398"/>
      <c r="B365" s="398"/>
      <c r="C365" s="398"/>
      <c r="D365" s="394"/>
      <c r="E365" s="394"/>
      <c r="F365" s="394"/>
      <c r="G365" s="394"/>
      <c r="H365" s="394"/>
      <c r="I365" s="507"/>
      <c r="J365" s="507"/>
      <c r="K365" s="507"/>
      <c r="L365" s="507"/>
      <c r="M365" s="507"/>
      <c r="N365" s="491"/>
      <c r="O365" s="507"/>
      <c r="P365" s="502"/>
      <c r="Q365" s="501"/>
      <c r="R365" s="508"/>
      <c r="S365" s="501"/>
      <c r="T365" s="508"/>
    </row>
    <row r="366" spans="1:20" x14ac:dyDescent="0.2">
      <c r="A366" s="398"/>
      <c r="B366" s="398"/>
      <c r="C366" s="398"/>
      <c r="D366" s="394"/>
      <c r="E366" s="394"/>
      <c r="F366" s="394"/>
      <c r="G366" s="394"/>
      <c r="H366" s="394"/>
      <c r="I366" s="507"/>
      <c r="J366" s="507"/>
      <c r="K366" s="507"/>
      <c r="L366" s="507"/>
      <c r="M366" s="507"/>
      <c r="N366" s="491"/>
      <c r="O366" s="507"/>
      <c r="P366" s="502"/>
      <c r="Q366" s="501"/>
      <c r="R366" s="508"/>
      <c r="S366" s="501"/>
      <c r="T366" s="508"/>
    </row>
    <row r="367" spans="1:20" x14ac:dyDescent="0.2">
      <c r="A367" s="398"/>
      <c r="B367" s="398"/>
      <c r="C367" s="398"/>
      <c r="D367" s="394"/>
      <c r="E367" s="394"/>
      <c r="F367" s="394"/>
      <c r="G367" s="394"/>
      <c r="H367" s="394"/>
      <c r="I367" s="507"/>
      <c r="J367" s="507"/>
      <c r="K367" s="507"/>
      <c r="L367" s="507"/>
      <c r="M367" s="507"/>
      <c r="N367" s="491"/>
      <c r="O367" s="507"/>
      <c r="P367" s="509"/>
      <c r="Q367" s="501"/>
      <c r="R367" s="508"/>
      <c r="S367" s="501"/>
      <c r="T367" s="508"/>
    </row>
    <row r="368" spans="1:20" x14ac:dyDescent="0.2">
      <c r="A368" s="398"/>
      <c r="B368" s="398"/>
      <c r="C368" s="398"/>
      <c r="D368" s="394"/>
      <c r="E368" s="394"/>
      <c r="F368" s="394"/>
      <c r="G368" s="394"/>
      <c r="H368" s="394"/>
      <c r="I368" s="507"/>
      <c r="J368" s="507"/>
      <c r="K368" s="507"/>
      <c r="L368" s="507"/>
      <c r="M368" s="507"/>
      <c r="N368" s="491"/>
      <c r="O368" s="507"/>
      <c r="P368" s="509"/>
      <c r="Q368" s="501"/>
      <c r="R368" s="508"/>
      <c r="S368" s="501"/>
      <c r="T368" s="508"/>
    </row>
    <row r="369" spans="1:20" x14ac:dyDescent="0.2">
      <c r="A369" s="398"/>
      <c r="B369" s="398"/>
      <c r="C369" s="398"/>
      <c r="D369" s="394"/>
      <c r="E369" s="394"/>
      <c r="F369" s="394"/>
      <c r="G369" s="394"/>
      <c r="H369" s="394"/>
      <c r="I369" s="507"/>
      <c r="J369" s="507"/>
      <c r="K369" s="507"/>
      <c r="L369" s="507"/>
      <c r="M369" s="507"/>
      <c r="N369" s="491"/>
      <c r="O369" s="507"/>
      <c r="P369" s="509"/>
      <c r="Q369" s="501"/>
      <c r="R369" s="508"/>
      <c r="S369" s="501"/>
      <c r="T369" s="508"/>
    </row>
    <row r="370" spans="1:20" x14ac:dyDescent="0.2">
      <c r="A370" s="398"/>
      <c r="B370" s="398"/>
      <c r="C370" s="398"/>
      <c r="D370" s="394"/>
      <c r="E370" s="394"/>
      <c r="F370" s="394"/>
      <c r="G370" s="394"/>
      <c r="H370" s="394"/>
      <c r="I370" s="507"/>
      <c r="J370" s="507"/>
      <c r="K370" s="507"/>
      <c r="L370" s="507"/>
      <c r="M370" s="507"/>
      <c r="N370" s="491"/>
      <c r="O370" s="507"/>
      <c r="P370" s="509"/>
      <c r="Q370" s="501"/>
      <c r="R370" s="508"/>
      <c r="S370" s="501"/>
      <c r="T370" s="508"/>
    </row>
    <row r="371" spans="1:20" x14ac:dyDescent="0.2">
      <c r="A371" s="398"/>
      <c r="B371" s="398"/>
      <c r="C371" s="398"/>
      <c r="D371" s="394"/>
      <c r="E371" s="394"/>
      <c r="F371" s="394"/>
      <c r="G371" s="394"/>
      <c r="H371" s="394"/>
      <c r="I371" s="507"/>
      <c r="J371" s="507"/>
      <c r="K371" s="507"/>
      <c r="L371" s="507"/>
      <c r="M371" s="507"/>
      <c r="N371" s="491"/>
      <c r="O371" s="507"/>
      <c r="P371" s="509"/>
      <c r="Q371" s="501"/>
      <c r="R371" s="508"/>
      <c r="S371" s="501"/>
      <c r="T371" s="508"/>
    </row>
    <row r="372" spans="1:20" x14ac:dyDescent="0.2">
      <c r="A372" s="398"/>
      <c r="B372" s="398"/>
      <c r="C372" s="398"/>
      <c r="D372" s="394"/>
      <c r="E372" s="394"/>
      <c r="F372" s="394"/>
      <c r="G372" s="394"/>
      <c r="H372" s="394"/>
      <c r="I372" s="507"/>
      <c r="J372" s="507"/>
      <c r="K372" s="507"/>
      <c r="L372" s="507"/>
      <c r="M372" s="507"/>
      <c r="N372" s="491"/>
      <c r="O372" s="507"/>
      <c r="P372" s="509"/>
      <c r="Q372" s="501"/>
      <c r="R372" s="508"/>
      <c r="S372" s="501"/>
      <c r="T372" s="508"/>
    </row>
    <row r="373" spans="1:20" x14ac:dyDescent="0.2">
      <c r="A373" s="398"/>
      <c r="B373" s="398"/>
      <c r="C373" s="398"/>
      <c r="D373" s="394"/>
      <c r="E373" s="394"/>
      <c r="F373" s="394"/>
      <c r="G373" s="394"/>
      <c r="H373" s="394"/>
      <c r="I373" s="507"/>
      <c r="J373" s="507"/>
      <c r="K373" s="507"/>
      <c r="L373" s="507"/>
      <c r="M373" s="507"/>
      <c r="N373" s="491"/>
      <c r="O373" s="507"/>
      <c r="P373" s="509"/>
      <c r="Q373" s="501"/>
      <c r="R373" s="508"/>
      <c r="S373" s="501"/>
      <c r="T373" s="508"/>
    </row>
    <row r="374" spans="1:20" x14ac:dyDescent="0.2">
      <c r="A374" s="398"/>
      <c r="B374" s="398"/>
      <c r="C374" s="398"/>
      <c r="D374" s="394"/>
      <c r="E374" s="394"/>
      <c r="F374" s="394"/>
      <c r="G374" s="394"/>
      <c r="H374" s="394"/>
      <c r="I374" s="507"/>
      <c r="J374" s="507"/>
      <c r="K374" s="507"/>
      <c r="L374" s="507"/>
      <c r="M374" s="507"/>
      <c r="N374" s="491"/>
      <c r="O374" s="507"/>
      <c r="P374" s="509"/>
      <c r="Q374" s="501"/>
      <c r="R374" s="508"/>
      <c r="S374" s="501"/>
      <c r="T374" s="508"/>
    </row>
    <row r="375" spans="1:20" x14ac:dyDescent="0.2">
      <c r="A375" s="398"/>
      <c r="B375" s="398"/>
      <c r="C375" s="398"/>
      <c r="D375" s="394"/>
      <c r="E375" s="394"/>
      <c r="F375" s="394"/>
      <c r="G375" s="394"/>
      <c r="H375" s="394"/>
      <c r="I375" s="507"/>
      <c r="J375" s="507"/>
      <c r="K375" s="507"/>
      <c r="L375" s="507"/>
      <c r="M375" s="507"/>
      <c r="N375" s="491"/>
      <c r="O375" s="507"/>
      <c r="P375" s="509"/>
      <c r="Q375" s="501"/>
      <c r="R375" s="508"/>
      <c r="S375" s="501"/>
      <c r="T375" s="508"/>
    </row>
    <row r="376" spans="1:20" x14ac:dyDescent="0.2">
      <c r="A376" s="398"/>
      <c r="B376" s="398"/>
      <c r="C376" s="398"/>
      <c r="D376" s="394"/>
      <c r="E376" s="394"/>
      <c r="F376" s="394"/>
      <c r="G376" s="394"/>
      <c r="H376" s="394"/>
      <c r="I376" s="507"/>
      <c r="J376" s="507"/>
      <c r="K376" s="507"/>
      <c r="L376" s="507"/>
      <c r="M376" s="507"/>
      <c r="N376" s="491"/>
      <c r="O376" s="507"/>
      <c r="P376" s="509"/>
      <c r="Q376" s="501"/>
      <c r="R376" s="508"/>
      <c r="S376" s="501"/>
      <c r="T376" s="508"/>
    </row>
    <row r="377" spans="1:20" x14ac:dyDescent="0.2">
      <c r="A377" s="398"/>
      <c r="B377" s="398"/>
      <c r="C377" s="398"/>
      <c r="D377" s="394"/>
      <c r="E377" s="394"/>
      <c r="F377" s="394"/>
      <c r="G377" s="394"/>
      <c r="H377" s="394"/>
      <c r="I377" s="507"/>
      <c r="J377" s="507"/>
      <c r="K377" s="507"/>
      <c r="L377" s="507"/>
      <c r="M377" s="507"/>
      <c r="N377" s="491"/>
      <c r="O377" s="507"/>
      <c r="P377" s="509"/>
      <c r="Q377" s="501"/>
      <c r="R377" s="508"/>
      <c r="S377" s="501"/>
      <c r="T377" s="508"/>
    </row>
    <row r="378" spans="1:20" x14ac:dyDescent="0.2">
      <c r="A378" s="398"/>
      <c r="B378" s="398"/>
      <c r="C378" s="398"/>
      <c r="D378" s="394"/>
      <c r="E378" s="394"/>
      <c r="F378" s="394"/>
      <c r="G378" s="394"/>
      <c r="H378" s="394"/>
      <c r="I378" s="507"/>
      <c r="J378" s="507"/>
      <c r="K378" s="507"/>
      <c r="L378" s="507"/>
      <c r="M378" s="507"/>
      <c r="N378" s="491"/>
      <c r="O378" s="507"/>
      <c r="P378" s="509"/>
      <c r="Q378" s="501"/>
      <c r="R378" s="508"/>
      <c r="S378" s="501"/>
      <c r="T378" s="508"/>
    </row>
    <row r="379" spans="1:20" x14ac:dyDescent="0.2">
      <c r="A379" s="398"/>
      <c r="B379" s="398"/>
      <c r="C379" s="398"/>
      <c r="D379" s="394"/>
      <c r="E379" s="394"/>
      <c r="F379" s="394"/>
      <c r="G379" s="394"/>
      <c r="H379" s="394"/>
      <c r="I379" s="507"/>
      <c r="J379" s="507"/>
      <c r="K379" s="507"/>
      <c r="L379" s="507"/>
      <c r="M379" s="507"/>
      <c r="N379" s="491"/>
      <c r="O379" s="507"/>
      <c r="P379" s="509"/>
      <c r="Q379" s="501"/>
      <c r="R379" s="508"/>
      <c r="S379" s="501"/>
      <c r="T379" s="508"/>
    </row>
    <row r="380" spans="1:20" x14ac:dyDescent="0.2">
      <c r="A380" s="398"/>
      <c r="B380" s="398"/>
      <c r="C380" s="398"/>
      <c r="D380" s="394"/>
      <c r="E380" s="394"/>
      <c r="F380" s="394"/>
      <c r="G380" s="394"/>
      <c r="H380" s="394"/>
      <c r="I380" s="507"/>
      <c r="J380" s="507"/>
      <c r="K380" s="507"/>
      <c r="L380" s="507"/>
      <c r="M380" s="507"/>
      <c r="N380" s="491"/>
      <c r="O380" s="507"/>
      <c r="P380" s="509"/>
      <c r="Q380" s="501"/>
      <c r="R380" s="508"/>
      <c r="S380" s="501"/>
      <c r="T380" s="508"/>
    </row>
    <row r="381" spans="1:20" x14ac:dyDescent="0.2">
      <c r="A381" s="398"/>
      <c r="B381" s="398"/>
      <c r="C381" s="398"/>
      <c r="D381" s="394"/>
      <c r="E381" s="394"/>
      <c r="F381" s="394"/>
      <c r="G381" s="394"/>
      <c r="H381" s="394"/>
      <c r="I381" s="510"/>
      <c r="J381" s="510"/>
      <c r="K381" s="510"/>
      <c r="L381" s="510"/>
      <c r="M381" s="510"/>
      <c r="N381" s="491"/>
      <c r="O381" s="507"/>
      <c r="P381" s="509"/>
      <c r="Q381" s="501"/>
      <c r="R381" s="508"/>
      <c r="S381" s="501"/>
      <c r="T381" s="508"/>
    </row>
    <row r="382" spans="1:20" x14ac:dyDescent="0.2">
      <c r="A382" s="398"/>
      <c r="B382" s="398"/>
      <c r="C382" s="398"/>
      <c r="D382" s="394"/>
      <c r="E382" s="394"/>
      <c r="F382" s="394"/>
      <c r="G382" s="394"/>
      <c r="H382" s="394"/>
      <c r="I382" s="510"/>
      <c r="J382" s="510"/>
      <c r="K382" s="510"/>
      <c r="L382" s="510"/>
      <c r="M382" s="510"/>
      <c r="N382" s="491"/>
      <c r="O382" s="507"/>
      <c r="P382" s="509"/>
      <c r="Q382" s="501"/>
      <c r="R382" s="508"/>
      <c r="S382" s="501"/>
      <c r="T382" s="508"/>
    </row>
    <row r="383" spans="1:20" x14ac:dyDescent="0.2">
      <c r="I383" s="510"/>
      <c r="J383" s="510"/>
      <c r="K383" s="510"/>
      <c r="L383" s="510"/>
      <c r="M383" s="510"/>
      <c r="N383" s="511"/>
      <c r="O383" s="510"/>
      <c r="P383" s="512"/>
      <c r="Q383" s="513"/>
      <c r="R383" s="514"/>
      <c r="S383" s="513"/>
      <c r="T383" s="514"/>
    </row>
    <row r="384" spans="1:20" x14ac:dyDescent="0.2">
      <c r="I384" s="510"/>
      <c r="J384" s="510"/>
      <c r="K384" s="510"/>
      <c r="L384" s="510"/>
      <c r="M384" s="510"/>
      <c r="N384" s="511"/>
      <c r="O384" s="510"/>
      <c r="P384" s="512"/>
      <c r="Q384" s="513"/>
      <c r="R384" s="514"/>
      <c r="S384" s="513"/>
      <c r="T384" s="514"/>
    </row>
    <row r="385" spans="9:20" x14ac:dyDescent="0.2">
      <c r="I385" s="510"/>
      <c r="J385" s="510"/>
      <c r="K385" s="510"/>
      <c r="L385" s="510"/>
      <c r="M385" s="510"/>
      <c r="N385" s="511"/>
      <c r="O385" s="510"/>
      <c r="P385" s="512"/>
      <c r="Q385" s="513"/>
      <c r="R385" s="514"/>
      <c r="S385" s="513"/>
      <c r="T385" s="514"/>
    </row>
    <row r="386" spans="9:20" x14ac:dyDescent="0.2">
      <c r="I386" s="510"/>
      <c r="J386" s="510"/>
      <c r="K386" s="510"/>
      <c r="L386" s="510"/>
      <c r="M386" s="510"/>
      <c r="N386" s="511"/>
      <c r="O386" s="510"/>
      <c r="P386" s="512"/>
      <c r="Q386" s="513"/>
      <c r="R386" s="514"/>
      <c r="S386" s="513"/>
      <c r="T386" s="514"/>
    </row>
    <row r="387" spans="9:20" x14ac:dyDescent="0.2">
      <c r="I387" s="510"/>
      <c r="J387" s="510"/>
      <c r="K387" s="510"/>
      <c r="L387" s="510"/>
      <c r="M387" s="510"/>
      <c r="N387" s="511"/>
      <c r="O387" s="510"/>
      <c r="P387" s="512"/>
      <c r="Q387" s="513"/>
      <c r="R387" s="514"/>
      <c r="S387" s="513"/>
      <c r="T387" s="514"/>
    </row>
    <row r="388" spans="9:20" x14ac:dyDescent="0.2">
      <c r="I388" s="510"/>
      <c r="J388" s="510"/>
      <c r="K388" s="510"/>
      <c r="L388" s="510"/>
      <c r="M388" s="510"/>
      <c r="N388" s="511"/>
      <c r="O388" s="510"/>
      <c r="P388" s="512"/>
      <c r="Q388" s="513"/>
      <c r="R388" s="514"/>
      <c r="S388" s="513"/>
      <c r="T388" s="514"/>
    </row>
    <row r="389" spans="9:20" x14ac:dyDescent="0.2">
      <c r="I389" s="510"/>
      <c r="J389" s="510"/>
      <c r="K389" s="510"/>
      <c r="L389" s="510"/>
      <c r="M389" s="510"/>
      <c r="N389" s="511"/>
      <c r="O389" s="510"/>
      <c r="P389" s="512"/>
      <c r="Q389" s="513"/>
      <c r="R389" s="514"/>
      <c r="S389" s="513"/>
      <c r="T389" s="514"/>
    </row>
    <row r="390" spans="9:20" x14ac:dyDescent="0.2">
      <c r="I390" s="510"/>
      <c r="J390" s="510"/>
      <c r="K390" s="510"/>
      <c r="L390" s="510"/>
      <c r="M390" s="510"/>
      <c r="N390" s="511"/>
      <c r="O390" s="510"/>
      <c r="P390" s="512"/>
      <c r="Q390" s="513"/>
      <c r="R390" s="514"/>
      <c r="S390" s="513"/>
      <c r="T390" s="514"/>
    </row>
    <row r="391" spans="9:20" x14ac:dyDescent="0.2">
      <c r="I391" s="127"/>
      <c r="J391" s="127"/>
      <c r="K391" s="127"/>
      <c r="L391" s="127"/>
      <c r="M391" s="127"/>
      <c r="O391" s="127"/>
      <c r="R391" s="241"/>
      <c r="T391" s="241"/>
    </row>
    <row r="392" spans="9:20" x14ac:dyDescent="0.2">
      <c r="I392" s="127"/>
      <c r="J392" s="127"/>
      <c r="K392" s="127"/>
      <c r="L392" s="127"/>
      <c r="M392" s="127"/>
      <c r="O392" s="127"/>
      <c r="R392" s="241"/>
      <c r="T392" s="241"/>
    </row>
    <row r="393" spans="9:20" x14ac:dyDescent="0.2">
      <c r="I393" s="127"/>
      <c r="J393" s="127"/>
      <c r="K393" s="127"/>
      <c r="L393" s="127"/>
      <c r="M393" s="127"/>
      <c r="O393" s="127"/>
      <c r="R393" s="241"/>
      <c r="T393" s="241"/>
    </row>
    <row r="394" spans="9:20" x14ac:dyDescent="0.2">
      <c r="I394" s="127"/>
      <c r="J394" s="127"/>
      <c r="K394" s="127"/>
      <c r="L394" s="127"/>
      <c r="M394" s="127"/>
      <c r="O394" s="127"/>
      <c r="R394" s="241"/>
      <c r="T394" s="241"/>
    </row>
    <row r="395" spans="9:20" x14ac:dyDescent="0.2">
      <c r="I395" s="127"/>
      <c r="J395" s="127"/>
      <c r="K395" s="127"/>
      <c r="L395" s="127"/>
      <c r="M395" s="127"/>
      <c r="O395" s="127"/>
      <c r="R395" s="241"/>
      <c r="T395" s="241"/>
    </row>
    <row r="396" spans="9:20" x14ac:dyDescent="0.2">
      <c r="I396" s="127"/>
      <c r="J396" s="127"/>
      <c r="K396" s="127"/>
      <c r="L396" s="127"/>
      <c r="M396" s="127"/>
      <c r="O396" s="127"/>
      <c r="R396" s="241"/>
      <c r="T396" s="241"/>
    </row>
    <row r="397" spans="9:20" x14ac:dyDescent="0.2">
      <c r="I397" s="127"/>
      <c r="J397" s="127"/>
      <c r="K397" s="127"/>
      <c r="L397" s="127"/>
      <c r="M397" s="127"/>
      <c r="O397" s="127"/>
      <c r="R397" s="241"/>
      <c r="T397" s="241"/>
    </row>
    <row r="398" spans="9:20" x14ac:dyDescent="0.2">
      <c r="I398" s="127"/>
      <c r="J398" s="127"/>
      <c r="K398" s="127"/>
      <c r="L398" s="127"/>
      <c r="M398" s="127"/>
      <c r="O398" s="127"/>
      <c r="R398" s="241"/>
      <c r="T398" s="241"/>
    </row>
    <row r="399" spans="9:20" x14ac:dyDescent="0.2">
      <c r="I399" s="127"/>
      <c r="J399" s="127"/>
      <c r="K399" s="127"/>
      <c r="L399" s="127"/>
      <c r="M399" s="127"/>
      <c r="O399" s="127"/>
      <c r="R399" s="241"/>
      <c r="T399" s="241"/>
    </row>
    <row r="400" spans="9:20" x14ac:dyDescent="0.2">
      <c r="I400" s="127"/>
      <c r="J400" s="127"/>
      <c r="K400" s="127"/>
      <c r="L400" s="127"/>
      <c r="M400" s="127"/>
      <c r="O400" s="127"/>
      <c r="R400" s="241"/>
      <c r="T400" s="241"/>
    </row>
    <row r="401" spans="9:20" x14ac:dyDescent="0.2">
      <c r="I401" s="127"/>
      <c r="J401" s="127"/>
      <c r="K401" s="127"/>
      <c r="L401" s="127"/>
      <c r="M401" s="127"/>
      <c r="O401" s="127"/>
      <c r="R401" s="241"/>
      <c r="T401" s="241"/>
    </row>
    <row r="402" spans="9:20" x14ac:dyDescent="0.2">
      <c r="I402" s="127"/>
      <c r="J402" s="127"/>
      <c r="K402" s="127"/>
      <c r="L402" s="127"/>
      <c r="M402" s="127"/>
      <c r="O402" s="127"/>
      <c r="R402" s="241"/>
      <c r="T402" s="241"/>
    </row>
    <row r="403" spans="9:20" x14ac:dyDescent="0.2">
      <c r="I403" s="127"/>
      <c r="J403" s="127"/>
      <c r="K403" s="127"/>
      <c r="L403" s="127"/>
      <c r="M403" s="127"/>
      <c r="O403" s="127"/>
      <c r="R403" s="241"/>
      <c r="T403" s="241"/>
    </row>
    <row r="404" spans="9:20" x14ac:dyDescent="0.2">
      <c r="I404" s="127"/>
      <c r="J404" s="127"/>
      <c r="K404" s="127"/>
      <c r="L404" s="127"/>
      <c r="M404" s="127"/>
      <c r="O404" s="127"/>
      <c r="R404" s="241"/>
      <c r="T404" s="241"/>
    </row>
    <row r="405" spans="9:20" x14ac:dyDescent="0.2">
      <c r="I405" s="127"/>
      <c r="J405" s="127"/>
      <c r="K405" s="127"/>
      <c r="L405" s="127"/>
      <c r="M405" s="127"/>
      <c r="O405" s="127"/>
      <c r="R405" s="241"/>
      <c r="T405" s="241"/>
    </row>
    <row r="406" spans="9:20" x14ac:dyDescent="0.2">
      <c r="I406" s="127"/>
      <c r="J406" s="127"/>
      <c r="K406" s="127"/>
      <c r="L406" s="127"/>
      <c r="M406" s="127"/>
      <c r="O406" s="127"/>
      <c r="R406" s="241"/>
      <c r="T406" s="241"/>
    </row>
    <row r="407" spans="9:20" x14ac:dyDescent="0.2">
      <c r="I407" s="127"/>
      <c r="J407" s="127"/>
      <c r="K407" s="127"/>
      <c r="L407" s="127"/>
      <c r="M407" s="127"/>
      <c r="O407" s="127"/>
      <c r="R407" s="241"/>
      <c r="T407" s="241"/>
    </row>
    <row r="408" spans="9:20" x14ac:dyDescent="0.2">
      <c r="I408" s="127"/>
      <c r="J408" s="127"/>
      <c r="K408" s="127"/>
      <c r="L408" s="127"/>
      <c r="M408" s="127"/>
      <c r="O408" s="127"/>
      <c r="R408" s="241"/>
      <c r="T408" s="241"/>
    </row>
    <row r="409" spans="9:20" x14ac:dyDescent="0.2">
      <c r="I409" s="127"/>
      <c r="J409" s="127"/>
      <c r="K409" s="127"/>
      <c r="L409" s="127"/>
      <c r="M409" s="127"/>
      <c r="O409" s="127"/>
      <c r="R409" s="241"/>
      <c r="T409" s="241"/>
    </row>
    <row r="410" spans="9:20" x14ac:dyDescent="0.2">
      <c r="I410" s="127"/>
      <c r="J410" s="127"/>
      <c r="K410" s="127"/>
      <c r="L410" s="127"/>
      <c r="M410" s="127"/>
      <c r="O410" s="127"/>
      <c r="R410" s="241"/>
      <c r="T410" s="241"/>
    </row>
    <row r="411" spans="9:20" x14ac:dyDescent="0.2">
      <c r="I411" s="127"/>
      <c r="J411" s="127"/>
      <c r="K411" s="127"/>
      <c r="L411" s="127"/>
      <c r="M411" s="127"/>
      <c r="O411" s="127"/>
      <c r="R411" s="241"/>
      <c r="T411" s="241"/>
    </row>
    <row r="412" spans="9:20" x14ac:dyDescent="0.2">
      <c r="I412" s="127"/>
      <c r="J412" s="127"/>
      <c r="K412" s="127"/>
      <c r="L412" s="127"/>
      <c r="M412" s="127"/>
      <c r="O412" s="127"/>
      <c r="R412" s="241"/>
      <c r="T412" s="241"/>
    </row>
    <row r="413" spans="9:20" x14ac:dyDescent="0.2">
      <c r="I413" s="127"/>
      <c r="J413" s="127"/>
      <c r="K413" s="127"/>
      <c r="L413" s="127"/>
      <c r="M413" s="127"/>
      <c r="O413" s="127"/>
      <c r="R413" s="241"/>
      <c r="T413" s="241"/>
    </row>
    <row r="414" spans="9:20" x14ac:dyDescent="0.2">
      <c r="I414" s="127"/>
      <c r="J414" s="127"/>
      <c r="K414" s="127"/>
      <c r="L414" s="127"/>
      <c r="M414" s="127"/>
      <c r="O414" s="127"/>
      <c r="R414" s="241"/>
      <c r="T414" s="241"/>
    </row>
    <row r="415" spans="9:20" x14ac:dyDescent="0.2">
      <c r="I415" s="127"/>
      <c r="J415" s="127"/>
      <c r="K415" s="127"/>
      <c r="L415" s="127"/>
      <c r="M415" s="127"/>
      <c r="O415" s="127"/>
      <c r="R415" s="241"/>
      <c r="T415" s="241"/>
    </row>
    <row r="416" spans="9:20" x14ac:dyDescent="0.2">
      <c r="I416" s="127"/>
      <c r="J416" s="127"/>
      <c r="K416" s="127"/>
      <c r="L416" s="127"/>
      <c r="M416" s="127"/>
      <c r="O416" s="127"/>
      <c r="R416" s="241"/>
      <c r="T416" s="241"/>
    </row>
    <row r="417" spans="15:20" x14ac:dyDescent="0.2">
      <c r="O417" s="127"/>
      <c r="R417" s="241"/>
      <c r="T417" s="241"/>
    </row>
    <row r="418" spans="15:20" x14ac:dyDescent="0.2">
      <c r="O418" s="127"/>
      <c r="R418" s="241"/>
      <c r="T418" s="241"/>
    </row>
  </sheetData>
  <mergeCells count="1">
    <mergeCell ref="K8:M8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49" fitToHeight="4" orientation="portrait" r:id="rId1"/>
  <headerFooter>
    <oddFooter>&amp;R48</oddFooter>
  </headerFooter>
  <rowBreaks count="4" manualBreakCount="4">
    <brk id="92" max="16383" man="1"/>
    <brk id="173" max="16383" man="1"/>
    <brk id="248" max="16383" man="1"/>
    <brk id="31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64"/>
  <sheetViews>
    <sheetView workbookViewId="0">
      <selection activeCell="K64" sqref="K64"/>
    </sheetView>
  </sheetViews>
  <sheetFormatPr defaultRowHeight="12" x14ac:dyDescent="0.2"/>
  <cols>
    <col min="1" max="1" width="4.28515625" style="102" customWidth="1"/>
    <col min="2" max="2" width="4.140625" style="102" customWidth="1"/>
    <col min="3" max="3" width="5.140625" style="102" customWidth="1"/>
    <col min="4" max="4" width="20.85546875" style="102" customWidth="1"/>
    <col min="5" max="5" width="1.85546875" style="102" customWidth="1"/>
    <col min="6" max="6" width="5.5703125" style="102" customWidth="1"/>
    <col min="7" max="7" width="12.7109375" style="102" customWidth="1"/>
    <col min="8" max="8" width="2.140625" style="103" customWidth="1"/>
    <col min="9" max="9" width="21.85546875" style="102" customWidth="1"/>
    <col min="10" max="10" width="1.28515625" style="102" customWidth="1"/>
    <col min="11" max="11" width="13.140625" style="102" customWidth="1"/>
    <col min="12" max="12" width="0.85546875" style="102" customWidth="1"/>
    <col min="13" max="16384" width="9.140625" style="102"/>
  </cols>
  <sheetData>
    <row r="1" spans="1:12" ht="15.75" x14ac:dyDescent="0.25">
      <c r="A1" s="190" t="s">
        <v>2009</v>
      </c>
      <c r="B1" s="29"/>
      <c r="C1" s="29"/>
      <c r="D1" s="29"/>
      <c r="E1" s="29"/>
      <c r="F1" s="100"/>
      <c r="G1" s="100"/>
      <c r="H1" s="107"/>
      <c r="I1" s="100"/>
      <c r="J1" s="142"/>
      <c r="K1" s="108"/>
      <c r="L1" s="108"/>
    </row>
    <row r="2" spans="1:12" ht="15.75" x14ac:dyDescent="0.25">
      <c r="A2" s="190" t="s">
        <v>2010</v>
      </c>
      <c r="B2" s="29"/>
      <c r="C2" s="29"/>
      <c r="D2" s="29"/>
      <c r="E2" s="29"/>
      <c r="F2" s="100"/>
      <c r="G2" s="100"/>
      <c r="H2" s="107"/>
      <c r="I2" s="100"/>
      <c r="J2" s="142"/>
      <c r="K2" s="108"/>
      <c r="L2" s="108"/>
    </row>
    <row r="3" spans="1:12" s="98" customFormat="1" ht="12.75" customHeight="1" x14ac:dyDescent="0.2">
      <c r="A3" s="689"/>
      <c r="B3" s="32"/>
      <c r="C3" s="32"/>
      <c r="D3" s="32"/>
      <c r="E3" s="32"/>
      <c r="F3" s="32"/>
      <c r="G3" s="32"/>
      <c r="H3" s="32"/>
      <c r="I3" s="32"/>
      <c r="J3" s="145"/>
      <c r="K3" s="690"/>
      <c r="L3" s="690"/>
    </row>
    <row r="4" spans="1:12" s="98" customFormat="1" ht="12.75" customHeight="1" x14ac:dyDescent="0.2">
      <c r="A4" s="33"/>
      <c r="B4" s="29"/>
      <c r="C4" s="29"/>
      <c r="D4" s="29"/>
      <c r="E4" s="29"/>
      <c r="F4" s="29"/>
      <c r="G4" s="29"/>
      <c r="H4" s="112"/>
      <c r="I4" s="29"/>
      <c r="J4" s="145"/>
      <c r="K4" s="690"/>
      <c r="L4" s="690"/>
    </row>
    <row r="5" spans="1:12" s="98" customFormat="1" ht="12.75" customHeight="1" x14ac:dyDescent="0.2">
      <c r="A5" s="29"/>
      <c r="B5" s="29"/>
      <c r="C5" s="29"/>
      <c r="D5" s="29"/>
      <c r="E5" s="29"/>
      <c r="F5" s="29"/>
      <c r="G5" s="31" t="s">
        <v>256</v>
      </c>
      <c r="H5" s="34"/>
      <c r="I5" s="31" t="s">
        <v>37</v>
      </c>
      <c r="J5" s="34"/>
      <c r="K5" s="519"/>
      <c r="L5" s="519"/>
    </row>
    <row r="6" spans="1:12" s="98" customFormat="1" ht="12.75" customHeight="1" x14ac:dyDescent="0.2">
      <c r="A6" s="112"/>
      <c r="B6" s="112"/>
      <c r="C6" s="112"/>
      <c r="D6" s="112"/>
      <c r="E6" s="112"/>
      <c r="F6" s="29"/>
      <c r="G6" s="691"/>
      <c r="H6" s="34"/>
      <c r="I6" s="691"/>
      <c r="J6" s="34"/>
      <c r="K6" s="519"/>
      <c r="L6" s="519"/>
    </row>
    <row r="7" spans="1:12" s="98" customFormat="1" ht="12.75" customHeight="1" x14ac:dyDescent="0.2">
      <c r="A7" s="29"/>
      <c r="B7" s="29"/>
      <c r="C7" s="29"/>
      <c r="D7" s="29"/>
      <c r="E7" s="29"/>
      <c r="F7" s="29"/>
      <c r="G7" s="29"/>
      <c r="H7" s="112"/>
      <c r="I7" s="29"/>
      <c r="J7" s="145"/>
      <c r="K7" s="690"/>
      <c r="L7" s="690"/>
    </row>
    <row r="8" spans="1:12" s="98" customFormat="1" ht="12.75" customHeight="1" x14ac:dyDescent="0.2">
      <c r="A8" s="42" t="s">
        <v>140</v>
      </c>
      <c r="B8" s="29"/>
      <c r="C8" s="29"/>
      <c r="D8" s="29"/>
      <c r="E8" s="29"/>
      <c r="F8" s="29"/>
      <c r="G8" s="27">
        <v>5850</v>
      </c>
      <c r="H8" s="111"/>
      <c r="I8" s="158">
        <v>1</v>
      </c>
      <c r="J8" s="692"/>
      <c r="K8" s="693"/>
      <c r="L8" s="693"/>
    </row>
    <row r="9" spans="1:12" s="98" customFormat="1" ht="12.75" customHeight="1" x14ac:dyDescent="0.2">
      <c r="A9" s="32"/>
      <c r="B9" s="32"/>
      <c r="C9" s="32"/>
      <c r="D9" s="32"/>
      <c r="E9" s="32"/>
      <c r="F9" s="29"/>
      <c r="G9" s="32"/>
      <c r="H9" s="112"/>
      <c r="I9" s="32"/>
      <c r="J9" s="145"/>
      <c r="K9" s="690"/>
      <c r="L9" s="690"/>
    </row>
    <row r="10" spans="1:12" s="98" customFormat="1" ht="12.75" customHeight="1" x14ac:dyDescent="0.2">
      <c r="A10" s="29"/>
      <c r="B10" s="29"/>
      <c r="C10" s="29"/>
      <c r="D10" s="29"/>
      <c r="E10" s="29"/>
      <c r="F10" s="29"/>
      <c r="G10" s="29"/>
      <c r="H10" s="112"/>
      <c r="I10" s="29"/>
      <c r="J10" s="145"/>
      <c r="K10" s="690"/>
      <c r="L10" s="690"/>
    </row>
    <row r="11" spans="1:12" s="98" customFormat="1" ht="12.75" customHeight="1" x14ac:dyDescent="0.2">
      <c r="A11" s="29" t="s">
        <v>259</v>
      </c>
      <c r="B11" s="29"/>
      <c r="C11" s="29"/>
      <c r="D11" s="29"/>
      <c r="E11" s="29"/>
      <c r="F11" s="29"/>
      <c r="G11" s="12"/>
      <c r="H11" s="112"/>
      <c r="I11" s="290"/>
      <c r="J11" s="145"/>
      <c r="K11" s="690"/>
      <c r="L11" s="690"/>
    </row>
    <row r="12" spans="1:12" s="98" customFormat="1" ht="12.75" customHeight="1" x14ac:dyDescent="0.2">
      <c r="A12" s="29"/>
      <c r="B12" s="29"/>
      <c r="C12" s="29"/>
      <c r="D12" s="29"/>
      <c r="E12" s="29"/>
      <c r="F12" s="29"/>
      <c r="G12" s="29"/>
      <c r="H12" s="112"/>
      <c r="I12" s="29"/>
      <c r="J12" s="145"/>
      <c r="K12" s="690"/>
      <c r="L12" s="690"/>
    </row>
    <row r="13" spans="1:12" s="98" customFormat="1" ht="12.75" customHeight="1" x14ac:dyDescent="0.2">
      <c r="A13" s="29"/>
      <c r="B13" s="29"/>
      <c r="C13" s="29"/>
      <c r="D13" s="29" t="s">
        <v>141</v>
      </c>
      <c r="E13" s="29"/>
      <c r="F13" s="29"/>
      <c r="G13" s="12">
        <v>905</v>
      </c>
      <c r="H13" s="201"/>
      <c r="I13" s="175">
        <f>+G13/$G$8*100</f>
        <v>15.47008547008547</v>
      </c>
      <c r="J13" s="146"/>
      <c r="K13" s="694"/>
      <c r="L13" s="695"/>
    </row>
    <row r="14" spans="1:12" s="98" customFormat="1" ht="12.75" customHeight="1" x14ac:dyDescent="0.2">
      <c r="A14" s="29"/>
      <c r="B14" s="29"/>
      <c r="C14" s="29"/>
      <c r="D14" s="29" t="s">
        <v>142</v>
      </c>
      <c r="E14" s="29"/>
      <c r="F14" s="29"/>
      <c r="G14" s="12">
        <v>212</v>
      </c>
      <c r="H14" s="201"/>
      <c r="I14" s="175">
        <f t="shared" ref="I14:I56" si="0">+G14/$G$8*100</f>
        <v>3.6239316239316239</v>
      </c>
      <c r="J14" s="146"/>
      <c r="K14" s="694"/>
      <c r="L14" s="695"/>
    </row>
    <row r="15" spans="1:12" s="98" customFormat="1" ht="12.75" customHeight="1" x14ac:dyDescent="0.2">
      <c r="A15" s="29"/>
      <c r="B15" s="29"/>
      <c r="C15" s="29"/>
      <c r="D15" s="29" t="s">
        <v>143</v>
      </c>
      <c r="E15" s="29"/>
      <c r="F15" s="29"/>
      <c r="G15" s="12">
        <v>98</v>
      </c>
      <c r="H15" s="201"/>
      <c r="I15" s="175">
        <f t="shared" si="0"/>
        <v>1.6752136752136753</v>
      </c>
      <c r="J15" s="146"/>
      <c r="K15" s="694"/>
      <c r="L15" s="695"/>
    </row>
    <row r="16" spans="1:12" s="98" customFormat="1" ht="12.75" customHeight="1" x14ac:dyDescent="0.2">
      <c r="A16" s="29"/>
      <c r="B16" s="29"/>
      <c r="C16" s="29"/>
      <c r="D16" s="29" t="s">
        <v>144</v>
      </c>
      <c r="E16" s="29"/>
      <c r="F16" s="29"/>
      <c r="G16" s="12">
        <v>9</v>
      </c>
      <c r="H16" s="201"/>
      <c r="I16" s="175">
        <f t="shared" si="0"/>
        <v>0.15384615384615385</v>
      </c>
      <c r="J16" s="201"/>
      <c r="K16" s="695"/>
      <c r="L16" s="695"/>
    </row>
    <row r="17" spans="1:12" s="98" customFormat="1" ht="12.75" customHeight="1" x14ac:dyDescent="0.2">
      <c r="A17" s="29"/>
      <c r="B17" s="29"/>
      <c r="C17" s="29"/>
      <c r="D17" s="29" t="s">
        <v>145</v>
      </c>
      <c r="E17" s="29"/>
      <c r="F17" s="29"/>
      <c r="G17" s="12">
        <v>6</v>
      </c>
      <c r="H17" s="201"/>
      <c r="I17" s="175">
        <f t="shared" si="0"/>
        <v>0.10256410256410256</v>
      </c>
      <c r="J17" s="201"/>
      <c r="K17" s="695"/>
      <c r="L17" s="695"/>
    </row>
    <row r="18" spans="1:12" s="98" customFormat="1" ht="12.75" customHeight="1" x14ac:dyDescent="0.2">
      <c r="A18" s="29"/>
      <c r="B18" s="29"/>
      <c r="C18" s="29"/>
      <c r="D18" s="29"/>
      <c r="E18" s="29"/>
      <c r="F18" s="29"/>
      <c r="G18" s="12"/>
      <c r="H18" s="201"/>
      <c r="I18" s="175"/>
      <c r="J18" s="145"/>
      <c r="K18" s="690"/>
      <c r="L18" s="695"/>
    </row>
    <row r="19" spans="1:12" s="98" customFormat="1" ht="12.75" customHeight="1" x14ac:dyDescent="0.2">
      <c r="A19" s="29"/>
      <c r="B19" s="29" t="s">
        <v>257</v>
      </c>
      <c r="C19" s="29"/>
      <c r="D19" s="29"/>
      <c r="E19" s="29"/>
      <c r="F19" s="29"/>
      <c r="G19" s="12"/>
      <c r="H19" s="201"/>
      <c r="I19" s="175"/>
      <c r="J19" s="145"/>
      <c r="K19" s="690"/>
      <c r="L19" s="690"/>
    </row>
    <row r="20" spans="1:12" s="98" customFormat="1" ht="12.75" customHeight="1" x14ac:dyDescent="0.2">
      <c r="A20" s="29"/>
      <c r="B20" s="29"/>
      <c r="C20" s="29"/>
      <c r="D20" s="29"/>
      <c r="E20" s="29"/>
      <c r="F20" s="29"/>
      <c r="G20" s="12"/>
      <c r="H20" s="201"/>
      <c r="I20" s="175"/>
      <c r="J20" s="145"/>
      <c r="K20" s="690"/>
      <c r="L20" s="690"/>
    </row>
    <row r="21" spans="1:12" s="98" customFormat="1" ht="12.75" customHeight="1" x14ac:dyDescent="0.2">
      <c r="A21" s="29"/>
      <c r="B21" s="29"/>
      <c r="C21" s="30"/>
      <c r="D21" s="29" t="s">
        <v>146</v>
      </c>
      <c r="E21" s="29"/>
      <c r="F21" s="29"/>
      <c r="G21" s="12">
        <v>3982</v>
      </c>
      <c r="H21" s="29"/>
      <c r="I21" s="175">
        <f t="shared" si="0"/>
        <v>68.068376068376068</v>
      </c>
      <c r="J21" s="145"/>
      <c r="K21" s="690"/>
      <c r="L21" s="690"/>
    </row>
    <row r="22" spans="1:12" s="98" customFormat="1" ht="12.75" customHeight="1" x14ac:dyDescent="0.2">
      <c r="A22" s="29"/>
      <c r="B22" s="29"/>
      <c r="C22" s="29"/>
      <c r="D22" s="29" t="s">
        <v>363</v>
      </c>
      <c r="E22" s="29"/>
      <c r="F22" s="12"/>
      <c r="G22" s="29">
        <v>3</v>
      </c>
      <c r="H22" s="201"/>
      <c r="I22" s="175">
        <f t="shared" si="0"/>
        <v>5.128205128205128E-2</v>
      </c>
      <c r="J22" s="145"/>
      <c r="K22" s="690"/>
      <c r="L22" s="690"/>
    </row>
    <row r="23" spans="1:12" s="98" customFormat="1" ht="12.75" customHeight="1" x14ac:dyDescent="0.2">
      <c r="A23" s="29"/>
      <c r="B23" s="29"/>
      <c r="C23" s="29"/>
      <c r="D23" s="29" t="s">
        <v>476</v>
      </c>
      <c r="E23" s="29"/>
      <c r="F23" s="12"/>
      <c r="G23" s="29">
        <v>6</v>
      </c>
      <c r="H23" s="201"/>
      <c r="I23" s="175">
        <f t="shared" si="0"/>
        <v>0.10256410256410256</v>
      </c>
      <c r="J23" s="145"/>
      <c r="K23" s="690"/>
      <c r="L23" s="690"/>
    </row>
    <row r="24" spans="1:12" s="98" customFormat="1" ht="12.75" customHeight="1" x14ac:dyDescent="0.2">
      <c r="A24" s="29"/>
      <c r="B24" s="29"/>
      <c r="C24" s="29"/>
      <c r="D24" s="29" t="s">
        <v>348</v>
      </c>
      <c r="E24" s="29"/>
      <c r="F24" s="29"/>
      <c r="G24" s="29">
        <v>10</v>
      </c>
      <c r="H24" s="201"/>
      <c r="I24" s="175">
        <f t="shared" si="0"/>
        <v>0.17094017094017094</v>
      </c>
      <c r="J24" s="145"/>
      <c r="K24" s="690"/>
      <c r="L24" s="690"/>
    </row>
    <row r="25" spans="1:12" s="98" customFormat="1" ht="12.75" customHeight="1" x14ac:dyDescent="0.2">
      <c r="A25" s="29"/>
      <c r="B25" s="29"/>
      <c r="C25" s="29"/>
      <c r="D25" s="29" t="s">
        <v>477</v>
      </c>
      <c r="E25" s="29"/>
      <c r="F25" s="29"/>
      <c r="G25" s="29">
        <v>3</v>
      </c>
      <c r="H25" s="201"/>
      <c r="I25" s="175">
        <f t="shared" si="0"/>
        <v>5.128205128205128E-2</v>
      </c>
      <c r="J25" s="145"/>
      <c r="K25" s="690"/>
      <c r="L25" s="690"/>
    </row>
    <row r="26" spans="1:12" s="98" customFormat="1" ht="12.75" customHeight="1" x14ac:dyDescent="0.2">
      <c r="A26" s="29"/>
      <c r="B26" s="29"/>
      <c r="C26" s="29"/>
      <c r="D26" s="29" t="s">
        <v>249</v>
      </c>
      <c r="E26" s="29"/>
      <c r="F26" s="29"/>
      <c r="G26" s="29">
        <v>11</v>
      </c>
      <c r="H26" s="201"/>
      <c r="I26" s="175">
        <f t="shared" si="0"/>
        <v>0.18803418803418803</v>
      </c>
      <c r="J26" s="145"/>
      <c r="K26" s="690"/>
      <c r="L26" s="690"/>
    </row>
    <row r="27" spans="1:12" s="98" customFormat="1" ht="12.75" customHeight="1" x14ac:dyDescent="0.2">
      <c r="A27" s="29"/>
      <c r="B27" s="29"/>
      <c r="C27" s="29"/>
      <c r="D27" s="29" t="s">
        <v>147</v>
      </c>
      <c r="E27" s="29"/>
      <c r="F27" s="29"/>
      <c r="G27" s="29">
        <v>82</v>
      </c>
      <c r="H27" s="201"/>
      <c r="I27" s="175">
        <f t="shared" si="0"/>
        <v>1.4017094017094018</v>
      </c>
      <c r="J27" s="145"/>
      <c r="K27" s="690"/>
      <c r="L27" s="690"/>
    </row>
    <row r="28" spans="1:12" s="98" customFormat="1" ht="12.75" customHeight="1" x14ac:dyDescent="0.2">
      <c r="A28" s="29"/>
      <c r="B28" s="29"/>
      <c r="C28" s="29"/>
      <c r="D28" s="29" t="s">
        <v>148</v>
      </c>
      <c r="E28" s="29"/>
      <c r="F28" s="29"/>
      <c r="G28" s="29">
        <v>22</v>
      </c>
      <c r="H28" s="201"/>
      <c r="I28" s="175">
        <f t="shared" si="0"/>
        <v>0.37606837606837606</v>
      </c>
      <c r="J28" s="145"/>
      <c r="K28" s="690"/>
      <c r="L28" s="690"/>
    </row>
    <row r="29" spans="1:12" s="98" customFormat="1" ht="12.75" customHeight="1" x14ac:dyDescent="0.2">
      <c r="A29" s="29"/>
      <c r="B29" s="29"/>
      <c r="C29" s="29"/>
      <c r="D29" s="29" t="s">
        <v>287</v>
      </c>
      <c r="E29" s="29"/>
      <c r="F29" s="29"/>
      <c r="G29" s="29">
        <v>4</v>
      </c>
      <c r="H29" s="201"/>
      <c r="I29" s="175">
        <f t="shared" si="0"/>
        <v>6.8376068376068383E-2</v>
      </c>
      <c r="J29" s="145"/>
      <c r="K29" s="690"/>
      <c r="L29" s="690"/>
    </row>
    <row r="30" spans="1:12" s="98" customFormat="1" ht="12.75" customHeight="1" x14ac:dyDescent="0.2">
      <c r="A30" s="29"/>
      <c r="B30" s="29"/>
      <c r="C30" s="29"/>
      <c r="D30" s="29" t="s">
        <v>149</v>
      </c>
      <c r="E30" s="29"/>
      <c r="F30" s="29"/>
      <c r="G30" s="29">
        <v>113</v>
      </c>
      <c r="H30" s="201"/>
      <c r="I30" s="175">
        <f t="shared" si="0"/>
        <v>1.9316239316239314</v>
      </c>
      <c r="J30" s="145"/>
      <c r="K30" s="690"/>
      <c r="L30" s="690"/>
    </row>
    <row r="31" spans="1:12" s="98" customFormat="1" ht="12.75" customHeight="1" x14ac:dyDescent="0.2">
      <c r="A31" s="29"/>
      <c r="B31" s="29"/>
      <c r="C31" s="29"/>
      <c r="D31" s="29" t="s">
        <v>150</v>
      </c>
      <c r="E31" s="29"/>
      <c r="F31" s="29"/>
      <c r="G31" s="29">
        <v>59</v>
      </c>
      <c r="H31" s="201"/>
      <c r="I31" s="175">
        <f t="shared" si="0"/>
        <v>1.0085470085470085</v>
      </c>
      <c r="J31" s="145"/>
      <c r="K31" s="690"/>
      <c r="L31" s="690"/>
    </row>
    <row r="32" spans="1:12" s="98" customFormat="1" ht="12.75" customHeight="1" x14ac:dyDescent="0.2">
      <c r="A32" s="29"/>
      <c r="B32" s="29"/>
      <c r="C32" s="29"/>
      <c r="D32" s="29" t="s">
        <v>288</v>
      </c>
      <c r="E32" s="29"/>
      <c r="F32" s="29"/>
      <c r="G32" s="29">
        <v>11</v>
      </c>
      <c r="H32" s="201"/>
      <c r="I32" s="175">
        <f t="shared" si="0"/>
        <v>0.18803418803418803</v>
      </c>
      <c r="J32" s="145"/>
      <c r="K32" s="690"/>
      <c r="L32" s="690"/>
    </row>
    <row r="33" spans="1:12" s="98" customFormat="1" ht="12.75" customHeight="1" x14ac:dyDescent="0.2">
      <c r="A33" s="29"/>
      <c r="B33" s="29"/>
      <c r="C33" s="29"/>
      <c r="D33" s="29" t="s">
        <v>289</v>
      </c>
      <c r="E33" s="29"/>
      <c r="F33" s="29"/>
      <c r="G33" s="29">
        <v>34</v>
      </c>
      <c r="H33" s="201"/>
      <c r="I33" s="175">
        <f t="shared" si="0"/>
        <v>0.58119658119658124</v>
      </c>
      <c r="J33" s="145"/>
      <c r="K33" s="690"/>
      <c r="L33" s="690"/>
    </row>
    <row r="34" spans="1:12" s="98" customFormat="1" ht="12.75" customHeight="1" x14ac:dyDescent="0.2">
      <c r="A34" s="29"/>
      <c r="B34" s="29"/>
      <c r="C34" s="29"/>
      <c r="D34" s="29" t="s">
        <v>151</v>
      </c>
      <c r="E34" s="29"/>
      <c r="F34" s="29"/>
      <c r="G34" s="29">
        <v>8</v>
      </c>
      <c r="H34" s="201"/>
      <c r="I34" s="175">
        <f t="shared" si="0"/>
        <v>0.13675213675213677</v>
      </c>
      <c r="J34" s="145"/>
      <c r="K34" s="690"/>
      <c r="L34" s="690"/>
    </row>
    <row r="35" spans="1:12" s="98" customFormat="1" ht="12.75" customHeight="1" x14ac:dyDescent="0.2">
      <c r="A35" s="29"/>
      <c r="B35" s="29"/>
      <c r="C35" s="29"/>
      <c r="D35" s="29" t="s">
        <v>152</v>
      </c>
      <c r="E35" s="29"/>
      <c r="F35" s="29"/>
      <c r="G35" s="29">
        <v>10</v>
      </c>
      <c r="H35" s="201"/>
      <c r="I35" s="175">
        <f t="shared" si="0"/>
        <v>0.17094017094017094</v>
      </c>
      <c r="J35" s="145"/>
      <c r="K35" s="690"/>
      <c r="L35" s="690"/>
    </row>
    <row r="36" spans="1:12" s="98" customFormat="1" ht="12.75" customHeight="1" x14ac:dyDescent="0.2">
      <c r="A36" s="29"/>
      <c r="B36" s="29"/>
      <c r="C36" s="29"/>
      <c r="D36" s="30" t="s">
        <v>364</v>
      </c>
      <c r="E36" s="29"/>
      <c r="F36" s="29"/>
      <c r="G36" s="29">
        <v>5</v>
      </c>
      <c r="H36" s="29"/>
      <c r="I36" s="175">
        <f t="shared" si="0"/>
        <v>8.5470085470085472E-2</v>
      </c>
      <c r="J36" s="145"/>
      <c r="K36" s="690"/>
      <c r="L36" s="690"/>
    </row>
    <row r="37" spans="1:12" s="98" customFormat="1" ht="12.75" customHeight="1" x14ac:dyDescent="0.2">
      <c r="A37" s="29"/>
      <c r="B37" s="29"/>
      <c r="C37" s="30"/>
      <c r="D37" s="29" t="s">
        <v>58</v>
      </c>
      <c r="E37" s="30"/>
      <c r="F37" s="29"/>
      <c r="G37" s="29">
        <v>13</v>
      </c>
      <c r="H37" s="201"/>
      <c r="I37" s="175">
        <f t="shared" si="0"/>
        <v>0.22222222222222221</v>
      </c>
      <c r="J37" s="145"/>
      <c r="K37" s="690"/>
      <c r="L37" s="690"/>
    </row>
    <row r="38" spans="1:12" s="98" customFormat="1" ht="12.75" customHeight="1" x14ac:dyDescent="0.2">
      <c r="A38" s="29"/>
      <c r="B38" s="30"/>
      <c r="C38" s="29"/>
      <c r="D38" s="29"/>
      <c r="E38" s="30"/>
      <c r="F38" s="29"/>
      <c r="G38" s="29"/>
      <c r="H38" s="29"/>
      <c r="I38" s="175"/>
      <c r="J38" s="145"/>
      <c r="K38" s="690"/>
      <c r="L38" s="690"/>
    </row>
    <row r="39" spans="1:12" s="98" customFormat="1" ht="12.75" customHeight="1" x14ac:dyDescent="0.2">
      <c r="A39" s="29"/>
      <c r="B39" s="29" t="s">
        <v>258</v>
      </c>
      <c r="C39" s="29"/>
      <c r="D39" s="29"/>
      <c r="E39" s="29"/>
      <c r="F39" s="29"/>
      <c r="G39" s="12"/>
      <c r="H39" s="12"/>
      <c r="I39" s="175"/>
      <c r="J39" s="145"/>
      <c r="K39" s="690"/>
      <c r="L39" s="690"/>
    </row>
    <row r="40" spans="1:12" s="98" customFormat="1" ht="12.75" customHeight="1" x14ac:dyDescent="0.2">
      <c r="A40" s="29"/>
      <c r="B40" s="29"/>
      <c r="C40" s="29"/>
      <c r="D40" s="29"/>
      <c r="E40" s="29"/>
      <c r="F40" s="29"/>
      <c r="G40" s="12"/>
      <c r="H40" s="12"/>
      <c r="I40" s="175"/>
      <c r="J40" s="145"/>
      <c r="K40" s="690"/>
      <c r="L40" s="690"/>
    </row>
    <row r="41" spans="1:12" s="98" customFormat="1" ht="12.75" customHeight="1" x14ac:dyDescent="0.2">
      <c r="A41" s="29"/>
      <c r="B41" s="29"/>
      <c r="C41" s="29"/>
      <c r="D41" s="29" t="s">
        <v>478</v>
      </c>
      <c r="E41" s="29"/>
      <c r="F41" s="29"/>
      <c r="G41" s="12">
        <v>5</v>
      </c>
      <c r="H41" s="12"/>
      <c r="I41" s="175">
        <f t="shared" si="0"/>
        <v>8.5470085470085472E-2</v>
      </c>
      <c r="J41" s="145"/>
      <c r="K41" s="690"/>
      <c r="L41" s="690"/>
    </row>
    <row r="42" spans="1:12" s="98" customFormat="1" ht="12.75" customHeight="1" x14ac:dyDescent="0.2">
      <c r="A42" s="29"/>
      <c r="B42" s="29"/>
      <c r="C42" s="29"/>
      <c r="D42" s="29" t="s">
        <v>153</v>
      </c>
      <c r="E42" s="29"/>
      <c r="F42" s="29"/>
      <c r="G42" s="12">
        <v>8</v>
      </c>
      <c r="H42" s="12"/>
      <c r="I42" s="175">
        <f t="shared" si="0"/>
        <v>0.13675213675213677</v>
      </c>
      <c r="J42" s="145"/>
      <c r="K42" s="690"/>
      <c r="L42" s="690"/>
    </row>
    <row r="43" spans="1:12" s="98" customFormat="1" ht="12.75" customHeight="1" x14ac:dyDescent="0.2">
      <c r="A43" s="29"/>
      <c r="C43" s="29"/>
      <c r="D43" s="29" t="s">
        <v>313</v>
      </c>
      <c r="E43" s="29"/>
      <c r="F43" s="29"/>
      <c r="G43" s="12">
        <v>6</v>
      </c>
      <c r="H43" s="12"/>
      <c r="I43" s="175">
        <f t="shared" si="0"/>
        <v>0.10256410256410256</v>
      </c>
      <c r="J43" s="145"/>
      <c r="K43" s="690"/>
      <c r="L43" s="690"/>
    </row>
    <row r="44" spans="1:12" s="98" customFormat="1" ht="12.75" customHeight="1" x14ac:dyDescent="0.2">
      <c r="A44" s="29"/>
      <c r="B44" s="29"/>
      <c r="C44" s="29"/>
      <c r="D44" s="30" t="s">
        <v>365</v>
      </c>
      <c r="E44" s="29"/>
      <c r="F44" s="29"/>
      <c r="G44" s="12">
        <v>5</v>
      </c>
      <c r="H44" s="12"/>
      <c r="I44" s="175">
        <f t="shared" si="0"/>
        <v>8.5470085470085472E-2</v>
      </c>
      <c r="J44" s="145"/>
      <c r="K44" s="690"/>
      <c r="L44" s="690"/>
    </row>
    <row r="45" spans="1:12" s="98" customFormat="1" ht="12.75" customHeight="1" x14ac:dyDescent="0.2">
      <c r="A45" s="29"/>
      <c r="B45" s="29"/>
      <c r="C45" s="29"/>
      <c r="D45" s="29" t="s">
        <v>479</v>
      </c>
      <c r="E45" s="29"/>
      <c r="F45" s="29"/>
      <c r="G45" s="12">
        <v>6</v>
      </c>
      <c r="H45" s="12"/>
      <c r="I45" s="175">
        <f t="shared" si="0"/>
        <v>0.10256410256410256</v>
      </c>
      <c r="J45" s="145"/>
      <c r="K45" s="690"/>
      <c r="L45" s="690"/>
    </row>
    <row r="46" spans="1:12" s="98" customFormat="1" ht="12.75" customHeight="1" x14ac:dyDescent="0.2">
      <c r="A46" s="112"/>
      <c r="B46" s="29"/>
      <c r="C46" s="29"/>
      <c r="D46" s="29" t="s">
        <v>366</v>
      </c>
      <c r="E46" s="29"/>
      <c r="F46" s="29"/>
      <c r="G46" s="29">
        <v>16</v>
      </c>
      <c r="H46" s="12"/>
      <c r="I46" s="175">
        <f t="shared" si="0"/>
        <v>0.27350427350427353</v>
      </c>
      <c r="J46" s="145"/>
      <c r="L46" s="690"/>
    </row>
    <row r="47" spans="1:12" s="98" customFormat="1" ht="12.75" customHeight="1" x14ac:dyDescent="0.2">
      <c r="A47" s="29"/>
      <c r="B47" s="29"/>
      <c r="C47" s="29"/>
      <c r="D47" s="29" t="s">
        <v>480</v>
      </c>
      <c r="E47" s="29"/>
      <c r="F47" s="29"/>
      <c r="G47" s="29">
        <v>4</v>
      </c>
      <c r="H47" s="12"/>
      <c r="I47" s="175">
        <f t="shared" si="0"/>
        <v>6.8376068376068383E-2</v>
      </c>
      <c r="J47" s="145"/>
      <c r="K47" s="690"/>
      <c r="L47" s="690"/>
    </row>
    <row r="48" spans="1:12" s="98" customFormat="1" ht="12.75" customHeight="1" x14ac:dyDescent="0.2">
      <c r="A48" s="149"/>
      <c r="B48" s="29"/>
      <c r="C48" s="29"/>
      <c r="D48" s="29" t="s">
        <v>188</v>
      </c>
      <c r="E48" s="29"/>
      <c r="F48" s="29"/>
      <c r="G48" s="12">
        <v>5</v>
      </c>
      <c r="H48" s="29"/>
      <c r="I48" s="175">
        <f t="shared" si="0"/>
        <v>8.5470085470085472E-2</v>
      </c>
      <c r="J48" s="29"/>
    </row>
    <row r="49" spans="1:9" s="98" customFormat="1" ht="12.75" customHeight="1" x14ac:dyDescent="0.2">
      <c r="B49" s="29"/>
      <c r="C49" s="29"/>
      <c r="D49" s="29" t="s">
        <v>367</v>
      </c>
      <c r="E49" s="29"/>
      <c r="F49" s="29"/>
      <c r="G49" s="12">
        <v>7</v>
      </c>
      <c r="H49" s="29"/>
      <c r="I49" s="175">
        <f t="shared" si="0"/>
        <v>0.11965811965811966</v>
      </c>
    </row>
    <row r="50" spans="1:9" s="98" customFormat="1" ht="12.75" customHeight="1" x14ac:dyDescent="0.2">
      <c r="B50" s="29"/>
      <c r="C50" s="29"/>
      <c r="D50" s="29" t="s">
        <v>154</v>
      </c>
      <c r="E50" s="29"/>
      <c r="F50" s="29"/>
      <c r="G50" s="12">
        <v>21</v>
      </c>
      <c r="H50" s="29"/>
      <c r="I50" s="175">
        <f t="shared" si="0"/>
        <v>0.35897435897435898</v>
      </c>
    </row>
    <row r="51" spans="1:9" s="98" customFormat="1" ht="12.75" customHeight="1" x14ac:dyDescent="0.2">
      <c r="B51" s="29"/>
      <c r="C51" s="29"/>
      <c r="D51" s="29" t="s">
        <v>435</v>
      </c>
      <c r="E51" s="29"/>
      <c r="F51" s="29"/>
      <c r="G51" s="12">
        <v>12</v>
      </c>
      <c r="H51" s="29"/>
      <c r="I51" s="175">
        <f t="shared" si="0"/>
        <v>0.20512820512820512</v>
      </c>
    </row>
    <row r="52" spans="1:9" s="98" customFormat="1" ht="12.75" customHeight="1" x14ac:dyDescent="0.2">
      <c r="B52" s="29"/>
      <c r="C52" s="29"/>
      <c r="D52" s="29" t="s">
        <v>481</v>
      </c>
      <c r="E52" s="29"/>
      <c r="F52" s="29"/>
      <c r="G52" s="12">
        <v>3</v>
      </c>
      <c r="H52" s="29"/>
      <c r="I52" s="175">
        <f t="shared" si="0"/>
        <v>5.128205128205128E-2</v>
      </c>
    </row>
    <row r="53" spans="1:9" s="98" customFormat="1" ht="12.75" customHeight="1" x14ac:dyDescent="0.2">
      <c r="B53" s="29"/>
      <c r="C53" s="29"/>
      <c r="D53" s="29" t="s">
        <v>368</v>
      </c>
      <c r="E53" s="29"/>
      <c r="F53" s="29"/>
      <c r="G53" s="29">
        <v>4</v>
      </c>
      <c r="H53" s="29"/>
      <c r="I53" s="175">
        <f t="shared" si="0"/>
        <v>6.8376068376068383E-2</v>
      </c>
    </row>
    <row r="54" spans="1:9" s="98" customFormat="1" ht="12.75" customHeight="1" x14ac:dyDescent="0.2">
      <c r="B54" s="29"/>
      <c r="C54" s="29"/>
      <c r="D54" s="29" t="s">
        <v>155</v>
      </c>
      <c r="E54" s="29"/>
      <c r="F54" s="29"/>
      <c r="G54" s="29">
        <v>115</v>
      </c>
      <c r="H54" s="112"/>
      <c r="I54" s="175">
        <f t="shared" si="0"/>
        <v>1.9658119658119657</v>
      </c>
    </row>
    <row r="55" spans="1:9" s="98" customFormat="1" ht="12.75" customHeight="1" x14ac:dyDescent="0.2">
      <c r="B55" s="29"/>
      <c r="C55" s="29"/>
      <c r="D55" s="29" t="s">
        <v>156</v>
      </c>
      <c r="E55" s="29"/>
      <c r="F55" s="29"/>
      <c r="G55" s="29">
        <v>7</v>
      </c>
      <c r="H55" s="29"/>
      <c r="I55" s="175">
        <f t="shared" si="0"/>
        <v>0.11965811965811966</v>
      </c>
    </row>
    <row r="56" spans="1:9" s="98" customFormat="1" ht="12.75" customHeight="1" x14ac:dyDescent="0.2">
      <c r="A56" s="255"/>
      <c r="B56" s="255"/>
      <c r="C56" s="255"/>
      <c r="D56" s="112" t="s">
        <v>58</v>
      </c>
      <c r="E56" s="112"/>
      <c r="F56" s="112"/>
      <c r="G56" s="112">
        <v>20</v>
      </c>
      <c r="H56" s="255"/>
      <c r="I56" s="175">
        <f t="shared" si="0"/>
        <v>0.34188034188034189</v>
      </c>
    </row>
    <row r="57" spans="1:9" ht="12.75" customHeight="1" x14ac:dyDescent="0.2">
      <c r="A57" s="225"/>
      <c r="B57" s="225"/>
      <c r="C57" s="225"/>
      <c r="D57" s="32"/>
      <c r="E57" s="32"/>
      <c r="F57" s="32"/>
      <c r="G57" s="32"/>
      <c r="H57" s="225"/>
      <c r="I57" s="16"/>
    </row>
    <row r="58" spans="1:9" ht="12.75" customHeight="1" x14ac:dyDescent="0.2"/>
    <row r="59" spans="1:9" ht="15.75" customHeight="1" x14ac:dyDescent="0.35">
      <c r="A59" s="149" t="s">
        <v>2277</v>
      </c>
      <c r="B59" s="100"/>
      <c r="C59" s="100"/>
      <c r="D59" s="100"/>
      <c r="E59" s="100"/>
      <c r="F59" s="100"/>
      <c r="G59" s="100"/>
      <c r="H59" s="107"/>
      <c r="I59" s="100"/>
    </row>
    <row r="60" spans="1:9" ht="12.75" customHeight="1" x14ac:dyDescent="0.2"/>
    <row r="61" spans="1:9" ht="12.75" customHeight="1" x14ac:dyDescent="0.2"/>
    <row r="62" spans="1:9" ht="12.75" customHeight="1" x14ac:dyDescent="0.2"/>
    <row r="63" spans="1:9" ht="12.75" customHeight="1" x14ac:dyDescent="0.2"/>
    <row r="64" spans="1:9" ht="12.75" customHeight="1" x14ac:dyDescent="0.2"/>
  </sheetData>
  <phoneticPr fontId="38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&amp;R52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7"/>
  <sheetViews>
    <sheetView showGridLines="0" topLeftCell="A48" workbookViewId="0"/>
  </sheetViews>
  <sheetFormatPr defaultRowHeight="12.75" x14ac:dyDescent="0.2"/>
  <cols>
    <col min="1" max="1" width="6.7109375" customWidth="1"/>
    <col min="2" max="2" width="1.42578125" customWidth="1"/>
    <col min="4" max="4" width="1.7109375" customWidth="1"/>
    <col min="6" max="6" width="1.85546875" customWidth="1"/>
    <col min="7" max="7" width="8.140625" customWidth="1"/>
    <col min="8" max="8" width="1.28515625" customWidth="1"/>
    <col min="10" max="10" width="1.42578125" customWidth="1"/>
    <col min="12" max="12" width="2.140625" customWidth="1"/>
    <col min="14" max="14" width="1.85546875" customWidth="1"/>
    <col min="16" max="16" width="2" customWidth="1"/>
    <col min="17" max="17" width="14.85546875" customWidth="1"/>
  </cols>
  <sheetData>
    <row r="1" spans="1:17" ht="15.75" customHeight="1" x14ac:dyDescent="0.25">
      <c r="A1" s="190" t="s">
        <v>473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x14ac:dyDescent="0.2">
      <c r="A3" s="3" t="s">
        <v>0</v>
      </c>
      <c r="B3" s="3"/>
      <c r="C3" s="4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2"/>
    </row>
    <row r="4" spans="1:17" ht="6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6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">
      <c r="A6" s="1" t="s">
        <v>1</v>
      </c>
      <c r="B6" s="1"/>
      <c r="C6" s="2" t="s">
        <v>2</v>
      </c>
      <c r="D6" s="1"/>
      <c r="E6" s="1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 t="s">
        <v>4</v>
      </c>
    </row>
    <row r="7" spans="1:17" ht="6.75" customHeight="1" x14ac:dyDescent="0.2">
      <c r="A7" s="1"/>
      <c r="B7" s="1"/>
      <c r="C7" s="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"/>
      <c r="Q7" s="6"/>
    </row>
    <row r="8" spans="1:17" ht="6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"/>
      <c r="Q8" s="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21" t="s">
        <v>301</v>
      </c>
      <c r="L9" s="1"/>
      <c r="M9" s="757" t="s">
        <v>298</v>
      </c>
      <c r="N9" s="757"/>
      <c r="O9" s="757"/>
      <c r="P9" s="1"/>
      <c r="Q9" s="1"/>
    </row>
    <row r="10" spans="1:17" x14ac:dyDescent="0.2">
      <c r="A10" s="1"/>
      <c r="B10" s="1"/>
      <c r="C10" s="1"/>
      <c r="D10" s="1"/>
      <c r="E10" s="1"/>
      <c r="F10" s="2"/>
      <c r="G10" s="757" t="s">
        <v>295</v>
      </c>
      <c r="H10" s="757"/>
      <c r="I10" s="757"/>
      <c r="J10" s="2"/>
      <c r="K10" s="121" t="s">
        <v>302</v>
      </c>
      <c r="L10" s="1"/>
      <c r="M10" s="757" t="s">
        <v>299</v>
      </c>
      <c r="N10" s="757"/>
      <c r="O10" s="757"/>
      <c r="P10" s="1"/>
      <c r="Q10" s="1"/>
    </row>
    <row r="11" spans="1:17" ht="5.25" customHeight="1" x14ac:dyDescent="0.2">
      <c r="A11" s="1"/>
      <c r="B11" s="1"/>
      <c r="C11" s="1"/>
      <c r="D11" s="1"/>
      <c r="E11" s="1"/>
      <c r="F11" s="2"/>
      <c r="G11" s="760"/>
      <c r="H11" s="760"/>
      <c r="I11" s="760"/>
      <c r="J11" s="2"/>
      <c r="K11" s="1"/>
      <c r="L11" s="1"/>
      <c r="M11" s="5"/>
      <c r="N11" s="5"/>
      <c r="O11" s="5"/>
      <c r="P11" s="1"/>
      <c r="Q11" s="1"/>
    </row>
    <row r="12" spans="1:17" ht="4.5" customHeight="1" x14ac:dyDescent="0.2">
      <c r="A12" s="1"/>
      <c r="B12" s="1"/>
      <c r="C12" s="1"/>
      <c r="D12" s="1"/>
      <c r="E12" s="2"/>
      <c r="F12" s="2"/>
      <c r="G12" s="2"/>
      <c r="H12" s="2"/>
      <c r="I12" s="2"/>
      <c r="J12" s="2"/>
      <c r="K12" s="1"/>
      <c r="L12" s="1"/>
      <c r="M12" s="1"/>
      <c r="N12" s="1"/>
      <c r="O12" s="1"/>
      <c r="P12" s="1"/>
      <c r="Q12" s="2"/>
    </row>
    <row r="13" spans="1:17" ht="12.75" customHeight="1" x14ac:dyDescent="0.2">
      <c r="A13" s="1"/>
      <c r="B13" s="1"/>
      <c r="C13" s="1"/>
      <c r="D13" s="1"/>
      <c r="E13" s="2" t="s">
        <v>2</v>
      </c>
      <c r="F13" s="2"/>
      <c r="G13" s="2" t="s">
        <v>5</v>
      </c>
      <c r="H13" s="2"/>
      <c r="I13" s="2" t="s">
        <v>296</v>
      </c>
      <c r="J13" s="2"/>
      <c r="L13" s="1"/>
      <c r="M13" s="1"/>
      <c r="N13" s="1"/>
      <c r="O13" s="1"/>
      <c r="P13" s="1"/>
      <c r="Q13" s="2" t="s">
        <v>2</v>
      </c>
    </row>
    <row r="14" spans="1:17" ht="14.25" x14ac:dyDescent="0.2">
      <c r="A14" s="1"/>
      <c r="B14" s="1"/>
      <c r="C14" s="1"/>
      <c r="D14" s="1"/>
      <c r="E14" s="2"/>
      <c r="F14" s="2"/>
      <c r="G14" s="2" t="s">
        <v>306</v>
      </c>
      <c r="H14" s="2"/>
      <c r="I14" s="2" t="s">
        <v>316</v>
      </c>
      <c r="J14" s="2"/>
      <c r="K14" s="1"/>
      <c r="L14" s="1"/>
      <c r="M14" s="2" t="s">
        <v>319</v>
      </c>
      <c r="N14" s="2"/>
      <c r="O14" s="2" t="s">
        <v>6</v>
      </c>
      <c r="P14" s="1"/>
      <c r="Q14" s="1"/>
    </row>
    <row r="15" spans="1:17" ht="6.75" customHeight="1" x14ac:dyDescent="0.2">
      <c r="A15" s="5"/>
      <c r="B15" s="4"/>
      <c r="C15" s="5"/>
      <c r="D15" s="1"/>
      <c r="E15" s="5"/>
      <c r="F15" s="1"/>
      <c r="G15" s="5"/>
      <c r="H15" s="1"/>
      <c r="I15" s="5"/>
      <c r="J15" s="1"/>
      <c r="K15" s="180"/>
      <c r="L15" s="4"/>
      <c r="M15" s="6"/>
      <c r="N15" s="8"/>
      <c r="O15" s="6"/>
      <c r="P15" s="1"/>
      <c r="Q15" s="5"/>
    </row>
    <row r="16" spans="1:17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25" x14ac:dyDescent="0.2">
      <c r="A17" s="153" t="s">
        <v>318</v>
      </c>
      <c r="B17" s="7"/>
      <c r="C17" s="9">
        <v>23641</v>
      </c>
      <c r="D17" s="9"/>
      <c r="E17" s="10">
        <v>22332</v>
      </c>
      <c r="F17" s="10"/>
      <c r="G17" s="10">
        <v>14492</v>
      </c>
      <c r="H17" s="10"/>
      <c r="I17" s="2" t="s">
        <v>7</v>
      </c>
      <c r="J17" s="2"/>
      <c r="K17" s="10">
        <v>7840</v>
      </c>
      <c r="L17" s="10"/>
      <c r="M17" s="2" t="s">
        <v>7</v>
      </c>
      <c r="N17" s="2"/>
      <c r="O17" s="2" t="s">
        <v>7</v>
      </c>
      <c r="P17" s="1"/>
      <c r="Q17" s="10">
        <v>1309</v>
      </c>
    </row>
    <row r="18" spans="1:17" x14ac:dyDescent="0.2">
      <c r="A18" s="7">
        <v>1969</v>
      </c>
      <c r="B18" s="7"/>
      <c r="C18" s="9">
        <v>54819</v>
      </c>
      <c r="D18" s="9"/>
      <c r="E18" s="10">
        <v>49829</v>
      </c>
      <c r="F18" s="10"/>
      <c r="G18" s="10">
        <v>33562</v>
      </c>
      <c r="H18" s="10"/>
      <c r="I18" s="2" t="s">
        <v>7</v>
      </c>
      <c r="J18" s="2"/>
      <c r="K18" s="10">
        <v>16267</v>
      </c>
      <c r="L18" s="10"/>
      <c r="M18" s="11">
        <v>5.2</v>
      </c>
      <c r="N18" s="11"/>
      <c r="O18" s="11">
        <v>5.3</v>
      </c>
      <c r="P18" s="1"/>
      <c r="Q18" s="10">
        <v>4990</v>
      </c>
    </row>
    <row r="19" spans="1:17" x14ac:dyDescent="0.2">
      <c r="A19" s="7">
        <v>1970</v>
      </c>
      <c r="B19" s="7"/>
      <c r="C19" s="9">
        <v>86565</v>
      </c>
      <c r="D19" s="9"/>
      <c r="E19" s="10">
        <v>75962</v>
      </c>
      <c r="F19" s="10"/>
      <c r="G19" s="10">
        <v>47370</v>
      </c>
      <c r="H19" s="10"/>
      <c r="I19" s="2" t="s">
        <v>7</v>
      </c>
      <c r="J19" s="2"/>
      <c r="K19" s="10">
        <v>28592</v>
      </c>
      <c r="L19" s="10"/>
      <c r="M19" s="11">
        <v>8</v>
      </c>
      <c r="N19" s="11"/>
      <c r="O19" s="11">
        <v>8.1</v>
      </c>
      <c r="P19" s="1"/>
      <c r="Q19" s="10">
        <v>10603</v>
      </c>
    </row>
    <row r="20" spans="1:17" x14ac:dyDescent="0.2">
      <c r="A20" s="7"/>
      <c r="B20" s="7"/>
      <c r="C20" s="1"/>
      <c r="D20" s="1"/>
      <c r="E20" s="2"/>
      <c r="F20" s="2"/>
      <c r="G20" s="2"/>
      <c r="H20" s="2"/>
      <c r="I20" s="2"/>
      <c r="J20" s="2"/>
      <c r="K20" s="2"/>
      <c r="L20" s="2"/>
      <c r="M20" s="11"/>
      <c r="N20" s="11"/>
      <c r="O20" s="11"/>
      <c r="P20" s="1"/>
      <c r="Q20" s="2"/>
    </row>
    <row r="21" spans="1:17" x14ac:dyDescent="0.2">
      <c r="A21" s="7">
        <v>1971</v>
      </c>
      <c r="B21" s="7"/>
      <c r="C21" s="9">
        <v>126777</v>
      </c>
      <c r="D21" s="9"/>
      <c r="E21" s="10">
        <v>94570</v>
      </c>
      <c r="F21" s="10"/>
      <c r="G21" s="10">
        <v>53455</v>
      </c>
      <c r="H21" s="10"/>
      <c r="I21" s="2" t="s">
        <v>7</v>
      </c>
      <c r="J21" s="2"/>
      <c r="K21" s="10">
        <v>41115</v>
      </c>
      <c r="L21" s="10"/>
      <c r="M21" s="11">
        <v>9.9</v>
      </c>
      <c r="N21" s="11"/>
      <c r="O21" s="11">
        <v>10.1</v>
      </c>
      <c r="P21" s="1"/>
      <c r="Q21" s="10">
        <v>32207</v>
      </c>
    </row>
    <row r="22" spans="1:17" x14ac:dyDescent="0.2">
      <c r="A22" s="7">
        <v>1972</v>
      </c>
      <c r="B22" s="7"/>
      <c r="C22" s="9">
        <v>159884</v>
      </c>
      <c r="D22" s="9"/>
      <c r="E22" s="10">
        <v>108565</v>
      </c>
      <c r="F22" s="10"/>
      <c r="G22" s="10">
        <v>56861</v>
      </c>
      <c r="H22" s="10"/>
      <c r="I22" s="2" t="s">
        <v>7</v>
      </c>
      <c r="J22" s="2"/>
      <c r="K22" s="10">
        <v>51704</v>
      </c>
      <c r="L22" s="10"/>
      <c r="M22" s="11">
        <v>11.3</v>
      </c>
      <c r="N22" s="11"/>
      <c r="O22" s="11">
        <v>11.5</v>
      </c>
      <c r="P22" s="1"/>
      <c r="Q22" s="10">
        <v>51319</v>
      </c>
    </row>
    <row r="23" spans="1:17" x14ac:dyDescent="0.2">
      <c r="A23" s="7">
        <v>1973</v>
      </c>
      <c r="B23" s="7"/>
      <c r="C23" s="9">
        <v>167149</v>
      </c>
      <c r="D23" s="9"/>
      <c r="E23" s="10">
        <v>110568</v>
      </c>
      <c r="F23" s="10"/>
      <c r="G23" s="10">
        <v>55456</v>
      </c>
      <c r="H23" s="10"/>
      <c r="I23" s="2" t="s">
        <v>7</v>
      </c>
      <c r="J23" s="2"/>
      <c r="K23" s="10">
        <v>55112</v>
      </c>
      <c r="L23" s="10"/>
      <c r="M23" s="11">
        <v>11.4</v>
      </c>
      <c r="N23" s="11"/>
      <c r="O23" s="11">
        <v>11.7</v>
      </c>
      <c r="P23" s="1"/>
      <c r="Q23" s="10">
        <v>56581</v>
      </c>
    </row>
    <row r="24" spans="1:17" x14ac:dyDescent="0.2">
      <c r="A24" s="7">
        <v>1974</v>
      </c>
      <c r="B24" s="7"/>
      <c r="C24" s="9">
        <v>162940</v>
      </c>
      <c r="D24" s="9"/>
      <c r="E24" s="10">
        <v>109445</v>
      </c>
      <c r="F24" s="10"/>
      <c r="G24" s="10">
        <v>56076</v>
      </c>
      <c r="H24" s="10"/>
      <c r="I24" s="2" t="s">
        <v>7</v>
      </c>
      <c r="J24" s="2"/>
      <c r="K24" s="10">
        <v>53369</v>
      </c>
      <c r="L24" s="10"/>
      <c r="M24" s="11">
        <v>11.2</v>
      </c>
      <c r="N24" s="11"/>
      <c r="O24" s="11">
        <v>11.5</v>
      </c>
      <c r="P24" s="1"/>
      <c r="Q24" s="10">
        <v>53495</v>
      </c>
    </row>
    <row r="25" spans="1:17" x14ac:dyDescent="0.2">
      <c r="A25" s="7">
        <v>1975</v>
      </c>
      <c r="B25" s="7"/>
      <c r="C25" s="9">
        <v>139702</v>
      </c>
      <c r="D25" s="9"/>
      <c r="E25" s="10">
        <v>106224</v>
      </c>
      <c r="F25" s="10"/>
      <c r="G25" s="10">
        <v>50941</v>
      </c>
      <c r="H25" s="10"/>
      <c r="I25" s="2" t="s">
        <v>7</v>
      </c>
      <c r="J25" s="2"/>
      <c r="K25" s="10">
        <v>55283</v>
      </c>
      <c r="L25" s="10"/>
      <c r="M25" s="11">
        <v>10.8</v>
      </c>
      <c r="N25" s="11"/>
      <c r="O25" s="11">
        <v>11.1</v>
      </c>
      <c r="P25" s="1"/>
      <c r="Q25" s="10">
        <v>33478</v>
      </c>
    </row>
    <row r="26" spans="1:17" x14ac:dyDescent="0.2">
      <c r="A26" s="7"/>
      <c r="B26" s="7"/>
      <c r="C26" s="1"/>
      <c r="D26" s="1"/>
      <c r="E26" s="2"/>
      <c r="F26" s="2"/>
      <c r="G26" s="2"/>
      <c r="H26" s="2"/>
      <c r="I26" s="2"/>
      <c r="J26" s="2"/>
      <c r="K26" s="2"/>
      <c r="L26" s="2"/>
      <c r="M26" s="11"/>
      <c r="N26" s="11"/>
      <c r="O26" s="11"/>
      <c r="P26" s="1"/>
      <c r="Q26" s="2"/>
    </row>
    <row r="27" spans="1:17" x14ac:dyDescent="0.2">
      <c r="A27" s="7">
        <v>1976</v>
      </c>
      <c r="B27" s="7"/>
      <c r="C27" s="9">
        <v>129673</v>
      </c>
      <c r="D27" s="9"/>
      <c r="E27" s="10">
        <v>101912</v>
      </c>
      <c r="F27" s="10"/>
      <c r="G27" s="10">
        <v>50569</v>
      </c>
      <c r="H27" s="10"/>
      <c r="I27" s="2" t="s">
        <v>7</v>
      </c>
      <c r="J27" s="2"/>
      <c r="K27" s="10">
        <v>51343</v>
      </c>
      <c r="L27" s="10"/>
      <c r="M27" s="11">
        <v>10.199999999999999</v>
      </c>
      <c r="N27" s="11"/>
      <c r="O27" s="11">
        <v>10.5</v>
      </c>
      <c r="P27" s="1"/>
      <c r="Q27" s="10">
        <v>27761</v>
      </c>
    </row>
    <row r="28" spans="1:17" x14ac:dyDescent="0.2">
      <c r="A28" s="7">
        <v>1977</v>
      </c>
      <c r="B28" s="7"/>
      <c r="C28" s="9">
        <v>133004</v>
      </c>
      <c r="D28" s="9"/>
      <c r="E28" s="10">
        <v>102677</v>
      </c>
      <c r="F28" s="10"/>
      <c r="G28" s="10">
        <v>52530</v>
      </c>
      <c r="H28" s="10"/>
      <c r="I28" s="2" t="s">
        <v>7</v>
      </c>
      <c r="J28" s="2"/>
      <c r="K28" s="10">
        <v>50147</v>
      </c>
      <c r="L28" s="10"/>
      <c r="M28" s="11">
        <v>10.1</v>
      </c>
      <c r="N28" s="11"/>
      <c r="O28" s="11">
        <v>10.5</v>
      </c>
      <c r="P28" s="1"/>
      <c r="Q28" s="10">
        <v>30327</v>
      </c>
    </row>
    <row r="29" spans="1:17" x14ac:dyDescent="0.2">
      <c r="A29" s="7">
        <v>1978</v>
      </c>
      <c r="B29" s="7"/>
      <c r="C29" s="9">
        <v>141558</v>
      </c>
      <c r="D29" s="9"/>
      <c r="E29" s="10">
        <v>111851</v>
      </c>
      <c r="F29" s="10"/>
      <c r="G29" s="10">
        <v>55040</v>
      </c>
      <c r="H29" s="10"/>
      <c r="I29" s="2" t="s">
        <v>7</v>
      </c>
      <c r="J29" s="2"/>
      <c r="K29" s="10">
        <v>56811</v>
      </c>
      <c r="L29" s="10"/>
      <c r="M29" s="11">
        <v>10.9</v>
      </c>
      <c r="N29" s="11"/>
      <c r="O29" s="11">
        <v>11.3</v>
      </c>
      <c r="P29" s="1"/>
      <c r="Q29" s="10">
        <v>29707</v>
      </c>
    </row>
    <row r="30" spans="1:17" x14ac:dyDescent="0.2">
      <c r="A30" s="7">
        <v>1979</v>
      </c>
      <c r="B30" s="7"/>
      <c r="C30" s="9">
        <v>149746</v>
      </c>
      <c r="D30" s="9"/>
      <c r="E30" s="10">
        <v>120611</v>
      </c>
      <c r="F30" s="10"/>
      <c r="G30" s="10">
        <v>55558</v>
      </c>
      <c r="H30" s="10"/>
      <c r="I30" s="2" t="s">
        <v>7</v>
      </c>
      <c r="J30" s="2"/>
      <c r="K30" s="10">
        <v>65053</v>
      </c>
      <c r="L30" s="10"/>
      <c r="M30" s="11">
        <v>11.5</v>
      </c>
      <c r="N30" s="11"/>
      <c r="O30" s="11">
        <v>12</v>
      </c>
      <c r="P30" s="1"/>
      <c r="Q30" s="10">
        <v>29135</v>
      </c>
    </row>
    <row r="31" spans="1:17" x14ac:dyDescent="0.2">
      <c r="A31" s="7">
        <v>1980</v>
      </c>
      <c r="B31" s="7"/>
      <c r="C31" s="9">
        <v>160903</v>
      </c>
      <c r="D31" s="9"/>
      <c r="E31" s="10">
        <v>128927</v>
      </c>
      <c r="F31" s="10"/>
      <c r="G31" s="10">
        <v>60594</v>
      </c>
      <c r="H31" s="10"/>
      <c r="I31" s="2" t="s">
        <v>7</v>
      </c>
      <c r="J31" s="2"/>
      <c r="K31" s="10">
        <v>68333</v>
      </c>
      <c r="L31" s="10"/>
      <c r="M31" s="11">
        <v>12.1</v>
      </c>
      <c r="N31" s="11"/>
      <c r="O31" s="11">
        <v>12.6</v>
      </c>
      <c r="P31" s="1"/>
      <c r="Q31" s="10">
        <v>31976</v>
      </c>
    </row>
    <row r="32" spans="1:17" x14ac:dyDescent="0.2">
      <c r="A32" s="7"/>
      <c r="B32" s="7"/>
      <c r="C32" s="1"/>
      <c r="D32" s="1"/>
      <c r="E32" s="2"/>
      <c r="F32" s="2"/>
      <c r="G32" s="2"/>
      <c r="H32" s="2"/>
      <c r="I32" s="2"/>
      <c r="J32" s="2"/>
      <c r="K32" s="2"/>
      <c r="L32" s="2"/>
      <c r="M32" s="11"/>
      <c r="N32" s="11"/>
      <c r="O32" s="11"/>
      <c r="P32" s="1"/>
      <c r="Q32" s="2"/>
    </row>
    <row r="33" spans="1:17" x14ac:dyDescent="0.2">
      <c r="A33" s="7">
        <v>1981</v>
      </c>
      <c r="B33" s="7"/>
      <c r="C33" s="9">
        <v>162480</v>
      </c>
      <c r="D33" s="9"/>
      <c r="E33" s="10">
        <v>128581</v>
      </c>
      <c r="F33" s="10"/>
      <c r="G33" s="10">
        <v>61103</v>
      </c>
      <c r="H33" s="10"/>
      <c r="I33" s="10">
        <v>2343</v>
      </c>
      <c r="J33" s="10"/>
      <c r="K33" s="10">
        <v>65135</v>
      </c>
      <c r="L33" s="10"/>
      <c r="M33" s="11">
        <v>11.9</v>
      </c>
      <c r="N33" s="11"/>
      <c r="O33" s="11">
        <v>12.4</v>
      </c>
      <c r="P33" s="1"/>
      <c r="Q33" s="10">
        <v>33899</v>
      </c>
    </row>
    <row r="34" spans="1:17" x14ac:dyDescent="0.2">
      <c r="A34" s="7">
        <v>1982</v>
      </c>
      <c r="B34" s="7"/>
      <c r="C34" s="9">
        <v>163045</v>
      </c>
      <c r="D34" s="9"/>
      <c r="E34" s="9">
        <v>128553</v>
      </c>
      <c r="F34" s="9"/>
      <c r="G34" s="9">
        <v>62409</v>
      </c>
      <c r="H34" s="9"/>
      <c r="I34" s="9">
        <v>4425</v>
      </c>
      <c r="J34" s="9"/>
      <c r="K34" s="9">
        <v>61719</v>
      </c>
      <c r="L34" s="9"/>
      <c r="M34" s="11">
        <v>11.8</v>
      </c>
      <c r="N34" s="11"/>
      <c r="O34" s="11">
        <v>12.3</v>
      </c>
      <c r="P34" s="1"/>
      <c r="Q34" s="9">
        <v>34492</v>
      </c>
    </row>
    <row r="35" spans="1:17" x14ac:dyDescent="0.2">
      <c r="A35" s="7">
        <v>1983</v>
      </c>
      <c r="B35" s="7"/>
      <c r="C35" s="9">
        <v>162161</v>
      </c>
      <c r="D35" s="9"/>
      <c r="E35" s="9">
        <v>127375</v>
      </c>
      <c r="F35" s="9"/>
      <c r="G35" s="9">
        <v>62609</v>
      </c>
      <c r="H35" s="9"/>
      <c r="I35" s="9">
        <v>4614</v>
      </c>
      <c r="J35" s="9"/>
      <c r="K35" s="9">
        <v>60152</v>
      </c>
      <c r="L35" s="9"/>
      <c r="M35" s="11">
        <v>11.5</v>
      </c>
      <c r="N35" s="11"/>
      <c r="O35" s="11">
        <v>12.1</v>
      </c>
      <c r="P35" s="1"/>
      <c r="Q35" s="9">
        <v>34786</v>
      </c>
    </row>
    <row r="36" spans="1:17" x14ac:dyDescent="0.2">
      <c r="A36" s="7">
        <v>1984</v>
      </c>
      <c r="B36" s="7"/>
      <c r="C36" s="9">
        <v>169993</v>
      </c>
      <c r="D36" s="9"/>
      <c r="E36" s="9">
        <v>136388</v>
      </c>
      <c r="F36" s="9"/>
      <c r="G36" s="9">
        <v>64823</v>
      </c>
      <c r="H36" s="9"/>
      <c r="I36" s="9">
        <v>4912</v>
      </c>
      <c r="J36" s="9"/>
      <c r="K36" s="9">
        <v>66653</v>
      </c>
      <c r="L36" s="9"/>
      <c r="M36" s="11">
        <v>12.2</v>
      </c>
      <c r="N36" s="11"/>
      <c r="O36" s="11">
        <v>12.8</v>
      </c>
      <c r="P36" s="1"/>
      <c r="Q36" s="9">
        <v>33605</v>
      </c>
    </row>
    <row r="37" spans="1:17" x14ac:dyDescent="0.2">
      <c r="A37" s="7">
        <v>1985</v>
      </c>
      <c r="B37" s="7"/>
      <c r="C37" s="9">
        <v>171873</v>
      </c>
      <c r="D37" s="9"/>
      <c r="E37" s="9">
        <v>141101</v>
      </c>
      <c r="F37" s="9"/>
      <c r="G37" s="9">
        <v>65176</v>
      </c>
      <c r="H37" s="9"/>
      <c r="I37" s="9">
        <v>5929</v>
      </c>
      <c r="J37" s="9"/>
      <c r="K37" s="9">
        <v>69996</v>
      </c>
      <c r="L37" s="9"/>
      <c r="M37" s="11">
        <v>12.5</v>
      </c>
      <c r="N37" s="11"/>
      <c r="O37" s="11">
        <v>13.1</v>
      </c>
      <c r="P37" s="1"/>
      <c r="Q37" s="9">
        <v>30772</v>
      </c>
    </row>
    <row r="38" spans="1:17" x14ac:dyDescent="0.2">
      <c r="A38" s="7"/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1"/>
      <c r="N38" s="11"/>
      <c r="O38" s="11"/>
      <c r="P38" s="1"/>
      <c r="Q38" s="1"/>
    </row>
    <row r="39" spans="1:17" x14ac:dyDescent="0.2">
      <c r="A39" s="7">
        <v>1986</v>
      </c>
      <c r="B39" s="7"/>
      <c r="C39" s="9">
        <v>172286</v>
      </c>
      <c r="D39" s="9"/>
      <c r="E39" s="9">
        <v>147619</v>
      </c>
      <c r="F39" s="9"/>
      <c r="G39" s="9">
        <v>67451</v>
      </c>
      <c r="H39" s="9"/>
      <c r="I39" s="9">
        <v>6819</v>
      </c>
      <c r="J39" s="9"/>
      <c r="K39" s="9">
        <v>73349</v>
      </c>
      <c r="L39" s="9"/>
      <c r="M39" s="11">
        <v>13</v>
      </c>
      <c r="N39" s="11"/>
      <c r="O39" s="11">
        <v>13.5</v>
      </c>
      <c r="P39" s="1"/>
      <c r="Q39" s="9">
        <v>24667</v>
      </c>
    </row>
    <row r="40" spans="1:17" x14ac:dyDescent="0.2">
      <c r="A40" s="7">
        <v>1987</v>
      </c>
      <c r="B40" s="7"/>
      <c r="C40" s="9">
        <v>174276</v>
      </c>
      <c r="D40" s="9"/>
      <c r="E40" s="9">
        <v>156191</v>
      </c>
      <c r="F40" s="9"/>
      <c r="G40" s="9">
        <v>69442</v>
      </c>
      <c r="H40" s="9"/>
      <c r="I40" s="9">
        <v>8041</v>
      </c>
      <c r="J40" s="9"/>
      <c r="K40" s="9">
        <v>78708</v>
      </c>
      <c r="L40" s="9"/>
      <c r="M40" s="11">
        <v>13.7</v>
      </c>
      <c r="N40" s="11"/>
      <c r="O40" s="11">
        <v>14.2</v>
      </c>
      <c r="P40" s="1"/>
      <c r="Q40" s="9">
        <v>18085</v>
      </c>
    </row>
    <row r="41" spans="1:17" x14ac:dyDescent="0.2">
      <c r="A41" s="7">
        <v>1988</v>
      </c>
      <c r="B41" s="7"/>
      <c r="C41" s="9">
        <v>183798</v>
      </c>
      <c r="D41" s="9"/>
      <c r="E41" s="9">
        <v>168298</v>
      </c>
      <c r="F41" s="9"/>
      <c r="G41" s="9">
        <v>69103</v>
      </c>
      <c r="H41" s="9"/>
      <c r="I41" s="9">
        <v>9357</v>
      </c>
      <c r="J41" s="9"/>
      <c r="K41" s="9">
        <v>89838</v>
      </c>
      <c r="L41" s="9"/>
      <c r="M41" s="11">
        <v>14.8</v>
      </c>
      <c r="N41" s="11"/>
      <c r="O41" s="11">
        <v>15.3</v>
      </c>
      <c r="P41" s="1"/>
      <c r="Q41" s="9">
        <v>15500</v>
      </c>
    </row>
    <row r="42" spans="1:17" x14ac:dyDescent="0.2">
      <c r="A42" s="7">
        <v>1989</v>
      </c>
      <c r="B42" s="7"/>
      <c r="C42" s="9">
        <v>183974</v>
      </c>
      <c r="D42" s="9"/>
      <c r="E42" s="9">
        <v>170463</v>
      </c>
      <c r="F42" s="9"/>
      <c r="G42" s="9">
        <v>70722</v>
      </c>
      <c r="H42" s="9"/>
      <c r="I42" s="9">
        <v>9200</v>
      </c>
      <c r="J42" s="9"/>
      <c r="K42" s="9">
        <v>90541</v>
      </c>
      <c r="L42" s="9"/>
      <c r="M42" s="11">
        <v>15.1</v>
      </c>
      <c r="N42" s="11"/>
      <c r="O42" s="11">
        <v>15.5</v>
      </c>
      <c r="P42" s="1"/>
      <c r="Q42" s="9">
        <v>13511</v>
      </c>
    </row>
    <row r="43" spans="1:17" x14ac:dyDescent="0.2">
      <c r="A43" s="7">
        <v>1990</v>
      </c>
      <c r="B43" s="7"/>
      <c r="C43" s="9">
        <v>186912</v>
      </c>
      <c r="D43" s="9"/>
      <c r="E43" s="9">
        <v>173900</v>
      </c>
      <c r="F43" s="9"/>
      <c r="G43" s="9">
        <v>73517</v>
      </c>
      <c r="H43" s="9"/>
      <c r="I43" s="9">
        <v>9582</v>
      </c>
      <c r="J43" s="9"/>
      <c r="K43" s="9">
        <v>90801</v>
      </c>
      <c r="L43" s="9"/>
      <c r="M43" s="11">
        <v>15.5</v>
      </c>
      <c r="N43" s="11"/>
      <c r="O43" s="11">
        <v>15.8</v>
      </c>
      <c r="P43" s="1"/>
      <c r="Q43" s="9">
        <v>13012</v>
      </c>
    </row>
    <row r="44" spans="1:17" x14ac:dyDescent="0.2">
      <c r="A44" s="7"/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1"/>
      <c r="N44" s="11"/>
      <c r="O44" s="11"/>
      <c r="P44" s="1"/>
      <c r="Q44" s="1"/>
    </row>
    <row r="45" spans="1:17" x14ac:dyDescent="0.2">
      <c r="A45" s="7">
        <v>1991</v>
      </c>
      <c r="B45" s="7"/>
      <c r="C45" s="9">
        <v>179522</v>
      </c>
      <c r="D45" s="9"/>
      <c r="E45" s="9">
        <v>167376</v>
      </c>
      <c r="F45" s="9"/>
      <c r="G45" s="9">
        <v>75172</v>
      </c>
      <c r="H45" s="9"/>
      <c r="I45" s="9">
        <v>9197</v>
      </c>
      <c r="J45" s="9"/>
      <c r="K45" s="9">
        <v>83007</v>
      </c>
      <c r="L45" s="9"/>
      <c r="M45" s="11">
        <v>15</v>
      </c>
      <c r="N45" s="11"/>
      <c r="O45" s="11">
        <v>15.2</v>
      </c>
      <c r="P45" s="1"/>
      <c r="Q45" s="9">
        <v>12146</v>
      </c>
    </row>
    <row r="46" spans="1:17" x14ac:dyDescent="0.2">
      <c r="A46" s="7">
        <v>1992</v>
      </c>
      <c r="B46" s="7"/>
      <c r="C46" s="9">
        <v>172069</v>
      </c>
      <c r="D46" s="9"/>
      <c r="E46" s="9">
        <v>160501</v>
      </c>
      <c r="F46" s="9"/>
      <c r="G46" s="9">
        <v>79543</v>
      </c>
      <c r="H46" s="9"/>
      <c r="I46" s="9">
        <v>11982</v>
      </c>
      <c r="J46" s="9"/>
      <c r="K46" s="9">
        <v>68976</v>
      </c>
      <c r="L46" s="9"/>
      <c r="M46" s="11">
        <v>14.6</v>
      </c>
      <c r="N46" s="11"/>
      <c r="O46" s="11">
        <v>14.8</v>
      </c>
      <c r="P46" s="1"/>
      <c r="Q46" s="9">
        <v>11568</v>
      </c>
    </row>
    <row r="47" spans="1:17" x14ac:dyDescent="0.2">
      <c r="A47" s="7">
        <v>1993</v>
      </c>
      <c r="B47" s="7"/>
      <c r="C47" s="9">
        <v>168714</v>
      </c>
      <c r="D47" s="9"/>
      <c r="E47" s="9">
        <v>157846</v>
      </c>
      <c r="F47" s="9"/>
      <c r="G47" s="9">
        <v>84071</v>
      </c>
      <c r="H47" s="9"/>
      <c r="I47" s="9">
        <v>14835</v>
      </c>
      <c r="J47" s="9"/>
      <c r="K47" s="9">
        <v>58940</v>
      </c>
      <c r="L47" s="9"/>
      <c r="M47" s="11">
        <v>14.5</v>
      </c>
      <c r="N47" s="11"/>
      <c r="O47" s="11">
        <v>14.7</v>
      </c>
      <c r="P47" s="1"/>
      <c r="Q47" s="9">
        <v>10868</v>
      </c>
    </row>
    <row r="48" spans="1:17" x14ac:dyDescent="0.2">
      <c r="A48" s="7">
        <v>1994</v>
      </c>
      <c r="B48" s="7"/>
      <c r="C48" s="9">
        <v>166876</v>
      </c>
      <c r="D48" s="9"/>
      <c r="E48" s="9">
        <v>156539</v>
      </c>
      <c r="F48" s="9"/>
      <c r="G48" s="9">
        <v>85243</v>
      </c>
      <c r="H48" s="9"/>
      <c r="I48" s="9">
        <v>19551</v>
      </c>
      <c r="J48" s="9"/>
      <c r="K48" s="9">
        <v>51745</v>
      </c>
      <c r="L48" s="9"/>
      <c r="M48" s="11">
        <v>14.6</v>
      </c>
      <c r="N48" s="11"/>
      <c r="O48" s="11">
        <v>14.6</v>
      </c>
      <c r="P48" s="1"/>
      <c r="Q48" s="9">
        <v>10337</v>
      </c>
    </row>
    <row r="49" spans="1:17" x14ac:dyDescent="0.2">
      <c r="A49" s="7">
        <v>1995</v>
      </c>
      <c r="B49" s="7"/>
      <c r="C49" s="9">
        <v>163638</v>
      </c>
      <c r="D49" s="9"/>
      <c r="E49" s="9">
        <v>154315</v>
      </c>
      <c r="F49" s="9"/>
      <c r="G49" s="9">
        <v>84478</v>
      </c>
      <c r="H49" s="9"/>
      <c r="I49" s="9">
        <v>24363</v>
      </c>
      <c r="J49" s="9"/>
      <c r="K49" s="9">
        <v>45474</v>
      </c>
      <c r="L49" s="9"/>
      <c r="M49" s="11">
        <v>14.5</v>
      </c>
      <c r="N49" s="11"/>
      <c r="O49" s="11">
        <v>14.4</v>
      </c>
      <c r="P49" s="1"/>
      <c r="Q49" s="9">
        <v>9323</v>
      </c>
    </row>
    <row r="50" spans="1:17" x14ac:dyDescent="0.2">
      <c r="A50" s="7"/>
      <c r="B50" s="7"/>
      <c r="C50" s="9"/>
      <c r="D50" s="9"/>
      <c r="E50" s="9"/>
      <c r="F50" s="9"/>
      <c r="G50" s="9"/>
      <c r="H50" s="9"/>
      <c r="I50" s="9"/>
      <c r="J50" s="9"/>
      <c r="K50" s="9"/>
      <c r="L50" s="9"/>
      <c r="M50" s="11"/>
      <c r="N50" s="11"/>
      <c r="O50" s="11"/>
      <c r="P50" s="1"/>
      <c r="Q50" s="9"/>
    </row>
    <row r="51" spans="1:17" x14ac:dyDescent="0.2">
      <c r="A51" s="7">
        <v>1996</v>
      </c>
      <c r="B51" s="7"/>
      <c r="C51" s="9">
        <v>177495</v>
      </c>
      <c r="D51" s="9"/>
      <c r="E51" s="9">
        <v>167916</v>
      </c>
      <c r="F51" s="9"/>
      <c r="G51" s="9">
        <v>88410</v>
      </c>
      <c r="H51" s="9"/>
      <c r="I51" s="9">
        <v>33255</v>
      </c>
      <c r="J51" s="9"/>
      <c r="K51" s="9">
        <v>46251</v>
      </c>
      <c r="L51" s="9"/>
      <c r="M51" s="11">
        <v>16</v>
      </c>
      <c r="N51" s="11"/>
      <c r="O51" s="11">
        <v>15.7</v>
      </c>
      <c r="P51" s="1"/>
      <c r="Q51" s="9">
        <v>9579</v>
      </c>
    </row>
    <row r="52" spans="1:17" x14ac:dyDescent="0.2">
      <c r="A52" s="7">
        <v>1997</v>
      </c>
      <c r="B52" s="7"/>
      <c r="C52" s="9">
        <v>179746</v>
      </c>
      <c r="D52" s="9"/>
      <c r="E52" s="9">
        <v>170145</v>
      </c>
      <c r="F52" s="9"/>
      <c r="G52" s="9">
        <v>86414</v>
      </c>
      <c r="H52" s="9"/>
      <c r="I52" s="9">
        <v>37472</v>
      </c>
      <c r="J52" s="9"/>
      <c r="K52" s="9">
        <v>46259</v>
      </c>
      <c r="L52" s="9"/>
      <c r="M52" s="11">
        <v>16.3</v>
      </c>
      <c r="N52" s="11"/>
      <c r="O52" s="11">
        <v>15.9</v>
      </c>
      <c r="P52" s="1"/>
      <c r="Q52" s="9">
        <v>9601</v>
      </c>
    </row>
    <row r="53" spans="1:17" x14ac:dyDescent="0.2">
      <c r="A53" s="7">
        <v>1998</v>
      </c>
      <c r="B53" s="7"/>
      <c r="C53" s="9">
        <v>187402</v>
      </c>
      <c r="D53" s="9"/>
      <c r="E53" s="9">
        <v>177871</v>
      </c>
      <c r="F53" s="9"/>
      <c r="G53" s="9">
        <v>87568</v>
      </c>
      <c r="H53" s="9"/>
      <c r="I53" s="9">
        <v>44332</v>
      </c>
      <c r="J53" s="9"/>
      <c r="K53" s="9">
        <v>45971</v>
      </c>
      <c r="L53" s="9"/>
      <c r="M53" s="11">
        <v>17.2</v>
      </c>
      <c r="N53" s="11"/>
      <c r="O53" s="11">
        <v>16.600000000000001</v>
      </c>
      <c r="P53" s="1"/>
      <c r="Q53" s="9">
        <v>9531</v>
      </c>
    </row>
    <row r="54" spans="1:17" x14ac:dyDescent="0.2">
      <c r="A54" s="7">
        <v>1999</v>
      </c>
      <c r="B54" s="7"/>
      <c r="C54" s="9">
        <v>183250</v>
      </c>
      <c r="D54" s="9"/>
      <c r="E54" s="9">
        <v>173701</v>
      </c>
      <c r="F54" s="9"/>
      <c r="G54" s="9">
        <v>84992</v>
      </c>
      <c r="H54" s="9"/>
      <c r="I54" s="9">
        <v>43266</v>
      </c>
      <c r="J54" s="9"/>
      <c r="K54" s="9">
        <v>45443</v>
      </c>
      <c r="L54" s="9"/>
      <c r="M54" s="11">
        <v>16.8</v>
      </c>
      <c r="N54" s="11"/>
      <c r="O54" s="11">
        <v>16.2</v>
      </c>
      <c r="P54" s="1"/>
      <c r="Q54" s="9">
        <v>9549</v>
      </c>
    </row>
    <row r="55" spans="1:17" x14ac:dyDescent="0.2">
      <c r="A55" s="7">
        <v>2000</v>
      </c>
      <c r="B55" s="7"/>
      <c r="C55" s="9">
        <v>185375</v>
      </c>
      <c r="D55" s="9"/>
      <c r="E55" s="9">
        <v>175542</v>
      </c>
      <c r="F55" s="9"/>
      <c r="G55" s="9">
        <v>81074</v>
      </c>
      <c r="H55" s="9"/>
      <c r="I55" s="9">
        <v>50400</v>
      </c>
      <c r="J55" s="9"/>
      <c r="K55" s="9">
        <v>44068</v>
      </c>
      <c r="L55" s="9"/>
      <c r="M55" s="11">
        <v>17</v>
      </c>
      <c r="N55" s="11"/>
      <c r="O55" s="11">
        <v>16.3</v>
      </c>
      <c r="P55" s="1"/>
      <c r="Q55" s="9">
        <v>9833</v>
      </c>
    </row>
    <row r="56" spans="1:17" x14ac:dyDescent="0.2">
      <c r="A56" s="7"/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11"/>
      <c r="N56" s="11"/>
      <c r="O56" s="11"/>
      <c r="P56" s="1"/>
      <c r="Q56" s="9"/>
    </row>
    <row r="57" spans="1:17" x14ac:dyDescent="0.2">
      <c r="A57" s="7">
        <v>2001</v>
      </c>
      <c r="B57" s="7"/>
      <c r="C57" s="9">
        <v>186274</v>
      </c>
      <c r="D57" s="9"/>
      <c r="E57" s="9">
        <v>176364</v>
      </c>
      <c r="F57" s="9"/>
      <c r="G57" s="9">
        <v>76166</v>
      </c>
      <c r="H57" s="9"/>
      <c r="I57" s="9">
        <v>58445</v>
      </c>
      <c r="J57" s="9"/>
      <c r="K57" s="9">
        <v>41753</v>
      </c>
      <c r="L57" s="9"/>
      <c r="M57" s="11">
        <v>17.100000000000001</v>
      </c>
      <c r="N57" s="11"/>
      <c r="O57" s="11">
        <v>16.3</v>
      </c>
      <c r="P57" s="1"/>
      <c r="Q57" s="9">
        <v>9910</v>
      </c>
    </row>
    <row r="58" spans="1:17" x14ac:dyDescent="0.2">
      <c r="A58" s="7">
        <v>2002</v>
      </c>
      <c r="B58" s="7"/>
      <c r="C58" s="12">
        <v>185385</v>
      </c>
      <c r="D58" s="12"/>
      <c r="E58" s="12">
        <v>175932</v>
      </c>
      <c r="F58" s="12"/>
      <c r="G58" s="12">
        <v>73544</v>
      </c>
      <c r="H58" s="12"/>
      <c r="I58" s="12">
        <v>63938</v>
      </c>
      <c r="J58" s="12"/>
      <c r="K58" s="12">
        <v>38450</v>
      </c>
      <c r="L58" s="9"/>
      <c r="M58" s="11">
        <v>17</v>
      </c>
      <c r="N58" s="11"/>
      <c r="O58" s="11">
        <v>16.2</v>
      </c>
      <c r="P58" s="1"/>
      <c r="Q58" s="12">
        <f>C58-E58</f>
        <v>9453</v>
      </c>
    </row>
    <row r="59" spans="1:17" x14ac:dyDescent="0.2">
      <c r="A59" s="7">
        <v>2003</v>
      </c>
      <c r="B59" s="7"/>
      <c r="C59" s="12">
        <v>190660</v>
      </c>
      <c r="D59" s="12"/>
      <c r="E59" s="12">
        <v>181582</v>
      </c>
      <c r="F59" s="12"/>
      <c r="G59" s="12">
        <v>75791</v>
      </c>
      <c r="H59" s="12"/>
      <c r="I59" s="12">
        <v>69133</v>
      </c>
      <c r="J59" s="12"/>
      <c r="K59" s="12">
        <v>36658</v>
      </c>
      <c r="L59" s="9"/>
      <c r="M59" s="11">
        <v>17.5</v>
      </c>
      <c r="N59" s="11"/>
      <c r="O59" s="11">
        <v>16.600000000000001</v>
      </c>
      <c r="P59" s="1"/>
      <c r="Q59" s="12">
        <v>9078</v>
      </c>
    </row>
    <row r="60" spans="1:17" ht="14.25" x14ac:dyDescent="0.2">
      <c r="A60" s="153">
        <v>2004</v>
      </c>
      <c r="B60" s="7"/>
      <c r="C60" s="12">
        <v>194498</v>
      </c>
      <c r="D60" s="12"/>
      <c r="E60" s="12">
        <v>185713</v>
      </c>
      <c r="F60" s="213">
        <v>4</v>
      </c>
      <c r="G60" s="12">
        <v>75328</v>
      </c>
      <c r="H60" s="12"/>
      <c r="I60" s="12">
        <v>77289</v>
      </c>
      <c r="J60" s="12"/>
      <c r="K60" s="12">
        <v>33096</v>
      </c>
      <c r="L60" s="9"/>
      <c r="M60" s="11">
        <v>17.8</v>
      </c>
      <c r="N60" s="11"/>
      <c r="O60" s="11">
        <v>16.899999999999999</v>
      </c>
      <c r="P60" s="1"/>
      <c r="Q60" s="12">
        <v>8785</v>
      </c>
    </row>
    <row r="61" spans="1:17" x14ac:dyDescent="0.2">
      <c r="A61" s="7">
        <v>2005</v>
      </c>
      <c r="B61" s="7"/>
      <c r="C61" s="12">
        <v>194353</v>
      </c>
      <c r="D61" s="12"/>
      <c r="E61" s="12">
        <v>186416</v>
      </c>
      <c r="F61" s="12"/>
      <c r="G61" s="12">
        <v>74744</v>
      </c>
      <c r="H61" s="12"/>
      <c r="I61" s="12">
        <v>82518</v>
      </c>
      <c r="J61" s="12"/>
      <c r="K61" s="12">
        <v>29154</v>
      </c>
      <c r="L61" s="9"/>
      <c r="M61" s="11">
        <v>17.8</v>
      </c>
      <c r="N61" s="11"/>
      <c r="O61" s="11">
        <v>17</v>
      </c>
      <c r="P61" s="1"/>
      <c r="Q61" s="12">
        <v>7937</v>
      </c>
    </row>
    <row r="62" spans="1:17" s="17" customFormat="1" x14ac:dyDescent="0.2">
      <c r="A62" s="7"/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9"/>
      <c r="M62" s="11"/>
      <c r="N62" s="11"/>
      <c r="O62" s="11"/>
      <c r="P62" s="1"/>
      <c r="Q62" s="12"/>
    </row>
    <row r="63" spans="1:17" s="17" customFormat="1" x14ac:dyDescent="0.2">
      <c r="A63" s="7">
        <v>2006</v>
      </c>
      <c r="B63" s="7"/>
      <c r="C63" s="12">
        <v>201173</v>
      </c>
      <c r="D63" s="12"/>
      <c r="E63" s="12">
        <v>193737</v>
      </c>
      <c r="F63" s="12"/>
      <c r="G63" s="12">
        <v>75328</v>
      </c>
      <c r="H63" s="12"/>
      <c r="I63" s="12">
        <v>92494</v>
      </c>
      <c r="J63" s="12"/>
      <c r="K63" s="12">
        <v>25915</v>
      </c>
      <c r="L63" s="9"/>
      <c r="M63" s="11">
        <v>18.3</v>
      </c>
      <c r="N63" s="11"/>
      <c r="O63" s="11">
        <v>17.52</v>
      </c>
      <c r="P63" s="1"/>
      <c r="Q63" s="12">
        <v>7436</v>
      </c>
    </row>
    <row r="64" spans="1:17" s="17" customFormat="1" x14ac:dyDescent="0.2">
      <c r="A64" s="7">
        <v>2007</v>
      </c>
      <c r="B64" s="7"/>
      <c r="C64" s="12">
        <v>205598</v>
      </c>
      <c r="D64" s="12"/>
      <c r="E64" s="12">
        <v>198499</v>
      </c>
      <c r="F64" s="12"/>
      <c r="G64" s="12">
        <v>75518</v>
      </c>
      <c r="H64" s="12"/>
      <c r="I64" s="12">
        <v>100195</v>
      </c>
      <c r="J64" s="12"/>
      <c r="K64" s="12">
        <v>22786</v>
      </c>
      <c r="L64" s="9"/>
      <c r="M64" s="11">
        <v>18.600000000000001</v>
      </c>
      <c r="N64" s="11"/>
      <c r="O64" s="11">
        <v>17.899999999999999</v>
      </c>
      <c r="P64" s="1"/>
      <c r="Q64" s="12">
        <v>7099</v>
      </c>
    </row>
    <row r="65" spans="1:17" s="17" customFormat="1" x14ac:dyDescent="0.2">
      <c r="A65" s="7">
        <v>2008</v>
      </c>
      <c r="B65" s="7"/>
      <c r="C65" s="12">
        <v>202158</v>
      </c>
      <c r="D65" s="12"/>
      <c r="E65" s="12">
        <v>195296</v>
      </c>
      <c r="F65" s="12"/>
      <c r="G65" s="12">
        <v>74433</v>
      </c>
      <c r="H65" s="12"/>
      <c r="I65" s="12">
        <v>103905</v>
      </c>
      <c r="J65" s="12"/>
      <c r="K65" s="12">
        <v>16958</v>
      </c>
      <c r="L65" s="9"/>
      <c r="M65" s="11">
        <v>18.2</v>
      </c>
      <c r="N65" s="11"/>
      <c r="O65" s="11">
        <v>17.600000000000001</v>
      </c>
      <c r="P65" s="1"/>
      <c r="Q65" s="12">
        <v>6862</v>
      </c>
    </row>
    <row r="66" spans="1:17" s="17" customFormat="1" x14ac:dyDescent="0.2">
      <c r="A66" s="7">
        <v>2009</v>
      </c>
      <c r="B66" s="7"/>
      <c r="C66" s="12">
        <v>195743</v>
      </c>
      <c r="D66" s="12"/>
      <c r="E66" s="12">
        <v>189100</v>
      </c>
      <c r="F66" s="12"/>
      <c r="G66" s="12">
        <v>71477</v>
      </c>
      <c r="H66" s="1"/>
      <c r="I66" s="12">
        <v>106161</v>
      </c>
      <c r="J66" s="1"/>
      <c r="K66" s="12">
        <v>11462</v>
      </c>
      <c r="L66" s="9"/>
      <c r="M66" s="11">
        <v>17.5</v>
      </c>
      <c r="N66" s="1"/>
      <c r="O66" s="11">
        <v>17</v>
      </c>
      <c r="P66" s="1"/>
      <c r="Q66" s="12">
        <v>6643</v>
      </c>
    </row>
    <row r="67" spans="1:17" s="17" customFormat="1" x14ac:dyDescent="0.2">
      <c r="A67" s="7">
        <v>2010</v>
      </c>
      <c r="B67" s="7"/>
      <c r="C67" s="12">
        <v>196109</v>
      </c>
      <c r="D67" s="12"/>
      <c r="E67" s="12">
        <v>189574</v>
      </c>
      <c r="F67" s="12"/>
      <c r="G67" s="12">
        <v>69529</v>
      </c>
      <c r="H67" s="1"/>
      <c r="I67" s="207">
        <v>111775</v>
      </c>
      <c r="K67" s="207">
        <v>8270</v>
      </c>
      <c r="L67" s="9"/>
      <c r="M67" s="11">
        <v>17.5</v>
      </c>
      <c r="N67" s="1"/>
      <c r="O67" s="11">
        <v>17.100000000000001</v>
      </c>
      <c r="P67" s="1"/>
      <c r="Q67" s="12">
        <v>6535</v>
      </c>
    </row>
    <row r="68" spans="1:17" s="17" customFormat="1" x14ac:dyDescent="0.2">
      <c r="A68" s="7"/>
      <c r="B68" s="7"/>
      <c r="C68" s="12"/>
      <c r="D68" s="12"/>
      <c r="E68" s="12"/>
      <c r="F68" s="12"/>
      <c r="G68" s="12"/>
      <c r="H68" s="1"/>
      <c r="I68" s="207"/>
      <c r="K68" s="207"/>
      <c r="L68" s="9"/>
      <c r="M68" s="11"/>
      <c r="N68" s="1"/>
      <c r="O68" s="11"/>
      <c r="P68" s="1"/>
      <c r="Q68" s="12"/>
    </row>
    <row r="69" spans="1:17" s="17" customFormat="1" x14ac:dyDescent="0.2">
      <c r="A69" s="7">
        <v>2011</v>
      </c>
      <c r="B69" s="7"/>
      <c r="C69" s="12">
        <v>196082</v>
      </c>
      <c r="D69" s="12"/>
      <c r="E69" s="12">
        <v>189931</v>
      </c>
      <c r="F69" s="12"/>
      <c r="G69" s="12">
        <v>66470</v>
      </c>
      <c r="H69" s="1"/>
      <c r="I69" s="12">
        <v>116582</v>
      </c>
      <c r="J69" s="1"/>
      <c r="K69" s="12">
        <v>6879</v>
      </c>
      <c r="L69" s="9"/>
      <c r="M69" s="11">
        <v>17.5</v>
      </c>
      <c r="N69" s="1"/>
      <c r="O69" s="11">
        <v>17.2</v>
      </c>
      <c r="P69" s="1"/>
      <c r="Q69" s="12">
        <v>6151</v>
      </c>
    </row>
    <row r="70" spans="1:17" s="17" customFormat="1" x14ac:dyDescent="0.2">
      <c r="A70" s="7">
        <v>2012</v>
      </c>
      <c r="B70" s="7"/>
      <c r="C70" s="207">
        <v>190972</v>
      </c>
      <c r="D70" s="207"/>
      <c r="E70" s="207">
        <v>185122</v>
      </c>
      <c r="F70" s="207"/>
      <c r="G70" s="207">
        <v>64399</v>
      </c>
      <c r="I70" s="207">
        <v>114999</v>
      </c>
      <c r="K70" s="207">
        <v>5724</v>
      </c>
      <c r="L70" s="154"/>
      <c r="M70" s="306">
        <v>16.53</v>
      </c>
      <c r="O70" s="306">
        <v>16.38</v>
      </c>
      <c r="Q70" s="207">
        <v>5850</v>
      </c>
    </row>
    <row r="71" spans="1:17" ht="6" customHeight="1" x14ac:dyDescent="0.2">
      <c r="A71" s="14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6"/>
      <c r="N71" s="16"/>
      <c r="O71" s="16"/>
      <c r="P71" s="5"/>
      <c r="Q71" s="15"/>
    </row>
    <row r="72" spans="1:17" s="17" customFormat="1" ht="6" customHeight="1" x14ac:dyDescent="0.2">
      <c r="A72" s="7"/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19" customFormat="1" ht="13.5" x14ac:dyDescent="0.2">
      <c r="A73" s="759" t="s">
        <v>317</v>
      </c>
      <c r="B73" s="759"/>
      <c r="C73" s="759"/>
      <c r="D73" s="759"/>
      <c r="E73" s="759"/>
      <c r="F73" s="759"/>
      <c r="G73" s="759"/>
      <c r="H73" s="759"/>
      <c r="I73" s="759"/>
      <c r="J73" s="759"/>
      <c r="K73" s="759"/>
      <c r="L73" s="759"/>
      <c r="M73" s="759"/>
      <c r="N73" s="759"/>
      <c r="O73" s="759"/>
      <c r="P73" s="759"/>
      <c r="Q73" s="759"/>
    </row>
    <row r="74" spans="1:17" s="19" customFormat="1" ht="13.5" x14ac:dyDescent="0.2">
      <c r="A74" s="759" t="s">
        <v>2268</v>
      </c>
      <c r="B74" s="759"/>
      <c r="C74" s="759"/>
      <c r="D74" s="759"/>
      <c r="E74" s="759"/>
      <c r="F74" s="759"/>
      <c r="G74" s="759"/>
      <c r="H74" s="759"/>
      <c r="I74" s="759"/>
      <c r="J74" s="759"/>
      <c r="K74" s="759"/>
      <c r="L74" s="759"/>
      <c r="M74" s="759"/>
      <c r="N74" s="759"/>
      <c r="O74" s="759"/>
      <c r="P74" s="759"/>
      <c r="Q74" s="759"/>
    </row>
    <row r="75" spans="1:17" s="19" customFormat="1" ht="13.5" x14ac:dyDescent="0.2">
      <c r="A75" s="758" t="s">
        <v>2269</v>
      </c>
      <c r="B75" s="758"/>
      <c r="C75" s="758"/>
      <c r="D75" s="758"/>
      <c r="E75" s="758"/>
      <c r="F75" s="758"/>
      <c r="G75" s="758"/>
      <c r="H75" s="758"/>
      <c r="I75" s="758"/>
      <c r="J75" s="758"/>
      <c r="K75" s="758"/>
      <c r="L75" s="758"/>
      <c r="M75" s="758"/>
      <c r="N75" s="758"/>
      <c r="O75" s="758"/>
      <c r="P75" s="758"/>
      <c r="Q75" s="758"/>
    </row>
    <row r="76" spans="1:17" s="19" customFormat="1" ht="13.5" customHeight="1" x14ac:dyDescent="0.2">
      <c r="A76" s="214" t="s">
        <v>2270</v>
      </c>
      <c r="B76" s="102"/>
      <c r="C76" s="102"/>
      <c r="D76" s="102"/>
      <c r="E76" s="102"/>
      <c r="F76" s="102"/>
      <c r="G76" s="102"/>
      <c r="H76" s="209"/>
      <c r="I76" s="18"/>
      <c r="J76" s="18"/>
      <c r="K76" s="18"/>
      <c r="L76" s="18"/>
      <c r="M76" s="18"/>
      <c r="N76" s="18"/>
      <c r="O76" s="18"/>
      <c r="P76" s="18"/>
      <c r="Q76" s="18"/>
    </row>
    <row r="77" spans="1:17" x14ac:dyDescent="0.2">
      <c r="A77" s="221" t="s">
        <v>357</v>
      </c>
      <c r="B77" s="221"/>
      <c r="C77" s="102"/>
      <c r="D77" s="102"/>
      <c r="E77" s="102"/>
      <c r="F77" s="102"/>
      <c r="G77" s="102"/>
      <c r="H77" s="17"/>
      <c r="I77" s="1"/>
      <c r="J77" s="1"/>
      <c r="K77" s="1"/>
      <c r="L77" s="1"/>
      <c r="M77" s="1"/>
      <c r="N77" s="1"/>
      <c r="O77" s="1"/>
      <c r="P77" s="1"/>
      <c r="Q77" s="1"/>
    </row>
  </sheetData>
  <mergeCells count="7">
    <mergeCell ref="G10:I10"/>
    <mergeCell ref="M9:O9"/>
    <mergeCell ref="M10:O10"/>
    <mergeCell ref="A75:Q75"/>
    <mergeCell ref="A74:Q74"/>
    <mergeCell ref="A73:Q73"/>
    <mergeCell ref="G11:I1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>
    <oddFooter>&amp;R18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S76"/>
  <sheetViews>
    <sheetView workbookViewId="0">
      <selection activeCell="O5" sqref="O5"/>
    </sheetView>
  </sheetViews>
  <sheetFormatPr defaultRowHeight="12.75" x14ac:dyDescent="0.2"/>
  <cols>
    <col min="1" max="1" width="2" customWidth="1"/>
    <col min="2" max="2" width="12.28515625" customWidth="1"/>
    <col min="6" max="6" width="4.28515625" customWidth="1"/>
    <col min="8" max="8" width="1.7109375" customWidth="1"/>
    <col min="9" max="9" width="4.140625" customWidth="1"/>
    <col min="10" max="10" width="1.7109375" customWidth="1"/>
    <col min="11" max="11" width="14.140625" customWidth="1"/>
    <col min="12" max="12" width="1.7109375" customWidth="1"/>
    <col min="13" max="13" width="4.140625" customWidth="1"/>
    <col min="14" max="14" width="1.7109375" customWidth="1"/>
    <col min="15" max="15" width="14" customWidth="1"/>
    <col min="16" max="16" width="1.7109375" customWidth="1"/>
    <col min="17" max="17" width="4.140625" customWidth="1"/>
  </cols>
  <sheetData>
    <row r="1" spans="2:17" ht="15.75" x14ac:dyDescent="0.25">
      <c r="B1" s="193" t="s">
        <v>337</v>
      </c>
      <c r="C1" s="193" t="s">
        <v>442</v>
      </c>
      <c r="D1" s="100"/>
      <c r="E1" s="100"/>
      <c r="F1" s="100"/>
      <c r="G1" s="100"/>
      <c r="H1" s="107"/>
      <c r="I1" s="107"/>
      <c r="J1" s="107"/>
      <c r="K1" s="100"/>
      <c r="L1" s="107"/>
      <c r="M1" s="143"/>
      <c r="N1" s="107"/>
      <c r="O1" s="100"/>
      <c r="P1" s="107"/>
      <c r="Q1" s="143"/>
    </row>
    <row r="2" spans="2:17" ht="15.75" x14ac:dyDescent="0.25">
      <c r="B2" s="193" t="s">
        <v>474</v>
      </c>
      <c r="D2" s="100"/>
      <c r="E2" s="100"/>
      <c r="F2" s="100"/>
      <c r="G2" s="100"/>
      <c r="H2" s="107"/>
      <c r="I2" s="107"/>
      <c r="J2" s="107"/>
      <c r="K2" s="100"/>
      <c r="L2" s="107"/>
      <c r="M2" s="143"/>
      <c r="N2" s="107"/>
      <c r="O2" s="100"/>
      <c r="P2" s="107"/>
      <c r="Q2" s="143"/>
    </row>
    <row r="3" spans="2:17" ht="8.25" customHeight="1" x14ac:dyDescent="0.2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  <c r="N3" s="110"/>
      <c r="O3" s="107"/>
      <c r="P3" s="110"/>
      <c r="Q3" s="203"/>
    </row>
    <row r="4" spans="2:17" ht="8.25" customHeight="1" x14ac:dyDescent="0.2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43"/>
      <c r="N4" s="110"/>
      <c r="O4" s="107"/>
      <c r="P4" s="110"/>
      <c r="Q4" s="143"/>
    </row>
    <row r="5" spans="2:17" x14ac:dyDescent="0.2">
      <c r="B5" s="100"/>
      <c r="C5" s="100"/>
      <c r="D5" s="100"/>
      <c r="E5" s="100"/>
      <c r="F5" s="100"/>
      <c r="G5" s="31" t="s">
        <v>256</v>
      </c>
      <c r="H5" s="34"/>
      <c r="I5" s="34"/>
      <c r="J5" s="34"/>
      <c r="K5" s="31" t="s">
        <v>37</v>
      </c>
      <c r="L5" s="34"/>
      <c r="M5" s="110"/>
      <c r="N5" s="34"/>
      <c r="O5" s="107"/>
      <c r="P5" s="34"/>
      <c r="Q5" s="110"/>
    </row>
    <row r="6" spans="2:17" ht="7.5" customHeight="1" x14ac:dyDescent="0.2">
      <c r="B6" s="107"/>
      <c r="C6" s="107"/>
      <c r="D6" s="107"/>
      <c r="E6" s="107"/>
      <c r="F6" s="100"/>
      <c r="G6" s="109"/>
      <c r="H6" s="110"/>
      <c r="I6" s="110"/>
      <c r="J6" s="110"/>
      <c r="K6" s="109"/>
      <c r="L6" s="110"/>
      <c r="M6" s="110"/>
      <c r="N6" s="110"/>
      <c r="O6" s="107"/>
      <c r="P6" s="110"/>
      <c r="Q6" s="110"/>
    </row>
    <row r="7" spans="2:17" x14ac:dyDescent="0.2">
      <c r="B7" s="100"/>
      <c r="C7" s="100"/>
      <c r="D7" s="100"/>
      <c r="E7" s="100"/>
      <c r="F7" s="100"/>
      <c r="G7" s="208"/>
      <c r="H7" s="107"/>
      <c r="I7" s="107"/>
      <c r="J7" s="107"/>
      <c r="K7" s="208"/>
      <c r="L7" s="107"/>
      <c r="M7" s="143"/>
      <c r="N7" s="107"/>
      <c r="O7" s="107"/>
      <c r="P7" s="107"/>
      <c r="Q7" s="143"/>
    </row>
    <row r="8" spans="2:17" x14ac:dyDescent="0.2">
      <c r="B8" s="42" t="s">
        <v>140</v>
      </c>
      <c r="C8" s="29"/>
      <c r="D8" s="29"/>
      <c r="E8" s="29"/>
      <c r="F8" s="29"/>
      <c r="G8" s="27">
        <f>SUM(G11:G18)</f>
        <v>5850</v>
      </c>
      <c r="H8" s="111"/>
      <c r="I8" s="111"/>
      <c r="J8" s="111"/>
      <c r="K8" s="158">
        <v>1</v>
      </c>
      <c r="L8" s="111"/>
      <c r="M8" s="144"/>
      <c r="N8" s="111"/>
      <c r="O8" s="107"/>
      <c r="P8" s="111"/>
      <c r="Q8" s="144"/>
    </row>
    <row r="9" spans="2:17" ht="6.75" customHeight="1" x14ac:dyDescent="0.2">
      <c r="B9" s="104"/>
      <c r="C9" s="104"/>
      <c r="D9" s="104"/>
      <c r="E9" s="104"/>
      <c r="F9" s="100"/>
      <c r="G9" s="104"/>
      <c r="H9" s="107"/>
      <c r="I9" s="107"/>
      <c r="J9" s="107"/>
      <c r="K9" s="104"/>
      <c r="L9" s="107"/>
      <c r="M9" s="143"/>
      <c r="N9" s="107"/>
      <c r="O9" s="107"/>
      <c r="P9" s="107"/>
      <c r="Q9" s="143"/>
    </row>
    <row r="10" spans="2:17" ht="6" customHeight="1" x14ac:dyDescent="0.2">
      <c r="C10" s="29"/>
      <c r="D10" s="29"/>
      <c r="E10" s="29"/>
      <c r="F10" s="29"/>
      <c r="G10" s="31"/>
      <c r="H10" s="112"/>
      <c r="I10" s="112"/>
      <c r="J10" s="112"/>
      <c r="K10" s="31"/>
      <c r="L10" s="112"/>
      <c r="M10" s="145"/>
      <c r="N10" s="112"/>
      <c r="O10" s="145"/>
      <c r="P10" s="112"/>
      <c r="Q10" s="145"/>
    </row>
    <row r="11" spans="2:17" x14ac:dyDescent="0.2">
      <c r="B11" s="44" t="s">
        <v>243</v>
      </c>
      <c r="C11" s="29"/>
      <c r="D11" s="29"/>
      <c r="E11" s="29" t="s">
        <v>252</v>
      </c>
      <c r="F11" s="29"/>
      <c r="G11" s="9">
        <v>71</v>
      </c>
      <c r="H11" s="29"/>
      <c r="I11" s="29"/>
      <c r="J11" s="29"/>
      <c r="K11" s="36">
        <f>+G11/$G$8*100</f>
        <v>1.2136752136752136</v>
      </c>
      <c r="L11" s="29"/>
      <c r="M11" s="145"/>
      <c r="N11" s="112"/>
      <c r="O11" s="145"/>
      <c r="P11" s="112"/>
      <c r="Q11" s="145"/>
    </row>
    <row r="12" spans="2:17" x14ac:dyDescent="0.2">
      <c r="B12" s="44"/>
      <c r="C12" s="29"/>
      <c r="E12" s="29" t="s">
        <v>162</v>
      </c>
      <c r="F12" s="29"/>
      <c r="G12" s="9">
        <v>180</v>
      </c>
      <c r="H12" s="29"/>
      <c r="I12" s="29"/>
      <c r="J12" s="29"/>
      <c r="K12" s="36">
        <f t="shared" ref="K12:K23" si="0">+G12/$G$8*100</f>
        <v>3.0769230769230771</v>
      </c>
      <c r="L12" s="29"/>
      <c r="M12" s="145"/>
      <c r="N12" s="112"/>
      <c r="O12" s="145"/>
      <c r="P12" s="112"/>
      <c r="Q12" s="145"/>
    </row>
    <row r="13" spans="2:17" x14ac:dyDescent="0.2">
      <c r="B13" s="44"/>
      <c r="C13" s="29"/>
      <c r="D13" s="29"/>
      <c r="E13" s="37" t="s">
        <v>106</v>
      </c>
      <c r="F13" s="29"/>
      <c r="G13" s="9">
        <v>366</v>
      </c>
      <c r="H13" s="29"/>
      <c r="I13" s="29"/>
      <c r="J13" s="29"/>
      <c r="K13" s="36">
        <f t="shared" si="0"/>
        <v>6.2564102564102564</v>
      </c>
      <c r="L13" s="29"/>
      <c r="M13" s="145"/>
      <c r="N13" s="112"/>
      <c r="O13" s="145"/>
      <c r="P13" s="112"/>
      <c r="Q13" s="145"/>
    </row>
    <row r="14" spans="2:17" x14ac:dyDescent="0.2">
      <c r="B14" s="44"/>
      <c r="C14" s="29"/>
      <c r="D14" s="29"/>
      <c r="E14" s="29" t="s">
        <v>107</v>
      </c>
      <c r="F14" s="29"/>
      <c r="G14" s="9">
        <v>1519</v>
      </c>
      <c r="H14" s="29"/>
      <c r="I14" s="29"/>
      <c r="J14" s="29"/>
      <c r="K14" s="36">
        <f t="shared" si="0"/>
        <v>25.965811965811962</v>
      </c>
      <c r="L14" s="29"/>
      <c r="M14" s="145"/>
      <c r="N14" s="112"/>
      <c r="O14" s="145"/>
      <c r="P14" s="112"/>
      <c r="Q14" s="145"/>
    </row>
    <row r="15" spans="2:17" x14ac:dyDescent="0.2">
      <c r="B15" s="44"/>
      <c r="C15" s="29"/>
      <c r="D15" s="29"/>
      <c r="E15" s="29" t="s">
        <v>108</v>
      </c>
      <c r="F15" s="29"/>
      <c r="G15" s="9">
        <v>1387</v>
      </c>
      <c r="H15" s="29"/>
      <c r="I15" s="29"/>
      <c r="J15" s="29"/>
      <c r="K15" s="36">
        <f t="shared" si="0"/>
        <v>23.70940170940171</v>
      </c>
      <c r="L15" s="29"/>
      <c r="M15" s="145"/>
      <c r="N15" s="112"/>
      <c r="O15" s="145"/>
      <c r="P15" s="112"/>
      <c r="Q15" s="145"/>
    </row>
    <row r="16" spans="2:17" x14ac:dyDescent="0.2">
      <c r="B16" s="44"/>
      <c r="C16" s="29"/>
      <c r="D16" s="29"/>
      <c r="E16" s="29" t="s">
        <v>109</v>
      </c>
      <c r="F16" s="29"/>
      <c r="G16" s="9">
        <v>1129</v>
      </c>
      <c r="H16" s="29"/>
      <c r="I16" s="29"/>
      <c r="J16" s="29"/>
      <c r="K16" s="36">
        <f t="shared" si="0"/>
        <v>19.299145299145298</v>
      </c>
      <c r="L16" s="29"/>
      <c r="M16" s="145"/>
      <c r="N16" s="112"/>
      <c r="O16" s="145"/>
      <c r="P16" s="112"/>
      <c r="Q16" s="145"/>
    </row>
    <row r="17" spans="2:17" x14ac:dyDescent="0.2">
      <c r="B17" s="44"/>
      <c r="C17" s="29"/>
      <c r="D17" s="29"/>
      <c r="E17" s="29" t="s">
        <v>158</v>
      </c>
      <c r="F17" s="29"/>
      <c r="G17" s="9">
        <v>816</v>
      </c>
      <c r="H17" s="29"/>
      <c r="I17" s="29"/>
      <c r="J17" s="29"/>
      <c r="K17" s="36">
        <f t="shared" si="0"/>
        <v>13.948717948717949</v>
      </c>
      <c r="L17" s="29"/>
      <c r="M17" s="145"/>
      <c r="N17" s="112"/>
      <c r="O17" s="145"/>
      <c r="P17" s="112"/>
      <c r="Q17" s="145"/>
    </row>
    <row r="18" spans="2:17" x14ac:dyDescent="0.2">
      <c r="B18" s="44"/>
      <c r="C18" s="29"/>
      <c r="D18" s="29"/>
      <c r="E18" s="29" t="s">
        <v>159</v>
      </c>
      <c r="F18" s="29"/>
      <c r="G18" s="9">
        <v>382</v>
      </c>
      <c r="H18" s="29"/>
      <c r="I18" s="29"/>
      <c r="J18" s="29"/>
      <c r="K18" s="36">
        <f t="shared" si="0"/>
        <v>6.5299145299145298</v>
      </c>
      <c r="L18" s="29"/>
      <c r="M18" s="145"/>
      <c r="N18" s="112"/>
      <c r="O18" s="145"/>
      <c r="P18" s="112"/>
      <c r="Q18" s="145"/>
    </row>
    <row r="19" spans="2:17" x14ac:dyDescent="0.2">
      <c r="B19" s="44"/>
      <c r="C19" s="29"/>
      <c r="D19" s="29"/>
      <c r="E19" s="29"/>
      <c r="F19" s="29"/>
      <c r="G19" s="12"/>
      <c r="H19" s="29"/>
      <c r="I19" s="29"/>
      <c r="J19" s="29"/>
      <c r="K19" s="36"/>
      <c r="L19" s="29"/>
      <c r="M19" s="145"/>
      <c r="N19" s="112"/>
      <c r="O19" s="145"/>
      <c r="P19" s="112"/>
      <c r="Q19" s="145"/>
    </row>
    <row r="20" spans="2:17" x14ac:dyDescent="0.2">
      <c r="B20" s="44" t="s">
        <v>244</v>
      </c>
      <c r="C20" s="29"/>
      <c r="D20" s="29"/>
      <c r="E20" s="29"/>
      <c r="F20" s="29"/>
      <c r="G20" s="12"/>
      <c r="H20" s="29"/>
      <c r="I20" s="29"/>
      <c r="J20" s="29"/>
      <c r="K20" s="36"/>
      <c r="L20" s="29"/>
      <c r="M20" s="145"/>
      <c r="N20" s="112"/>
      <c r="O20" s="145"/>
      <c r="P20" s="112"/>
      <c r="Q20" s="145"/>
    </row>
    <row r="21" spans="2:17" ht="5.25" customHeight="1" x14ac:dyDescent="0.2">
      <c r="B21" s="29"/>
      <c r="C21" s="29"/>
      <c r="D21" s="29"/>
      <c r="E21" s="29"/>
      <c r="F21" s="29"/>
      <c r="G21" s="12"/>
      <c r="H21" s="29"/>
      <c r="I21" s="29"/>
      <c r="J21" s="29"/>
      <c r="K21" s="36"/>
      <c r="L21" s="29"/>
      <c r="M21" s="145"/>
      <c r="N21" s="112"/>
      <c r="O21" s="145"/>
      <c r="P21" s="112"/>
      <c r="Q21" s="145"/>
    </row>
    <row r="22" spans="2:17" x14ac:dyDescent="0.2">
      <c r="B22" s="29"/>
      <c r="C22" s="29"/>
      <c r="D22" s="29"/>
      <c r="E22" s="29" t="s">
        <v>160</v>
      </c>
      <c r="F22" s="29"/>
      <c r="G22" s="9">
        <v>5641</v>
      </c>
      <c r="H22" s="29"/>
      <c r="I22" s="29"/>
      <c r="J22" s="29"/>
      <c r="K22" s="36">
        <f t="shared" si="0"/>
        <v>96.427350427350419</v>
      </c>
      <c r="L22" s="29"/>
      <c r="M22" s="146"/>
      <c r="N22" s="112"/>
      <c r="O22" s="146"/>
      <c r="P22" s="112"/>
      <c r="Q22" s="146"/>
    </row>
    <row r="23" spans="2:17" x14ac:dyDescent="0.2">
      <c r="B23" s="29"/>
      <c r="C23" s="29"/>
      <c r="D23" s="29"/>
      <c r="E23" s="29" t="s">
        <v>58</v>
      </c>
      <c r="F23" s="29"/>
      <c r="G23" s="9">
        <v>209</v>
      </c>
      <c r="H23" s="29"/>
      <c r="I23" s="29"/>
      <c r="J23" s="29"/>
      <c r="K23" s="36">
        <f t="shared" si="0"/>
        <v>3.5726495726495728</v>
      </c>
      <c r="L23" s="29"/>
      <c r="M23" s="146"/>
      <c r="N23" s="112"/>
      <c r="O23" s="146"/>
      <c r="P23" s="112"/>
      <c r="Q23" s="146"/>
    </row>
    <row r="24" spans="2:17" x14ac:dyDescent="0.2">
      <c r="B24" s="29"/>
      <c r="C24" s="29"/>
      <c r="D24" s="29"/>
      <c r="E24" s="29"/>
      <c r="F24" s="29"/>
      <c r="G24" s="12"/>
      <c r="H24" s="29"/>
      <c r="I24" s="29"/>
      <c r="J24" s="29"/>
      <c r="K24" s="36"/>
      <c r="L24" s="29"/>
      <c r="M24" s="145"/>
      <c r="N24" s="112"/>
      <c r="O24" s="145"/>
      <c r="P24" s="112"/>
      <c r="Q24" s="145"/>
    </row>
    <row r="25" spans="2:17" x14ac:dyDescent="0.2">
      <c r="B25" s="44" t="s">
        <v>245</v>
      </c>
      <c r="C25" s="29"/>
      <c r="D25" s="29"/>
      <c r="E25" s="29"/>
      <c r="F25" s="29"/>
      <c r="G25" s="12"/>
      <c r="H25" s="29"/>
      <c r="I25" s="29"/>
      <c r="J25" s="29"/>
      <c r="K25" s="36"/>
      <c r="L25" s="29"/>
      <c r="M25" s="145"/>
      <c r="N25" s="112"/>
      <c r="O25" s="145"/>
      <c r="P25" s="112"/>
      <c r="Q25" s="145"/>
    </row>
    <row r="26" spans="2:17" ht="8.25" customHeight="1" x14ac:dyDescent="0.2">
      <c r="B26" s="29"/>
      <c r="C26" s="29"/>
      <c r="D26" s="29"/>
      <c r="E26" s="29"/>
      <c r="F26" s="29"/>
      <c r="G26" s="12"/>
      <c r="H26" s="29"/>
      <c r="I26" s="29"/>
      <c r="J26" s="29"/>
      <c r="K26" s="36"/>
      <c r="L26" s="29"/>
      <c r="M26" s="145"/>
      <c r="N26" s="112"/>
      <c r="O26" s="145"/>
      <c r="P26" s="112"/>
      <c r="Q26" s="145"/>
    </row>
    <row r="27" spans="2:17" x14ac:dyDescent="0.2">
      <c r="B27" s="29"/>
      <c r="C27" s="29"/>
      <c r="D27" s="29"/>
      <c r="E27" s="29" t="s">
        <v>285</v>
      </c>
      <c r="F27" s="29"/>
      <c r="G27" s="9">
        <v>3847</v>
      </c>
      <c r="H27" s="29"/>
      <c r="I27" s="29"/>
      <c r="J27" s="29"/>
      <c r="K27" s="36">
        <f>+G27/$G$8*100</f>
        <v>65.760683760683762</v>
      </c>
      <c r="L27" s="29"/>
      <c r="M27" s="146"/>
      <c r="N27" s="112"/>
      <c r="O27" s="146"/>
      <c r="P27" s="112"/>
      <c r="Q27" s="146"/>
    </row>
    <row r="28" spans="2:17" x14ac:dyDescent="0.2">
      <c r="B28" s="29"/>
      <c r="C28" s="29"/>
      <c r="D28" s="29"/>
      <c r="E28" s="248" t="s">
        <v>22</v>
      </c>
      <c r="F28" s="29"/>
      <c r="G28" s="9">
        <v>902</v>
      </c>
      <c r="H28" s="29"/>
      <c r="I28" s="29"/>
      <c r="J28" s="29"/>
      <c r="K28" s="36">
        <f>+G28/$G$8*100</f>
        <v>15.418803418803421</v>
      </c>
      <c r="L28" s="29"/>
      <c r="M28" s="146"/>
      <c r="N28" s="112"/>
      <c r="O28" s="146"/>
      <c r="P28" s="112"/>
      <c r="Q28" s="146"/>
    </row>
    <row r="29" spans="2:17" x14ac:dyDescent="0.2">
      <c r="B29" s="29"/>
      <c r="C29" s="29"/>
      <c r="D29" s="29"/>
      <c r="E29" s="29" t="s">
        <v>163</v>
      </c>
      <c r="F29" s="29"/>
      <c r="G29" s="9">
        <v>763</v>
      </c>
      <c r="H29" s="29"/>
      <c r="I29" s="29"/>
      <c r="J29" s="29"/>
      <c r="K29" s="36">
        <f>+G29/$G$8*100</f>
        <v>13.042735042735043</v>
      </c>
      <c r="L29" s="29"/>
      <c r="M29" s="146"/>
      <c r="N29" s="112"/>
      <c r="O29" s="146"/>
      <c r="P29" s="112"/>
      <c r="Q29" s="146"/>
    </row>
    <row r="30" spans="2:17" x14ac:dyDescent="0.2">
      <c r="B30" s="29"/>
      <c r="C30" s="29"/>
      <c r="D30" s="29"/>
      <c r="E30" s="29" t="s">
        <v>24</v>
      </c>
      <c r="F30" s="29"/>
      <c r="G30" s="9">
        <v>338</v>
      </c>
      <c r="H30" s="29"/>
      <c r="I30" s="29"/>
      <c r="J30" s="29"/>
      <c r="K30" s="36">
        <f>+G30/$G$8*100</f>
        <v>5.7777777777777777</v>
      </c>
      <c r="L30" s="29"/>
      <c r="M30" s="146"/>
      <c r="N30" s="112"/>
      <c r="O30" s="146"/>
      <c r="P30" s="112"/>
      <c r="Q30" s="146"/>
    </row>
    <row r="31" spans="2:17" x14ac:dyDescent="0.2">
      <c r="B31" s="104"/>
      <c r="C31" s="104"/>
      <c r="D31" s="104"/>
      <c r="E31" s="104"/>
      <c r="F31" s="104"/>
      <c r="G31" s="202"/>
      <c r="H31" s="104"/>
      <c r="I31" s="104"/>
      <c r="J31" s="104"/>
      <c r="K31" s="104"/>
      <c r="L31" s="104"/>
      <c r="M31" s="143"/>
      <c r="N31" s="107"/>
      <c r="O31" s="143"/>
      <c r="P31" s="107"/>
      <c r="Q31" s="143"/>
    </row>
    <row r="32" spans="2:17" ht="7.5" customHeight="1" x14ac:dyDescent="0.2">
      <c r="B32" s="100"/>
      <c r="C32" s="100"/>
      <c r="D32" s="100"/>
      <c r="E32" s="100"/>
      <c r="F32" s="100"/>
      <c r="G32" s="100"/>
      <c r="H32" s="107"/>
      <c r="I32" s="107"/>
      <c r="J32" s="107"/>
      <c r="K32" s="100"/>
      <c r="L32" s="107"/>
      <c r="M32" s="100"/>
      <c r="N32" s="107"/>
      <c r="O32" s="107"/>
      <c r="P32" s="107"/>
      <c r="Q32" s="107"/>
    </row>
    <row r="33" spans="2:17" x14ac:dyDescent="0.2">
      <c r="B33" s="29" t="s">
        <v>236</v>
      </c>
      <c r="C33" s="1"/>
      <c r="D33" s="1"/>
      <c r="E33" s="1"/>
      <c r="F33" s="1"/>
      <c r="G33" s="9"/>
      <c r="H33" s="1"/>
      <c r="I33" s="1"/>
      <c r="J33" s="1"/>
      <c r="K33" s="1"/>
      <c r="L33" s="1"/>
      <c r="M33" s="1"/>
      <c r="N33" s="4"/>
      <c r="O33" s="4"/>
      <c r="P33" s="4"/>
      <c r="Q33" s="4"/>
    </row>
    <row r="34" spans="2:17" x14ac:dyDescent="0.2">
      <c r="B34" s="18"/>
      <c r="C34" s="1"/>
      <c r="D34" s="1"/>
      <c r="E34" s="1"/>
      <c r="F34" s="1"/>
      <c r="G34" s="9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x14ac:dyDescent="0.2">
      <c r="B35" s="1"/>
      <c r="C35" s="1"/>
      <c r="D35" s="1"/>
      <c r="E35" s="1"/>
      <c r="F35" s="1"/>
      <c r="G35" s="9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5.75" x14ac:dyDescent="0.25">
      <c r="B36" s="194" t="s">
        <v>338</v>
      </c>
      <c r="C36" s="194" t="s">
        <v>2265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5.75" x14ac:dyDescent="0.25">
      <c r="B37" s="194" t="s">
        <v>2266</v>
      </c>
      <c r="C37" s="19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x14ac:dyDescent="0.2">
      <c r="B38" s="113"/>
      <c r="C38" s="114"/>
      <c r="D38" s="114"/>
      <c r="E38" s="114"/>
      <c r="F38" s="114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</row>
    <row r="39" spans="2:17" ht="9" customHeight="1" x14ac:dyDescent="0.2">
      <c r="B39" s="115"/>
      <c r="C39" s="116"/>
      <c r="D39" s="116"/>
      <c r="E39" s="116"/>
      <c r="F39" s="116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</row>
    <row r="40" spans="2:17" x14ac:dyDescent="0.2">
      <c r="B40" s="99"/>
      <c r="C40" s="42"/>
      <c r="D40" s="29"/>
      <c r="E40" s="29"/>
      <c r="F40" s="117"/>
      <c r="G40" s="783" t="s">
        <v>142</v>
      </c>
      <c r="H40" s="783"/>
      <c r="I40" s="783"/>
      <c r="J40" s="145"/>
      <c r="K40" s="783" t="s">
        <v>141</v>
      </c>
      <c r="L40" s="783"/>
      <c r="M40" s="783"/>
      <c r="N40" s="145"/>
      <c r="O40" s="783" t="s">
        <v>146</v>
      </c>
      <c r="P40" s="783"/>
      <c r="Q40" s="783"/>
    </row>
    <row r="41" spans="2:17" ht="5.25" customHeight="1" x14ac:dyDescent="0.2">
      <c r="B41" s="99"/>
      <c r="C41" s="42"/>
      <c r="D41" s="29"/>
      <c r="E41" s="29"/>
      <c r="F41" s="117"/>
      <c r="G41" s="119"/>
      <c r="H41" s="119"/>
      <c r="I41" s="119"/>
      <c r="J41" s="118"/>
      <c r="K41" s="119"/>
      <c r="L41" s="119"/>
      <c r="M41" s="119"/>
      <c r="N41" s="118"/>
      <c r="O41" s="119"/>
      <c r="P41" s="119"/>
      <c r="Q41" s="119"/>
    </row>
    <row r="42" spans="2:17" ht="7.5" customHeight="1" x14ac:dyDescent="0.2">
      <c r="B42" s="99"/>
      <c r="C42" s="42"/>
      <c r="D42" s="29"/>
      <c r="E42" s="29"/>
      <c r="F42" s="117"/>
      <c r="G42" s="117"/>
      <c r="H42" s="118"/>
      <c r="I42" s="118"/>
      <c r="J42" s="118"/>
      <c r="K42" s="12"/>
      <c r="L42" s="118"/>
      <c r="M42" s="117"/>
      <c r="N42" s="118"/>
      <c r="O42" s="117"/>
      <c r="P42" s="118"/>
      <c r="Q42" s="117"/>
    </row>
    <row r="43" spans="2:17" x14ac:dyDescent="0.2">
      <c r="B43" s="18"/>
      <c r="C43" s="42"/>
      <c r="D43" s="29"/>
      <c r="E43" s="117"/>
      <c r="F43" s="117"/>
      <c r="G43" s="26" t="s">
        <v>321</v>
      </c>
      <c r="H43" s="117"/>
      <c r="I43" s="197" t="s">
        <v>322</v>
      </c>
      <c r="J43" s="117"/>
      <c r="K43" s="26" t="s">
        <v>321</v>
      </c>
      <c r="L43" s="117"/>
      <c r="M43" s="197" t="s">
        <v>322</v>
      </c>
      <c r="N43" s="117"/>
      <c r="O43" s="26" t="s">
        <v>321</v>
      </c>
      <c r="P43" s="117"/>
      <c r="Q43" s="197" t="s">
        <v>322</v>
      </c>
    </row>
    <row r="44" spans="2:17" ht="7.5" customHeight="1" x14ac:dyDescent="0.2">
      <c r="B44" s="99"/>
      <c r="C44" s="42"/>
      <c r="D44" s="29"/>
      <c r="E44" s="29"/>
      <c r="F44" s="117"/>
      <c r="G44" s="119"/>
      <c r="H44" s="118"/>
      <c r="I44" s="195"/>
      <c r="J44" s="118"/>
      <c r="K44" s="119"/>
      <c r="L44" s="118"/>
      <c r="M44" s="195"/>
      <c r="N44" s="118"/>
      <c r="O44" s="119"/>
      <c r="P44" s="118"/>
      <c r="Q44" s="195"/>
    </row>
    <row r="45" spans="2:17" ht="7.5" customHeight="1" x14ac:dyDescent="0.2">
      <c r="B45" s="99"/>
      <c r="C45" s="42"/>
      <c r="D45" s="29"/>
      <c r="E45" s="29"/>
      <c r="F45" s="117"/>
      <c r="G45" s="117"/>
      <c r="H45" s="118"/>
      <c r="I45" s="196"/>
      <c r="J45" s="118"/>
      <c r="K45" s="12"/>
      <c r="L45" s="118"/>
      <c r="M45" s="197"/>
      <c r="N45" s="118"/>
      <c r="O45" s="117"/>
      <c r="P45" s="118"/>
      <c r="Q45" s="197"/>
    </row>
    <row r="46" spans="2:17" x14ac:dyDescent="0.2">
      <c r="B46" s="18"/>
      <c r="C46" s="42" t="s">
        <v>339</v>
      </c>
      <c r="D46" s="29"/>
      <c r="E46" s="117"/>
      <c r="F46" s="117"/>
      <c r="G46" s="42">
        <v>212</v>
      </c>
      <c r="H46" s="42"/>
      <c r="I46" s="44">
        <v>100</v>
      </c>
      <c r="J46" s="42"/>
      <c r="K46" s="27">
        <v>905</v>
      </c>
      <c r="L46" s="42"/>
      <c r="M46" s="249">
        <v>100</v>
      </c>
      <c r="N46" s="42"/>
      <c r="O46" s="27">
        <v>3982</v>
      </c>
      <c r="P46" s="29"/>
      <c r="Q46" s="249">
        <v>100</v>
      </c>
    </row>
    <row r="47" spans="2:17" ht="7.5" customHeight="1" x14ac:dyDescent="0.2">
      <c r="B47" s="18"/>
      <c r="C47" s="147"/>
      <c r="D47" s="32"/>
      <c r="E47" s="119"/>
      <c r="F47" s="117"/>
      <c r="G47" s="250"/>
      <c r="H47" s="29"/>
      <c r="I47" s="195"/>
      <c r="J47" s="29"/>
      <c r="K47" s="251"/>
      <c r="L47" s="29"/>
      <c r="M47" s="195"/>
      <c r="N47" s="29"/>
      <c r="O47" s="250"/>
      <c r="P47" s="29"/>
      <c r="Q47" s="195"/>
    </row>
    <row r="48" spans="2:17" ht="7.5" customHeight="1" x14ac:dyDescent="0.2">
      <c r="B48" s="99"/>
      <c r="C48" s="42"/>
      <c r="D48" s="29"/>
      <c r="E48" s="117"/>
      <c r="F48" s="117"/>
      <c r="G48" s="12"/>
      <c r="H48" s="29"/>
      <c r="I48" s="44"/>
      <c r="J48" s="29"/>
      <c r="K48" s="178"/>
      <c r="L48" s="29"/>
      <c r="M48" s="249"/>
      <c r="N48" s="29"/>
      <c r="O48" s="12"/>
      <c r="P48" s="29"/>
      <c r="Q48" s="249"/>
    </row>
    <row r="49" spans="2:19" x14ac:dyDescent="0.2">
      <c r="B49" s="18"/>
      <c r="C49" s="42" t="s">
        <v>104</v>
      </c>
      <c r="D49" s="29"/>
      <c r="E49" s="117"/>
      <c r="F49" s="117"/>
      <c r="G49" s="178"/>
      <c r="H49" s="178"/>
      <c r="I49" s="178"/>
      <c r="J49" s="178"/>
      <c r="K49" s="293"/>
      <c r="L49" s="178"/>
      <c r="M49" s="178"/>
      <c r="N49" s="178"/>
      <c r="O49" s="178"/>
      <c r="P49" s="252"/>
      <c r="Q49" s="178"/>
    </row>
    <row r="50" spans="2:19" ht="7.5" customHeight="1" x14ac:dyDescent="0.2">
      <c r="B50" s="99"/>
      <c r="C50" s="42"/>
      <c r="D50" s="29"/>
      <c r="E50" s="117"/>
      <c r="F50" s="117"/>
      <c r="G50" s="12"/>
      <c r="H50" s="29"/>
      <c r="I50" s="44"/>
      <c r="J50" s="29"/>
      <c r="K50" s="178"/>
      <c r="L50" s="29"/>
      <c r="M50" s="249"/>
      <c r="N50" s="29"/>
      <c r="O50" s="12"/>
      <c r="P50" s="29"/>
      <c r="Q50" s="294"/>
    </row>
    <row r="51" spans="2:19" ht="16.5" customHeight="1" x14ac:dyDescent="0.2">
      <c r="B51" s="18"/>
      <c r="C51" s="29"/>
      <c r="D51" s="29" t="s">
        <v>252</v>
      </c>
      <c r="E51" s="117"/>
      <c r="F51" s="117"/>
      <c r="G51" s="9">
        <v>4</v>
      </c>
      <c r="H51" s="178"/>
      <c r="I51" s="36">
        <f>+G51/$G$46*100</f>
        <v>1.8867924528301887</v>
      </c>
      <c r="J51" s="178"/>
      <c r="K51" s="9">
        <v>16</v>
      </c>
      <c r="L51" s="12"/>
      <c r="M51" s="224">
        <v>1.7679558011049725</v>
      </c>
      <c r="N51" s="12"/>
      <c r="O51" s="9">
        <v>32</v>
      </c>
      <c r="P51" s="178"/>
      <c r="Q51" s="36">
        <v>0.803616273229533</v>
      </c>
      <c r="S51" s="13"/>
    </row>
    <row r="52" spans="2:19" x14ac:dyDescent="0.2">
      <c r="B52" s="18"/>
      <c r="C52" s="29"/>
      <c r="D52" s="29" t="s">
        <v>162</v>
      </c>
      <c r="E52" s="117"/>
      <c r="F52" s="117"/>
      <c r="G52" s="9">
        <v>15</v>
      </c>
      <c r="H52" s="1"/>
      <c r="I52" s="36">
        <f t="shared" ref="I52:I58" si="1">+G52/$G$46*100</f>
        <v>7.0754716981132075</v>
      </c>
      <c r="J52" s="1"/>
      <c r="K52" s="9">
        <v>49</v>
      </c>
      <c r="L52" s="9"/>
      <c r="M52" s="224">
        <v>5.4143646408839778</v>
      </c>
      <c r="N52" s="12"/>
      <c r="O52" s="9">
        <v>92</v>
      </c>
      <c r="P52" s="1"/>
      <c r="Q52" s="36">
        <v>2.3103967855349072</v>
      </c>
      <c r="S52" s="13"/>
    </row>
    <row r="53" spans="2:19" x14ac:dyDescent="0.2">
      <c r="B53" s="18"/>
      <c r="C53" s="29"/>
      <c r="D53" s="29" t="s">
        <v>106</v>
      </c>
      <c r="E53" s="117"/>
      <c r="F53" s="117"/>
      <c r="G53" s="9">
        <v>16</v>
      </c>
      <c r="H53" s="178"/>
      <c r="I53" s="36">
        <f t="shared" si="1"/>
        <v>7.5471698113207548</v>
      </c>
      <c r="J53" s="178"/>
      <c r="K53" s="9">
        <v>79</v>
      </c>
      <c r="L53" s="12"/>
      <c r="M53" s="224">
        <v>8.7292817679558024</v>
      </c>
      <c r="N53" s="12"/>
      <c r="O53" s="9">
        <v>223</v>
      </c>
      <c r="P53" s="178"/>
      <c r="Q53" s="36">
        <v>5.6002009040683074</v>
      </c>
      <c r="S53" s="13"/>
    </row>
    <row r="54" spans="2:19" x14ac:dyDescent="0.2">
      <c r="B54" s="18"/>
      <c r="C54" s="29"/>
      <c r="D54" s="29" t="s">
        <v>107</v>
      </c>
      <c r="E54" s="117"/>
      <c r="F54" s="117"/>
      <c r="G54" s="9">
        <v>55</v>
      </c>
      <c r="H54" s="178"/>
      <c r="I54" s="36">
        <f t="shared" si="1"/>
        <v>25.943396226415093</v>
      </c>
      <c r="J54" s="178"/>
      <c r="K54" s="9">
        <v>247</v>
      </c>
      <c r="L54" s="12"/>
      <c r="M54" s="224">
        <v>27.292817679558013</v>
      </c>
      <c r="N54" s="12"/>
      <c r="O54" s="9">
        <v>1082</v>
      </c>
      <c r="P54" s="178"/>
      <c r="Q54" s="36">
        <v>27.17227523857358</v>
      </c>
      <c r="S54" s="13"/>
    </row>
    <row r="55" spans="2:19" x14ac:dyDescent="0.2">
      <c r="B55" s="18"/>
      <c r="C55" s="29"/>
      <c r="D55" s="29" t="s">
        <v>108</v>
      </c>
      <c r="E55" s="117"/>
      <c r="F55" s="117"/>
      <c r="G55" s="9">
        <v>55</v>
      </c>
      <c r="H55" s="29"/>
      <c r="I55" s="36">
        <f t="shared" si="1"/>
        <v>25.943396226415093</v>
      </c>
      <c r="J55" s="29"/>
      <c r="K55" s="9">
        <v>194</v>
      </c>
      <c r="L55" s="12"/>
      <c r="M55" s="224">
        <v>21.436464088397791</v>
      </c>
      <c r="N55" s="12"/>
      <c r="O55" s="9">
        <v>964</v>
      </c>
      <c r="P55" s="29"/>
      <c r="Q55" s="36">
        <v>24.208940231039676</v>
      </c>
      <c r="S55" s="13"/>
    </row>
    <row r="56" spans="2:19" x14ac:dyDescent="0.2">
      <c r="B56" s="18"/>
      <c r="C56" s="29"/>
      <c r="D56" s="29" t="s">
        <v>109</v>
      </c>
      <c r="E56" s="117"/>
      <c r="F56" s="117"/>
      <c r="G56" s="9">
        <v>25</v>
      </c>
      <c r="H56" s="178"/>
      <c r="I56" s="36">
        <f t="shared" si="1"/>
        <v>11.79245283018868</v>
      </c>
      <c r="J56" s="178"/>
      <c r="K56" s="9">
        <v>162</v>
      </c>
      <c r="L56" s="12"/>
      <c r="M56" s="224">
        <v>17.900552486187845</v>
      </c>
      <c r="N56" s="12"/>
      <c r="O56" s="9">
        <v>777</v>
      </c>
      <c r="P56" s="178"/>
      <c r="Q56" s="36">
        <v>19.512807634354594</v>
      </c>
      <c r="S56" s="13"/>
    </row>
    <row r="57" spans="2:19" x14ac:dyDescent="0.2">
      <c r="B57" s="18"/>
      <c r="C57" s="29"/>
      <c r="D57" s="29" t="s">
        <v>158</v>
      </c>
      <c r="E57" s="117"/>
      <c r="F57" s="117"/>
      <c r="G57" s="9">
        <v>27</v>
      </c>
      <c r="H57" s="29"/>
      <c r="I57" s="36">
        <f t="shared" si="1"/>
        <v>12.735849056603774</v>
      </c>
      <c r="J57" s="29"/>
      <c r="K57" s="9">
        <v>110</v>
      </c>
      <c r="L57" s="12"/>
      <c r="M57" s="224">
        <v>12.154696132596685</v>
      </c>
      <c r="N57" s="12"/>
      <c r="O57" s="9">
        <v>549</v>
      </c>
      <c r="P57" s="29"/>
      <c r="Q57" s="36">
        <v>13.787041687594174</v>
      </c>
      <c r="S57" s="13"/>
    </row>
    <row r="58" spans="2:19" x14ac:dyDescent="0.2">
      <c r="B58" s="18"/>
      <c r="C58" s="29"/>
      <c r="D58" s="29" t="s">
        <v>286</v>
      </c>
      <c r="E58" s="117"/>
      <c r="F58" s="117"/>
      <c r="G58" s="9">
        <v>15</v>
      </c>
      <c r="H58" s="29"/>
      <c r="I58" s="36">
        <f t="shared" si="1"/>
        <v>7.0754716981132075</v>
      </c>
      <c r="J58" s="29"/>
      <c r="K58" s="9">
        <v>48</v>
      </c>
      <c r="L58" s="12"/>
      <c r="M58" s="224">
        <v>5.3038674033149169</v>
      </c>
      <c r="N58" s="12"/>
      <c r="O58" s="9">
        <v>263</v>
      </c>
      <c r="P58" s="29"/>
      <c r="Q58" s="36">
        <v>6.6047212456052229</v>
      </c>
      <c r="S58" s="13"/>
    </row>
    <row r="59" spans="2:19" ht="7.5" customHeight="1" x14ac:dyDescent="0.2">
      <c r="B59" s="18"/>
      <c r="C59" s="32"/>
      <c r="D59" s="32"/>
      <c r="E59" s="119"/>
      <c r="F59" s="117"/>
      <c r="G59" s="32"/>
      <c r="H59" s="29"/>
      <c r="I59" s="253"/>
      <c r="J59" s="29"/>
      <c r="K59" s="32"/>
      <c r="L59" s="29"/>
      <c r="M59" s="253"/>
      <c r="N59" s="29"/>
      <c r="O59" s="32"/>
      <c r="P59" s="29"/>
      <c r="Q59" s="253"/>
    </row>
    <row r="60" spans="2:19" ht="8.25" customHeight="1" x14ac:dyDescent="0.2">
      <c r="B60" s="18"/>
      <c r="C60" s="112"/>
      <c r="D60" s="112"/>
      <c r="E60" s="118"/>
      <c r="F60" s="117"/>
      <c r="G60" s="112"/>
      <c r="H60" s="29"/>
      <c r="I60" s="36"/>
      <c r="J60" s="29"/>
      <c r="K60" s="112"/>
      <c r="L60" s="29"/>
      <c r="M60" s="36"/>
      <c r="N60" s="29"/>
      <c r="O60" s="112"/>
      <c r="P60" s="29"/>
      <c r="Q60" s="36"/>
    </row>
    <row r="61" spans="2:19" x14ac:dyDescent="0.2">
      <c r="B61" s="18"/>
      <c r="C61" s="42" t="s">
        <v>48</v>
      </c>
      <c r="D61" s="29"/>
      <c r="E61" s="117"/>
      <c r="F61" s="117"/>
      <c r="G61" s="254"/>
      <c r="H61" s="252"/>
      <c r="I61" s="36"/>
      <c r="J61" s="252"/>
      <c r="K61" s="254"/>
      <c r="L61" s="252"/>
      <c r="M61" s="36"/>
      <c r="N61" s="252"/>
      <c r="O61" s="254"/>
      <c r="P61" s="254"/>
      <c r="Q61" s="36"/>
    </row>
    <row r="62" spans="2:19" ht="7.5" customHeight="1" x14ac:dyDescent="0.2">
      <c r="B62" s="99"/>
      <c r="C62" s="42"/>
      <c r="D62" s="29"/>
      <c r="E62" s="117"/>
      <c r="F62" s="117"/>
      <c r="G62" s="12"/>
      <c r="H62" s="29"/>
      <c r="I62" s="36"/>
      <c r="J62" s="29"/>
      <c r="K62" s="178"/>
      <c r="L62" s="29"/>
      <c r="M62" s="36"/>
      <c r="N62" s="29"/>
      <c r="O62" s="12"/>
      <c r="P62" s="29"/>
      <c r="Q62" s="36"/>
    </row>
    <row r="63" spans="2:19" x14ac:dyDescent="0.2">
      <c r="B63" s="18"/>
      <c r="C63" s="29"/>
      <c r="D63" s="120" t="s">
        <v>250</v>
      </c>
      <c r="E63" s="120"/>
      <c r="F63" s="117"/>
      <c r="G63" s="1">
        <v>86</v>
      </c>
      <c r="H63" s="12"/>
      <c r="I63" s="36">
        <f>+G63/$G$46*100</f>
        <v>40.566037735849058</v>
      </c>
      <c r="J63" s="12"/>
      <c r="K63" s="1">
        <v>697</v>
      </c>
      <c r="L63" s="12"/>
      <c r="M63" s="36">
        <v>77.016574585635354</v>
      </c>
      <c r="N63" s="12"/>
      <c r="O63" s="9">
        <v>2700</v>
      </c>
      <c r="P63" s="12"/>
      <c r="Q63" s="36">
        <v>67.805123053741838</v>
      </c>
    </row>
    <row r="64" spans="2:19" x14ac:dyDescent="0.2">
      <c r="B64" s="18"/>
      <c r="C64" s="29"/>
      <c r="D64" s="37" t="s">
        <v>22</v>
      </c>
      <c r="E64" s="37"/>
      <c r="F64" s="117"/>
      <c r="G64" s="1">
        <v>12</v>
      </c>
      <c r="H64" s="12"/>
      <c r="I64" s="36">
        <f>+G64/$G$46*100</f>
        <v>5.6603773584905666</v>
      </c>
      <c r="J64" s="12"/>
      <c r="K64" s="1">
        <v>109</v>
      </c>
      <c r="L64" s="12"/>
      <c r="M64" s="36">
        <v>12.044198895027625</v>
      </c>
      <c r="N64" s="12"/>
      <c r="O64" s="9">
        <v>690</v>
      </c>
      <c r="P64" s="12"/>
      <c r="Q64" s="36">
        <v>17.327975891511805</v>
      </c>
    </row>
    <row r="65" spans="2:17" x14ac:dyDescent="0.2">
      <c r="B65" s="18"/>
      <c r="C65" s="29"/>
      <c r="D65" s="29" t="s">
        <v>163</v>
      </c>
      <c r="E65" s="29"/>
      <c r="F65" s="117"/>
      <c r="G65" s="1">
        <v>31</v>
      </c>
      <c r="H65" s="12"/>
      <c r="I65" s="36">
        <f>+G65/$G$46*100</f>
        <v>14.622641509433961</v>
      </c>
      <c r="J65" s="12"/>
      <c r="K65" s="1">
        <v>87</v>
      </c>
      <c r="L65" s="12"/>
      <c r="M65" s="36">
        <v>9.6132596685082863</v>
      </c>
      <c r="N65" s="12"/>
      <c r="O65" s="9">
        <v>491</v>
      </c>
      <c r="P65" s="12"/>
      <c r="Q65" s="36">
        <v>12.330487192365645</v>
      </c>
    </row>
    <row r="66" spans="2:17" x14ac:dyDescent="0.2">
      <c r="B66" s="18"/>
      <c r="C66" s="29"/>
      <c r="D66" s="29" t="s">
        <v>57</v>
      </c>
      <c r="E66" s="29"/>
      <c r="F66" s="117"/>
      <c r="G66" s="1">
        <v>83</v>
      </c>
      <c r="H66" s="12"/>
      <c r="I66" s="36">
        <f>+G66/$G$46*100</f>
        <v>39.150943396226417</v>
      </c>
      <c r="J66" s="12"/>
      <c r="K66" s="1">
        <v>12</v>
      </c>
      <c r="L66" s="12"/>
      <c r="M66" s="36">
        <v>1.3259668508287292</v>
      </c>
      <c r="N66" s="12"/>
      <c r="O66" s="9">
        <v>101</v>
      </c>
      <c r="P66" s="12"/>
      <c r="Q66" s="36">
        <v>2.5364138623807131</v>
      </c>
    </row>
    <row r="67" spans="2:17" x14ac:dyDescent="0.2">
      <c r="B67" s="18"/>
      <c r="C67" s="32"/>
      <c r="D67" s="32"/>
      <c r="E67" s="32"/>
      <c r="F67" s="117"/>
      <c r="G67" s="5"/>
      <c r="H67" s="12"/>
      <c r="I67" s="253"/>
      <c r="J67" s="12"/>
      <c r="K67" s="5"/>
      <c r="L67" s="12"/>
      <c r="M67" s="253"/>
      <c r="N67" s="12"/>
      <c r="O67" s="15"/>
      <c r="P67" s="12"/>
      <c r="Q67" s="253"/>
    </row>
    <row r="68" spans="2:17" x14ac:dyDescent="0.2">
      <c r="B68" s="18"/>
      <c r="C68" s="29"/>
      <c r="D68" s="29"/>
      <c r="E68" s="29"/>
      <c r="F68" s="117"/>
      <c r="G68" s="1"/>
      <c r="H68" s="12"/>
      <c r="I68" s="36"/>
      <c r="J68" s="12"/>
      <c r="K68" s="1"/>
      <c r="L68" s="12"/>
      <c r="M68" s="36"/>
      <c r="N68" s="12"/>
      <c r="O68" s="1"/>
      <c r="P68" s="12"/>
      <c r="Q68" s="36"/>
    </row>
    <row r="69" spans="2:17" x14ac:dyDescent="0.2">
      <c r="B69" s="18"/>
      <c r="C69" s="42" t="s">
        <v>482</v>
      </c>
      <c r="D69" s="29"/>
      <c r="E69" s="29"/>
      <c r="F69" s="117"/>
      <c r="G69" s="1"/>
      <c r="H69" s="12"/>
      <c r="I69" s="36"/>
      <c r="J69" s="12"/>
      <c r="K69" s="1"/>
      <c r="L69" s="12"/>
      <c r="M69" s="36"/>
      <c r="N69" s="12"/>
      <c r="O69" s="9"/>
      <c r="P69" s="12"/>
      <c r="Q69" s="36"/>
    </row>
    <row r="70" spans="2:17" x14ac:dyDescent="0.2">
      <c r="B70" s="18"/>
      <c r="C70" s="42"/>
      <c r="D70" s="29"/>
      <c r="E70" s="29"/>
      <c r="F70" s="117"/>
      <c r="G70" s="1"/>
      <c r="H70" s="12"/>
      <c r="I70" s="36"/>
      <c r="J70" s="12"/>
      <c r="K70" s="1"/>
      <c r="L70" s="12"/>
      <c r="M70" s="36"/>
      <c r="N70" s="12"/>
      <c r="O70" s="9"/>
      <c r="P70" s="12"/>
      <c r="Q70" s="36"/>
    </row>
    <row r="71" spans="2:17" x14ac:dyDescent="0.2">
      <c r="B71" s="18"/>
      <c r="C71" s="42"/>
      <c r="D71" s="33">
        <v>0</v>
      </c>
      <c r="E71" s="29"/>
      <c r="F71" s="117"/>
      <c r="G71" s="1">
        <v>160</v>
      </c>
      <c r="H71" s="12"/>
      <c r="I71" s="36">
        <v>75.471698113207552</v>
      </c>
      <c r="J71" s="12"/>
      <c r="K71" s="1">
        <v>774</v>
      </c>
      <c r="L71" s="12"/>
      <c r="M71" s="36">
        <v>85.524861878453038</v>
      </c>
      <c r="N71" s="12"/>
      <c r="O71" s="9">
        <v>3227</v>
      </c>
      <c r="P71" s="12"/>
      <c r="Q71" s="36">
        <v>81.039678553490717</v>
      </c>
    </row>
    <row r="72" spans="2:17" x14ac:dyDescent="0.2">
      <c r="B72" s="18"/>
      <c r="C72" s="29"/>
      <c r="D72" s="29" t="s">
        <v>34</v>
      </c>
      <c r="E72" s="29"/>
      <c r="F72" s="117"/>
      <c r="G72" s="1">
        <v>52</v>
      </c>
      <c r="H72" s="12"/>
      <c r="I72" s="36">
        <v>24.528301886792452</v>
      </c>
      <c r="J72" s="12"/>
      <c r="K72" s="1">
        <v>131</v>
      </c>
      <c r="L72" s="12"/>
      <c r="M72" s="36">
        <v>14.475138121546962</v>
      </c>
      <c r="N72" s="12"/>
      <c r="O72" s="9">
        <v>755</v>
      </c>
      <c r="P72" s="12"/>
      <c r="Q72" s="36">
        <v>18.960321446509294</v>
      </c>
    </row>
    <row r="73" spans="2:17" ht="9" customHeight="1" x14ac:dyDescent="0.2">
      <c r="B73" s="291"/>
      <c r="C73" s="32"/>
      <c r="D73" s="32"/>
      <c r="E73" s="32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</row>
    <row r="74" spans="2:17" ht="6" customHeight="1" x14ac:dyDescent="0.2">
      <c r="B74" s="18"/>
      <c r="C74" s="29"/>
      <c r="D74" s="29"/>
      <c r="E74" s="117"/>
      <c r="F74" s="117"/>
      <c r="G74" s="31"/>
      <c r="H74" s="34"/>
      <c r="I74" s="34"/>
      <c r="J74" s="34"/>
      <c r="K74" s="31"/>
      <c r="L74" s="34"/>
      <c r="M74" s="31"/>
      <c r="N74" s="34"/>
      <c r="O74" s="31"/>
      <c r="P74" s="34"/>
      <c r="Q74" s="31"/>
    </row>
    <row r="75" spans="2:17" x14ac:dyDescent="0.2">
      <c r="B75" s="29" t="s">
        <v>246</v>
      </c>
      <c r="C75" s="29"/>
      <c r="D75" s="29"/>
      <c r="E75" s="117"/>
      <c r="F75" s="117"/>
      <c r="G75" s="31"/>
      <c r="H75" s="34"/>
      <c r="I75" s="34"/>
      <c r="J75" s="34"/>
      <c r="K75" s="31"/>
      <c r="L75" s="31"/>
      <c r="M75" s="31"/>
      <c r="N75" s="31"/>
      <c r="O75" s="26"/>
      <c r="P75" s="34"/>
      <c r="Q75" s="31"/>
    </row>
    <row r="76" spans="2:17" x14ac:dyDescent="0.2">
      <c r="G76" s="64"/>
      <c r="K76" s="64"/>
      <c r="O76" s="64"/>
    </row>
  </sheetData>
  <mergeCells count="3">
    <mergeCell ref="G40:I40"/>
    <mergeCell ref="K40:M40"/>
    <mergeCell ref="O40:Q40"/>
  </mergeCells>
  <phoneticPr fontId="38" type="noConversion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&amp;R53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3"/>
  <sheetViews>
    <sheetView topLeftCell="A18" workbookViewId="0">
      <selection activeCell="E47" sqref="E47"/>
    </sheetView>
  </sheetViews>
  <sheetFormatPr defaultRowHeight="12.75" x14ac:dyDescent="0.2"/>
  <cols>
    <col min="8" max="8" width="14.28515625" customWidth="1"/>
    <col min="9" max="9" width="14.7109375" bestFit="1" customWidth="1"/>
  </cols>
  <sheetData>
    <row r="1" spans="1:9" ht="15.75" x14ac:dyDescent="0.25">
      <c r="A1" s="302" t="s">
        <v>2023</v>
      </c>
      <c r="B1" s="303"/>
      <c r="C1" s="303"/>
      <c r="D1" s="303"/>
      <c r="E1" s="303"/>
      <c r="F1" s="303"/>
      <c r="G1" s="303"/>
      <c r="H1" s="303"/>
    </row>
    <row r="2" spans="1:9" ht="15.75" x14ac:dyDescent="0.25">
      <c r="A2" s="302"/>
      <c r="B2" s="303"/>
      <c r="C2" s="303"/>
      <c r="D2" s="303"/>
      <c r="E2" s="303"/>
      <c r="F2" s="303"/>
      <c r="G2" s="303"/>
      <c r="H2" s="303"/>
    </row>
    <row r="3" spans="1:9" s="134" customFormat="1" ht="14.25" x14ac:dyDescent="0.2">
      <c r="A3" s="440" t="s">
        <v>2261</v>
      </c>
      <c r="B3" s="440"/>
      <c r="C3" s="440"/>
      <c r="D3" s="440"/>
      <c r="E3" s="440"/>
      <c r="F3" s="440"/>
      <c r="G3" s="440"/>
      <c r="H3" s="440"/>
    </row>
    <row r="4" spans="1:9" s="134" customFormat="1" ht="14.25" x14ac:dyDescent="0.2">
      <c r="A4" s="445"/>
      <c r="B4" s="445"/>
      <c r="C4" s="445"/>
      <c r="D4" s="445"/>
      <c r="E4" s="445"/>
      <c r="F4" s="445"/>
      <c r="G4" s="445"/>
      <c r="H4" s="445"/>
    </row>
    <row r="5" spans="1:9" s="134" customFormat="1" ht="14.25" x14ac:dyDescent="0.2">
      <c r="A5" s="440"/>
      <c r="B5" s="440"/>
      <c r="C5" s="440"/>
      <c r="D5" s="440"/>
      <c r="E5" s="440"/>
      <c r="F5" s="440"/>
      <c r="G5" s="440"/>
      <c r="H5" s="440"/>
    </row>
    <row r="6" spans="1:9" s="134" customFormat="1" ht="16.5" x14ac:dyDescent="0.2">
      <c r="A6" s="440"/>
      <c r="B6" s="440"/>
      <c r="C6" s="440"/>
      <c r="D6" s="440"/>
      <c r="E6" s="440"/>
      <c r="F6" s="529" t="s">
        <v>256</v>
      </c>
      <c r="G6" s="440"/>
      <c r="H6" s="696" t="s">
        <v>2416</v>
      </c>
    </row>
    <row r="7" spans="1:9" s="134" customFormat="1" ht="14.25" x14ac:dyDescent="0.2">
      <c r="A7" s="440"/>
      <c r="B7" s="440"/>
      <c r="C7" s="440"/>
      <c r="D7" s="440"/>
      <c r="E7" s="440"/>
      <c r="F7" s="697"/>
      <c r="G7" s="440"/>
      <c r="H7" s="697"/>
    </row>
    <row r="8" spans="1:9" s="134" customFormat="1" ht="14.25" x14ac:dyDescent="0.2">
      <c r="A8" s="440"/>
      <c r="B8" s="440"/>
      <c r="C8" s="440"/>
      <c r="D8" s="440"/>
      <c r="E8" s="440"/>
      <c r="F8" s="698"/>
      <c r="G8" s="440"/>
      <c r="H8" s="698"/>
    </row>
    <row r="9" spans="1:9" s="134" customFormat="1" ht="14.25" x14ac:dyDescent="0.2">
      <c r="A9" s="440" t="s">
        <v>483</v>
      </c>
      <c r="B9" s="440"/>
      <c r="C9" s="440"/>
      <c r="D9" s="440"/>
      <c r="E9" s="440"/>
      <c r="F9" s="696">
        <v>3982</v>
      </c>
      <c r="G9" s="440"/>
      <c r="H9" s="699">
        <v>1</v>
      </c>
    </row>
    <row r="10" spans="1:9" s="134" customFormat="1" ht="14.25" x14ac:dyDescent="0.2">
      <c r="A10" s="445"/>
      <c r="B10" s="445"/>
      <c r="C10" s="440"/>
      <c r="D10" s="440"/>
      <c r="E10" s="440"/>
      <c r="F10" s="445"/>
      <c r="G10" s="452"/>
      <c r="H10" s="445"/>
    </row>
    <row r="11" spans="1:9" s="134" customFormat="1" ht="14.25" x14ac:dyDescent="0.2">
      <c r="A11" s="440"/>
      <c r="B11" s="440"/>
      <c r="C11" s="440"/>
      <c r="D11" s="440"/>
      <c r="E11" s="440"/>
      <c r="F11" s="440"/>
      <c r="G11" s="440"/>
      <c r="H11" s="440"/>
    </row>
    <row r="12" spans="1:9" s="134" customFormat="1" ht="14.25" x14ac:dyDescent="0.2">
      <c r="A12" s="440" t="s">
        <v>484</v>
      </c>
      <c r="B12" s="440"/>
      <c r="C12" s="440"/>
      <c r="D12" s="440"/>
      <c r="E12" s="696"/>
      <c r="F12" s="696">
        <v>83</v>
      </c>
      <c r="G12" s="440"/>
      <c r="H12" s="700">
        <v>2.6834788231490463</v>
      </c>
      <c r="I12" s="701"/>
    </row>
    <row r="13" spans="1:9" s="134" customFormat="1" ht="14.25" x14ac:dyDescent="0.2">
      <c r="A13" s="440" t="s">
        <v>485</v>
      </c>
      <c r="B13" s="440"/>
      <c r="C13" s="440"/>
      <c r="D13" s="440"/>
      <c r="E13" s="696"/>
      <c r="F13" s="696">
        <v>1275</v>
      </c>
      <c r="G13" s="440"/>
      <c r="H13" s="700">
        <v>41.222114451988361</v>
      </c>
      <c r="I13" s="701"/>
    </row>
    <row r="14" spans="1:9" s="134" customFormat="1" ht="14.25" x14ac:dyDescent="0.2">
      <c r="A14" s="440" t="s">
        <v>486</v>
      </c>
      <c r="B14" s="440"/>
      <c r="C14" s="440"/>
      <c r="D14" s="440"/>
      <c r="E14" s="696"/>
      <c r="F14" s="696">
        <v>138</v>
      </c>
      <c r="G14" s="440"/>
      <c r="H14" s="700">
        <v>4.4616876818622693</v>
      </c>
      <c r="I14" s="701"/>
    </row>
    <row r="15" spans="1:9" s="134" customFormat="1" ht="14.25" x14ac:dyDescent="0.2">
      <c r="A15" s="440" t="s">
        <v>487</v>
      </c>
      <c r="B15" s="440"/>
      <c r="C15" s="440"/>
      <c r="D15" s="440"/>
      <c r="E15" s="696"/>
      <c r="F15" s="696">
        <v>74</v>
      </c>
      <c r="G15" s="440"/>
      <c r="H15" s="700">
        <v>2.3924991917232461</v>
      </c>
      <c r="I15" s="701"/>
    </row>
    <row r="16" spans="1:9" s="134" customFormat="1" ht="14.25" x14ac:dyDescent="0.2">
      <c r="A16" s="440" t="s">
        <v>488</v>
      </c>
      <c r="B16" s="440"/>
      <c r="C16" s="440"/>
      <c r="D16" s="440"/>
      <c r="E16" s="696"/>
      <c r="F16" s="696">
        <v>120</v>
      </c>
      <c r="G16" s="440"/>
      <c r="H16" s="700">
        <v>3.8797284190106698</v>
      </c>
      <c r="I16" s="701"/>
    </row>
    <row r="17" spans="1:9" s="134" customFormat="1" ht="14.25" x14ac:dyDescent="0.2">
      <c r="A17" s="440" t="s">
        <v>489</v>
      </c>
      <c r="B17" s="440"/>
      <c r="C17" s="440"/>
      <c r="D17" s="440"/>
      <c r="E17" s="696"/>
      <c r="F17" s="696">
        <v>106</v>
      </c>
      <c r="G17" s="440"/>
      <c r="H17" s="700">
        <v>3.4270934367927581</v>
      </c>
      <c r="I17" s="701"/>
    </row>
    <row r="18" spans="1:9" s="134" customFormat="1" ht="14.25" x14ac:dyDescent="0.2">
      <c r="A18" s="440" t="s">
        <v>490</v>
      </c>
      <c r="B18" s="440"/>
      <c r="C18" s="440"/>
      <c r="D18" s="440"/>
      <c r="E18" s="696"/>
      <c r="F18" s="696">
        <v>31</v>
      </c>
      <c r="G18" s="440"/>
      <c r="H18" s="700">
        <v>1.0022631749110895</v>
      </c>
      <c r="I18" s="701"/>
    </row>
    <row r="19" spans="1:9" s="134" customFormat="1" ht="14.25" x14ac:dyDescent="0.2">
      <c r="A19" s="440" t="s">
        <v>491</v>
      </c>
      <c r="B19" s="440"/>
      <c r="C19" s="440"/>
      <c r="D19" s="440"/>
      <c r="E19" s="696"/>
      <c r="F19" s="696">
        <v>86</v>
      </c>
      <c r="G19" s="440"/>
      <c r="H19" s="700">
        <v>2.7804720336243127</v>
      </c>
      <c r="I19" s="701"/>
    </row>
    <row r="20" spans="1:9" s="134" customFormat="1" ht="14.25" x14ac:dyDescent="0.2">
      <c r="A20" s="440" t="s">
        <v>492</v>
      </c>
      <c r="B20" s="440"/>
      <c r="C20" s="440"/>
      <c r="D20" s="440"/>
      <c r="E20" s="696"/>
      <c r="F20" s="696">
        <v>23</v>
      </c>
      <c r="G20" s="440"/>
      <c r="H20" s="700">
        <v>0.74361461364371162</v>
      </c>
      <c r="I20" s="701"/>
    </row>
    <row r="21" spans="1:9" s="134" customFormat="1" ht="14.25" x14ac:dyDescent="0.2">
      <c r="A21" s="440" t="s">
        <v>493</v>
      </c>
      <c r="B21" s="440"/>
      <c r="C21" s="440"/>
      <c r="D21" s="440"/>
      <c r="E21" s="696"/>
      <c r="F21" s="696">
        <v>88</v>
      </c>
      <c r="G21" s="440"/>
      <c r="H21" s="700">
        <v>2.8451341739411573</v>
      </c>
      <c r="I21" s="701"/>
    </row>
    <row r="22" spans="1:9" s="134" customFormat="1" ht="14.25" x14ac:dyDescent="0.2">
      <c r="A22" s="440" t="s">
        <v>494</v>
      </c>
      <c r="B22" s="440"/>
      <c r="C22" s="440"/>
      <c r="D22" s="440"/>
      <c r="E22" s="696"/>
      <c r="F22" s="696">
        <v>36</v>
      </c>
      <c r="G22" s="440"/>
      <c r="H22" s="700">
        <v>1.1639185257032008</v>
      </c>
      <c r="I22" s="701"/>
    </row>
    <row r="23" spans="1:9" s="134" customFormat="1" ht="14.25" x14ac:dyDescent="0.2">
      <c r="A23" s="440" t="s">
        <v>495</v>
      </c>
      <c r="B23" s="440"/>
      <c r="C23" s="440"/>
      <c r="D23" s="440"/>
      <c r="E23" s="696"/>
      <c r="F23" s="696">
        <v>33</v>
      </c>
      <c r="G23" s="440"/>
      <c r="H23" s="700">
        <v>1.0669253152279341</v>
      </c>
      <c r="I23" s="701"/>
    </row>
    <row r="24" spans="1:9" s="134" customFormat="1" ht="14.25" x14ac:dyDescent="0.2">
      <c r="A24" s="440" t="s">
        <v>496</v>
      </c>
      <c r="B24" s="440"/>
      <c r="C24" s="440"/>
      <c r="D24" s="440"/>
      <c r="E24" s="696"/>
      <c r="F24" s="696">
        <v>64</v>
      </c>
      <c r="G24" s="440"/>
      <c r="H24" s="700">
        <v>2.0691884901390236</v>
      </c>
      <c r="I24" s="701"/>
    </row>
    <row r="25" spans="1:9" s="134" customFormat="1" ht="14.25" x14ac:dyDescent="0.2">
      <c r="A25" s="440" t="s">
        <v>497</v>
      </c>
      <c r="B25" s="440"/>
      <c r="C25" s="440"/>
      <c r="D25" s="440"/>
      <c r="E25" s="696"/>
      <c r="F25" s="696">
        <v>320</v>
      </c>
      <c r="G25" s="440"/>
      <c r="H25" s="700">
        <v>10.345942450695118</v>
      </c>
      <c r="I25" s="701"/>
    </row>
    <row r="26" spans="1:9" s="134" customFormat="1" ht="14.25" x14ac:dyDescent="0.2">
      <c r="A26" s="440" t="s">
        <v>498</v>
      </c>
      <c r="B26" s="440"/>
      <c r="C26" s="440"/>
      <c r="D26" s="440"/>
      <c r="E26" s="696"/>
      <c r="F26" s="696">
        <v>37</v>
      </c>
      <c r="G26" s="440"/>
      <c r="H26" s="700">
        <v>1.196249595861623</v>
      </c>
      <c r="I26" s="701"/>
    </row>
    <row r="27" spans="1:9" s="134" customFormat="1" ht="14.25" x14ac:dyDescent="0.2">
      <c r="A27" s="440" t="s">
        <v>499</v>
      </c>
      <c r="B27" s="440"/>
      <c r="C27" s="440"/>
      <c r="D27" s="440"/>
      <c r="E27" s="696"/>
      <c r="F27" s="696">
        <v>30</v>
      </c>
      <c r="G27" s="440"/>
      <c r="H27" s="700">
        <v>0.96993210475266745</v>
      </c>
      <c r="I27" s="701"/>
    </row>
    <row r="28" spans="1:9" s="134" customFormat="1" ht="14.25" x14ac:dyDescent="0.2">
      <c r="A28" s="440" t="s">
        <v>500</v>
      </c>
      <c r="B28" s="440"/>
      <c r="C28" s="440"/>
      <c r="D28" s="440"/>
      <c r="E28" s="696"/>
      <c r="F28" s="696">
        <v>21</v>
      </c>
      <c r="G28" s="440"/>
      <c r="H28" s="700">
        <v>0.67895247332686715</v>
      </c>
      <c r="I28" s="701"/>
    </row>
    <row r="29" spans="1:9" s="134" customFormat="1" ht="14.25" x14ac:dyDescent="0.2">
      <c r="A29" s="440" t="s">
        <v>501</v>
      </c>
      <c r="B29" s="440"/>
      <c r="C29" s="440"/>
      <c r="D29" s="440"/>
      <c r="E29" s="696"/>
      <c r="F29" s="696">
        <v>88</v>
      </c>
      <c r="G29" s="440"/>
      <c r="H29" s="700">
        <v>2.8451341739411573</v>
      </c>
      <c r="I29" s="701"/>
    </row>
    <row r="30" spans="1:9" s="134" customFormat="1" ht="14.25" x14ac:dyDescent="0.2">
      <c r="A30" s="440" t="s">
        <v>502</v>
      </c>
      <c r="B30" s="440"/>
      <c r="C30" s="440"/>
      <c r="D30" s="440"/>
      <c r="E30" s="696"/>
      <c r="F30" s="696">
        <v>45</v>
      </c>
      <c r="G30" s="440"/>
      <c r="H30" s="700">
        <v>1.4548981571290009</v>
      </c>
      <c r="I30" s="701"/>
    </row>
    <row r="31" spans="1:9" s="134" customFormat="1" ht="14.25" x14ac:dyDescent="0.2">
      <c r="A31" s="440" t="s">
        <v>503</v>
      </c>
      <c r="B31" s="440"/>
      <c r="C31" s="440"/>
      <c r="D31" s="440"/>
      <c r="E31" s="696"/>
      <c r="F31" s="696">
        <v>58</v>
      </c>
      <c r="G31" s="440"/>
      <c r="H31" s="700">
        <v>1.8752020691884901</v>
      </c>
      <c r="I31" s="701"/>
    </row>
    <row r="32" spans="1:9" s="134" customFormat="1" ht="14.25" x14ac:dyDescent="0.2">
      <c r="A32" s="440" t="s">
        <v>504</v>
      </c>
      <c r="B32" s="440"/>
      <c r="C32" s="440"/>
      <c r="D32" s="440"/>
      <c r="E32" s="696"/>
      <c r="F32" s="696">
        <v>28</v>
      </c>
      <c r="G32" s="440"/>
      <c r="H32" s="700">
        <v>0.90526996443582286</v>
      </c>
      <c r="I32" s="701"/>
    </row>
    <row r="33" spans="1:9" s="134" customFormat="1" ht="14.25" x14ac:dyDescent="0.2">
      <c r="A33" s="440" t="s">
        <v>505</v>
      </c>
      <c r="B33" s="440"/>
      <c r="C33" s="440"/>
      <c r="D33" s="440"/>
      <c r="E33" s="696"/>
      <c r="F33" s="696">
        <v>38</v>
      </c>
      <c r="G33" s="440"/>
      <c r="H33" s="700">
        <v>1.2285806660200453</v>
      </c>
      <c r="I33" s="701"/>
    </row>
    <row r="34" spans="1:9" s="134" customFormat="1" ht="14.25" x14ac:dyDescent="0.2">
      <c r="A34" s="440" t="s">
        <v>506</v>
      </c>
      <c r="B34" s="440"/>
      <c r="C34" s="440"/>
      <c r="D34" s="440"/>
      <c r="E34" s="696"/>
      <c r="F34" s="696">
        <v>101</v>
      </c>
      <c r="G34" s="440"/>
      <c r="H34" s="700">
        <v>3.2654380860006467</v>
      </c>
      <c r="I34" s="701"/>
    </row>
    <row r="35" spans="1:9" s="134" customFormat="1" ht="14.25" x14ac:dyDescent="0.2">
      <c r="A35" s="440" t="s">
        <v>507</v>
      </c>
      <c r="B35" s="440"/>
      <c r="C35" s="440"/>
      <c r="D35" s="440"/>
      <c r="E35" s="696"/>
      <c r="F35" s="696">
        <v>45</v>
      </c>
      <c r="G35" s="440"/>
      <c r="H35" s="700">
        <v>1.4548981571290009</v>
      </c>
      <c r="I35" s="701"/>
    </row>
    <row r="36" spans="1:9" s="134" customFormat="1" ht="14.25" x14ac:dyDescent="0.2">
      <c r="A36" s="440" t="s">
        <v>508</v>
      </c>
      <c r="B36" s="440"/>
      <c r="C36" s="440"/>
      <c r="D36" s="440"/>
      <c r="E36" s="696"/>
      <c r="F36" s="696">
        <v>47</v>
      </c>
      <c r="G36" s="440"/>
      <c r="H36" s="700">
        <v>1.5195602974458453</v>
      </c>
      <c r="I36" s="701"/>
    </row>
    <row r="37" spans="1:9" s="134" customFormat="1" ht="14.25" x14ac:dyDescent="0.2">
      <c r="A37" s="440" t="s">
        <v>509</v>
      </c>
      <c r="B37" s="440"/>
      <c r="C37" s="440"/>
      <c r="D37" s="440"/>
      <c r="E37" s="696"/>
      <c r="F37" s="696">
        <v>78</v>
      </c>
      <c r="G37" s="440"/>
      <c r="H37" s="700">
        <v>2.5218234723569348</v>
      </c>
      <c r="I37" s="701"/>
    </row>
    <row r="38" spans="1:9" s="134" customFormat="1" ht="14.25" x14ac:dyDescent="0.2">
      <c r="A38" s="440"/>
      <c r="B38" s="440"/>
      <c r="C38" s="440"/>
      <c r="D38" s="440"/>
      <c r="E38" s="696"/>
      <c r="F38" s="696"/>
      <c r="G38" s="440"/>
      <c r="H38" s="440"/>
    </row>
    <row r="39" spans="1:9" s="134" customFormat="1" ht="14.25" x14ac:dyDescent="0.2">
      <c r="A39" s="440" t="s">
        <v>510</v>
      </c>
      <c r="B39" s="440"/>
      <c r="C39" s="452"/>
      <c r="D39" s="452"/>
      <c r="E39" s="696"/>
      <c r="F39" s="696">
        <v>889</v>
      </c>
      <c r="G39" s="452"/>
      <c r="H39" s="702"/>
    </row>
    <row r="40" spans="1:9" s="134" customFormat="1" ht="14.25" x14ac:dyDescent="0.2">
      <c r="A40" s="445"/>
      <c r="B40" s="445"/>
      <c r="C40" s="445"/>
      <c r="D40" s="445"/>
      <c r="E40" s="445"/>
      <c r="F40" s="445"/>
      <c r="G40" s="445"/>
      <c r="H40" s="445"/>
    </row>
    <row r="41" spans="1:9" s="134" customFormat="1" ht="14.25" x14ac:dyDescent="0.2">
      <c r="A41" s="440"/>
      <c r="B41" s="440"/>
      <c r="C41" s="440"/>
      <c r="D41" s="440"/>
      <c r="E41" s="440"/>
      <c r="F41" s="440"/>
      <c r="G41" s="440"/>
      <c r="H41" s="440"/>
    </row>
    <row r="42" spans="1:9" s="30" customFormat="1" ht="14.25" x14ac:dyDescent="0.2">
      <c r="A42" s="517" t="s">
        <v>2278</v>
      </c>
      <c r="B42" s="393"/>
      <c r="C42" s="393"/>
      <c r="D42" s="393"/>
      <c r="E42" s="393"/>
      <c r="F42" s="393"/>
      <c r="G42" s="393"/>
      <c r="H42" s="393"/>
    </row>
    <row r="43" spans="1:9" s="30" customFormat="1" x14ac:dyDescent="0.2">
      <c r="A43" s="29" t="s">
        <v>2287</v>
      </c>
    </row>
  </sheetData>
  <phoneticPr fontId="3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&amp;R54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workbookViewId="0">
      <selection activeCell="H35" sqref="H35"/>
    </sheetView>
  </sheetViews>
  <sheetFormatPr defaultRowHeight="12.75" x14ac:dyDescent="0.2"/>
  <cols>
    <col min="1" max="1" width="3.28515625" customWidth="1"/>
    <col min="2" max="2" width="41.140625" customWidth="1"/>
    <col min="3" max="3" width="6.42578125" customWidth="1"/>
    <col min="5" max="5" width="1.140625" customWidth="1"/>
    <col min="6" max="6" width="8" style="242" customWidth="1"/>
    <col min="7" max="7" width="2.140625" customWidth="1"/>
    <col min="8" max="8" width="10.85546875" customWidth="1"/>
    <col min="9" max="9" width="1.85546875" customWidth="1"/>
    <col min="10" max="10" width="8" style="242" customWidth="1"/>
    <col min="11" max="11" width="2.140625" customWidth="1"/>
    <col min="12" max="12" width="10.85546875" customWidth="1"/>
    <col min="13" max="13" width="2.140625" customWidth="1"/>
    <col min="14" max="14" width="8" style="242" customWidth="1"/>
    <col min="15" max="20" width="9.140625" style="278"/>
  </cols>
  <sheetData>
    <row r="1" spans="1:20" ht="15.75" x14ac:dyDescent="0.25">
      <c r="A1" s="302" t="s">
        <v>2027</v>
      </c>
      <c r="B1" s="302"/>
      <c r="C1" s="302"/>
      <c r="D1" s="302"/>
      <c r="E1" s="302"/>
      <c r="F1" s="302"/>
      <c r="G1" s="302"/>
      <c r="H1" s="302"/>
      <c r="I1" s="440"/>
      <c r="J1" s="441"/>
      <c r="K1" s="440"/>
      <c r="L1" s="440"/>
      <c r="M1" s="440"/>
      <c r="N1" s="441"/>
      <c r="O1" s="232"/>
      <c r="P1" s="232"/>
      <c r="Q1" s="232"/>
      <c r="R1" s="232"/>
      <c r="S1" s="232"/>
      <c r="T1" s="232"/>
    </row>
    <row r="2" spans="1:20" ht="15.75" x14ac:dyDescent="0.25">
      <c r="A2" s="302" t="s">
        <v>2028</v>
      </c>
      <c r="B2" s="302"/>
      <c r="C2" s="302"/>
      <c r="D2" s="302"/>
      <c r="E2" s="302"/>
      <c r="F2" s="302"/>
      <c r="G2" s="302"/>
      <c r="H2" s="302"/>
      <c r="I2" s="440"/>
      <c r="J2" s="441"/>
      <c r="K2" s="440"/>
      <c r="L2" s="440"/>
      <c r="M2" s="440"/>
      <c r="N2" s="441"/>
      <c r="O2" s="232"/>
      <c r="P2" s="232"/>
      <c r="Q2" s="232"/>
      <c r="R2" s="232"/>
      <c r="S2" s="232"/>
      <c r="T2" s="232"/>
    </row>
    <row r="3" spans="1:20" ht="15.75" customHeight="1" x14ac:dyDescent="0.25">
      <c r="A3" s="302" t="s">
        <v>470</v>
      </c>
      <c r="B3" s="302"/>
      <c r="C3" s="302"/>
      <c r="D3" s="302"/>
      <c r="E3" s="302"/>
      <c r="F3" s="302"/>
      <c r="G3" s="302"/>
      <c r="H3" s="302"/>
      <c r="I3" s="440"/>
      <c r="J3" s="441"/>
      <c r="K3" s="440"/>
      <c r="L3" s="440"/>
      <c r="M3" s="440"/>
      <c r="N3" s="441"/>
      <c r="O3" s="232"/>
      <c r="P3" s="232"/>
      <c r="Q3" s="232"/>
      <c r="R3" s="232"/>
      <c r="S3" s="232"/>
      <c r="T3" s="232"/>
    </row>
    <row r="4" spans="1:20" s="134" customFormat="1" ht="27" customHeight="1" x14ac:dyDescent="0.2">
      <c r="A4" s="442" t="s">
        <v>430</v>
      </c>
      <c r="B4" s="440"/>
      <c r="C4" s="440"/>
      <c r="D4" s="440"/>
      <c r="E4" s="440"/>
      <c r="F4" s="524"/>
      <c r="G4" s="440"/>
      <c r="H4" s="440"/>
      <c r="I4" s="443"/>
      <c r="J4" s="524"/>
      <c r="K4" s="440"/>
      <c r="L4" s="440"/>
      <c r="M4" s="443"/>
      <c r="N4" s="443" t="s">
        <v>320</v>
      </c>
      <c r="O4" s="219"/>
      <c r="P4" s="219"/>
      <c r="Q4" s="219"/>
      <c r="R4" s="219"/>
      <c r="S4" s="219"/>
      <c r="T4" s="219"/>
    </row>
    <row r="5" spans="1:20" s="134" customFormat="1" ht="5.25" customHeight="1" x14ac:dyDescent="0.2">
      <c r="A5" s="444"/>
      <c r="B5" s="445"/>
      <c r="C5" s="445"/>
      <c r="D5" s="445"/>
      <c r="E5" s="445"/>
      <c r="F5" s="446"/>
      <c r="G5" s="445"/>
      <c r="H5" s="445"/>
      <c r="I5" s="445"/>
      <c r="J5" s="446"/>
      <c r="K5" s="445"/>
      <c r="L5" s="445"/>
      <c r="M5" s="445"/>
      <c r="N5" s="446"/>
      <c r="O5" s="219"/>
      <c r="P5" s="219"/>
      <c r="Q5" s="219"/>
      <c r="R5" s="219"/>
      <c r="S5" s="219"/>
      <c r="T5" s="219"/>
    </row>
    <row r="6" spans="1:20" s="134" customFormat="1" ht="5.25" customHeight="1" x14ac:dyDescent="0.2">
      <c r="A6" s="442"/>
      <c r="B6" s="440" t="s">
        <v>10</v>
      </c>
      <c r="C6" s="440"/>
      <c r="D6" s="442"/>
      <c r="E6" s="442"/>
      <c r="F6" s="524"/>
      <c r="G6" s="440"/>
      <c r="H6" s="442"/>
      <c r="I6" s="442"/>
      <c r="J6" s="524"/>
      <c r="K6" s="440"/>
      <c r="L6" s="442"/>
      <c r="M6" s="442"/>
      <c r="N6" s="524"/>
      <c r="O6" s="219"/>
      <c r="P6" s="219"/>
      <c r="Q6" s="219"/>
      <c r="R6" s="219"/>
      <c r="S6" s="219"/>
      <c r="T6" s="219"/>
    </row>
    <row r="7" spans="1:20" s="134" customFormat="1" ht="18.75" x14ac:dyDescent="0.35">
      <c r="A7" s="440"/>
      <c r="B7" s="440" t="s">
        <v>10</v>
      </c>
      <c r="C7" s="443"/>
      <c r="D7" s="784" t="s">
        <v>429</v>
      </c>
      <c r="E7" s="784"/>
      <c r="F7" s="784"/>
      <c r="G7" s="443"/>
      <c r="H7" s="784" t="s">
        <v>432</v>
      </c>
      <c r="I7" s="784"/>
      <c r="J7" s="784"/>
      <c r="K7" s="443"/>
      <c r="L7" s="784" t="s">
        <v>447</v>
      </c>
      <c r="M7" s="784"/>
      <c r="N7" s="784"/>
      <c r="O7" s="219"/>
      <c r="P7" s="219"/>
      <c r="Q7" s="219"/>
      <c r="R7" s="219"/>
      <c r="S7" s="219"/>
      <c r="T7" s="219"/>
    </row>
    <row r="8" spans="1:20" s="134" customFormat="1" ht="7.5" customHeight="1" x14ac:dyDescent="0.2">
      <c r="A8" s="440"/>
      <c r="B8" s="440"/>
      <c r="C8" s="443"/>
      <c r="D8" s="447"/>
      <c r="E8" s="447"/>
      <c r="F8" s="446"/>
      <c r="G8" s="443"/>
      <c r="H8" s="447"/>
      <c r="I8" s="447"/>
      <c r="J8" s="446"/>
      <c r="K8" s="443"/>
      <c r="L8" s="447"/>
      <c r="M8" s="447"/>
      <c r="N8" s="446"/>
      <c r="O8" s="219"/>
      <c r="P8" s="219"/>
      <c r="Q8" s="219"/>
      <c r="R8" s="219"/>
      <c r="S8" s="219"/>
      <c r="T8" s="219"/>
    </row>
    <row r="9" spans="1:20" s="134" customFormat="1" ht="7.5" customHeight="1" x14ac:dyDescent="0.2">
      <c r="A9" s="440"/>
      <c r="B9" s="440"/>
      <c r="C9" s="440"/>
      <c r="D9" s="440"/>
      <c r="E9" s="440"/>
      <c r="F9" s="524"/>
      <c r="G9" s="440"/>
      <c r="H9" s="440"/>
      <c r="I9" s="440"/>
      <c r="J9" s="524"/>
      <c r="K9" s="440"/>
      <c r="L9" s="440"/>
      <c r="M9" s="440"/>
      <c r="N9" s="524"/>
      <c r="O9" s="219"/>
      <c r="P9" s="219"/>
      <c r="Q9" s="219"/>
      <c r="R9" s="219"/>
      <c r="S9" s="219"/>
      <c r="T9" s="219"/>
    </row>
    <row r="10" spans="1:20" s="134" customFormat="1" ht="15" x14ac:dyDescent="0.25">
      <c r="A10" s="448" t="s">
        <v>13</v>
      </c>
      <c r="B10" s="448"/>
      <c r="C10" s="703"/>
      <c r="D10" s="704">
        <v>190972</v>
      </c>
      <c r="E10" s="704"/>
      <c r="F10" s="705">
        <v>1</v>
      </c>
      <c r="G10" s="706"/>
      <c r="H10" s="704">
        <v>12447</v>
      </c>
      <c r="I10" s="704"/>
      <c r="J10" s="705">
        <v>1</v>
      </c>
      <c r="K10" s="706"/>
      <c r="L10" s="704">
        <f>SUM(D10,12447)</f>
        <v>203419</v>
      </c>
      <c r="M10" s="704"/>
      <c r="N10" s="705">
        <v>1</v>
      </c>
      <c r="O10" s="219"/>
      <c r="P10" s="219"/>
      <c r="Q10" s="219"/>
      <c r="R10" s="219"/>
      <c r="S10" s="219"/>
      <c r="T10" s="219"/>
    </row>
    <row r="11" spans="1:20" s="134" customFormat="1" ht="5.25" customHeight="1" x14ac:dyDescent="0.2">
      <c r="A11" s="440"/>
      <c r="B11" s="440"/>
      <c r="C11" s="443"/>
      <c r="D11" s="447"/>
      <c r="E11" s="449"/>
      <c r="F11" s="446"/>
      <c r="G11" s="443"/>
      <c r="H11" s="447"/>
      <c r="I11" s="449"/>
      <c r="J11" s="446"/>
      <c r="K11" s="443"/>
      <c r="L11" s="447"/>
      <c r="M11" s="449"/>
      <c r="N11" s="446"/>
      <c r="O11" s="219"/>
      <c r="P11" s="219"/>
      <c r="Q11" s="219"/>
      <c r="R11" s="219"/>
      <c r="S11" s="219"/>
      <c r="T11" s="219"/>
    </row>
    <row r="12" spans="1:20" s="134" customFormat="1" ht="15" x14ac:dyDescent="0.25">
      <c r="A12" s="440" t="s">
        <v>416</v>
      </c>
      <c r="B12" s="440"/>
      <c r="C12" s="450"/>
      <c r="D12" s="450"/>
      <c r="E12" s="450"/>
      <c r="F12" s="451"/>
      <c r="G12" s="450"/>
      <c r="H12" s="450"/>
      <c r="I12" s="450"/>
      <c r="J12" s="451"/>
      <c r="K12" s="450"/>
      <c r="L12" s="450"/>
      <c r="M12" s="450"/>
      <c r="N12" s="451"/>
      <c r="O12" s="219"/>
      <c r="P12" s="219"/>
      <c r="Q12" s="219"/>
      <c r="R12" s="219"/>
      <c r="S12" s="307"/>
      <c r="T12" s="219"/>
    </row>
    <row r="13" spans="1:20" s="134" customFormat="1" ht="5.25" customHeight="1" x14ac:dyDescent="0.2">
      <c r="A13" s="440"/>
      <c r="B13" s="452"/>
      <c r="C13" s="452"/>
      <c r="D13" s="440"/>
      <c r="E13" s="440"/>
      <c r="F13" s="524"/>
      <c r="G13" s="440"/>
      <c r="H13" s="440"/>
      <c r="I13" s="440"/>
      <c r="J13" s="524"/>
      <c r="K13" s="440"/>
      <c r="L13" s="440"/>
      <c r="M13" s="440"/>
      <c r="N13" s="524"/>
      <c r="O13" s="262"/>
      <c r="P13" s="219"/>
      <c r="Q13" s="219"/>
      <c r="R13" s="219"/>
      <c r="S13" s="321"/>
      <c r="T13" s="219"/>
    </row>
    <row r="14" spans="1:20" s="134" customFormat="1" ht="14.25" x14ac:dyDescent="0.2">
      <c r="A14" s="440"/>
      <c r="B14" s="453" t="s">
        <v>252</v>
      </c>
      <c r="C14" s="454"/>
      <c r="D14" s="696">
        <v>2996</v>
      </c>
      <c r="E14" s="707"/>
      <c r="F14" s="708">
        <f t="shared" ref="F14:F20" si="0">SUM(D14/$D$10*100)</f>
        <v>1.5688163709863225</v>
      </c>
      <c r="G14" s="449"/>
      <c r="H14" s="707">
        <v>249</v>
      </c>
      <c r="I14" s="707"/>
      <c r="J14" s="708">
        <f t="shared" ref="J14:J20" si="1">SUM(H14/12447*100)</f>
        <v>2.0004820438659916</v>
      </c>
      <c r="K14" s="449"/>
      <c r="L14" s="707">
        <f t="shared" ref="L14:L20" si="2">SUM(D14,H14)</f>
        <v>3245</v>
      </c>
      <c r="M14" s="707"/>
      <c r="N14" s="708">
        <f>SUM(L14/203419*100)</f>
        <v>1.5952295508285852</v>
      </c>
      <c r="O14" s="219"/>
      <c r="P14" s="219"/>
      <c r="Q14" s="219"/>
      <c r="R14" s="219"/>
      <c r="S14" s="219"/>
      <c r="T14" s="312"/>
    </row>
    <row r="15" spans="1:20" s="134" customFormat="1" ht="14.25" x14ac:dyDescent="0.2">
      <c r="A15" s="440"/>
      <c r="B15" s="453" t="s">
        <v>332</v>
      </c>
      <c r="C15" s="454"/>
      <c r="D15" s="696">
        <v>10128</v>
      </c>
      <c r="E15" s="707"/>
      <c r="F15" s="708">
        <f t="shared" si="0"/>
        <v>5.3033952621326685</v>
      </c>
      <c r="G15" s="449"/>
      <c r="H15" s="440">
        <v>788</v>
      </c>
      <c r="I15" s="707"/>
      <c r="J15" s="708">
        <f t="shared" si="1"/>
        <v>6.3308427733590422</v>
      </c>
      <c r="K15" s="449"/>
      <c r="L15" s="707">
        <f>SUM(D15,H15)</f>
        <v>10916</v>
      </c>
      <c r="M15" s="707"/>
      <c r="N15" s="708">
        <f t="shared" ref="N15:N50" si="3">SUM(L15/203419*100)</f>
        <v>5.3662637216779165</v>
      </c>
      <c r="O15" s="219"/>
      <c r="P15" s="219"/>
      <c r="Q15" s="709"/>
      <c r="R15" s="219"/>
      <c r="S15" s="219"/>
      <c r="T15" s="312"/>
    </row>
    <row r="16" spans="1:20" s="134" customFormat="1" ht="14.25" x14ac:dyDescent="0.2">
      <c r="A16" s="440"/>
      <c r="B16" s="453" t="s">
        <v>114</v>
      </c>
      <c r="C16" s="454"/>
      <c r="D16" s="696">
        <v>18873</v>
      </c>
      <c r="E16" s="707"/>
      <c r="F16" s="708">
        <f t="shared" si="0"/>
        <v>9.8826005906625056</v>
      </c>
      <c r="G16" s="449"/>
      <c r="H16" s="707">
        <v>1460</v>
      </c>
      <c r="I16" s="707"/>
      <c r="J16" s="708">
        <f t="shared" si="1"/>
        <v>11.729734072467261</v>
      </c>
      <c r="K16" s="449"/>
      <c r="L16" s="707">
        <f t="shared" si="2"/>
        <v>20333</v>
      </c>
      <c r="M16" s="707"/>
      <c r="N16" s="708">
        <f t="shared" si="3"/>
        <v>9.9956247941441063</v>
      </c>
      <c r="O16" s="219"/>
      <c r="P16" s="219"/>
      <c r="Q16" s="219"/>
      <c r="R16" s="219"/>
      <c r="S16" s="219"/>
      <c r="T16" s="312"/>
    </row>
    <row r="17" spans="1:20" s="134" customFormat="1" ht="14.25" x14ac:dyDescent="0.2">
      <c r="A17" s="440"/>
      <c r="B17" s="453" t="s">
        <v>115</v>
      </c>
      <c r="C17" s="454"/>
      <c r="D17" s="696">
        <v>56077</v>
      </c>
      <c r="E17" s="707"/>
      <c r="F17" s="708">
        <f t="shared" si="0"/>
        <v>29.36399053264353</v>
      </c>
      <c r="G17" s="449"/>
      <c r="H17" s="707">
        <v>3809</v>
      </c>
      <c r="I17" s="707"/>
      <c r="J17" s="708">
        <f t="shared" si="1"/>
        <v>30.601751426046437</v>
      </c>
      <c r="K17" s="449"/>
      <c r="L17" s="707">
        <f t="shared" si="2"/>
        <v>59886</v>
      </c>
      <c r="M17" s="707"/>
      <c r="N17" s="708">
        <f t="shared" si="3"/>
        <v>29.439727852363838</v>
      </c>
      <c r="O17" s="219"/>
      <c r="P17" s="219"/>
      <c r="Q17" s="219"/>
      <c r="R17" s="219"/>
      <c r="S17" s="219"/>
      <c r="T17" s="312"/>
    </row>
    <row r="18" spans="1:20" s="134" customFormat="1" ht="14.25" x14ac:dyDescent="0.2">
      <c r="A18" s="440"/>
      <c r="B18" s="453" t="s">
        <v>116</v>
      </c>
      <c r="C18" s="463"/>
      <c r="D18" s="696">
        <v>43269</v>
      </c>
      <c r="E18" s="707"/>
      <c r="F18" s="708">
        <f t="shared" si="0"/>
        <v>22.657248182979703</v>
      </c>
      <c r="G18" s="449"/>
      <c r="H18" s="707">
        <v>2730</v>
      </c>
      <c r="I18" s="707"/>
      <c r="J18" s="708">
        <f t="shared" si="1"/>
        <v>21.932995902627141</v>
      </c>
      <c r="K18" s="449"/>
      <c r="L18" s="707">
        <f t="shared" si="2"/>
        <v>45999</v>
      </c>
      <c r="M18" s="707"/>
      <c r="N18" s="708">
        <f t="shared" si="3"/>
        <v>22.612931928679227</v>
      </c>
      <c r="O18" s="219"/>
      <c r="P18" s="219"/>
      <c r="Q18" s="219"/>
      <c r="R18" s="219"/>
      <c r="S18" s="219"/>
      <c r="T18" s="312"/>
    </row>
    <row r="19" spans="1:20" s="134" customFormat="1" ht="14.25" x14ac:dyDescent="0.2">
      <c r="A19" s="440"/>
      <c r="B19" s="453" t="s">
        <v>117</v>
      </c>
      <c r="C19" s="463"/>
      <c r="D19" s="696">
        <v>31482</v>
      </c>
      <c r="E19" s="707"/>
      <c r="F19" s="708">
        <f t="shared" si="0"/>
        <v>16.48513918270741</v>
      </c>
      <c r="G19" s="449"/>
      <c r="H19" s="707">
        <v>1786</v>
      </c>
      <c r="I19" s="707"/>
      <c r="J19" s="708">
        <f t="shared" si="1"/>
        <v>14.348839077689405</v>
      </c>
      <c r="K19" s="449"/>
      <c r="L19" s="707">
        <f t="shared" si="2"/>
        <v>33268</v>
      </c>
      <c r="M19" s="707"/>
      <c r="N19" s="708">
        <f t="shared" si="3"/>
        <v>16.35442117009719</v>
      </c>
      <c r="O19" s="219"/>
      <c r="P19" s="219"/>
      <c r="Q19" s="219"/>
      <c r="R19" s="219"/>
      <c r="S19" s="219"/>
      <c r="T19" s="312"/>
    </row>
    <row r="20" spans="1:20" s="134" customFormat="1" ht="14.25" x14ac:dyDescent="0.2">
      <c r="A20" s="440"/>
      <c r="B20" s="453" t="s">
        <v>413</v>
      </c>
      <c r="C20" s="463"/>
      <c r="D20" s="696">
        <v>28147</v>
      </c>
      <c r="E20" s="707"/>
      <c r="F20" s="708">
        <f t="shared" si="0"/>
        <v>14.738809877887856</v>
      </c>
      <c r="G20" s="449"/>
      <c r="H20" s="707">
        <v>1625</v>
      </c>
      <c r="I20" s="707"/>
      <c r="J20" s="708">
        <f t="shared" si="1"/>
        <v>13.055354703944724</v>
      </c>
      <c r="K20" s="449"/>
      <c r="L20" s="707">
        <f t="shared" si="2"/>
        <v>29772</v>
      </c>
      <c r="M20" s="707"/>
      <c r="N20" s="708">
        <f t="shared" si="3"/>
        <v>14.635800982209135</v>
      </c>
      <c r="O20" s="219"/>
      <c r="P20" s="219"/>
      <c r="Q20" s="219"/>
      <c r="R20" s="219"/>
      <c r="S20" s="219"/>
      <c r="T20" s="312"/>
    </row>
    <row r="21" spans="1:20" s="134" customFormat="1" ht="5.25" customHeight="1" x14ac:dyDescent="0.2">
      <c r="A21" s="440"/>
      <c r="B21" s="452"/>
      <c r="C21" s="463"/>
      <c r="D21" s="707"/>
      <c r="E21" s="707"/>
      <c r="F21" s="708"/>
      <c r="G21" s="449"/>
      <c r="H21" s="707"/>
      <c r="I21" s="707"/>
      <c r="J21" s="708"/>
      <c r="K21" s="449"/>
      <c r="L21" s="707"/>
      <c r="M21" s="707"/>
      <c r="N21" s="708"/>
      <c r="O21" s="219"/>
      <c r="P21" s="219"/>
      <c r="Q21" s="219"/>
      <c r="R21" s="219"/>
      <c r="S21" s="219"/>
      <c r="T21" s="219"/>
    </row>
    <row r="22" spans="1:20" s="134" customFormat="1" ht="14.25" x14ac:dyDescent="0.2">
      <c r="A22" s="440" t="s">
        <v>417</v>
      </c>
      <c r="B22" s="452"/>
      <c r="C22" s="463"/>
      <c r="D22" s="707"/>
      <c r="E22" s="707"/>
      <c r="F22" s="708"/>
      <c r="G22" s="449"/>
      <c r="H22" s="707"/>
      <c r="I22" s="707"/>
      <c r="J22" s="708"/>
      <c r="K22" s="449"/>
      <c r="L22" s="707"/>
      <c r="M22" s="707"/>
      <c r="N22" s="708"/>
      <c r="O22" s="219"/>
      <c r="P22" s="219"/>
      <c r="Q22" s="219"/>
      <c r="R22" s="219"/>
      <c r="S22" s="219"/>
      <c r="T22" s="219"/>
    </row>
    <row r="23" spans="1:20" s="134" customFormat="1" ht="7.5" customHeight="1" x14ac:dyDescent="0.2">
      <c r="A23" s="440"/>
      <c r="B23" s="452"/>
      <c r="C23" s="454"/>
      <c r="D23" s="440"/>
      <c r="E23" s="440"/>
      <c r="F23" s="708"/>
      <c r="G23" s="440"/>
      <c r="H23" s="440"/>
      <c r="I23" s="440"/>
      <c r="J23" s="708"/>
      <c r="K23" s="440"/>
      <c r="L23" s="707"/>
      <c r="M23" s="440"/>
      <c r="N23" s="708"/>
      <c r="O23" s="219"/>
      <c r="P23" s="219"/>
      <c r="Q23" s="219"/>
      <c r="R23" s="219"/>
      <c r="S23" s="219"/>
      <c r="T23" s="219"/>
    </row>
    <row r="24" spans="1:20" s="134" customFormat="1" ht="14.25" x14ac:dyDescent="0.2">
      <c r="A24" s="440"/>
      <c r="B24" s="455" t="s">
        <v>250</v>
      </c>
      <c r="C24" s="463"/>
      <c r="D24" s="696">
        <v>147211</v>
      </c>
      <c r="E24" s="707"/>
      <c r="F24" s="708">
        <f>SUM(D24/$D$10*100)</f>
        <v>77.085122426324276</v>
      </c>
      <c r="G24" s="449"/>
      <c r="H24" s="707">
        <v>9762</v>
      </c>
      <c r="I24" s="707"/>
      <c r="J24" s="708">
        <f>SUM(H24/12447*100)</f>
        <v>78.428536996866711</v>
      </c>
      <c r="K24" s="449"/>
      <c r="L24" s="707">
        <f>SUM(D24,H24)</f>
        <v>156973</v>
      </c>
      <c r="M24" s="707"/>
      <c r="N24" s="708">
        <f>SUM(L24/203419*100)</f>
        <v>77.16732458619893</v>
      </c>
      <c r="O24" s="219"/>
      <c r="P24" s="219"/>
      <c r="Q24" s="219"/>
      <c r="R24" s="219"/>
      <c r="S24" s="219"/>
      <c r="T24" s="219"/>
    </row>
    <row r="25" spans="1:20" s="134" customFormat="1" ht="14.25" x14ac:dyDescent="0.2">
      <c r="A25" s="440"/>
      <c r="B25" s="455" t="s">
        <v>22</v>
      </c>
      <c r="C25" s="463"/>
      <c r="D25" s="696">
        <v>25986</v>
      </c>
      <c r="E25" s="707"/>
      <c r="F25" s="708">
        <f>SUM(D25/$D$10*100)</f>
        <v>13.607230379322624</v>
      </c>
      <c r="G25" s="449"/>
      <c r="H25" s="707">
        <v>1752</v>
      </c>
      <c r="I25" s="707"/>
      <c r="J25" s="708">
        <f>SUM(H25/12447*100)</f>
        <v>14.075680886960715</v>
      </c>
      <c r="K25" s="449"/>
      <c r="L25" s="707">
        <f>SUM(D25,H25)</f>
        <v>27738</v>
      </c>
      <c r="M25" s="707"/>
      <c r="N25" s="708">
        <f t="shared" si="3"/>
        <v>13.635894385480215</v>
      </c>
      <c r="O25" s="262"/>
      <c r="P25" s="219"/>
      <c r="Q25" s="219"/>
      <c r="R25" s="219"/>
      <c r="S25" s="219"/>
      <c r="T25" s="219"/>
    </row>
    <row r="26" spans="1:20" s="134" customFormat="1" ht="14.25" x14ac:dyDescent="0.2">
      <c r="A26" s="440"/>
      <c r="B26" s="452" t="s">
        <v>163</v>
      </c>
      <c r="C26" s="463"/>
      <c r="D26" s="696">
        <v>14577</v>
      </c>
      <c r="E26" s="707"/>
      <c r="F26" s="708">
        <f>SUM(D26/$D$10*100)</f>
        <v>7.6330561548289806</v>
      </c>
      <c r="G26" s="449"/>
      <c r="H26" s="707">
        <v>867</v>
      </c>
      <c r="I26" s="707"/>
      <c r="J26" s="708">
        <f>SUM(H26/12447*100)</f>
        <v>6.9655338635815855</v>
      </c>
      <c r="K26" s="449"/>
      <c r="L26" s="707">
        <f>SUM(D26,H26)</f>
        <v>15444</v>
      </c>
      <c r="M26" s="707"/>
      <c r="N26" s="708">
        <f t="shared" si="3"/>
        <v>7.5922111503841831</v>
      </c>
      <c r="O26" s="262"/>
      <c r="P26" s="219"/>
      <c r="Q26" s="219"/>
      <c r="R26" s="219"/>
      <c r="S26" s="219"/>
      <c r="T26" s="219"/>
    </row>
    <row r="27" spans="1:20" s="134" customFormat="1" ht="14.25" x14ac:dyDescent="0.2">
      <c r="A27" s="440"/>
      <c r="B27" s="452" t="s">
        <v>24</v>
      </c>
      <c r="C27" s="463"/>
      <c r="D27" s="696">
        <v>3198</v>
      </c>
      <c r="E27" s="707"/>
      <c r="F27" s="708">
        <f>SUM(D27/$D$10*100)</f>
        <v>1.6745910395241186</v>
      </c>
      <c r="G27" s="449"/>
      <c r="H27" s="707">
        <v>66</v>
      </c>
      <c r="I27" s="707"/>
      <c r="J27" s="708">
        <f>SUM(H27/12447*100)</f>
        <v>0.53024825259098585</v>
      </c>
      <c r="K27" s="449"/>
      <c r="L27" s="707">
        <f>SUM(D27,H27)</f>
        <v>3264</v>
      </c>
      <c r="M27" s="707"/>
      <c r="N27" s="708">
        <f t="shared" si="3"/>
        <v>1.6045698779366724</v>
      </c>
      <c r="O27" s="262"/>
      <c r="P27" s="219"/>
      <c r="Q27" s="219"/>
      <c r="R27" s="219"/>
      <c r="S27" s="219"/>
      <c r="T27" s="219"/>
    </row>
    <row r="28" spans="1:20" s="134" customFormat="1" ht="5.25" customHeight="1" x14ac:dyDescent="0.2">
      <c r="A28" s="440"/>
      <c r="B28" s="452"/>
      <c r="C28" s="463"/>
      <c r="D28" s="707"/>
      <c r="E28" s="707"/>
      <c r="F28" s="708"/>
      <c r="G28" s="449"/>
      <c r="H28" s="707"/>
      <c r="I28" s="707"/>
      <c r="J28" s="708"/>
      <c r="K28" s="449"/>
      <c r="L28" s="707"/>
      <c r="M28" s="707"/>
      <c r="N28" s="708"/>
      <c r="O28" s="262"/>
      <c r="P28" s="219"/>
      <c r="Q28" s="219"/>
      <c r="R28" s="219"/>
      <c r="S28" s="219"/>
      <c r="T28" s="219"/>
    </row>
    <row r="29" spans="1:20" s="134" customFormat="1" ht="14.25" x14ac:dyDescent="0.2">
      <c r="A29" s="440" t="s">
        <v>418</v>
      </c>
      <c r="B29" s="452"/>
      <c r="C29" s="452"/>
      <c r="D29" s="707"/>
      <c r="E29" s="707"/>
      <c r="F29" s="708"/>
      <c r="G29" s="449"/>
      <c r="H29" s="707"/>
      <c r="I29" s="707"/>
      <c r="J29" s="708"/>
      <c r="K29" s="449"/>
      <c r="L29" s="707"/>
      <c r="M29" s="707"/>
      <c r="N29" s="708"/>
      <c r="O29" s="262"/>
      <c r="P29" s="219"/>
      <c r="Q29" s="219"/>
      <c r="R29" s="219"/>
      <c r="S29" s="219"/>
      <c r="T29" s="219"/>
    </row>
    <row r="30" spans="1:20" s="134" customFormat="1" ht="5.25" customHeight="1" x14ac:dyDescent="0.2">
      <c r="A30" s="440"/>
      <c r="B30" s="452"/>
      <c r="C30" s="452"/>
      <c r="D30" s="707"/>
      <c r="E30" s="707"/>
      <c r="F30" s="708"/>
      <c r="G30" s="449"/>
      <c r="H30" s="707"/>
      <c r="I30" s="707"/>
      <c r="J30" s="708"/>
      <c r="K30" s="449"/>
      <c r="L30" s="707"/>
      <c r="M30" s="707"/>
      <c r="N30" s="708"/>
      <c r="O30" s="262"/>
      <c r="P30" s="219"/>
      <c r="Q30" s="219"/>
      <c r="R30" s="219"/>
      <c r="S30" s="219"/>
      <c r="T30" s="219"/>
    </row>
    <row r="31" spans="1:20" s="134" customFormat="1" ht="15" x14ac:dyDescent="0.25">
      <c r="A31" s="440"/>
      <c r="B31" s="453" t="s">
        <v>26</v>
      </c>
      <c r="C31" s="452"/>
      <c r="D31" s="707">
        <v>100796</v>
      </c>
      <c r="E31" s="707"/>
      <c r="F31" s="708">
        <f>SUM(D31/$D$10*100)</f>
        <v>52.780512326414339</v>
      </c>
      <c r="G31" s="449"/>
      <c r="H31" s="707">
        <v>2894</v>
      </c>
      <c r="I31" s="707"/>
      <c r="J31" s="708">
        <f>SUM(H31/12447*100)</f>
        <v>23.250582469671407</v>
      </c>
      <c r="K31" s="449"/>
      <c r="L31" s="707">
        <f>SUM(D31,H31)</f>
        <v>103690</v>
      </c>
      <c r="M31" s="707"/>
      <c r="N31" s="708">
        <f t="shared" si="3"/>
        <v>50.973606201977198</v>
      </c>
      <c r="O31" s="307"/>
      <c r="P31" s="219"/>
      <c r="Q31" s="219"/>
      <c r="R31" s="219"/>
      <c r="S31" s="219"/>
      <c r="T31" s="219"/>
    </row>
    <row r="32" spans="1:20" s="134" customFormat="1" ht="15" x14ac:dyDescent="0.25">
      <c r="A32" s="440"/>
      <c r="B32" s="453" t="s">
        <v>415</v>
      </c>
      <c r="C32" s="452"/>
      <c r="D32" s="707">
        <v>90176</v>
      </c>
      <c r="E32" s="707"/>
      <c r="F32" s="708">
        <f>SUM(D32/$D$10*100)</f>
        <v>47.219487673585661</v>
      </c>
      <c r="G32" s="449"/>
      <c r="H32" s="707">
        <v>9553</v>
      </c>
      <c r="I32" s="707"/>
      <c r="J32" s="708">
        <f>SUM((H32/12447)*100)</f>
        <v>76.749417530328586</v>
      </c>
      <c r="K32" s="449"/>
      <c r="L32" s="707">
        <f>SUM(D32,H32)</f>
        <v>99729</v>
      </c>
      <c r="M32" s="707"/>
      <c r="N32" s="708">
        <f t="shared" si="3"/>
        <v>49.026393798022802</v>
      </c>
      <c r="O32" s="307"/>
      <c r="P32" s="219"/>
      <c r="Q32" s="219"/>
      <c r="R32" s="219"/>
      <c r="S32" s="219"/>
      <c r="T32" s="219"/>
    </row>
    <row r="33" spans="1:20" s="134" customFormat="1" ht="5.25" customHeight="1" x14ac:dyDescent="0.2">
      <c r="A33" s="440"/>
      <c r="B33" s="452"/>
      <c r="C33" s="452"/>
      <c r="D33" s="707"/>
      <c r="E33" s="707"/>
      <c r="F33" s="708"/>
      <c r="G33" s="449"/>
      <c r="H33" s="707"/>
      <c r="I33" s="707"/>
      <c r="J33" s="708"/>
      <c r="K33" s="449"/>
      <c r="L33" s="707"/>
      <c r="M33" s="707"/>
      <c r="N33" s="708"/>
      <c r="O33" s="262"/>
      <c r="P33" s="219"/>
      <c r="Q33" s="219"/>
      <c r="R33" s="219"/>
      <c r="S33" s="219"/>
      <c r="T33" s="219"/>
    </row>
    <row r="34" spans="1:20" s="134" customFormat="1" ht="14.25" x14ac:dyDescent="0.2">
      <c r="A34" s="440" t="s">
        <v>421</v>
      </c>
      <c r="B34" s="452"/>
      <c r="C34" s="702"/>
      <c r="D34" s="707"/>
      <c r="E34" s="707"/>
      <c r="F34" s="708"/>
      <c r="G34" s="449"/>
      <c r="H34" s="707"/>
      <c r="I34" s="707"/>
      <c r="J34" s="708"/>
      <c r="K34" s="449"/>
      <c r="L34" s="707"/>
      <c r="M34" s="707"/>
      <c r="N34" s="708"/>
      <c r="O34" s="262"/>
      <c r="P34" s="219"/>
      <c r="Q34" s="219"/>
      <c r="R34" s="219"/>
      <c r="S34" s="219"/>
      <c r="T34" s="219"/>
    </row>
    <row r="35" spans="1:20" s="134" customFormat="1" ht="5.25" customHeight="1" x14ac:dyDescent="0.2">
      <c r="A35" s="440"/>
      <c r="B35" s="452"/>
      <c r="C35" s="702"/>
      <c r="D35" s="707"/>
      <c r="E35" s="707"/>
      <c r="F35" s="708"/>
      <c r="G35" s="449"/>
      <c r="H35" s="707"/>
      <c r="I35" s="707"/>
      <c r="J35" s="708"/>
      <c r="K35" s="449"/>
      <c r="L35" s="707"/>
      <c r="M35" s="707"/>
      <c r="N35" s="708"/>
      <c r="O35" s="262"/>
      <c r="P35" s="219"/>
      <c r="Q35" s="219"/>
      <c r="R35" s="219"/>
      <c r="S35" s="219"/>
      <c r="T35" s="219"/>
    </row>
    <row r="36" spans="1:20" s="134" customFormat="1" ht="15" x14ac:dyDescent="0.25">
      <c r="A36" s="452"/>
      <c r="B36" s="453">
        <v>0</v>
      </c>
      <c r="C36" s="452"/>
      <c r="D36" s="707">
        <v>91504</v>
      </c>
      <c r="E36" s="707"/>
      <c r="F36" s="708">
        <f>SUM(D36/$D$10*100)</f>
        <v>47.914877573675724</v>
      </c>
      <c r="G36" s="449"/>
      <c r="H36" s="707">
        <v>6238</v>
      </c>
      <c r="I36" s="707"/>
      <c r="J36" s="708">
        <f>SUM(H36/12447*100)</f>
        <v>50.116493934281351</v>
      </c>
      <c r="K36" s="449"/>
      <c r="L36" s="707">
        <f>SUM(D36,H36)</f>
        <v>97742</v>
      </c>
      <c r="M36" s="707"/>
      <c r="N36" s="708">
        <f t="shared" si="3"/>
        <v>48.049592220982305</v>
      </c>
      <c r="O36" s="307"/>
      <c r="P36" s="709"/>
      <c r="Q36" s="219"/>
      <c r="R36" s="219"/>
      <c r="S36" s="219"/>
      <c r="T36" s="219"/>
    </row>
    <row r="37" spans="1:20" s="134" customFormat="1" ht="15" x14ac:dyDescent="0.25">
      <c r="A37" s="452"/>
      <c r="B37" s="453" t="s">
        <v>34</v>
      </c>
      <c r="C37" s="454"/>
      <c r="D37" s="707">
        <v>99468</v>
      </c>
      <c r="E37" s="707"/>
      <c r="F37" s="708">
        <f>SUM(D37/$D$10*100)</f>
        <v>52.085122426324283</v>
      </c>
      <c r="G37" s="449"/>
      <c r="H37" s="707">
        <v>6209</v>
      </c>
      <c r="I37" s="707"/>
      <c r="J37" s="708">
        <f>SUM(H37/12447*100)</f>
        <v>49.883506065718649</v>
      </c>
      <c r="K37" s="449"/>
      <c r="L37" s="707">
        <f>SUM(D37,H37)</f>
        <v>105677</v>
      </c>
      <c r="M37" s="707"/>
      <c r="N37" s="708">
        <f t="shared" si="3"/>
        <v>51.950407779017695</v>
      </c>
      <c r="O37" s="307"/>
      <c r="P37" s="709"/>
      <c r="Q37" s="219"/>
      <c r="R37" s="219"/>
      <c r="S37" s="219"/>
      <c r="T37" s="219"/>
    </row>
    <row r="38" spans="1:20" s="134" customFormat="1" ht="4.5" customHeight="1" x14ac:dyDescent="0.2">
      <c r="A38" s="440"/>
      <c r="B38" s="440"/>
      <c r="C38" s="440"/>
      <c r="D38" s="440"/>
      <c r="E38" s="440"/>
      <c r="F38" s="708"/>
      <c r="G38" s="440"/>
      <c r="H38" s="440"/>
      <c r="I38" s="440"/>
      <c r="J38" s="708"/>
      <c r="K38" s="440"/>
      <c r="L38" s="707"/>
      <c r="M38" s="440"/>
      <c r="N38" s="708"/>
      <c r="O38" s="262"/>
      <c r="P38" s="219"/>
      <c r="Q38" s="219"/>
      <c r="R38" s="219"/>
      <c r="S38" s="219"/>
      <c r="T38" s="219"/>
    </row>
    <row r="39" spans="1:20" s="134" customFormat="1" ht="14.25" x14ac:dyDescent="0.2">
      <c r="A39" s="440" t="s">
        <v>419</v>
      </c>
      <c r="B39" s="452"/>
      <c r="C39" s="702"/>
      <c r="D39" s="707"/>
      <c r="E39" s="707"/>
      <c r="F39" s="708"/>
      <c r="G39" s="449"/>
      <c r="H39" s="707"/>
      <c r="I39" s="707"/>
      <c r="J39" s="708"/>
      <c r="K39" s="449"/>
      <c r="L39" s="707"/>
      <c r="M39" s="707"/>
      <c r="N39" s="708"/>
      <c r="O39" s="262"/>
      <c r="P39" s="219"/>
      <c r="Q39" s="219"/>
      <c r="R39" s="219"/>
      <c r="S39" s="219"/>
      <c r="T39" s="219"/>
    </row>
    <row r="40" spans="1:20" s="134" customFormat="1" ht="4.5" customHeight="1" x14ac:dyDescent="0.2">
      <c r="A40" s="440"/>
      <c r="B40" s="452"/>
      <c r="C40" s="702"/>
      <c r="D40" s="707"/>
      <c r="E40" s="707"/>
      <c r="F40" s="708"/>
      <c r="G40" s="449"/>
      <c r="H40" s="707"/>
      <c r="I40" s="707"/>
      <c r="J40" s="708"/>
      <c r="K40" s="449"/>
      <c r="L40" s="707"/>
      <c r="M40" s="707"/>
      <c r="N40" s="708"/>
      <c r="O40" s="262"/>
      <c r="P40" s="219"/>
      <c r="Q40" s="219"/>
      <c r="R40" s="219"/>
      <c r="S40" s="219"/>
      <c r="T40" s="219"/>
    </row>
    <row r="41" spans="1:20" s="134" customFormat="1" ht="15" x14ac:dyDescent="0.25">
      <c r="A41" s="440"/>
      <c r="B41" s="456">
        <v>0</v>
      </c>
      <c r="C41" s="454"/>
      <c r="D41" s="707">
        <v>121896</v>
      </c>
      <c r="E41" s="707"/>
      <c r="F41" s="708">
        <f>SUM(D41/$D$10*100)</f>
        <v>63.8292524558574</v>
      </c>
      <c r="G41" s="449"/>
      <c r="H41" s="707">
        <v>8627</v>
      </c>
      <c r="I41" s="707"/>
      <c r="J41" s="708">
        <f>SUM(H41/12447*100)</f>
        <v>69.309873865188393</v>
      </c>
      <c r="K41" s="449"/>
      <c r="L41" s="707">
        <f>SUM(D41,H41)</f>
        <v>130523</v>
      </c>
      <c r="M41" s="707"/>
      <c r="N41" s="708">
        <f t="shared" si="3"/>
        <v>64.164606059414311</v>
      </c>
      <c r="O41" s="307"/>
      <c r="P41" s="307"/>
      <c r="R41" s="312"/>
      <c r="S41" s="219"/>
      <c r="T41" s="219"/>
    </row>
    <row r="42" spans="1:20" s="134" customFormat="1" ht="15" x14ac:dyDescent="0.25">
      <c r="A42" s="440"/>
      <c r="B42" s="456" t="s">
        <v>34</v>
      </c>
      <c r="C42" s="702"/>
      <c r="D42" s="707">
        <v>69076</v>
      </c>
      <c r="E42" s="707"/>
      <c r="F42" s="708">
        <f>SUM(D42/$D$10*100)</f>
        <v>36.170747544142593</v>
      </c>
      <c r="G42" s="449"/>
      <c r="H42" s="707">
        <v>3820</v>
      </c>
      <c r="I42" s="707"/>
      <c r="J42" s="708">
        <f>SUM(H42/12447*100)</f>
        <v>30.690126134811603</v>
      </c>
      <c r="K42" s="449"/>
      <c r="L42" s="707">
        <f>SUM(D42,H42)</f>
        <v>72896</v>
      </c>
      <c r="M42" s="707"/>
      <c r="N42" s="708">
        <f t="shared" si="3"/>
        <v>35.835393940585689</v>
      </c>
      <c r="O42" s="307"/>
      <c r="P42" s="307"/>
      <c r="R42" s="312"/>
      <c r="S42" s="219"/>
      <c r="T42" s="219"/>
    </row>
    <row r="43" spans="1:20" s="134" customFormat="1" ht="4.5" customHeight="1" x14ac:dyDescent="0.2">
      <c r="A43" s="440"/>
      <c r="B43" s="452"/>
      <c r="C43" s="702"/>
      <c r="D43" s="707"/>
      <c r="E43" s="707"/>
      <c r="F43" s="708"/>
      <c r="G43" s="449"/>
      <c r="H43" s="707"/>
      <c r="I43" s="707"/>
      <c r="J43" s="708"/>
      <c r="K43" s="449"/>
      <c r="L43" s="707"/>
      <c r="M43" s="707"/>
      <c r="N43" s="708"/>
      <c r="O43" s="262"/>
      <c r="P43" s="219"/>
      <c r="Q43" s="219"/>
      <c r="R43" s="219"/>
      <c r="S43" s="219"/>
      <c r="T43" s="219"/>
    </row>
    <row r="44" spans="1:20" s="134" customFormat="1" ht="14.25" x14ac:dyDescent="0.2">
      <c r="A44" s="452" t="s">
        <v>420</v>
      </c>
      <c r="B44" s="452"/>
      <c r="C44" s="702"/>
      <c r="D44" s="440"/>
      <c r="E44" s="440"/>
      <c r="F44" s="708"/>
      <c r="G44" s="440"/>
      <c r="H44" s="707"/>
      <c r="I44" s="707"/>
      <c r="J44" s="708"/>
      <c r="K44" s="440"/>
      <c r="L44" s="707"/>
      <c r="M44" s="707"/>
      <c r="N44" s="708"/>
      <c r="O44" s="219"/>
      <c r="P44" s="219"/>
      <c r="Q44" s="219"/>
      <c r="R44" s="219"/>
      <c r="S44" s="219"/>
      <c r="T44" s="219"/>
    </row>
    <row r="45" spans="1:20" s="134" customFormat="1" ht="4.5" customHeight="1" x14ac:dyDescent="0.25">
      <c r="A45" s="452"/>
      <c r="B45" s="457"/>
      <c r="C45" s="702"/>
      <c r="D45" s="707"/>
      <c r="E45" s="707"/>
      <c r="F45" s="708"/>
      <c r="G45" s="449"/>
      <c r="H45" s="707"/>
      <c r="I45" s="707"/>
      <c r="J45" s="708"/>
      <c r="K45" s="449"/>
      <c r="L45" s="707"/>
      <c r="M45" s="707"/>
      <c r="N45" s="708"/>
      <c r="O45" s="219"/>
      <c r="P45" s="219"/>
      <c r="Q45" s="219"/>
      <c r="R45" s="219"/>
      <c r="S45" s="219"/>
      <c r="T45" s="219"/>
    </row>
    <row r="46" spans="1:20" s="134" customFormat="1" ht="16.5" customHeight="1" x14ac:dyDescent="0.25">
      <c r="A46" s="452"/>
      <c r="B46" s="458" t="s">
        <v>422</v>
      </c>
      <c r="C46" s="702"/>
      <c r="D46" s="707">
        <v>62</v>
      </c>
      <c r="E46" s="707"/>
      <c r="F46" s="708">
        <f>SUM(D46/$D$10*100)</f>
        <v>3.2465492323481976E-2</v>
      </c>
      <c r="G46" s="449"/>
      <c r="H46" s="707" t="s">
        <v>414</v>
      </c>
      <c r="I46" s="707"/>
      <c r="J46" s="710" t="s">
        <v>7</v>
      </c>
      <c r="K46" s="449"/>
      <c r="L46" s="707" t="s">
        <v>414</v>
      </c>
      <c r="M46" s="707"/>
      <c r="N46" s="710" t="s">
        <v>7</v>
      </c>
      <c r="O46" s="659"/>
      <c r="P46" s="219"/>
      <c r="Q46" s="317"/>
      <c r="R46" s="307"/>
      <c r="S46" s="219"/>
      <c r="T46" s="219"/>
    </row>
    <row r="47" spans="1:20" s="134" customFormat="1" ht="15" x14ac:dyDescent="0.25">
      <c r="A47" s="452"/>
      <c r="B47" s="458" t="s">
        <v>423</v>
      </c>
      <c r="C47" s="702"/>
      <c r="D47" s="707">
        <v>130</v>
      </c>
      <c r="E47" s="707"/>
      <c r="F47" s="708">
        <f>SUM(D47/$D$10*100)</f>
        <v>6.8072806484720277E-2</v>
      </c>
      <c r="G47" s="449"/>
      <c r="H47" s="707" t="s">
        <v>414</v>
      </c>
      <c r="I47" s="707"/>
      <c r="J47" s="710" t="s">
        <v>7</v>
      </c>
      <c r="K47" s="449"/>
      <c r="L47" s="707" t="s">
        <v>414</v>
      </c>
      <c r="M47" s="707"/>
      <c r="N47" s="710" t="s">
        <v>7</v>
      </c>
      <c r="O47" s="659"/>
      <c r="P47" s="219"/>
      <c r="Q47" s="317"/>
      <c r="R47" s="307"/>
      <c r="S47" s="219"/>
      <c r="T47" s="219"/>
    </row>
    <row r="48" spans="1:20" s="134" customFormat="1" ht="15" x14ac:dyDescent="0.25">
      <c r="A48" s="452"/>
      <c r="B48" s="458" t="s">
        <v>424</v>
      </c>
      <c r="C48" s="702"/>
      <c r="D48" s="707">
        <v>185758</v>
      </c>
      <c r="E48" s="707"/>
      <c r="F48" s="708">
        <f>SUM(D48/$D$10*100)</f>
        <v>97.269756822989763</v>
      </c>
      <c r="G48" s="449"/>
      <c r="H48" s="707">
        <v>11761</v>
      </c>
      <c r="I48" s="707"/>
      <c r="J48" s="708">
        <f>SUM(H48/12447*100)</f>
        <v>94.488631798827029</v>
      </c>
      <c r="K48" s="449"/>
      <c r="L48" s="707">
        <f>SUM(D48,H48)</f>
        <v>197519</v>
      </c>
      <c r="M48" s="707"/>
      <c r="N48" s="708">
        <f t="shared" si="3"/>
        <v>97.099582634857114</v>
      </c>
      <c r="O48" s="659"/>
      <c r="P48" s="219"/>
      <c r="Q48" s="317"/>
      <c r="R48" s="307"/>
      <c r="S48" s="219"/>
      <c r="T48" s="219"/>
    </row>
    <row r="49" spans="1:20" s="134" customFormat="1" ht="15" x14ac:dyDescent="0.25">
      <c r="A49" s="452"/>
      <c r="B49" s="458" t="s">
        <v>425</v>
      </c>
      <c r="C49" s="702"/>
      <c r="D49" s="707">
        <v>2193</v>
      </c>
      <c r="E49" s="707"/>
      <c r="F49" s="708">
        <f>SUM(D49/$D$10*100)</f>
        <v>1.1483358816999352</v>
      </c>
      <c r="G49" s="449"/>
      <c r="H49" s="707">
        <v>519</v>
      </c>
      <c r="I49" s="707"/>
      <c r="J49" s="708">
        <f>SUM(H49/12447*100)</f>
        <v>4.1696794408291149</v>
      </c>
      <c r="K49" s="449"/>
      <c r="L49" s="707">
        <f>SUM(D49,H49)</f>
        <v>2712</v>
      </c>
      <c r="M49" s="707"/>
      <c r="N49" s="708">
        <f t="shared" si="3"/>
        <v>1.3332087956385588</v>
      </c>
      <c r="O49" s="659"/>
      <c r="P49" s="219"/>
      <c r="Q49" s="307"/>
      <c r="R49" s="307"/>
      <c r="S49" s="219"/>
      <c r="T49" s="219"/>
    </row>
    <row r="50" spans="1:20" s="134" customFormat="1" ht="17.25" customHeight="1" x14ac:dyDescent="0.25">
      <c r="A50" s="452"/>
      <c r="B50" s="458" t="s">
        <v>426</v>
      </c>
      <c r="C50" s="702"/>
      <c r="D50" s="707">
        <v>2829</v>
      </c>
      <c r="E50" s="707"/>
      <c r="F50" s="708">
        <f>SUM(D50/$D$10*100)</f>
        <v>1.4813689965021051</v>
      </c>
      <c r="G50" s="449"/>
      <c r="H50" s="707">
        <v>159</v>
      </c>
      <c r="I50" s="707"/>
      <c r="J50" s="708">
        <f>SUM(H50/12447*100)</f>
        <v>1.277416244878284</v>
      </c>
      <c r="K50" s="449"/>
      <c r="L50" s="707">
        <f>SUM(D50,H50)</f>
        <v>2988</v>
      </c>
      <c r="M50" s="707"/>
      <c r="N50" s="708">
        <f t="shared" si="3"/>
        <v>1.4688893367876157</v>
      </c>
      <c r="O50" s="659"/>
      <c r="P50" s="219"/>
      <c r="Q50" s="317"/>
      <c r="R50" s="307"/>
      <c r="S50" s="219"/>
      <c r="T50" s="219"/>
    </row>
    <row r="51" spans="1:20" s="134" customFormat="1" ht="4.5" customHeight="1" x14ac:dyDescent="0.25">
      <c r="A51" s="452"/>
      <c r="B51" s="452"/>
      <c r="C51" s="452"/>
      <c r="D51" s="707"/>
      <c r="E51" s="707"/>
      <c r="F51" s="708"/>
      <c r="G51" s="449"/>
      <c r="H51" s="707"/>
      <c r="I51" s="707"/>
      <c r="J51" s="708"/>
      <c r="K51" s="449"/>
      <c r="L51" s="707"/>
      <c r="M51" s="707"/>
      <c r="N51" s="708"/>
      <c r="O51" s="219"/>
      <c r="P51" s="219"/>
      <c r="Q51" s="219"/>
      <c r="R51" s="307"/>
      <c r="S51" s="219"/>
      <c r="T51" s="219"/>
    </row>
    <row r="52" spans="1:20" s="134" customFormat="1" ht="17.25" customHeight="1" x14ac:dyDescent="0.25">
      <c r="A52" s="452" t="s">
        <v>444</v>
      </c>
      <c r="B52" s="452"/>
      <c r="C52" s="452"/>
      <c r="D52" s="440"/>
      <c r="E52" s="440"/>
      <c r="F52" s="711"/>
      <c r="G52" s="440"/>
      <c r="H52" s="440"/>
      <c r="I52" s="440"/>
      <c r="J52" s="711"/>
      <c r="K52" s="440"/>
      <c r="L52" s="707"/>
      <c r="M52" s="440"/>
      <c r="N52" s="711"/>
      <c r="O52" s="219"/>
      <c r="P52" s="219"/>
      <c r="Q52" s="219"/>
      <c r="R52" s="307"/>
      <c r="S52" s="219"/>
      <c r="T52" s="219"/>
    </row>
    <row r="53" spans="1:20" s="134" customFormat="1" ht="20.25" customHeight="1" x14ac:dyDescent="0.25">
      <c r="A53" s="452"/>
      <c r="B53" s="448" t="s">
        <v>427</v>
      </c>
      <c r="C53" s="440"/>
      <c r="D53" s="712">
        <f>SUM(D55:D58)</f>
        <v>2692</v>
      </c>
      <c r="E53" s="713"/>
      <c r="F53" s="714">
        <v>1</v>
      </c>
      <c r="G53" s="715"/>
      <c r="H53" s="712" t="s">
        <v>2417</v>
      </c>
      <c r="I53" s="713"/>
      <c r="J53" s="714">
        <v>1</v>
      </c>
      <c r="K53" s="715"/>
      <c r="L53" s="712">
        <f>SUM(D53,159)</f>
        <v>2851</v>
      </c>
      <c r="M53" s="713"/>
      <c r="N53" s="714">
        <f>SUM(L53/$L$53)</f>
        <v>1</v>
      </c>
      <c r="O53" s="219"/>
      <c r="P53" s="219"/>
      <c r="Q53" s="219"/>
      <c r="R53" s="219"/>
      <c r="S53" s="219"/>
      <c r="T53" s="219"/>
    </row>
    <row r="54" spans="1:20" s="134" customFormat="1" ht="7.5" customHeight="1" x14ac:dyDescent="0.2">
      <c r="A54" s="452"/>
      <c r="B54" s="440"/>
      <c r="C54" s="440"/>
      <c r="D54" s="440"/>
      <c r="E54" s="440"/>
      <c r="F54" s="711"/>
      <c r="G54" s="440"/>
      <c r="H54" s="440"/>
      <c r="I54" s="440"/>
      <c r="J54" s="711"/>
      <c r="K54" s="440"/>
      <c r="L54" s="707"/>
      <c r="M54" s="440"/>
      <c r="N54" s="705"/>
      <c r="O54" s="219"/>
      <c r="P54" s="219"/>
      <c r="Q54" s="219"/>
      <c r="R54" s="219"/>
      <c r="S54" s="219"/>
      <c r="T54" s="219"/>
    </row>
    <row r="55" spans="1:20" s="134" customFormat="1" ht="14.25" customHeight="1" x14ac:dyDescent="0.25">
      <c r="A55" s="452"/>
      <c r="B55" s="459" t="s">
        <v>448</v>
      </c>
      <c r="C55" s="452"/>
      <c r="D55" s="707">
        <v>607</v>
      </c>
      <c r="E55" s="707"/>
      <c r="F55" s="708">
        <f>SUM(D55/$D$53*100)</f>
        <v>22.548291233283805</v>
      </c>
      <c r="G55" s="449"/>
      <c r="H55" s="707">
        <v>41</v>
      </c>
      <c r="I55" s="707"/>
      <c r="J55" s="708">
        <f>SUM(H55/159*100)</f>
        <v>25.786163522012579</v>
      </c>
      <c r="K55" s="449"/>
      <c r="L55" s="707">
        <f>SUM(D55,H55)</f>
        <v>648</v>
      </c>
      <c r="M55" s="707"/>
      <c r="N55" s="708">
        <f>SUM(L55/$L$53*100)</f>
        <v>22.728867064188005</v>
      </c>
      <c r="O55" s="659"/>
      <c r="P55" s="219"/>
      <c r="Q55" s="219"/>
      <c r="R55" s="219"/>
      <c r="S55" s="219"/>
      <c r="T55" s="219"/>
    </row>
    <row r="56" spans="1:20" s="134" customFormat="1" ht="15" customHeight="1" x14ac:dyDescent="0.25">
      <c r="A56" s="452"/>
      <c r="B56" s="459" t="s">
        <v>449</v>
      </c>
      <c r="C56" s="452"/>
      <c r="D56" s="707">
        <v>590</v>
      </c>
      <c r="E56" s="707"/>
      <c r="F56" s="708">
        <f>SUM(D56/$D$53*100)</f>
        <v>21.916790490341754</v>
      </c>
      <c r="G56" s="449"/>
      <c r="H56" s="707">
        <v>40</v>
      </c>
      <c r="I56" s="707"/>
      <c r="J56" s="708">
        <f>SUM(H56/159*100)</f>
        <v>25.157232704402517</v>
      </c>
      <c r="K56" s="449"/>
      <c r="L56" s="707">
        <f>SUM(D56,H56)</f>
        <v>630</v>
      </c>
      <c r="M56" s="707"/>
      <c r="N56" s="708">
        <f>SUM(L56/$L$53*100)</f>
        <v>22.097509645738338</v>
      </c>
      <c r="O56" s="659"/>
      <c r="P56" s="219"/>
      <c r="Q56" s="219"/>
      <c r="R56" s="219"/>
      <c r="S56" s="219"/>
      <c r="T56" s="219"/>
    </row>
    <row r="57" spans="1:20" s="134" customFormat="1" ht="15" x14ac:dyDescent="0.25">
      <c r="A57" s="452"/>
      <c r="B57" s="459" t="s">
        <v>2002</v>
      </c>
      <c r="C57" s="452"/>
      <c r="D57" s="707">
        <v>1012</v>
      </c>
      <c r="E57" s="707"/>
      <c r="F57" s="708">
        <f>SUM(D57/$D$53*100)</f>
        <v>37.592867756315009</v>
      </c>
      <c r="G57" s="449"/>
      <c r="H57" s="707">
        <v>56</v>
      </c>
      <c r="I57" s="707"/>
      <c r="J57" s="708">
        <f>SUM(H57/159*100)</f>
        <v>35.220125786163521</v>
      </c>
      <c r="K57" s="449"/>
      <c r="L57" s="707">
        <f>SUM(D57,H57)</f>
        <v>1068</v>
      </c>
      <c r="M57" s="707"/>
      <c r="N57" s="708">
        <f>SUM(L57/$L$53*100)</f>
        <v>37.460540161346891</v>
      </c>
      <c r="O57" s="659"/>
      <c r="P57" s="219"/>
      <c r="Q57" s="219"/>
      <c r="R57" s="219"/>
      <c r="S57" s="219"/>
      <c r="T57" s="219"/>
    </row>
    <row r="58" spans="1:20" s="134" customFormat="1" ht="15" x14ac:dyDescent="0.25">
      <c r="A58" s="452"/>
      <c r="B58" s="459" t="s">
        <v>58</v>
      </c>
      <c r="C58" s="452"/>
      <c r="D58" s="707">
        <v>483</v>
      </c>
      <c r="E58" s="707"/>
      <c r="F58" s="708">
        <f>SUM(D58/$D$53*100)</f>
        <v>17.942050520059436</v>
      </c>
      <c r="G58" s="449"/>
      <c r="H58" s="707">
        <v>22</v>
      </c>
      <c r="I58" s="707"/>
      <c r="J58" s="708">
        <f>SUM(H58/159*100)</f>
        <v>13.836477987421384</v>
      </c>
      <c r="K58" s="449"/>
      <c r="L58" s="707">
        <f>SUM(D58,H58)</f>
        <v>505</v>
      </c>
      <c r="M58" s="707"/>
      <c r="N58" s="708">
        <f>SUM(L58/$L$53*100)</f>
        <v>17.713083128726762</v>
      </c>
      <c r="O58" s="659"/>
      <c r="P58" s="219"/>
      <c r="Q58" s="219"/>
      <c r="R58" s="219"/>
      <c r="S58" s="219"/>
      <c r="T58" s="219"/>
    </row>
    <row r="59" spans="1:20" ht="10.5" customHeight="1" x14ac:dyDescent="0.2">
      <c r="A59" s="304"/>
      <c r="B59" s="304"/>
      <c r="C59" s="304"/>
      <c r="D59" s="304"/>
      <c r="E59" s="304"/>
      <c r="F59" s="460"/>
      <c r="G59" s="304"/>
      <c r="H59" s="304"/>
      <c r="I59" s="304"/>
      <c r="J59" s="460"/>
      <c r="K59" s="304"/>
      <c r="L59" s="304"/>
      <c r="M59" s="304"/>
      <c r="N59" s="460"/>
    </row>
    <row r="60" spans="1:20" ht="10.5" customHeight="1" x14ac:dyDescent="0.2">
      <c r="A60" s="440"/>
      <c r="B60" s="303"/>
      <c r="C60" s="303"/>
      <c r="D60" s="303"/>
      <c r="E60" s="303"/>
      <c r="F60" s="417"/>
      <c r="G60" s="303"/>
      <c r="H60" s="303"/>
      <c r="I60" s="303"/>
      <c r="J60" s="417"/>
      <c r="K60" s="303"/>
      <c r="L60" s="303"/>
      <c r="M60" s="303"/>
      <c r="N60" s="417"/>
    </row>
    <row r="61" spans="1:20" s="30" customFormat="1" x14ac:dyDescent="0.2">
      <c r="A61" s="393" t="s">
        <v>450</v>
      </c>
      <c r="B61" s="461"/>
      <c r="C61" s="716"/>
      <c r="D61" s="717"/>
      <c r="E61" s="717"/>
      <c r="F61" s="718"/>
      <c r="G61" s="717"/>
      <c r="H61" s="393"/>
      <c r="I61" s="393"/>
      <c r="J61" s="522"/>
      <c r="K61" s="717"/>
      <c r="L61" s="393"/>
      <c r="M61" s="393"/>
      <c r="N61" s="522"/>
      <c r="O61" s="98"/>
      <c r="P61" s="98"/>
      <c r="Q61" s="98"/>
      <c r="R61" s="98"/>
      <c r="S61" s="98"/>
      <c r="T61" s="98"/>
    </row>
    <row r="62" spans="1:20" s="30" customFormat="1" x14ac:dyDescent="0.2">
      <c r="A62" s="393" t="s">
        <v>445</v>
      </c>
      <c r="B62" s="461"/>
      <c r="C62" s="393"/>
      <c r="D62" s="393"/>
      <c r="E62" s="393"/>
      <c r="F62" s="522"/>
      <c r="G62" s="717"/>
      <c r="H62" s="393"/>
      <c r="I62" s="393"/>
      <c r="J62" s="522"/>
      <c r="K62" s="717"/>
      <c r="L62" s="393"/>
      <c r="M62" s="393"/>
      <c r="N62" s="522"/>
      <c r="O62" s="98"/>
      <c r="P62" s="98"/>
      <c r="Q62" s="98"/>
      <c r="R62" s="98"/>
      <c r="S62" s="98"/>
      <c r="T62" s="98"/>
    </row>
    <row r="63" spans="1:20" s="30" customFormat="1" x14ac:dyDescent="0.2">
      <c r="A63" s="393" t="s">
        <v>433</v>
      </c>
      <c r="B63" s="461"/>
      <c r="C63" s="393"/>
      <c r="D63" s="393"/>
      <c r="E63" s="393"/>
      <c r="F63" s="522"/>
      <c r="G63" s="717"/>
      <c r="H63" s="393"/>
      <c r="I63" s="393"/>
      <c r="J63" s="522"/>
      <c r="K63" s="717"/>
      <c r="L63" s="393"/>
      <c r="M63" s="393"/>
      <c r="N63" s="522"/>
      <c r="O63" s="98"/>
      <c r="P63" s="98"/>
      <c r="Q63" s="98"/>
      <c r="R63" s="98"/>
      <c r="S63" s="98"/>
      <c r="T63" s="98"/>
    </row>
    <row r="64" spans="1:20" s="30" customFormat="1" ht="14.25" x14ac:dyDescent="0.2">
      <c r="A64" s="462" t="s">
        <v>446</v>
      </c>
      <c r="B64" s="430"/>
      <c r="C64" s="430"/>
      <c r="D64" s="430"/>
      <c r="E64" s="430"/>
      <c r="F64" s="523"/>
      <c r="G64" s="430"/>
      <c r="H64" s="430"/>
      <c r="I64" s="430"/>
      <c r="J64" s="523"/>
      <c r="K64" s="430"/>
      <c r="L64" s="430"/>
      <c r="M64" s="430"/>
      <c r="N64" s="523"/>
      <c r="O64" s="98"/>
      <c r="P64" s="98"/>
      <c r="Q64" s="98"/>
      <c r="R64" s="98"/>
      <c r="S64" s="98"/>
      <c r="T64" s="98"/>
    </row>
    <row r="65" spans="1:20" s="30" customFormat="1" x14ac:dyDescent="0.2">
      <c r="A65" s="430" t="s">
        <v>2288</v>
      </c>
      <c r="B65" s="430"/>
      <c r="C65" s="425"/>
      <c r="D65" s="425"/>
      <c r="E65" s="425"/>
      <c r="F65" s="464"/>
      <c r="G65" s="425"/>
      <c r="H65" s="430"/>
      <c r="I65" s="430"/>
      <c r="J65" s="523"/>
      <c r="K65" s="425"/>
      <c r="L65" s="430"/>
      <c r="M65" s="430"/>
      <c r="N65" s="523"/>
      <c r="O65" s="98"/>
      <c r="P65" s="98"/>
      <c r="Q65" s="98"/>
      <c r="R65" s="98"/>
      <c r="S65" s="98"/>
      <c r="T65" s="98"/>
    </row>
    <row r="66" spans="1:20" s="30" customFormat="1" x14ac:dyDescent="0.2">
      <c r="A66" s="393" t="s">
        <v>2280</v>
      </c>
      <c r="B66" s="393"/>
      <c r="C66" s="393"/>
      <c r="D66" s="393"/>
      <c r="E66" s="393"/>
      <c r="F66" s="522"/>
      <c r="G66" s="393"/>
      <c r="H66" s="393"/>
      <c r="I66" s="393"/>
      <c r="J66" s="522"/>
      <c r="K66" s="393"/>
      <c r="L66" s="393"/>
      <c r="M66" s="393"/>
      <c r="N66" s="522"/>
      <c r="O66" s="98"/>
      <c r="P66" s="98"/>
      <c r="Q66" s="98"/>
      <c r="R66" s="98"/>
      <c r="S66" s="98"/>
      <c r="T66" s="98"/>
    </row>
    <row r="67" spans="1:20" ht="14.25" x14ac:dyDescent="0.2">
      <c r="A67" s="17"/>
      <c r="B67" s="233"/>
      <c r="C67" s="258"/>
      <c r="D67" s="227"/>
      <c r="E67" s="227"/>
      <c r="F67" s="275"/>
      <c r="G67" s="257"/>
      <c r="H67" s="17"/>
      <c r="I67" s="17"/>
      <c r="J67" s="181"/>
      <c r="K67" s="257"/>
      <c r="L67" s="17"/>
      <c r="M67" s="17"/>
      <c r="N67" s="181"/>
    </row>
    <row r="68" spans="1:20" ht="14.25" x14ac:dyDescent="0.2">
      <c r="A68" s="17"/>
      <c r="B68" s="227"/>
      <c r="C68" s="257"/>
      <c r="D68" s="227"/>
      <c r="E68" s="227"/>
      <c r="F68" s="275"/>
      <c r="G68" s="257"/>
      <c r="H68" s="17"/>
      <c r="I68" s="17"/>
      <c r="J68" s="181"/>
      <c r="K68" s="257"/>
      <c r="L68" s="17"/>
      <c r="M68" s="17"/>
      <c r="N68" s="181"/>
    </row>
    <row r="69" spans="1:20" ht="14.25" x14ac:dyDescent="0.2">
      <c r="A69" s="219"/>
      <c r="B69" s="219"/>
      <c r="C69" s="259"/>
      <c r="D69" s="260"/>
      <c r="E69" s="260"/>
      <c r="F69" s="267"/>
      <c r="G69" s="259"/>
      <c r="H69" s="260"/>
      <c r="I69" s="260"/>
      <c r="J69" s="267"/>
      <c r="K69" s="259"/>
      <c r="L69" s="260"/>
      <c r="M69" s="260"/>
      <c r="N69" s="267"/>
    </row>
    <row r="70" spans="1:20" ht="14.25" x14ac:dyDescent="0.2">
      <c r="A70" s="219"/>
      <c r="B70" s="219"/>
      <c r="C70" s="259"/>
      <c r="D70" s="260"/>
      <c r="E70" s="260"/>
      <c r="F70" s="267"/>
      <c r="G70" s="259"/>
      <c r="H70" s="260"/>
      <c r="I70" s="260"/>
      <c r="J70" s="267"/>
      <c r="K70" s="259"/>
      <c r="L70" s="260"/>
      <c r="M70" s="260"/>
      <c r="N70" s="267"/>
    </row>
    <row r="71" spans="1:20" ht="14.25" x14ac:dyDescent="0.2">
      <c r="A71" s="219"/>
      <c r="B71" s="219"/>
      <c r="C71" s="258"/>
      <c r="D71" s="258"/>
      <c r="E71" s="258"/>
      <c r="F71" s="268"/>
      <c r="G71" s="258"/>
      <c r="H71" s="258"/>
      <c r="I71" s="258"/>
      <c r="J71" s="268"/>
      <c r="K71" s="258"/>
      <c r="L71" s="258"/>
      <c r="M71" s="258"/>
      <c r="N71" s="268"/>
    </row>
    <row r="72" spans="1:20" ht="14.25" x14ac:dyDescent="0.2">
      <c r="A72" s="219"/>
      <c r="B72" s="235"/>
      <c r="C72" s="227"/>
      <c r="D72" s="260"/>
      <c r="E72" s="260"/>
      <c r="F72" s="267"/>
      <c r="G72" s="227"/>
      <c r="H72" s="260"/>
      <c r="I72" s="260"/>
      <c r="J72" s="267"/>
      <c r="K72" s="227"/>
      <c r="L72" s="260"/>
      <c r="M72" s="260"/>
      <c r="N72" s="267"/>
    </row>
    <row r="73" spans="1:20" ht="14.25" x14ac:dyDescent="0.2">
      <c r="A73" s="219"/>
      <c r="B73" s="219"/>
      <c r="C73" s="227"/>
      <c r="D73" s="260"/>
      <c r="E73" s="260"/>
      <c r="F73" s="267"/>
      <c r="G73" s="227"/>
      <c r="H73" s="260"/>
      <c r="I73" s="260"/>
      <c r="J73" s="267"/>
      <c r="K73" s="227"/>
      <c r="L73" s="260"/>
      <c r="M73" s="260"/>
      <c r="N73" s="267"/>
    </row>
    <row r="74" spans="1:20" ht="14.25" x14ac:dyDescent="0.2">
      <c r="A74" s="219"/>
      <c r="B74" s="17"/>
      <c r="C74" s="259"/>
      <c r="D74" s="260"/>
      <c r="E74" s="260"/>
      <c r="F74" s="267"/>
      <c r="G74" s="259"/>
      <c r="H74" s="260"/>
      <c r="I74" s="260"/>
      <c r="J74" s="267"/>
      <c r="K74" s="259"/>
      <c r="L74" s="260"/>
      <c r="M74" s="260"/>
      <c r="N74" s="267"/>
    </row>
    <row r="75" spans="1:20" ht="14.25" x14ac:dyDescent="0.2">
      <c r="A75" s="17"/>
      <c r="B75" s="219"/>
      <c r="C75" s="259"/>
      <c r="D75" s="260"/>
      <c r="E75" s="260"/>
      <c r="F75" s="267"/>
      <c r="G75" s="259"/>
      <c r="H75" s="260"/>
      <c r="I75" s="260"/>
      <c r="J75" s="267"/>
      <c r="K75" s="259"/>
      <c r="L75" s="260"/>
      <c r="M75" s="260"/>
      <c r="N75" s="267"/>
    </row>
    <row r="76" spans="1:20" ht="14.25" x14ac:dyDescent="0.2">
      <c r="A76" s="219"/>
      <c r="B76" s="219"/>
      <c r="C76" s="258"/>
      <c r="D76" s="258"/>
      <c r="E76" s="258"/>
      <c r="F76" s="268"/>
      <c r="G76" s="258"/>
      <c r="H76" s="258"/>
      <c r="I76" s="258"/>
      <c r="J76" s="268"/>
      <c r="K76" s="258"/>
      <c r="L76" s="258"/>
      <c r="M76" s="258"/>
      <c r="N76" s="268"/>
    </row>
    <row r="77" spans="1:20" ht="14.25" x14ac:dyDescent="0.2">
      <c r="A77" s="219"/>
      <c r="B77" s="261"/>
      <c r="C77" s="259"/>
      <c r="D77" s="260"/>
      <c r="E77" s="260"/>
      <c r="F77" s="267"/>
      <c r="G77" s="259"/>
      <c r="H77" s="260"/>
      <c r="I77" s="260"/>
      <c r="J77" s="267"/>
      <c r="K77" s="259"/>
      <c r="L77" s="260"/>
      <c r="M77" s="260"/>
      <c r="N77" s="267"/>
    </row>
    <row r="78" spans="1:20" ht="14.25" x14ac:dyDescent="0.2">
      <c r="A78" s="219"/>
      <c r="B78" s="219"/>
      <c r="C78" s="259"/>
      <c r="D78" s="260"/>
      <c r="E78" s="260"/>
      <c r="F78" s="267"/>
      <c r="G78" s="259"/>
      <c r="H78" s="260"/>
      <c r="I78" s="260"/>
      <c r="J78" s="267"/>
      <c r="K78" s="259"/>
      <c r="L78" s="260"/>
      <c r="M78" s="260"/>
      <c r="N78" s="267"/>
    </row>
    <row r="79" spans="1:20" ht="14.25" x14ac:dyDescent="0.2">
      <c r="A79" s="219"/>
      <c r="B79" s="219"/>
      <c r="C79" s="259"/>
      <c r="D79" s="260"/>
      <c r="E79" s="260"/>
      <c r="F79" s="267"/>
      <c r="G79" s="259"/>
      <c r="H79" s="260"/>
      <c r="I79" s="260"/>
      <c r="J79" s="267"/>
      <c r="K79" s="259"/>
      <c r="L79" s="260"/>
      <c r="M79" s="260"/>
      <c r="N79" s="267"/>
    </row>
    <row r="80" spans="1:20" ht="14.25" x14ac:dyDescent="0.2">
      <c r="A80" s="219"/>
      <c r="B80" s="219"/>
      <c r="C80" s="259"/>
      <c r="D80" s="260"/>
      <c r="E80" s="260"/>
      <c r="F80" s="267"/>
      <c r="G80" s="259"/>
      <c r="H80" s="260"/>
      <c r="I80" s="260"/>
      <c r="J80" s="267"/>
      <c r="K80" s="259"/>
      <c r="L80" s="260"/>
      <c r="M80" s="260"/>
      <c r="N80" s="267"/>
    </row>
    <row r="81" spans="1:15" ht="14.25" x14ac:dyDescent="0.2">
      <c r="A81" s="219"/>
      <c r="B81" s="219"/>
      <c r="C81" s="258"/>
      <c r="D81" s="258"/>
      <c r="E81" s="258"/>
      <c r="F81" s="268"/>
      <c r="G81" s="258"/>
      <c r="H81" s="258"/>
      <c r="I81" s="258"/>
      <c r="J81" s="268"/>
      <c r="K81" s="258"/>
      <c r="L81" s="258"/>
      <c r="M81" s="258"/>
      <c r="N81" s="268"/>
    </row>
    <row r="82" spans="1:15" ht="14.25" x14ac:dyDescent="0.2">
      <c r="A82" s="219"/>
      <c r="B82" s="263"/>
      <c r="C82" s="264"/>
      <c r="D82" s="265"/>
      <c r="E82" s="265"/>
      <c r="F82" s="269"/>
      <c r="G82" s="264"/>
      <c r="H82" s="265"/>
      <c r="I82" s="265"/>
      <c r="J82" s="269"/>
      <c r="K82" s="264"/>
      <c r="L82" s="265"/>
      <c r="M82" s="265"/>
      <c r="N82" s="269"/>
    </row>
    <row r="83" spans="1:15" ht="14.25" x14ac:dyDescent="0.2">
      <c r="A83" s="262"/>
      <c r="B83" s="262"/>
      <c r="C83" s="264"/>
      <c r="D83" s="265"/>
      <c r="E83" s="265"/>
      <c r="F83" s="269"/>
      <c r="G83" s="264"/>
      <c r="H83" s="265"/>
      <c r="I83" s="265"/>
      <c r="J83" s="269"/>
      <c r="K83" s="264"/>
      <c r="L83" s="265"/>
      <c r="M83" s="265"/>
      <c r="N83" s="269"/>
      <c r="O83" s="277"/>
    </row>
    <row r="84" spans="1:15" ht="14.25" x14ac:dyDescent="0.2">
      <c r="A84" s="262"/>
      <c r="B84" s="262"/>
      <c r="C84" s="262"/>
      <c r="D84" s="262"/>
      <c r="E84" s="262"/>
      <c r="F84" s="270"/>
      <c r="G84" s="262"/>
      <c r="H84" s="262"/>
      <c r="I84" s="262"/>
      <c r="J84" s="270"/>
      <c r="K84" s="262"/>
      <c r="L84" s="262"/>
      <c r="M84" s="262"/>
      <c r="N84" s="270"/>
      <c r="O84" s="277"/>
    </row>
    <row r="85" spans="1:15" x14ac:dyDescent="0.2">
      <c r="A85" s="255"/>
      <c r="B85" s="255"/>
      <c r="C85" s="255"/>
      <c r="D85" s="255"/>
      <c r="E85" s="255"/>
      <c r="F85" s="271"/>
      <c r="G85" s="255"/>
      <c r="H85" s="255"/>
      <c r="I85" s="255"/>
      <c r="J85" s="271"/>
      <c r="K85" s="255"/>
      <c r="L85" s="255"/>
      <c r="M85" s="255"/>
      <c r="N85" s="271"/>
      <c r="O85" s="277"/>
    </row>
    <row r="86" spans="1:15" x14ac:dyDescent="0.2">
      <c r="A86" s="256"/>
      <c r="B86" s="17"/>
      <c r="C86" s="266"/>
      <c r="D86" s="266"/>
      <c r="E86" s="266"/>
      <c r="F86" s="272"/>
      <c r="G86" s="266"/>
      <c r="H86" s="266"/>
      <c r="I86" s="266"/>
      <c r="J86" s="272"/>
      <c r="K86" s="266"/>
      <c r="L86" s="266"/>
      <c r="M86" s="266"/>
      <c r="N86" s="272"/>
      <c r="O86" s="277"/>
    </row>
    <row r="87" spans="1:15" x14ac:dyDescent="0.2">
      <c r="A87" s="255"/>
      <c r="B87" s="17"/>
      <c r="C87" s="98"/>
      <c r="D87" s="98"/>
      <c r="E87" s="98"/>
      <c r="F87" s="273"/>
      <c r="G87" s="98"/>
      <c r="H87" s="98"/>
      <c r="I87" s="98"/>
      <c r="J87" s="273"/>
      <c r="K87" s="98"/>
      <c r="L87" s="98"/>
      <c r="M87" s="98"/>
      <c r="N87" s="273"/>
      <c r="O87" s="277"/>
    </row>
    <row r="88" spans="1:15" ht="16.5" x14ac:dyDescent="0.2">
      <c r="A88" s="218"/>
      <c r="B88" s="17"/>
      <c r="C88" s="218"/>
      <c r="D88" s="218"/>
      <c r="E88" s="218"/>
      <c r="F88" s="274"/>
      <c r="G88" s="218"/>
      <c r="H88" s="218"/>
      <c r="I88" s="218"/>
      <c r="J88" s="274"/>
      <c r="K88" s="218"/>
      <c r="L88" s="218"/>
      <c r="M88" s="218"/>
      <c r="N88" s="274"/>
    </row>
    <row r="89" spans="1:15" x14ac:dyDescent="0.2">
      <c r="A89" s="98"/>
      <c r="B89" s="17"/>
      <c r="C89" s="98"/>
      <c r="D89" s="98"/>
      <c r="E89" s="98"/>
      <c r="F89" s="273"/>
      <c r="G89" s="98"/>
      <c r="H89" s="98"/>
      <c r="I89" s="98"/>
      <c r="J89" s="273"/>
      <c r="K89" s="98"/>
      <c r="L89" s="98"/>
      <c r="M89" s="98"/>
      <c r="N89" s="273"/>
    </row>
    <row r="90" spans="1:15" x14ac:dyDescent="0.2">
      <c r="A90" s="17"/>
      <c r="B90" s="17"/>
      <c r="C90" s="17"/>
      <c r="D90" s="17"/>
      <c r="E90" s="17"/>
      <c r="F90" s="181"/>
      <c r="G90" s="17"/>
      <c r="H90" s="17"/>
      <c r="I90" s="17"/>
      <c r="J90" s="181"/>
      <c r="K90" s="17"/>
      <c r="L90" s="17"/>
      <c r="M90" s="17"/>
      <c r="N90" s="181"/>
    </row>
    <row r="91" spans="1:15" x14ac:dyDescent="0.2">
      <c r="A91" s="17"/>
      <c r="B91" s="17"/>
      <c r="C91" s="17"/>
      <c r="D91" s="17"/>
      <c r="E91" s="17"/>
      <c r="F91" s="181"/>
      <c r="G91" s="17"/>
      <c r="H91" s="17"/>
      <c r="I91" s="17"/>
      <c r="J91" s="181"/>
      <c r="K91" s="17"/>
      <c r="L91" s="17"/>
      <c r="M91" s="17"/>
      <c r="N91" s="181"/>
    </row>
    <row r="92" spans="1:15" x14ac:dyDescent="0.2">
      <c r="A92" s="17"/>
      <c r="B92" s="17"/>
      <c r="C92" s="17"/>
      <c r="D92" s="17"/>
      <c r="E92" s="17"/>
      <c r="F92" s="181"/>
      <c r="G92" s="17"/>
      <c r="H92" s="17"/>
      <c r="I92" s="17"/>
      <c r="J92" s="181"/>
      <c r="K92" s="17"/>
      <c r="L92" s="17"/>
      <c r="M92" s="17"/>
      <c r="N92" s="181"/>
    </row>
    <row r="93" spans="1:15" x14ac:dyDescent="0.2">
      <c r="A93" s="17"/>
      <c r="B93" s="17"/>
      <c r="C93" s="17"/>
      <c r="D93" s="17"/>
      <c r="E93" s="17"/>
      <c r="F93" s="181"/>
      <c r="G93" s="17"/>
      <c r="H93" s="17"/>
      <c r="I93" s="17"/>
      <c r="J93" s="181"/>
      <c r="K93" s="17"/>
      <c r="L93" s="17"/>
      <c r="M93" s="17"/>
      <c r="N93" s="181"/>
    </row>
    <row r="94" spans="1:15" x14ac:dyDescent="0.2">
      <c r="A94" s="17"/>
      <c r="B94" s="17"/>
      <c r="C94" s="17"/>
      <c r="D94" s="17"/>
      <c r="E94" s="17"/>
      <c r="F94" s="181"/>
      <c r="G94" s="17"/>
      <c r="H94" s="17"/>
      <c r="I94" s="17"/>
      <c r="J94" s="181"/>
      <c r="K94" s="17"/>
      <c r="L94" s="17"/>
      <c r="M94" s="17"/>
      <c r="N94" s="181"/>
    </row>
    <row r="95" spans="1:15" x14ac:dyDescent="0.2">
      <c r="A95" s="17"/>
      <c r="B95" s="17"/>
      <c r="C95" s="17"/>
      <c r="D95" s="17"/>
      <c r="E95" s="17"/>
      <c r="F95" s="181"/>
      <c r="G95" s="17"/>
      <c r="H95" s="17"/>
      <c r="I95" s="17"/>
      <c r="J95" s="181"/>
      <c r="K95" s="17"/>
      <c r="L95" s="17"/>
      <c r="M95" s="17"/>
      <c r="N95" s="181"/>
    </row>
    <row r="96" spans="1:15" x14ac:dyDescent="0.2">
      <c r="A96" s="17"/>
      <c r="B96" s="17"/>
      <c r="C96" s="17"/>
      <c r="D96" s="17"/>
      <c r="E96" s="17"/>
      <c r="F96" s="181"/>
      <c r="G96" s="17"/>
      <c r="H96" s="17"/>
      <c r="I96" s="17"/>
      <c r="J96" s="181"/>
      <c r="K96" s="17"/>
      <c r="L96" s="17"/>
      <c r="M96" s="17"/>
      <c r="N96" s="181"/>
    </row>
    <row r="97" spans="1:14" x14ac:dyDescent="0.2">
      <c r="A97" s="17"/>
      <c r="B97" s="17"/>
      <c r="C97" s="17"/>
      <c r="D97" s="17"/>
      <c r="E97" s="17"/>
      <c r="F97" s="181"/>
      <c r="G97" s="17"/>
      <c r="H97" s="17"/>
      <c r="I97" s="17"/>
      <c r="J97" s="181"/>
      <c r="K97" s="17"/>
      <c r="L97" s="17"/>
      <c r="M97" s="17"/>
      <c r="N97" s="181"/>
    </row>
    <row r="98" spans="1:14" x14ac:dyDescent="0.2">
      <c r="A98" s="17"/>
      <c r="B98" s="17"/>
      <c r="C98" s="17"/>
      <c r="D98" s="17"/>
      <c r="E98" s="17"/>
      <c r="F98" s="181"/>
      <c r="G98" s="17"/>
      <c r="H98" s="17"/>
      <c r="I98" s="17"/>
      <c r="J98" s="181"/>
      <c r="K98" s="17"/>
      <c r="L98" s="17"/>
      <c r="M98" s="17"/>
      <c r="N98" s="181"/>
    </row>
    <row r="99" spans="1:14" x14ac:dyDescent="0.2">
      <c r="A99" s="17"/>
      <c r="B99" s="17"/>
      <c r="C99" s="17"/>
      <c r="D99" s="17"/>
      <c r="E99" s="17"/>
      <c r="F99" s="181"/>
      <c r="G99" s="17"/>
      <c r="H99" s="17"/>
      <c r="I99" s="17"/>
      <c r="J99" s="181"/>
      <c r="K99" s="17"/>
      <c r="L99" s="17"/>
      <c r="M99" s="17"/>
      <c r="N99" s="181"/>
    </row>
    <row r="100" spans="1:14" x14ac:dyDescent="0.2">
      <c r="A100" s="17"/>
      <c r="B100" s="17"/>
      <c r="C100" s="17"/>
      <c r="D100" s="17"/>
      <c r="E100" s="17"/>
      <c r="F100" s="181"/>
      <c r="G100" s="17"/>
      <c r="H100" s="17"/>
      <c r="I100" s="17"/>
      <c r="J100" s="181"/>
      <c r="K100" s="17"/>
      <c r="L100" s="17"/>
      <c r="M100" s="17"/>
      <c r="N100" s="181"/>
    </row>
    <row r="101" spans="1:14" x14ac:dyDescent="0.2">
      <c r="A101" s="17"/>
      <c r="B101" s="17"/>
      <c r="C101" s="17"/>
      <c r="D101" s="17"/>
      <c r="E101" s="17"/>
      <c r="F101" s="181"/>
      <c r="G101" s="17"/>
      <c r="H101" s="17"/>
      <c r="I101" s="17"/>
      <c r="J101" s="181"/>
      <c r="K101" s="17"/>
      <c r="L101" s="17"/>
      <c r="M101" s="17"/>
      <c r="N101" s="181"/>
    </row>
    <row r="102" spans="1:14" x14ac:dyDescent="0.2">
      <c r="A102" s="17"/>
      <c r="B102" s="17"/>
      <c r="C102" s="17"/>
      <c r="D102" s="17"/>
      <c r="E102" s="17"/>
      <c r="F102" s="181"/>
      <c r="G102" s="17"/>
      <c r="H102" s="17"/>
      <c r="I102" s="17"/>
      <c r="J102" s="181"/>
      <c r="K102" s="17"/>
      <c r="L102" s="17"/>
      <c r="M102" s="17"/>
      <c r="N102" s="181"/>
    </row>
    <row r="103" spans="1:14" x14ac:dyDescent="0.2">
      <c r="A103" s="17"/>
      <c r="B103" s="17"/>
      <c r="C103" s="17"/>
      <c r="D103" s="17"/>
      <c r="E103" s="17"/>
      <c r="F103" s="181"/>
      <c r="G103" s="17"/>
      <c r="H103" s="17"/>
      <c r="I103" s="17"/>
      <c r="J103" s="181"/>
      <c r="K103" s="17"/>
      <c r="L103" s="17"/>
      <c r="M103" s="17"/>
      <c r="N103" s="181"/>
    </row>
    <row r="104" spans="1:14" x14ac:dyDescent="0.2">
      <c r="A104" s="17"/>
      <c r="B104" s="17"/>
      <c r="C104" s="17"/>
      <c r="D104" s="17"/>
      <c r="E104" s="17"/>
      <c r="F104" s="181"/>
      <c r="G104" s="17"/>
      <c r="H104" s="17"/>
      <c r="I104" s="17"/>
      <c r="J104" s="181"/>
      <c r="K104" s="17"/>
      <c r="L104" s="17"/>
      <c r="M104" s="17"/>
      <c r="N104" s="181"/>
    </row>
    <row r="105" spans="1:14" x14ac:dyDescent="0.2">
      <c r="A105" s="17"/>
      <c r="B105" s="17"/>
      <c r="C105" s="17"/>
      <c r="D105" s="17"/>
      <c r="E105" s="17"/>
      <c r="F105" s="181"/>
      <c r="G105" s="17"/>
      <c r="H105" s="17"/>
      <c r="I105" s="17"/>
      <c r="J105" s="181"/>
      <c r="K105" s="17"/>
      <c r="L105" s="17"/>
      <c r="M105" s="17"/>
      <c r="N105" s="181"/>
    </row>
    <row r="106" spans="1:14" x14ac:dyDescent="0.2">
      <c r="A106" s="17"/>
      <c r="B106" s="17"/>
      <c r="C106" s="17"/>
      <c r="D106" s="17"/>
      <c r="E106" s="17"/>
      <c r="F106" s="181"/>
      <c r="G106" s="17"/>
      <c r="H106" s="17"/>
      <c r="I106" s="17"/>
      <c r="J106" s="181"/>
      <c r="K106" s="17"/>
      <c r="L106" s="17"/>
      <c r="M106" s="17"/>
      <c r="N106" s="181"/>
    </row>
    <row r="107" spans="1:14" x14ac:dyDescent="0.2">
      <c r="A107" s="17"/>
      <c r="B107" s="17"/>
      <c r="C107" s="17"/>
      <c r="D107" s="17"/>
      <c r="E107" s="17"/>
      <c r="F107" s="181"/>
      <c r="G107" s="17"/>
      <c r="H107" s="17"/>
      <c r="I107" s="17"/>
      <c r="J107" s="181"/>
      <c r="K107" s="17"/>
      <c r="L107" s="17"/>
      <c r="M107" s="17"/>
      <c r="N107" s="181"/>
    </row>
    <row r="108" spans="1:14" x14ac:dyDescent="0.2">
      <c r="A108" s="17"/>
      <c r="B108" s="17"/>
      <c r="C108" s="17"/>
      <c r="D108" s="17"/>
      <c r="E108" s="17"/>
      <c r="F108" s="181"/>
      <c r="G108" s="17"/>
      <c r="H108" s="17"/>
      <c r="I108" s="17"/>
      <c r="J108" s="181"/>
      <c r="K108" s="17"/>
      <c r="L108" s="17"/>
      <c r="M108" s="17"/>
      <c r="N108" s="181"/>
    </row>
    <row r="109" spans="1:14" x14ac:dyDescent="0.2">
      <c r="A109" s="17"/>
      <c r="B109" s="17"/>
      <c r="C109" s="17"/>
      <c r="D109" s="17"/>
      <c r="E109" s="17"/>
      <c r="F109" s="181"/>
      <c r="G109" s="17"/>
      <c r="H109" s="17"/>
      <c r="I109" s="17"/>
      <c r="J109" s="181"/>
      <c r="K109" s="17"/>
      <c r="L109" s="17"/>
      <c r="M109" s="17"/>
      <c r="N109" s="181"/>
    </row>
    <row r="110" spans="1:14" x14ac:dyDescent="0.2">
      <c r="A110" s="17"/>
      <c r="B110" s="17"/>
      <c r="C110" s="17"/>
      <c r="D110" s="17"/>
      <c r="E110" s="17"/>
      <c r="F110" s="181"/>
      <c r="G110" s="17"/>
      <c r="H110" s="17"/>
      <c r="I110" s="17"/>
      <c r="J110" s="181"/>
      <c r="K110" s="17"/>
      <c r="L110" s="17"/>
      <c r="M110" s="17"/>
      <c r="N110" s="181"/>
    </row>
    <row r="111" spans="1:14" x14ac:dyDescent="0.2">
      <c r="A111" s="17"/>
      <c r="B111" s="17"/>
      <c r="C111" s="17"/>
      <c r="D111" s="17"/>
      <c r="E111" s="17"/>
      <c r="F111" s="181"/>
      <c r="G111" s="17"/>
      <c r="H111" s="17"/>
      <c r="I111" s="17"/>
      <c r="J111" s="181"/>
      <c r="K111" s="17"/>
      <c r="L111" s="17"/>
      <c r="M111" s="17"/>
      <c r="N111" s="181"/>
    </row>
    <row r="112" spans="1:14" x14ac:dyDescent="0.2">
      <c r="A112" s="17"/>
      <c r="B112" s="17"/>
      <c r="C112" s="17"/>
      <c r="D112" s="17"/>
      <c r="E112" s="17"/>
      <c r="F112" s="181"/>
      <c r="G112" s="17"/>
      <c r="H112" s="17"/>
      <c r="I112" s="17"/>
      <c r="J112" s="181"/>
      <c r="K112" s="17"/>
      <c r="L112" s="17"/>
      <c r="M112" s="17"/>
      <c r="N112" s="181"/>
    </row>
    <row r="113" spans="1:14" x14ac:dyDescent="0.2">
      <c r="A113" s="17"/>
      <c r="B113" s="17"/>
      <c r="C113" s="17"/>
      <c r="D113" s="17"/>
      <c r="E113" s="17"/>
      <c r="F113" s="181"/>
      <c r="G113" s="17"/>
      <c r="H113" s="17"/>
      <c r="I113" s="17"/>
      <c r="J113" s="181"/>
      <c r="K113" s="17"/>
      <c r="L113" s="17"/>
      <c r="M113" s="17"/>
      <c r="N113" s="181"/>
    </row>
    <row r="114" spans="1:14" x14ac:dyDescent="0.2">
      <c r="A114" s="17"/>
      <c r="B114" s="17"/>
      <c r="C114" s="17"/>
      <c r="D114" s="17"/>
      <c r="E114" s="17"/>
      <c r="F114" s="181"/>
      <c r="G114" s="17"/>
      <c r="H114" s="17"/>
      <c r="I114" s="17"/>
      <c r="J114" s="181"/>
      <c r="K114" s="17"/>
      <c r="L114" s="17"/>
      <c r="M114" s="17"/>
      <c r="N114" s="181"/>
    </row>
    <row r="115" spans="1:14" x14ac:dyDescent="0.2">
      <c r="A115" s="17"/>
      <c r="B115" s="17"/>
      <c r="C115" s="17"/>
      <c r="D115" s="17"/>
      <c r="E115" s="17"/>
      <c r="F115" s="181"/>
      <c r="G115" s="17"/>
      <c r="H115" s="17"/>
      <c r="I115" s="17"/>
      <c r="J115" s="181"/>
      <c r="K115" s="17"/>
      <c r="L115" s="17"/>
      <c r="M115" s="17"/>
      <c r="N115" s="181"/>
    </row>
    <row r="116" spans="1:14" x14ac:dyDescent="0.2">
      <c r="A116" s="17"/>
      <c r="B116" s="17"/>
      <c r="C116" s="17"/>
      <c r="D116" s="17"/>
      <c r="E116" s="17"/>
      <c r="F116" s="181"/>
      <c r="G116" s="17"/>
      <c r="H116" s="17"/>
      <c r="I116" s="17"/>
      <c r="J116" s="181"/>
      <c r="K116" s="17"/>
      <c r="L116" s="17"/>
      <c r="M116" s="17"/>
      <c r="N116" s="181"/>
    </row>
    <row r="117" spans="1:14" x14ac:dyDescent="0.2">
      <c r="A117" s="17"/>
      <c r="B117" s="17"/>
      <c r="C117" s="17"/>
      <c r="D117" s="17"/>
      <c r="E117" s="17"/>
      <c r="F117" s="181"/>
      <c r="G117" s="17"/>
      <c r="H117" s="17"/>
      <c r="I117" s="17"/>
      <c r="J117" s="181"/>
      <c r="K117" s="17"/>
      <c r="L117" s="17"/>
      <c r="M117" s="17"/>
      <c r="N117" s="181"/>
    </row>
    <row r="118" spans="1:14" x14ac:dyDescent="0.2">
      <c r="A118" s="17"/>
      <c r="B118" s="17"/>
      <c r="C118" s="17"/>
      <c r="D118" s="17"/>
      <c r="E118" s="17"/>
      <c r="F118" s="181"/>
      <c r="G118" s="17"/>
      <c r="H118" s="17"/>
      <c r="I118" s="17"/>
      <c r="J118" s="181"/>
      <c r="K118" s="17"/>
      <c r="L118" s="17"/>
      <c r="M118" s="17"/>
      <c r="N118" s="181"/>
    </row>
    <row r="119" spans="1:14" x14ac:dyDescent="0.2">
      <c r="A119" s="17"/>
      <c r="B119" s="17"/>
      <c r="C119" s="17"/>
      <c r="D119" s="17"/>
      <c r="E119" s="17"/>
      <c r="F119" s="181"/>
      <c r="G119" s="17"/>
      <c r="H119" s="17"/>
      <c r="I119" s="17"/>
      <c r="J119" s="181"/>
      <c r="K119" s="17"/>
      <c r="L119" s="17"/>
      <c r="M119" s="17"/>
      <c r="N119" s="181"/>
    </row>
    <row r="120" spans="1:14" x14ac:dyDescent="0.2">
      <c r="A120" s="17"/>
      <c r="B120" s="17"/>
      <c r="C120" s="17"/>
      <c r="D120" s="17"/>
      <c r="E120" s="17"/>
      <c r="F120" s="181"/>
      <c r="G120" s="17"/>
      <c r="H120" s="17"/>
      <c r="I120" s="17"/>
      <c r="J120" s="181"/>
      <c r="K120" s="17"/>
      <c r="L120" s="17"/>
      <c r="M120" s="17"/>
      <c r="N120" s="181"/>
    </row>
    <row r="121" spans="1:14" x14ac:dyDescent="0.2">
      <c r="A121" s="17"/>
      <c r="B121" s="17"/>
      <c r="C121" s="17"/>
      <c r="D121" s="17"/>
      <c r="E121" s="17"/>
      <c r="F121" s="181"/>
      <c r="G121" s="17"/>
      <c r="H121" s="17"/>
      <c r="I121" s="17"/>
      <c r="J121" s="181"/>
      <c r="K121" s="17"/>
      <c r="L121" s="17"/>
      <c r="M121" s="17"/>
      <c r="N121" s="181"/>
    </row>
    <row r="122" spans="1:14" x14ac:dyDescent="0.2">
      <c r="A122" s="17"/>
      <c r="B122" s="17"/>
      <c r="C122" s="17"/>
      <c r="D122" s="17"/>
      <c r="E122" s="17"/>
      <c r="F122" s="181"/>
      <c r="G122" s="17"/>
      <c r="H122" s="17"/>
      <c r="I122" s="17"/>
      <c r="J122" s="181"/>
      <c r="K122" s="17"/>
      <c r="L122" s="17"/>
      <c r="M122" s="17"/>
      <c r="N122" s="181"/>
    </row>
    <row r="123" spans="1:14" x14ac:dyDescent="0.2">
      <c r="A123" s="17"/>
      <c r="B123" s="17"/>
      <c r="C123" s="17"/>
      <c r="D123" s="17"/>
      <c r="E123" s="17"/>
      <c r="F123" s="181"/>
      <c r="G123" s="17"/>
      <c r="H123" s="17"/>
      <c r="I123" s="17"/>
      <c r="J123" s="181"/>
      <c r="K123" s="17"/>
      <c r="L123" s="17"/>
      <c r="M123" s="17"/>
      <c r="N123" s="181"/>
    </row>
    <row r="124" spans="1:14" x14ac:dyDescent="0.2">
      <c r="A124" s="17"/>
      <c r="B124" s="17"/>
      <c r="C124" s="17"/>
      <c r="D124" s="17"/>
      <c r="E124" s="17"/>
      <c r="F124" s="181"/>
      <c r="G124" s="17"/>
      <c r="H124" s="17"/>
      <c r="I124" s="17"/>
      <c r="J124" s="181"/>
      <c r="K124" s="17"/>
      <c r="L124" s="17"/>
      <c r="M124" s="17"/>
      <c r="N124" s="181"/>
    </row>
    <row r="125" spans="1:14" x14ac:dyDescent="0.2">
      <c r="A125" s="17"/>
      <c r="B125" s="17"/>
      <c r="C125" s="17"/>
      <c r="D125" s="17"/>
      <c r="E125" s="17"/>
      <c r="F125" s="181"/>
      <c r="G125" s="17"/>
      <c r="H125" s="17"/>
      <c r="I125" s="17"/>
      <c r="J125" s="181"/>
      <c r="K125" s="17"/>
      <c r="L125" s="17"/>
      <c r="M125" s="17"/>
      <c r="N125" s="181"/>
    </row>
    <row r="126" spans="1:14" x14ac:dyDescent="0.2">
      <c r="A126" s="17"/>
      <c r="B126" s="17"/>
      <c r="C126" s="17"/>
      <c r="D126" s="17"/>
      <c r="E126" s="17"/>
      <c r="F126" s="181"/>
      <c r="G126" s="17"/>
      <c r="H126" s="17"/>
      <c r="I126" s="17"/>
      <c r="J126" s="181"/>
      <c r="K126" s="17"/>
      <c r="L126" s="17"/>
      <c r="M126" s="17"/>
      <c r="N126" s="181"/>
    </row>
    <row r="127" spans="1:14" x14ac:dyDescent="0.2">
      <c r="A127" s="17"/>
    </row>
  </sheetData>
  <mergeCells count="3">
    <mergeCell ref="D7:F7"/>
    <mergeCell ref="H7:J7"/>
    <mergeCell ref="L7:N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>
    <oddFooter>&amp;R55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94"/>
  <sheetViews>
    <sheetView showGridLines="0" topLeftCell="A54" zoomScale="75" workbookViewId="0">
      <selection activeCell="B94" sqref="B94"/>
    </sheetView>
  </sheetViews>
  <sheetFormatPr defaultRowHeight="12.75" x14ac:dyDescent="0.2"/>
  <cols>
    <col min="1" max="1" width="3.7109375" customWidth="1"/>
    <col min="2" max="2" width="35" customWidth="1"/>
    <col min="3" max="3" width="2.28515625" customWidth="1"/>
    <col min="4" max="4" width="12.140625" customWidth="1"/>
    <col min="5" max="5" width="2.28515625" customWidth="1"/>
    <col min="6" max="6" width="9" style="44" customWidth="1"/>
    <col min="7" max="7" width="3.5703125" style="1" customWidth="1"/>
    <col min="8" max="8" width="12.140625" style="1" customWidth="1"/>
    <col min="9" max="9" width="2.28515625" style="1" customWidth="1"/>
    <col min="10" max="10" width="9" style="44" customWidth="1"/>
    <col min="11" max="11" width="3.5703125" style="1" customWidth="1"/>
    <col min="12" max="12" width="12.140625" style="1" customWidth="1"/>
    <col min="13" max="13" width="2.28515625" style="1" customWidth="1"/>
    <col min="14" max="14" width="9" style="44" customWidth="1"/>
    <col min="15" max="15" width="3.42578125" style="1" customWidth="1"/>
    <col min="16" max="16" width="12.140625" style="1" customWidth="1"/>
    <col min="17" max="17" width="2.28515625" style="1" customWidth="1"/>
    <col min="18" max="18" width="9" style="44" customWidth="1"/>
    <col min="20" max="20" width="10.85546875" bestFit="1" customWidth="1"/>
    <col min="21" max="21" width="12.140625" customWidth="1"/>
    <col min="22" max="22" width="10.85546875" bestFit="1" customWidth="1"/>
    <col min="23" max="23" width="9.28515625" bestFit="1" customWidth="1"/>
  </cols>
  <sheetData>
    <row r="1" spans="1:20" ht="15.75" x14ac:dyDescent="0.25">
      <c r="A1" s="190" t="s">
        <v>2021</v>
      </c>
      <c r="B1" s="20"/>
      <c r="C1" s="21"/>
      <c r="D1" s="21"/>
      <c r="E1" s="21"/>
      <c r="F1" s="280"/>
      <c r="G1" s="21"/>
      <c r="H1" s="21"/>
      <c r="I1" s="21"/>
      <c r="J1" s="280"/>
      <c r="K1" s="21"/>
      <c r="L1" s="21"/>
      <c r="M1" s="21"/>
      <c r="N1" s="280"/>
      <c r="O1" s="21"/>
      <c r="P1" s="21"/>
      <c r="Q1" s="21"/>
      <c r="R1" s="280"/>
    </row>
    <row r="2" spans="1:20" ht="15.75" x14ac:dyDescent="0.25">
      <c r="A2" s="190" t="s">
        <v>2020</v>
      </c>
      <c r="B2" s="1"/>
      <c r="C2" s="21"/>
      <c r="D2" s="21"/>
      <c r="E2" s="21"/>
      <c r="F2" s="280"/>
      <c r="G2" s="21"/>
      <c r="H2" s="21"/>
      <c r="I2" s="21"/>
      <c r="J2" s="280"/>
      <c r="K2" s="21"/>
      <c r="L2" s="21"/>
      <c r="M2" s="21"/>
      <c r="N2" s="280"/>
      <c r="O2" s="21"/>
      <c r="P2" s="21"/>
      <c r="Q2" s="21"/>
      <c r="R2" s="280"/>
      <c r="T2" s="297"/>
    </row>
    <row r="3" spans="1:20" ht="9.75" customHeight="1" x14ac:dyDescent="0.2">
      <c r="A3" s="1"/>
      <c r="B3" s="1"/>
      <c r="C3" s="1"/>
      <c r="D3" s="1"/>
      <c r="E3" s="1"/>
    </row>
    <row r="4" spans="1:20" ht="14.25" x14ac:dyDescent="0.2">
      <c r="A4" s="22" t="s">
        <v>8</v>
      </c>
      <c r="B4" s="20"/>
      <c r="C4" s="1"/>
      <c r="D4" s="1"/>
      <c r="E4" s="1"/>
      <c r="O4" s="29"/>
      <c r="P4" s="29"/>
      <c r="Q4" s="29"/>
      <c r="R4" s="135" t="s">
        <v>320</v>
      </c>
    </row>
    <row r="5" spans="1:20" ht="9" customHeight="1" x14ac:dyDescent="0.2">
      <c r="A5" s="23"/>
      <c r="B5" s="24"/>
      <c r="C5" s="5"/>
      <c r="D5" s="5"/>
      <c r="E5" s="5"/>
      <c r="F5" s="199"/>
      <c r="G5" s="5"/>
      <c r="H5" s="5"/>
      <c r="I5" s="5"/>
      <c r="J5" s="199"/>
      <c r="K5" s="5"/>
      <c r="L5" s="5"/>
      <c r="M5" s="5"/>
      <c r="N5" s="199"/>
      <c r="O5" s="5"/>
      <c r="P5" s="5"/>
      <c r="Q5" s="5"/>
      <c r="R5" s="199"/>
    </row>
    <row r="6" spans="1:20" ht="6.75" customHeight="1" x14ac:dyDescent="0.2">
      <c r="A6" s="20"/>
      <c r="B6" s="20"/>
      <c r="C6" s="1"/>
      <c r="D6" s="1"/>
      <c r="E6" s="1"/>
    </row>
    <row r="7" spans="1:20" ht="14.25" x14ac:dyDescent="0.2">
      <c r="A7" s="20"/>
      <c r="B7" s="20" t="s">
        <v>10</v>
      </c>
      <c r="C7" s="1"/>
      <c r="D7" s="761" t="s">
        <v>161</v>
      </c>
      <c r="E7" s="757"/>
      <c r="F7" s="757"/>
      <c r="H7" s="761" t="s">
        <v>11</v>
      </c>
      <c r="I7" s="757"/>
      <c r="J7" s="757"/>
      <c r="L7" s="761" t="s">
        <v>12</v>
      </c>
      <c r="M7" s="757"/>
      <c r="N7" s="757"/>
      <c r="P7" s="761" t="s">
        <v>53</v>
      </c>
      <c r="Q7" s="757"/>
      <c r="R7" s="757"/>
    </row>
    <row r="8" spans="1:20" ht="4.5" customHeight="1" x14ac:dyDescent="0.2">
      <c r="A8" s="25"/>
      <c r="B8" s="25" t="s">
        <v>10</v>
      </c>
      <c r="C8" s="1"/>
      <c r="D8" s="5"/>
      <c r="E8" s="5"/>
      <c r="F8" s="199"/>
      <c r="H8" s="14"/>
      <c r="I8" s="5"/>
      <c r="J8" s="199"/>
      <c r="L8" s="14"/>
      <c r="M8" s="5"/>
      <c r="N8" s="199"/>
      <c r="P8" s="14"/>
      <c r="Q8" s="5"/>
      <c r="R8" s="199"/>
    </row>
    <row r="9" spans="1:20" ht="6.75" customHeight="1" x14ac:dyDescent="0.2">
      <c r="A9" s="20"/>
      <c r="B9" s="20"/>
      <c r="C9" s="1"/>
      <c r="D9" s="1"/>
      <c r="E9" s="1"/>
    </row>
    <row r="10" spans="1:20" ht="11.25" customHeight="1" x14ac:dyDescent="0.2">
      <c r="A10" s="20"/>
      <c r="B10" s="20"/>
      <c r="C10" s="1"/>
      <c r="D10" s="131" t="s">
        <v>321</v>
      </c>
      <c r="E10" s="121"/>
      <c r="F10" s="281" t="s">
        <v>322</v>
      </c>
      <c r="G10" s="121"/>
      <c r="H10" s="131" t="s">
        <v>321</v>
      </c>
      <c r="I10" s="121"/>
      <c r="J10" s="281" t="s">
        <v>322</v>
      </c>
      <c r="K10" s="121"/>
      <c r="L10" s="131" t="s">
        <v>321</v>
      </c>
      <c r="M10" s="121"/>
      <c r="N10" s="281" t="s">
        <v>322</v>
      </c>
      <c r="O10" s="121"/>
      <c r="P10" s="131" t="s">
        <v>321</v>
      </c>
      <c r="Q10" s="121"/>
      <c r="R10" s="281" t="s">
        <v>322</v>
      </c>
    </row>
    <row r="11" spans="1:20" ht="4.5" customHeight="1" x14ac:dyDescent="0.2">
      <c r="A11" s="25"/>
      <c r="B11" s="25" t="s">
        <v>10</v>
      </c>
      <c r="C11" s="1"/>
      <c r="D11" s="5"/>
      <c r="E11" s="1"/>
      <c r="F11" s="199"/>
      <c r="H11" s="14"/>
      <c r="J11" s="199"/>
      <c r="L11" s="14"/>
      <c r="N11" s="199"/>
      <c r="P11" s="14"/>
      <c r="R11" s="199"/>
    </row>
    <row r="12" spans="1:20" ht="6.75" customHeight="1" x14ac:dyDescent="0.2">
      <c r="A12" s="20"/>
      <c r="B12" s="20"/>
      <c r="C12" s="1"/>
      <c r="D12" s="1"/>
      <c r="E12" s="1"/>
    </row>
    <row r="13" spans="1:20" ht="15" x14ac:dyDescent="0.25">
      <c r="A13" s="141" t="s">
        <v>13</v>
      </c>
      <c r="C13" s="20"/>
      <c r="D13" s="307">
        <v>185122</v>
      </c>
      <c r="E13" s="219"/>
      <c r="F13" s="308">
        <f>D13/D$13</f>
        <v>1</v>
      </c>
      <c r="G13" s="219"/>
      <c r="H13" s="307">
        <f>SUM(H17:H19)</f>
        <v>31380</v>
      </c>
      <c r="I13" s="219"/>
      <c r="J13" s="308">
        <f>H13/H$13</f>
        <v>1</v>
      </c>
      <c r="K13" s="219"/>
      <c r="L13" s="307">
        <f>SUM(L17:L19)</f>
        <v>126793</v>
      </c>
      <c r="M13" s="219"/>
      <c r="N13" s="308">
        <f>L13/L$13</f>
        <v>1</v>
      </c>
      <c r="O13" s="219"/>
      <c r="P13" s="307">
        <f>SUM(P17:P19)</f>
        <v>26949</v>
      </c>
      <c r="Q13" s="219"/>
      <c r="R13" s="308">
        <f>P13/P$13</f>
        <v>1</v>
      </c>
    </row>
    <row r="14" spans="1:20" ht="7.5" customHeight="1" x14ac:dyDescent="0.25">
      <c r="A14" s="20"/>
      <c r="B14" s="25"/>
      <c r="C14" s="20"/>
      <c r="D14" s="307"/>
      <c r="E14" s="219"/>
      <c r="F14" s="308"/>
      <c r="G14" s="219"/>
      <c r="H14" s="200"/>
      <c r="I14" s="219"/>
      <c r="J14" s="308"/>
      <c r="K14" s="219"/>
      <c r="L14" s="200"/>
      <c r="M14" s="219"/>
      <c r="N14" s="308"/>
      <c r="O14" s="219"/>
      <c r="P14" s="200"/>
      <c r="Q14" s="219"/>
      <c r="R14" s="308"/>
    </row>
    <row r="15" spans="1:20" ht="15" x14ac:dyDescent="0.25">
      <c r="A15" s="20" t="s">
        <v>14</v>
      </c>
      <c r="B15" s="20"/>
      <c r="C15" s="20"/>
      <c r="D15" s="307"/>
      <c r="E15" s="219"/>
      <c r="F15" s="308"/>
      <c r="G15" s="219"/>
      <c r="H15" s="200"/>
      <c r="I15" s="219"/>
      <c r="J15" s="308"/>
      <c r="K15" s="219"/>
      <c r="L15" s="200"/>
      <c r="M15" s="219"/>
      <c r="N15" s="308"/>
      <c r="O15" s="219"/>
      <c r="P15" s="200"/>
      <c r="Q15" s="219"/>
      <c r="R15" s="308"/>
    </row>
    <row r="16" spans="1:20" ht="3" customHeight="1" x14ac:dyDescent="0.25">
      <c r="A16" s="20"/>
      <c r="B16" s="20"/>
      <c r="C16" s="20"/>
      <c r="D16" s="307"/>
      <c r="E16" s="219"/>
      <c r="F16" s="308">
        <f>D16/189574</f>
        <v>0</v>
      </c>
      <c r="G16" s="219"/>
      <c r="H16" s="200"/>
      <c r="I16" s="219"/>
      <c r="J16" s="308"/>
      <c r="K16" s="219"/>
      <c r="L16" s="200"/>
      <c r="M16" s="219"/>
      <c r="N16" s="308">
        <f>L16/38269</f>
        <v>0</v>
      </c>
      <c r="O16" s="219"/>
      <c r="P16" s="200"/>
      <c r="Q16" s="219"/>
      <c r="R16" s="308"/>
    </row>
    <row r="17" spans="1:24" ht="15" x14ac:dyDescent="0.25">
      <c r="A17" s="20"/>
      <c r="B17" s="20" t="s">
        <v>308</v>
      </c>
      <c r="C17" s="20"/>
      <c r="D17" s="307">
        <v>64399</v>
      </c>
      <c r="E17" s="219"/>
      <c r="F17" s="309">
        <f>D17/$D$13*100</f>
        <v>34.787329436803837</v>
      </c>
      <c r="G17" s="219"/>
      <c r="H17" s="200">
        <v>11936</v>
      </c>
      <c r="I17" s="219"/>
      <c r="J17" s="310">
        <f>H17/H$13*100</f>
        <v>38.036966220522629</v>
      </c>
      <c r="K17" s="219"/>
      <c r="L17" s="200">
        <v>43656</v>
      </c>
      <c r="M17" s="219"/>
      <c r="N17" s="309">
        <f>L17/L$13*100</f>
        <v>34.430922842743684</v>
      </c>
      <c r="O17" s="219"/>
      <c r="P17" s="200">
        <v>8807</v>
      </c>
      <c r="Q17" s="219"/>
      <c r="R17" s="309">
        <f>P17/P$13*100</f>
        <v>32.680247875616907</v>
      </c>
    </row>
    <row r="18" spans="1:24" ht="15" x14ac:dyDescent="0.25">
      <c r="A18" s="20"/>
      <c r="B18" s="20" t="s">
        <v>307</v>
      </c>
      <c r="C18" s="20"/>
      <c r="D18" s="307">
        <v>114999</v>
      </c>
      <c r="E18" s="219"/>
      <c r="F18" s="309">
        <f>D18/$D$13*100</f>
        <v>62.120655567679691</v>
      </c>
      <c r="G18" s="219"/>
      <c r="H18" s="200">
        <v>19148</v>
      </c>
      <c r="I18" s="219"/>
      <c r="J18" s="310">
        <f>H18/H$13*100</f>
        <v>61.019757807520712</v>
      </c>
      <c r="K18" s="219"/>
      <c r="L18" s="200">
        <v>79339</v>
      </c>
      <c r="M18" s="219"/>
      <c r="N18" s="309">
        <f>L18/L$13*100</f>
        <v>62.57364365540684</v>
      </c>
      <c r="O18" s="219"/>
      <c r="P18" s="200">
        <v>16512</v>
      </c>
      <c r="Q18" s="219"/>
      <c r="R18" s="309">
        <f>P18/P$13*100</f>
        <v>61.271290214850268</v>
      </c>
    </row>
    <row r="19" spans="1:24" ht="15.75" customHeight="1" x14ac:dyDescent="0.25">
      <c r="A19" s="20"/>
      <c r="B19" s="20" t="s">
        <v>303</v>
      </c>
      <c r="C19" s="20"/>
      <c r="D19" s="307">
        <v>5724</v>
      </c>
      <c r="E19" s="219"/>
      <c r="F19" s="309">
        <f>D19/$D$13*100</f>
        <v>3.09201499551647</v>
      </c>
      <c r="G19" s="219"/>
      <c r="H19" s="200">
        <v>296</v>
      </c>
      <c r="I19" s="219"/>
      <c r="J19" s="310">
        <f>H19/H$13*100</f>
        <v>0.94327597195666035</v>
      </c>
      <c r="K19" s="219"/>
      <c r="L19" s="200">
        <v>3798</v>
      </c>
      <c r="M19" s="219"/>
      <c r="N19" s="309">
        <f>L19/L$13*100</f>
        <v>2.9954335018494711</v>
      </c>
      <c r="O19" s="219"/>
      <c r="P19" s="200">
        <v>1630</v>
      </c>
      <c r="Q19" s="219"/>
      <c r="R19" s="309">
        <f>P19/P$13*100</f>
        <v>6.0484619095328211</v>
      </c>
    </row>
    <row r="20" spans="1:24" ht="6.75" customHeight="1" x14ac:dyDescent="0.2">
      <c r="A20" s="20"/>
      <c r="B20" s="20"/>
      <c r="C20" s="20"/>
      <c r="D20" s="97"/>
      <c r="E20" s="219"/>
      <c r="F20" s="309"/>
      <c r="G20" s="219"/>
      <c r="H20" s="17"/>
      <c r="I20" s="219"/>
      <c r="J20" s="309"/>
      <c r="K20" s="219"/>
      <c r="L20" s="17"/>
      <c r="M20" s="219"/>
      <c r="N20" s="309"/>
      <c r="O20" s="219"/>
      <c r="P20" s="17"/>
      <c r="Q20" s="219"/>
      <c r="R20" s="310"/>
    </row>
    <row r="21" spans="1:24" ht="14.25" x14ac:dyDescent="0.2">
      <c r="A21" s="20" t="s">
        <v>15</v>
      </c>
      <c r="B21" s="20"/>
      <c r="C21" s="20"/>
      <c r="D21" s="311"/>
      <c r="E21" s="219"/>
      <c r="F21" s="309"/>
      <c r="G21" s="219"/>
      <c r="H21" s="311"/>
      <c r="I21" s="219"/>
      <c r="J21" s="309"/>
      <c r="K21" s="219"/>
      <c r="L21" s="311"/>
      <c r="M21" s="219"/>
      <c r="N21" s="309"/>
      <c r="O21" s="219"/>
      <c r="P21" s="311"/>
      <c r="Q21" s="219"/>
      <c r="R21" s="310"/>
    </row>
    <row r="22" spans="1:24" ht="5.25" customHeight="1" x14ac:dyDescent="0.25">
      <c r="A22" s="20"/>
      <c r="B22" s="20"/>
      <c r="C22" s="20"/>
      <c r="D22" s="307"/>
      <c r="E22" s="219"/>
      <c r="F22" s="309"/>
      <c r="G22" s="219"/>
      <c r="H22" s="312"/>
      <c r="I22" s="219"/>
      <c r="J22" s="309"/>
      <c r="K22" s="219"/>
      <c r="L22" s="312"/>
      <c r="M22" s="219"/>
      <c r="N22" s="309"/>
      <c r="O22" s="219"/>
      <c r="P22" s="312"/>
      <c r="Q22" s="219"/>
      <c r="R22" s="310"/>
    </row>
    <row r="23" spans="1:24" ht="15" x14ac:dyDescent="0.25">
      <c r="A23" s="20"/>
      <c r="B23" s="20" t="s">
        <v>358</v>
      </c>
      <c r="C23" s="20"/>
      <c r="D23" s="307">
        <v>60</v>
      </c>
      <c r="E23" s="219"/>
      <c r="F23" s="309">
        <f>SUM(D23)/$D$13*100</f>
        <v>3.2411058653212477E-2</v>
      </c>
      <c r="G23" s="219"/>
      <c r="H23" s="200">
        <v>2</v>
      </c>
      <c r="I23" s="219"/>
      <c r="J23" s="310">
        <f>SUM(H23/$H$13*100)</f>
        <v>6.3734862970044612E-3</v>
      </c>
      <c r="K23" s="219"/>
      <c r="L23" s="200">
        <v>39</v>
      </c>
      <c r="M23" s="219"/>
      <c r="N23" s="309">
        <f>SUM(L23/$L$13*100)</f>
        <v>3.0758795832577509E-2</v>
      </c>
      <c r="O23" s="219"/>
      <c r="P23" s="200">
        <v>19</v>
      </c>
      <c r="Q23" s="219"/>
      <c r="R23" s="309">
        <f>SUM(P23/$P$13*100)</f>
        <v>7.050354373075067E-2</v>
      </c>
    </row>
    <row r="24" spans="1:24" ht="15" x14ac:dyDescent="0.25">
      <c r="A24" s="20"/>
      <c r="B24" s="20" t="s">
        <v>17</v>
      </c>
      <c r="C24" s="20"/>
      <c r="D24" s="307">
        <v>85</v>
      </c>
      <c r="E24" s="219"/>
      <c r="F24" s="309">
        <f t="shared" ref="F24:F29" si="0">SUM(D24)/$D$13*100</f>
        <v>4.591566642538434E-2</v>
      </c>
      <c r="G24" s="219"/>
      <c r="H24" s="200">
        <v>10</v>
      </c>
      <c r="I24" s="219"/>
      <c r="J24" s="310">
        <f t="shared" ref="J24:J29" si="1">SUM(H24/$H$13*100)</f>
        <v>3.1867431485022309E-2</v>
      </c>
      <c r="K24" s="219"/>
      <c r="L24" s="200">
        <v>57</v>
      </c>
      <c r="M24" s="219"/>
      <c r="N24" s="309">
        <f t="shared" ref="N24:N29" si="2">SUM(L24/$L$13*100)</f>
        <v>4.4955163139920977E-2</v>
      </c>
      <c r="O24" s="219"/>
      <c r="P24" s="200">
        <v>18</v>
      </c>
      <c r="Q24" s="219"/>
      <c r="R24" s="309">
        <f t="shared" ref="R24:R29" si="3">SUM(P24/$P$13*100)</f>
        <v>6.679283090281643E-2</v>
      </c>
    </row>
    <row r="25" spans="1:24" ht="15" x14ac:dyDescent="0.25">
      <c r="A25" s="20"/>
      <c r="B25" s="20" t="s">
        <v>277</v>
      </c>
      <c r="C25" s="20"/>
      <c r="D25" s="307">
        <v>45</v>
      </c>
      <c r="E25" s="219"/>
      <c r="F25" s="309">
        <f t="shared" si="0"/>
        <v>2.4308293989909358E-2</v>
      </c>
      <c r="G25" s="219"/>
      <c r="H25" s="200">
        <v>4</v>
      </c>
      <c r="I25" s="219"/>
      <c r="J25" s="310">
        <f t="shared" si="1"/>
        <v>1.2746972594008922E-2</v>
      </c>
      <c r="K25" s="219"/>
      <c r="L25" s="200">
        <v>35</v>
      </c>
      <c r="M25" s="219"/>
      <c r="N25" s="309">
        <f t="shared" si="2"/>
        <v>2.7604047542056736E-2</v>
      </c>
      <c r="O25" s="219"/>
      <c r="P25" s="200">
        <v>6</v>
      </c>
      <c r="Q25" s="219"/>
      <c r="R25" s="309">
        <f t="shared" si="3"/>
        <v>2.2264276967605478E-2</v>
      </c>
    </row>
    <row r="26" spans="1:24" ht="15" x14ac:dyDescent="0.25">
      <c r="A26" s="20"/>
      <c r="B26" s="20" t="s">
        <v>18</v>
      </c>
      <c r="C26" s="20"/>
      <c r="D26" s="307">
        <v>180117</v>
      </c>
      <c r="E26" s="219"/>
      <c r="F26" s="309">
        <f t="shared" si="0"/>
        <v>97.296377524011191</v>
      </c>
      <c r="G26" s="219"/>
      <c r="H26" s="200">
        <v>31161</v>
      </c>
      <c r="I26" s="219"/>
      <c r="J26" s="310">
        <f t="shared" si="1"/>
        <v>99.302103250478012</v>
      </c>
      <c r="K26" s="219"/>
      <c r="L26" s="200">
        <v>123450</v>
      </c>
      <c r="M26" s="219"/>
      <c r="N26" s="309">
        <f t="shared" si="2"/>
        <v>97.363419116197264</v>
      </c>
      <c r="O26" s="219"/>
      <c r="P26" s="200">
        <v>25506</v>
      </c>
      <c r="Q26" s="219"/>
      <c r="R26" s="309">
        <f t="shared" si="3"/>
        <v>94.64544138929088</v>
      </c>
    </row>
    <row r="27" spans="1:24" ht="15" x14ac:dyDescent="0.25">
      <c r="A27" s="20"/>
      <c r="B27" s="20" t="s">
        <v>19</v>
      </c>
      <c r="C27" s="20"/>
      <c r="D27" s="307">
        <v>2122</v>
      </c>
      <c r="E27" s="219"/>
      <c r="F27" s="309">
        <f t="shared" si="0"/>
        <v>1.1462711077019481</v>
      </c>
      <c r="G27" s="219"/>
      <c r="H27" s="200">
        <v>123</v>
      </c>
      <c r="I27" s="219"/>
      <c r="J27" s="310">
        <f t="shared" si="1"/>
        <v>0.39196940726577439</v>
      </c>
      <c r="K27" s="219"/>
      <c r="L27" s="200">
        <v>1588</v>
      </c>
      <c r="M27" s="219"/>
      <c r="N27" s="309">
        <f t="shared" si="2"/>
        <v>1.2524350713367458</v>
      </c>
      <c r="O27" s="219"/>
      <c r="P27" s="200">
        <v>411</v>
      </c>
      <c r="Q27" s="219"/>
      <c r="R27" s="309">
        <f t="shared" si="3"/>
        <v>1.5251029722809752</v>
      </c>
      <c r="T27" s="98"/>
      <c r="U27" s="17"/>
      <c r="V27" s="17"/>
      <c r="W27" s="17"/>
      <c r="X27" s="17"/>
    </row>
    <row r="28" spans="1:24" ht="15" x14ac:dyDescent="0.25">
      <c r="A28" s="20"/>
      <c r="B28" s="20" t="s">
        <v>278</v>
      </c>
      <c r="C28" s="20"/>
      <c r="D28" s="307">
        <v>2692</v>
      </c>
      <c r="E28" s="219"/>
      <c r="F28" s="309">
        <f t="shared" si="0"/>
        <v>1.4541761649074665</v>
      </c>
      <c r="G28" s="219"/>
      <c r="H28" s="200">
        <v>80</v>
      </c>
      <c r="I28" s="219"/>
      <c r="J28" s="310">
        <f t="shared" si="1"/>
        <v>0.25493945188017847</v>
      </c>
      <c r="K28" s="219"/>
      <c r="L28" s="200">
        <v>1623</v>
      </c>
      <c r="M28" s="219"/>
      <c r="N28" s="309">
        <f t="shared" si="2"/>
        <v>1.2800391188788025</v>
      </c>
      <c r="O28" s="219"/>
      <c r="P28" s="200">
        <v>989</v>
      </c>
      <c r="Q28" s="219"/>
      <c r="R28" s="309">
        <f t="shared" si="3"/>
        <v>3.6698949868269692</v>
      </c>
    </row>
    <row r="29" spans="1:24" ht="15" x14ac:dyDescent="0.25">
      <c r="A29" s="20"/>
      <c r="B29" s="219" t="s">
        <v>359</v>
      </c>
      <c r="C29" s="219"/>
      <c r="D29" s="307">
        <v>1</v>
      </c>
      <c r="E29" s="219"/>
      <c r="F29" s="309">
        <f t="shared" si="0"/>
        <v>5.401843108868746E-4</v>
      </c>
      <c r="G29" s="219"/>
      <c r="H29" s="200">
        <v>0</v>
      </c>
      <c r="I29" s="219"/>
      <c r="J29" s="310">
        <f t="shared" si="1"/>
        <v>0</v>
      </c>
      <c r="K29" s="219"/>
      <c r="L29" s="200">
        <v>1</v>
      </c>
      <c r="M29" s="219"/>
      <c r="N29" s="309">
        <f t="shared" si="2"/>
        <v>7.8868707263019249E-4</v>
      </c>
      <c r="O29" s="219"/>
      <c r="P29" s="200">
        <v>0</v>
      </c>
      <c r="Q29" s="219"/>
      <c r="R29" s="309">
        <f t="shared" si="3"/>
        <v>0</v>
      </c>
    </row>
    <row r="30" spans="1:24" ht="7.5" customHeight="1" x14ac:dyDescent="0.25">
      <c r="A30" s="20"/>
      <c r="B30" s="20"/>
      <c r="C30" s="20"/>
      <c r="D30" s="307"/>
      <c r="E30" s="219"/>
      <c r="F30" s="309"/>
      <c r="G30" s="219"/>
      <c r="H30" s="313"/>
      <c r="I30" s="219"/>
      <c r="J30" s="309"/>
      <c r="K30" s="219"/>
      <c r="L30" s="307"/>
      <c r="M30" s="219"/>
      <c r="N30" s="309"/>
      <c r="O30" s="219"/>
      <c r="P30" s="313"/>
      <c r="Q30" s="219"/>
      <c r="R30" s="310"/>
    </row>
    <row r="31" spans="1:24" ht="14.25" x14ac:dyDescent="0.2">
      <c r="A31" s="20" t="s">
        <v>21</v>
      </c>
      <c r="B31" s="20"/>
      <c r="C31" s="20"/>
      <c r="D31" s="314"/>
      <c r="E31" s="219"/>
      <c r="F31" s="309"/>
      <c r="G31" s="219"/>
      <c r="H31" s="314"/>
      <c r="I31" s="219"/>
      <c r="J31" s="309"/>
      <c r="K31" s="219"/>
      <c r="L31" s="314"/>
      <c r="M31" s="219"/>
      <c r="N31" s="309"/>
      <c r="O31" s="219"/>
      <c r="P31" s="314"/>
      <c r="Q31" s="219"/>
      <c r="R31" s="310"/>
    </row>
    <row r="32" spans="1:24" ht="6.75" customHeight="1" x14ac:dyDescent="0.25">
      <c r="A32" s="20"/>
      <c r="B32" s="20"/>
      <c r="C32" s="20"/>
      <c r="D32" s="307"/>
      <c r="E32" s="219"/>
      <c r="F32" s="309"/>
      <c r="G32" s="219"/>
      <c r="H32" s="200"/>
      <c r="I32" s="219"/>
      <c r="J32" s="310"/>
      <c r="K32" s="219"/>
      <c r="L32" s="200"/>
      <c r="M32" s="219"/>
      <c r="N32" s="309"/>
      <c r="O32" s="219"/>
      <c r="P32" s="200"/>
      <c r="Q32" s="219"/>
      <c r="R32" s="309"/>
    </row>
    <row r="33" spans="1:22" ht="15" x14ac:dyDescent="0.25">
      <c r="A33" s="20"/>
      <c r="B33" s="164" t="s">
        <v>250</v>
      </c>
      <c r="C33" s="20"/>
      <c r="D33" s="307">
        <v>143364</v>
      </c>
      <c r="E33" s="219"/>
      <c r="F33" s="309">
        <f>D33/$D$13*100</f>
        <v>77.442983545985882</v>
      </c>
      <c r="G33" s="219"/>
      <c r="H33" s="200">
        <v>22678</v>
      </c>
      <c r="I33" s="219"/>
      <c r="J33" s="310">
        <f>H33/H$13*100</f>
        <v>72.268961121733582</v>
      </c>
      <c r="K33" s="219"/>
      <c r="L33" s="200">
        <v>99346</v>
      </c>
      <c r="M33" s="219"/>
      <c r="N33" s="309">
        <f>L33/L$13*100</f>
        <v>78.352905917519109</v>
      </c>
      <c r="O33" s="219"/>
      <c r="P33" s="200">
        <v>21340</v>
      </c>
      <c r="Q33" s="219"/>
      <c r="R33" s="309">
        <f>P33/P$13*100</f>
        <v>79.186611748116803</v>
      </c>
    </row>
    <row r="34" spans="1:22" ht="15" x14ac:dyDescent="0.25">
      <c r="A34" s="20"/>
      <c r="B34" s="28" t="s">
        <v>22</v>
      </c>
      <c r="C34" s="28"/>
      <c r="D34" s="307">
        <v>25084</v>
      </c>
      <c r="E34" s="219"/>
      <c r="F34" s="309">
        <f>D34/$D$13*100</f>
        <v>13.549983254286364</v>
      </c>
      <c r="G34" s="219"/>
      <c r="H34" s="200">
        <v>5100</v>
      </c>
      <c r="I34" s="219"/>
      <c r="J34" s="310">
        <f>H34/H$13*100</f>
        <v>16.252390057361378</v>
      </c>
      <c r="K34" s="219"/>
      <c r="L34" s="200">
        <v>16807</v>
      </c>
      <c r="M34" s="219"/>
      <c r="N34" s="309">
        <f>L34/L$13*100</f>
        <v>13.255463629695646</v>
      </c>
      <c r="O34" s="219"/>
      <c r="P34" s="200">
        <v>3177</v>
      </c>
      <c r="Q34" s="219"/>
      <c r="R34" s="309">
        <f>P34/P$13*100</f>
        <v>11.7889346543471</v>
      </c>
    </row>
    <row r="35" spans="1:22" ht="15" x14ac:dyDescent="0.25">
      <c r="A35" s="20"/>
      <c r="B35" s="20" t="s">
        <v>23</v>
      </c>
      <c r="C35" s="20"/>
      <c r="D35" s="307">
        <v>13814</v>
      </c>
      <c r="E35" s="219"/>
      <c r="F35" s="309">
        <f>D35/$D$13*100</f>
        <v>7.4621060705912861</v>
      </c>
      <c r="G35" s="219"/>
      <c r="H35" s="200">
        <v>3009</v>
      </c>
      <c r="I35" s="219"/>
      <c r="J35" s="310">
        <f>H35/H$13*100</f>
        <v>9.5889101338432123</v>
      </c>
      <c r="K35" s="219"/>
      <c r="L35" s="200">
        <v>8785</v>
      </c>
      <c r="M35" s="219"/>
      <c r="N35" s="309">
        <f>L35/L$13*100</f>
        <v>6.9286159330562409</v>
      </c>
      <c r="O35" s="219"/>
      <c r="P35" s="200">
        <v>2020</v>
      </c>
      <c r="Q35" s="219"/>
      <c r="R35" s="309">
        <f>P35/P$13*100</f>
        <v>7.4956399124271762</v>
      </c>
    </row>
    <row r="36" spans="1:22" ht="15" x14ac:dyDescent="0.25">
      <c r="A36" s="20"/>
      <c r="B36" s="20" t="s">
        <v>24</v>
      </c>
      <c r="C36" s="20"/>
      <c r="D36" s="307">
        <v>2860</v>
      </c>
      <c r="E36" s="219"/>
      <c r="F36" s="309">
        <f>D36/$D$13*100</f>
        <v>1.5449271291364615</v>
      </c>
      <c r="G36" s="219"/>
      <c r="H36" s="200">
        <v>593</v>
      </c>
      <c r="I36" s="219"/>
      <c r="J36" s="310">
        <f>H36/H$13*100</f>
        <v>1.8897386870618229</v>
      </c>
      <c r="K36" s="219"/>
      <c r="L36" s="200">
        <v>1855</v>
      </c>
      <c r="M36" s="219"/>
      <c r="N36" s="309">
        <f>L36/L$13*100</f>
        <v>1.4630145197290072</v>
      </c>
      <c r="O36" s="219"/>
      <c r="P36" s="200">
        <v>412</v>
      </c>
      <c r="Q36" s="219"/>
      <c r="R36" s="309">
        <f>P36/P$13*100</f>
        <v>1.5288136851089094</v>
      </c>
    </row>
    <row r="37" spans="1:22" ht="11.25" customHeight="1" x14ac:dyDescent="0.2">
      <c r="A37" s="20"/>
      <c r="B37" s="20"/>
      <c r="C37" s="20"/>
      <c r="D37" s="97"/>
      <c r="E37" s="219"/>
      <c r="F37" s="309"/>
      <c r="G37" s="219"/>
      <c r="H37" s="312"/>
      <c r="I37" s="219"/>
      <c r="J37" s="309"/>
      <c r="K37" s="219"/>
      <c r="L37" s="312"/>
      <c r="M37" s="219"/>
      <c r="N37" s="309"/>
      <c r="O37" s="219"/>
      <c r="P37" s="312"/>
      <c r="Q37" s="219"/>
      <c r="R37" s="310"/>
      <c r="S37" s="17"/>
      <c r="T37" s="17"/>
    </row>
    <row r="38" spans="1:22" ht="14.25" x14ac:dyDescent="0.2">
      <c r="A38" s="20" t="s">
        <v>25</v>
      </c>
      <c r="B38" s="20"/>
      <c r="C38" s="20"/>
      <c r="D38" s="315"/>
      <c r="E38" s="219"/>
      <c r="F38" s="309"/>
      <c r="G38" s="219"/>
      <c r="H38" s="315"/>
      <c r="I38" s="219"/>
      <c r="J38" s="309"/>
      <c r="K38" s="219"/>
      <c r="L38" s="315"/>
      <c r="M38" s="219"/>
      <c r="N38" s="309"/>
      <c r="O38" s="219"/>
      <c r="P38" s="315"/>
      <c r="Q38" s="219"/>
      <c r="R38" s="310"/>
      <c r="S38" s="17"/>
      <c r="T38" s="17"/>
    </row>
    <row r="39" spans="1:22" ht="6" customHeight="1" x14ac:dyDescent="0.2">
      <c r="A39" s="20"/>
      <c r="B39" s="20"/>
      <c r="C39" s="20"/>
      <c r="D39" s="97"/>
      <c r="E39" s="219"/>
      <c r="F39" s="309"/>
      <c r="G39" s="219"/>
      <c r="H39" s="316"/>
      <c r="I39" s="219"/>
      <c r="J39" s="309"/>
      <c r="K39" s="219"/>
      <c r="L39" s="316"/>
      <c r="M39" s="219"/>
      <c r="N39" s="309"/>
      <c r="O39" s="219"/>
      <c r="P39" s="316"/>
      <c r="Q39" s="219"/>
      <c r="R39" s="310"/>
      <c r="S39" s="17"/>
      <c r="T39" s="17"/>
    </row>
    <row r="40" spans="1:22" ht="15" x14ac:dyDescent="0.25">
      <c r="A40" s="20"/>
      <c r="B40" s="20" t="s">
        <v>26</v>
      </c>
      <c r="C40" s="20"/>
      <c r="D40" s="307">
        <v>95799</v>
      </c>
      <c r="E40" s="219"/>
      <c r="F40" s="309">
        <f>D40/185122*100</f>
        <v>51.749116798651698</v>
      </c>
      <c r="G40" s="219"/>
      <c r="H40" s="200">
        <v>15988</v>
      </c>
      <c r="I40" s="219"/>
      <c r="J40" s="309">
        <f>H40/H$13*100</f>
        <v>50.949649458253667</v>
      </c>
      <c r="K40" s="219"/>
      <c r="L40" s="200">
        <v>65096</v>
      </c>
      <c r="M40" s="219"/>
      <c r="N40" s="309">
        <f>L40/L$13*100</f>
        <v>51.340373679935013</v>
      </c>
      <c r="O40" s="219"/>
      <c r="P40" s="200">
        <v>14715</v>
      </c>
      <c r="Q40" s="219"/>
      <c r="R40" s="310">
        <f>P40/P$13*100</f>
        <v>54.603139263052434</v>
      </c>
      <c r="S40" s="17"/>
      <c r="T40" s="17"/>
      <c r="U40" s="17"/>
      <c r="V40" s="17"/>
    </row>
    <row r="41" spans="1:22" ht="15" x14ac:dyDescent="0.25">
      <c r="A41" s="20"/>
      <c r="B41" s="20" t="s">
        <v>27</v>
      </c>
      <c r="C41" s="20"/>
      <c r="D41" s="307">
        <v>89323</v>
      </c>
      <c r="E41" s="164"/>
      <c r="F41" s="309">
        <f>D41/185122*100</f>
        <v>48.250883201348302</v>
      </c>
      <c r="G41" s="164"/>
      <c r="H41" s="200">
        <v>15392</v>
      </c>
      <c r="I41" s="164"/>
      <c r="J41" s="309">
        <f>H41/H$13*100</f>
        <v>49.050350541746333</v>
      </c>
      <c r="K41" s="164"/>
      <c r="L41" s="200">
        <v>61697</v>
      </c>
      <c r="M41" s="164"/>
      <c r="N41" s="309">
        <f>L41/L$13*100</f>
        <v>48.659626320064987</v>
      </c>
      <c r="O41" s="164"/>
      <c r="P41" s="200">
        <v>12234</v>
      </c>
      <c r="Q41" s="164"/>
      <c r="R41" s="310">
        <f>P41/P$13*100</f>
        <v>45.396860736947566</v>
      </c>
      <c r="S41" s="17"/>
      <c r="T41" s="17"/>
      <c r="U41" s="17"/>
      <c r="V41" s="17"/>
    </row>
    <row r="42" spans="1:22" ht="6.75" customHeight="1" x14ac:dyDescent="0.25">
      <c r="A42" s="20"/>
      <c r="B42" s="20"/>
      <c r="C42" s="20"/>
      <c r="D42" s="307"/>
      <c r="E42" s="219"/>
      <c r="F42" s="309"/>
      <c r="G42" s="219"/>
      <c r="H42" s="200"/>
      <c r="I42" s="219"/>
      <c r="J42" s="309"/>
      <c r="K42" s="219"/>
      <c r="L42" s="200"/>
      <c r="M42" s="219"/>
      <c r="N42" s="309"/>
      <c r="O42" s="219"/>
      <c r="P42" s="200"/>
      <c r="Q42" s="219"/>
      <c r="R42" s="310"/>
    </row>
    <row r="43" spans="1:22" ht="6.75" customHeight="1" x14ac:dyDescent="0.25">
      <c r="A43" s="20"/>
      <c r="B43" s="20"/>
      <c r="C43" s="20"/>
      <c r="D43" s="307"/>
      <c r="E43" s="219"/>
      <c r="F43" s="309"/>
      <c r="G43" s="219"/>
      <c r="H43" s="200"/>
      <c r="I43" s="219"/>
      <c r="J43" s="309"/>
      <c r="K43" s="219"/>
      <c r="L43" s="200"/>
      <c r="M43" s="219"/>
      <c r="N43" s="309"/>
      <c r="O43" s="219"/>
      <c r="P43" s="200"/>
      <c r="Q43" s="219"/>
      <c r="R43" s="310"/>
    </row>
    <row r="44" spans="1:22" ht="16.5" x14ac:dyDescent="0.2">
      <c r="A44" s="20" t="s">
        <v>327</v>
      </c>
      <c r="B44" s="20"/>
      <c r="C44" s="20"/>
      <c r="D44" s="311"/>
      <c r="E44" s="219"/>
      <c r="F44" s="309"/>
      <c r="G44" s="219"/>
      <c r="H44" s="311"/>
      <c r="I44" s="219"/>
      <c r="J44" s="309"/>
      <c r="K44" s="219"/>
      <c r="L44" s="311"/>
      <c r="M44" s="219"/>
      <c r="N44" s="309"/>
      <c r="O44" s="219"/>
      <c r="P44" s="311"/>
      <c r="Q44" s="219"/>
      <c r="R44" s="310"/>
    </row>
    <row r="45" spans="1:22" ht="3.75" customHeight="1" x14ac:dyDescent="0.25">
      <c r="A45" s="20"/>
      <c r="B45" s="20"/>
      <c r="C45" s="20"/>
      <c r="D45" s="307"/>
      <c r="E45" s="219"/>
      <c r="F45" s="309">
        <f>D45/189931*100</f>
        <v>0</v>
      </c>
      <c r="G45" s="219"/>
      <c r="H45" s="200"/>
      <c r="I45" s="219"/>
      <c r="J45" s="309">
        <f>H45/L$13*100</f>
        <v>0</v>
      </c>
      <c r="K45" s="219"/>
      <c r="L45" s="200"/>
      <c r="M45" s="219"/>
      <c r="N45" s="309">
        <f>L45/P$13*100</f>
        <v>0</v>
      </c>
      <c r="O45" s="219"/>
      <c r="P45" s="200"/>
      <c r="Q45" s="219"/>
      <c r="R45" s="310">
        <f>P45/H$13*100</f>
        <v>0</v>
      </c>
    </row>
    <row r="46" spans="1:22" ht="15" x14ac:dyDescent="0.25">
      <c r="A46" s="20"/>
      <c r="B46" s="20" t="s">
        <v>212</v>
      </c>
      <c r="C46" s="20"/>
      <c r="D46" s="307">
        <v>44923</v>
      </c>
      <c r="E46" s="219"/>
      <c r="F46" s="309">
        <f>D46/175252*100</f>
        <v>25.633373656220755</v>
      </c>
      <c r="G46" s="219"/>
      <c r="H46" s="200">
        <v>9651</v>
      </c>
      <c r="I46" s="219"/>
      <c r="J46" s="310">
        <f>H46/29552*100</f>
        <v>32.657688142934489</v>
      </c>
      <c r="K46" s="219"/>
      <c r="L46" s="200">
        <v>31266</v>
      </c>
      <c r="M46" s="219"/>
      <c r="N46" s="309">
        <f>L46/120220*100</f>
        <v>26.007319913491934</v>
      </c>
      <c r="O46" s="219"/>
      <c r="P46" s="200">
        <v>4006</v>
      </c>
      <c r="Q46" s="219"/>
      <c r="R46" s="309">
        <f>P46/25480*100</f>
        <v>15.722135007849294</v>
      </c>
    </row>
    <row r="47" spans="1:22" ht="15" x14ac:dyDescent="0.25">
      <c r="A47" s="20"/>
      <c r="B47" s="20" t="s">
        <v>213</v>
      </c>
      <c r="C47" s="20"/>
      <c r="D47" s="307">
        <v>86764</v>
      </c>
      <c r="E47" s="219"/>
      <c r="F47" s="309">
        <f>D47/175252*100</f>
        <v>49.508136854358298</v>
      </c>
      <c r="G47" s="219"/>
      <c r="H47" s="200">
        <v>17310</v>
      </c>
      <c r="I47" s="219"/>
      <c r="J47" s="310">
        <f>H47/29552*100</f>
        <v>58.574715755278831</v>
      </c>
      <c r="K47" s="219"/>
      <c r="L47" s="200">
        <v>60978</v>
      </c>
      <c r="M47" s="219"/>
      <c r="N47" s="309">
        <f>L47/120220*100</f>
        <v>50.722009648976872</v>
      </c>
      <c r="O47" s="219"/>
      <c r="P47" s="200">
        <v>8476</v>
      </c>
      <c r="Q47" s="219"/>
      <c r="R47" s="309">
        <f>P47/25480*100</f>
        <v>33.265306122448976</v>
      </c>
    </row>
    <row r="48" spans="1:22" ht="15" x14ac:dyDescent="0.25">
      <c r="A48" s="20"/>
      <c r="B48" s="20" t="s">
        <v>214</v>
      </c>
      <c r="C48" s="20"/>
      <c r="D48" s="307">
        <v>10387</v>
      </c>
      <c r="E48" s="219"/>
      <c r="F48" s="309">
        <f>D48/175252*100</f>
        <v>5.9268938442927892</v>
      </c>
      <c r="G48" s="219"/>
      <c r="H48" s="200">
        <v>2391</v>
      </c>
      <c r="I48" s="219"/>
      <c r="J48" s="310">
        <f>H48/29552*100</f>
        <v>8.0908229561451002</v>
      </c>
      <c r="K48" s="219"/>
      <c r="L48" s="200">
        <v>7159</v>
      </c>
      <c r="M48" s="219"/>
      <c r="N48" s="309">
        <f>L48/120220*100</f>
        <v>5.9549159873565127</v>
      </c>
      <c r="O48" s="219"/>
      <c r="P48" s="200">
        <v>837</v>
      </c>
      <c r="Q48" s="219"/>
      <c r="R48" s="309">
        <f>P48/25480*100</f>
        <v>3.2849293563579276</v>
      </c>
    </row>
    <row r="49" spans="1:21" ht="15" x14ac:dyDescent="0.25">
      <c r="A49" s="20"/>
      <c r="B49" s="20" t="s">
        <v>281</v>
      </c>
      <c r="C49" s="20"/>
      <c r="D49" s="307">
        <v>28828</v>
      </c>
      <c r="E49" s="219"/>
      <c r="F49" s="309">
        <f>D49/175252*100</f>
        <v>16.449455641019789</v>
      </c>
      <c r="G49" s="219"/>
      <c r="H49" s="200">
        <v>158</v>
      </c>
      <c r="I49" s="219"/>
      <c r="J49" s="310">
        <f>H49/29552*100</f>
        <v>0.53465078505684893</v>
      </c>
      <c r="K49" s="219"/>
      <c r="L49" s="200">
        <v>18242</v>
      </c>
      <c r="M49" s="219"/>
      <c r="N49" s="309">
        <f>L49/120220*100</f>
        <v>15.173847945433373</v>
      </c>
      <c r="O49" s="219"/>
      <c r="P49" s="200">
        <v>10428</v>
      </c>
      <c r="Q49" s="219"/>
      <c r="R49" s="309">
        <f>P49/25480*100</f>
        <v>40.926216640502354</v>
      </c>
    </row>
    <row r="50" spans="1:21" ht="15" x14ac:dyDescent="0.25">
      <c r="A50" s="20"/>
      <c r="B50" s="20" t="s">
        <v>274</v>
      </c>
      <c r="C50" s="20"/>
      <c r="D50" s="307">
        <v>4350</v>
      </c>
      <c r="E50" s="219"/>
      <c r="F50" s="309">
        <f>D50/175252*100</f>
        <v>2.4821400041083694</v>
      </c>
      <c r="G50" s="219"/>
      <c r="H50" s="200">
        <v>42</v>
      </c>
      <c r="I50" s="219"/>
      <c r="J50" s="310">
        <f>H50/29552*100</f>
        <v>0.14212236058473199</v>
      </c>
      <c r="K50" s="219"/>
      <c r="L50" s="200">
        <v>2575</v>
      </c>
      <c r="M50" s="219"/>
      <c r="N50" s="309">
        <f>L50/120220*100</f>
        <v>2.1419065047413075</v>
      </c>
      <c r="O50" s="219"/>
      <c r="P50" s="200">
        <v>1733</v>
      </c>
      <c r="Q50" s="219"/>
      <c r="R50" s="309">
        <f>P50/25480*100</f>
        <v>6.8014128728414445</v>
      </c>
    </row>
    <row r="51" spans="1:21" ht="15" x14ac:dyDescent="0.25">
      <c r="A51" s="20"/>
      <c r="B51" s="20" t="s">
        <v>215</v>
      </c>
      <c r="C51" s="20"/>
      <c r="D51" s="307">
        <v>9870</v>
      </c>
      <c r="E51" s="219"/>
      <c r="F51" s="309"/>
      <c r="G51" s="219"/>
      <c r="H51" s="200">
        <v>1828</v>
      </c>
      <c r="I51" s="219"/>
      <c r="J51" s="310"/>
      <c r="K51" s="219"/>
      <c r="L51" s="200">
        <v>6573</v>
      </c>
      <c r="M51" s="219"/>
      <c r="N51" s="309"/>
      <c r="O51" s="219"/>
      <c r="P51" s="200">
        <v>1469</v>
      </c>
      <c r="Q51" s="219"/>
      <c r="R51" s="309"/>
    </row>
    <row r="52" spans="1:21" ht="9" customHeight="1" x14ac:dyDescent="0.25">
      <c r="A52" s="20"/>
      <c r="B52" s="20"/>
      <c r="C52" s="20"/>
      <c r="D52" s="307"/>
      <c r="E52" s="219"/>
      <c r="F52" s="309"/>
      <c r="G52" s="219"/>
      <c r="H52" s="200"/>
      <c r="I52" s="219"/>
      <c r="J52" s="309"/>
      <c r="K52" s="219"/>
      <c r="L52" s="200"/>
      <c r="M52" s="219"/>
      <c r="N52" s="309"/>
      <c r="O52" s="219"/>
      <c r="P52" s="200"/>
      <c r="Q52" s="219"/>
      <c r="R52" s="310"/>
    </row>
    <row r="53" spans="1:21" ht="16.5" x14ac:dyDescent="0.2">
      <c r="A53" s="20" t="s">
        <v>326</v>
      </c>
      <c r="B53" s="20"/>
      <c r="C53" s="20"/>
      <c r="D53" s="311"/>
      <c r="E53" s="219"/>
      <c r="F53" s="309"/>
      <c r="G53" s="219"/>
      <c r="H53" s="311"/>
      <c r="I53" s="219"/>
      <c r="J53" s="309"/>
      <c r="K53" s="219"/>
      <c r="L53" s="311"/>
      <c r="M53" s="219"/>
      <c r="N53" s="309"/>
      <c r="O53" s="219"/>
      <c r="P53" s="311"/>
      <c r="Q53" s="219"/>
      <c r="R53" s="310"/>
    </row>
    <row r="54" spans="1:21" ht="5.25" customHeight="1" x14ac:dyDescent="0.2">
      <c r="A54" s="20"/>
      <c r="B54" s="20"/>
      <c r="C54" s="20"/>
      <c r="D54" s="97"/>
      <c r="E54" s="219"/>
      <c r="F54" s="309"/>
      <c r="G54" s="219"/>
      <c r="H54" s="17"/>
      <c r="I54" s="219"/>
      <c r="J54" s="309"/>
      <c r="K54" s="219"/>
      <c r="L54" s="17"/>
      <c r="M54" s="219"/>
      <c r="N54" s="309"/>
      <c r="O54" s="219"/>
      <c r="P54" s="17"/>
      <c r="Q54" s="219"/>
      <c r="R54" s="310"/>
    </row>
    <row r="55" spans="1:21" ht="12.75" customHeight="1" x14ac:dyDescent="0.25">
      <c r="A55" s="20"/>
      <c r="B55" s="20" t="s">
        <v>283</v>
      </c>
      <c r="C55" s="134"/>
      <c r="D55" s="307">
        <v>119932</v>
      </c>
      <c r="E55" s="219"/>
      <c r="F55" s="309">
        <f>D55/177227*100</f>
        <v>67.671404469973538</v>
      </c>
      <c r="G55" s="219"/>
      <c r="H55" s="200">
        <v>24089</v>
      </c>
      <c r="I55" s="219"/>
      <c r="J55" s="310">
        <f>H55/29891*100</f>
        <v>80.589475092837304</v>
      </c>
      <c r="K55" s="219"/>
      <c r="L55" s="200">
        <v>79837</v>
      </c>
      <c r="M55" s="219"/>
      <c r="N55" s="309">
        <f>L55/121562*100</f>
        <v>65.675951366380943</v>
      </c>
      <c r="O55" s="219"/>
      <c r="P55" s="200">
        <v>16006</v>
      </c>
      <c r="Q55" s="219"/>
      <c r="R55" s="309">
        <f>P55/25774*100</f>
        <v>62.101342438115935</v>
      </c>
    </row>
    <row r="56" spans="1:21" ht="12.75" customHeight="1" x14ac:dyDescent="0.25">
      <c r="A56" s="20"/>
      <c r="B56" s="20" t="s">
        <v>284</v>
      </c>
      <c r="C56" s="20"/>
      <c r="D56" s="307">
        <v>852</v>
      </c>
      <c r="E56" s="219"/>
      <c r="F56" s="309">
        <f t="shared" ref="F56:F70" si="4">D56/177227*100</f>
        <v>0.48073939072488958</v>
      </c>
      <c r="G56" s="219"/>
      <c r="H56" s="200">
        <v>97</v>
      </c>
      <c r="I56" s="219"/>
      <c r="J56" s="310">
        <f t="shared" ref="J56:J70" si="5">H56/29891*100</f>
        <v>0.32451239503529489</v>
      </c>
      <c r="K56" s="219"/>
      <c r="L56" s="200">
        <v>582</v>
      </c>
      <c r="M56" s="219"/>
      <c r="N56" s="309">
        <f t="shared" ref="N56:N70" si="6">L56/121562*100</f>
        <v>0.4787680360639015</v>
      </c>
      <c r="O56" s="219"/>
      <c r="P56" s="200">
        <v>173</v>
      </c>
      <c r="Q56" s="219"/>
      <c r="R56" s="309">
        <f t="shared" ref="R56:R70" si="7">P56/25774*100</f>
        <v>0.6712190579653915</v>
      </c>
    </row>
    <row r="57" spans="1:21" ht="12.75" customHeight="1" x14ac:dyDescent="0.25">
      <c r="A57" s="20"/>
      <c r="B57" s="20" t="s">
        <v>189</v>
      </c>
      <c r="C57" s="20"/>
      <c r="D57" s="307">
        <v>13948</v>
      </c>
      <c r="E57" s="219"/>
      <c r="F57" s="309">
        <f t="shared" si="4"/>
        <v>7.8701326547309378</v>
      </c>
      <c r="G57" s="219"/>
      <c r="H57" s="200">
        <v>1024</v>
      </c>
      <c r="I57" s="219"/>
      <c r="J57" s="310">
        <f t="shared" si="5"/>
        <v>3.4257803352179588</v>
      </c>
      <c r="K57" s="219"/>
      <c r="L57" s="200">
        <v>10438</v>
      </c>
      <c r="M57" s="219"/>
      <c r="N57" s="309">
        <f t="shared" si="6"/>
        <v>8.5865648804725172</v>
      </c>
      <c r="O57" s="219"/>
      <c r="P57" s="200">
        <v>2486</v>
      </c>
      <c r="Q57" s="219"/>
      <c r="R57" s="309">
        <f>P57/25774*100</f>
        <v>9.6453790641731985</v>
      </c>
    </row>
    <row r="58" spans="1:21" ht="12.75" customHeight="1" x14ac:dyDescent="0.25">
      <c r="A58" s="20"/>
      <c r="B58" s="20" t="s">
        <v>190</v>
      </c>
      <c r="C58" s="20"/>
      <c r="D58" s="307">
        <v>2279</v>
      </c>
      <c r="E58" s="219"/>
      <c r="F58" s="309">
        <f t="shared" si="4"/>
        <v>1.2859214453779615</v>
      </c>
      <c r="G58" s="219"/>
      <c r="H58" s="200">
        <v>598</v>
      </c>
      <c r="I58" s="219"/>
      <c r="J58" s="310">
        <f t="shared" si="5"/>
        <v>2.0006021879495499</v>
      </c>
      <c r="K58" s="219"/>
      <c r="L58" s="200">
        <v>1555</v>
      </c>
      <c r="M58" s="219"/>
      <c r="N58" s="309">
        <f t="shared" si="6"/>
        <v>1.279182639311627</v>
      </c>
      <c r="O58" s="219"/>
      <c r="P58" s="200">
        <v>126</v>
      </c>
      <c r="Q58" s="219"/>
      <c r="R58" s="309">
        <f t="shared" si="7"/>
        <v>0.48886474741988045</v>
      </c>
    </row>
    <row r="59" spans="1:21" ht="12.75" customHeight="1" x14ac:dyDescent="0.25">
      <c r="A59" s="20"/>
      <c r="B59" s="20" t="s">
        <v>191</v>
      </c>
      <c r="C59" s="20"/>
      <c r="D59" s="307">
        <v>723</v>
      </c>
      <c r="E59" s="219"/>
      <c r="F59" s="309">
        <f t="shared" si="4"/>
        <v>0.40795138438274081</v>
      </c>
      <c r="G59" s="219"/>
      <c r="H59" s="200">
        <v>141</v>
      </c>
      <c r="I59" s="219"/>
      <c r="J59" s="310">
        <f t="shared" si="5"/>
        <v>0.4717138938141916</v>
      </c>
      <c r="K59" s="219"/>
      <c r="L59" s="200">
        <v>510</v>
      </c>
      <c r="M59" s="219"/>
      <c r="N59" s="309">
        <f t="shared" si="6"/>
        <v>0.41953900067455291</v>
      </c>
      <c r="O59" s="219"/>
      <c r="P59" s="200">
        <v>72</v>
      </c>
      <c r="Q59" s="219"/>
      <c r="R59" s="309">
        <f t="shared" si="7"/>
        <v>0.27935128423993172</v>
      </c>
      <c r="U59" s="301"/>
    </row>
    <row r="60" spans="1:21" ht="12.75" customHeight="1" x14ac:dyDescent="0.25">
      <c r="A60" s="20"/>
      <c r="B60" s="20" t="s">
        <v>192</v>
      </c>
      <c r="C60" s="20"/>
      <c r="D60" s="307">
        <v>739</v>
      </c>
      <c r="E60" s="219"/>
      <c r="F60" s="309">
        <f t="shared" si="4"/>
        <v>0.41697935416161197</v>
      </c>
      <c r="G60" s="219"/>
      <c r="H60" s="200">
        <v>143</v>
      </c>
      <c r="I60" s="219"/>
      <c r="J60" s="310">
        <f t="shared" si="5"/>
        <v>0.47840487103141416</v>
      </c>
      <c r="K60" s="219"/>
      <c r="L60" s="200">
        <v>523</v>
      </c>
      <c r="M60" s="219"/>
      <c r="N60" s="309">
        <f t="shared" si="6"/>
        <v>0.43023313206429642</v>
      </c>
      <c r="O60" s="219"/>
      <c r="P60" s="200">
        <v>73</v>
      </c>
      <c r="Q60" s="219"/>
      <c r="R60" s="309">
        <f t="shared" si="7"/>
        <v>0.28323116318770852</v>
      </c>
    </row>
    <row r="61" spans="1:21" ht="12.75" customHeight="1" x14ac:dyDescent="0.25">
      <c r="A61" s="20"/>
      <c r="B61" s="20" t="s">
        <v>193</v>
      </c>
      <c r="C61" s="20"/>
      <c r="D61" s="307">
        <v>1773</v>
      </c>
      <c r="E61" s="219"/>
      <c r="F61" s="309">
        <f t="shared" si="4"/>
        <v>1.000411901121161</v>
      </c>
      <c r="G61" s="219"/>
      <c r="H61" s="200">
        <v>357</v>
      </c>
      <c r="I61" s="219"/>
      <c r="J61" s="310">
        <f t="shared" si="5"/>
        <v>1.1943394332742296</v>
      </c>
      <c r="K61" s="219"/>
      <c r="L61" s="200">
        <v>1222</v>
      </c>
      <c r="M61" s="219"/>
      <c r="N61" s="309">
        <f t="shared" si="6"/>
        <v>1.0052483506358896</v>
      </c>
      <c r="O61" s="219"/>
      <c r="P61" s="200">
        <v>194</v>
      </c>
      <c r="Q61" s="219"/>
      <c r="R61" s="309">
        <f t="shared" si="7"/>
        <v>0.7526965158687049</v>
      </c>
    </row>
    <row r="62" spans="1:21" ht="12.75" customHeight="1" x14ac:dyDescent="0.25">
      <c r="A62" s="20"/>
      <c r="B62" s="20" t="s">
        <v>216</v>
      </c>
      <c r="C62" s="20"/>
      <c r="D62" s="307">
        <v>6585</v>
      </c>
      <c r="E62" s="219"/>
      <c r="F62" s="309">
        <f t="shared" si="4"/>
        <v>3.7155738121166642</v>
      </c>
      <c r="G62" s="219"/>
      <c r="H62" s="200">
        <v>307</v>
      </c>
      <c r="I62" s="219"/>
      <c r="J62" s="310">
        <f t="shared" si="5"/>
        <v>1.0270650028436654</v>
      </c>
      <c r="K62" s="219"/>
      <c r="L62" s="200">
        <v>5082</v>
      </c>
      <c r="M62" s="219"/>
      <c r="N62" s="309">
        <f t="shared" si="6"/>
        <v>4.1805827478981916</v>
      </c>
      <c r="O62" s="219"/>
      <c r="P62" s="200">
        <v>1196</v>
      </c>
      <c r="Q62" s="219"/>
      <c r="R62" s="309">
        <f t="shared" si="7"/>
        <v>4.640335221541088</v>
      </c>
    </row>
    <row r="63" spans="1:21" ht="12.75" customHeight="1" x14ac:dyDescent="0.25">
      <c r="A63" s="20"/>
      <c r="B63" s="20" t="s">
        <v>217</v>
      </c>
      <c r="C63" s="20"/>
      <c r="D63" s="307">
        <v>3864</v>
      </c>
      <c r="E63" s="219"/>
      <c r="F63" s="309">
        <f t="shared" si="4"/>
        <v>2.1802547015973861</v>
      </c>
      <c r="G63" s="219"/>
      <c r="H63" s="200">
        <v>359</v>
      </c>
      <c r="I63" s="219"/>
      <c r="J63" s="310">
        <f t="shared" si="5"/>
        <v>1.2010304104914522</v>
      </c>
      <c r="K63" s="219"/>
      <c r="L63" s="200">
        <v>2779</v>
      </c>
      <c r="M63" s="219"/>
      <c r="N63" s="309">
        <f t="shared" si="6"/>
        <v>2.2860762409305542</v>
      </c>
      <c r="O63" s="219"/>
      <c r="P63" s="200">
        <v>726</v>
      </c>
      <c r="Q63" s="219"/>
      <c r="R63" s="309">
        <f t="shared" si="7"/>
        <v>2.8167921160859781</v>
      </c>
    </row>
    <row r="64" spans="1:21" ht="12.75" customHeight="1" x14ac:dyDescent="0.25">
      <c r="A64" s="20"/>
      <c r="B64" s="20" t="s">
        <v>218</v>
      </c>
      <c r="C64" s="20"/>
      <c r="D64" s="307">
        <v>1701</v>
      </c>
      <c r="E64" s="219"/>
      <c r="F64" s="309">
        <f t="shared" si="4"/>
        <v>0.95978603711624078</v>
      </c>
      <c r="G64" s="219"/>
      <c r="H64" s="200">
        <v>178</v>
      </c>
      <c r="I64" s="219"/>
      <c r="J64" s="310">
        <f t="shared" si="5"/>
        <v>0.59549697233280918</v>
      </c>
      <c r="K64" s="219"/>
      <c r="L64" s="200">
        <v>1250</v>
      </c>
      <c r="M64" s="219"/>
      <c r="N64" s="309">
        <f t="shared" si="6"/>
        <v>1.028281864398414</v>
      </c>
      <c r="O64" s="219"/>
      <c r="P64" s="200">
        <v>273</v>
      </c>
      <c r="Q64" s="219"/>
      <c r="R64" s="309">
        <f t="shared" si="7"/>
        <v>1.0592069527430743</v>
      </c>
    </row>
    <row r="65" spans="1:23" ht="12.75" customHeight="1" x14ac:dyDescent="0.25">
      <c r="A65" s="20"/>
      <c r="B65" s="20" t="s">
        <v>194</v>
      </c>
      <c r="C65" s="20"/>
      <c r="D65" s="307">
        <v>5068</v>
      </c>
      <c r="E65" s="219"/>
      <c r="F65" s="309">
        <f t="shared" si="4"/>
        <v>2.8596094274574413</v>
      </c>
      <c r="G65" s="219"/>
      <c r="H65" s="200">
        <v>346</v>
      </c>
      <c r="I65" s="219"/>
      <c r="J65" s="310">
        <f t="shared" si="5"/>
        <v>1.1575390585795056</v>
      </c>
      <c r="K65" s="219"/>
      <c r="L65" s="200">
        <v>3661</v>
      </c>
      <c r="M65" s="219"/>
      <c r="N65" s="309">
        <f t="shared" si="6"/>
        <v>3.0116319244500747</v>
      </c>
      <c r="O65" s="219"/>
      <c r="P65" s="200">
        <v>1061</v>
      </c>
      <c r="Q65" s="219"/>
      <c r="R65" s="309">
        <f t="shared" si="7"/>
        <v>4.1165515635912167</v>
      </c>
    </row>
    <row r="66" spans="1:23" ht="12.75" customHeight="1" x14ac:dyDescent="0.25">
      <c r="A66" s="20"/>
      <c r="B66" s="20" t="s">
        <v>195</v>
      </c>
      <c r="C66" s="20"/>
      <c r="D66" s="307">
        <v>4617</v>
      </c>
      <c r="E66" s="219"/>
      <c r="F66" s="309">
        <f t="shared" si="4"/>
        <v>2.6051335293155105</v>
      </c>
      <c r="G66" s="219"/>
      <c r="H66" s="200">
        <v>785</v>
      </c>
      <c r="I66" s="219"/>
      <c r="J66" s="310">
        <f t="shared" si="5"/>
        <v>2.6262085577598611</v>
      </c>
      <c r="K66" s="219"/>
      <c r="L66" s="200">
        <v>3191</v>
      </c>
      <c r="M66" s="219"/>
      <c r="N66" s="309">
        <f t="shared" si="6"/>
        <v>2.6249979434362714</v>
      </c>
      <c r="O66" s="219"/>
      <c r="P66" s="200">
        <v>641</v>
      </c>
      <c r="Q66" s="219"/>
      <c r="R66" s="309">
        <f t="shared" si="7"/>
        <v>2.4870024055249478</v>
      </c>
    </row>
    <row r="67" spans="1:23" ht="12.75" customHeight="1" x14ac:dyDescent="0.25">
      <c r="A67" s="20"/>
      <c r="B67" s="20" t="s">
        <v>196</v>
      </c>
      <c r="C67" s="20"/>
      <c r="D67" s="307">
        <v>9814</v>
      </c>
      <c r="E67" s="219"/>
      <c r="F67" s="309">
        <f t="shared" si="4"/>
        <v>5.5375309631151008</v>
      </c>
      <c r="G67" s="219"/>
      <c r="H67" s="200">
        <v>1014</v>
      </c>
      <c r="I67" s="219"/>
      <c r="J67" s="310">
        <f t="shared" si="5"/>
        <v>3.392325449131846</v>
      </c>
      <c r="K67" s="219"/>
      <c r="L67" s="200">
        <v>7056</v>
      </c>
      <c r="M67" s="219"/>
      <c r="N67" s="309">
        <f t="shared" si="6"/>
        <v>5.8044454681561675</v>
      </c>
      <c r="O67" s="219"/>
      <c r="P67" s="200">
        <v>1744</v>
      </c>
      <c r="Q67" s="219"/>
      <c r="R67" s="309">
        <f t="shared" si="7"/>
        <v>6.766508884922791</v>
      </c>
    </row>
    <row r="68" spans="1:23" ht="12.75" customHeight="1" x14ac:dyDescent="0.25">
      <c r="A68" s="20"/>
      <c r="B68" s="20" t="s">
        <v>197</v>
      </c>
      <c r="C68" s="20"/>
      <c r="D68" s="307">
        <v>908</v>
      </c>
      <c r="E68" s="219"/>
      <c r="F68" s="309">
        <f t="shared" si="4"/>
        <v>0.51233728495093867</v>
      </c>
      <c r="G68" s="219"/>
      <c r="H68" s="200">
        <v>143</v>
      </c>
      <c r="I68" s="219"/>
      <c r="J68" s="310">
        <f t="shared" si="5"/>
        <v>0.47840487103141416</v>
      </c>
      <c r="K68" s="219"/>
      <c r="L68" s="200">
        <v>658</v>
      </c>
      <c r="M68" s="219"/>
      <c r="N68" s="309">
        <f t="shared" si="6"/>
        <v>0.5412875734193251</v>
      </c>
      <c r="O68" s="219"/>
      <c r="P68" s="200">
        <v>107</v>
      </c>
      <c r="Q68" s="219"/>
      <c r="R68" s="309">
        <f t="shared" si="7"/>
        <v>0.41514704741212077</v>
      </c>
    </row>
    <row r="69" spans="1:23" ht="12.75" customHeight="1" x14ac:dyDescent="0.25">
      <c r="A69" s="20"/>
      <c r="B69" s="20" t="s">
        <v>198</v>
      </c>
      <c r="C69" s="20"/>
      <c r="D69" s="307">
        <v>1852</v>
      </c>
      <c r="E69" s="219"/>
      <c r="F69" s="309">
        <f t="shared" si="4"/>
        <v>1.0449875019043373</v>
      </c>
      <c r="G69" s="219"/>
      <c r="H69" s="200">
        <v>96</v>
      </c>
      <c r="I69" s="219"/>
      <c r="J69" s="310">
        <f t="shared" si="5"/>
        <v>0.32116690642668361</v>
      </c>
      <c r="K69" s="219"/>
      <c r="L69" s="200">
        <v>1440</v>
      </c>
      <c r="M69" s="219"/>
      <c r="N69" s="309">
        <f t="shared" si="6"/>
        <v>1.184580707786973</v>
      </c>
      <c r="O69" s="219"/>
      <c r="P69" s="200">
        <v>316</v>
      </c>
      <c r="Q69" s="219"/>
      <c r="R69" s="309">
        <f t="shared" si="7"/>
        <v>1.2260417474974781</v>
      </c>
    </row>
    <row r="70" spans="1:23" ht="12.75" customHeight="1" x14ac:dyDescent="0.25">
      <c r="A70" s="20"/>
      <c r="B70" s="20" t="s">
        <v>199</v>
      </c>
      <c r="C70" s="20"/>
      <c r="D70" s="307">
        <v>2572</v>
      </c>
      <c r="E70" s="219"/>
      <c r="F70" s="309">
        <f t="shared" si="4"/>
        <v>1.4512461419535398</v>
      </c>
      <c r="G70" s="219"/>
      <c r="H70" s="200">
        <v>214</v>
      </c>
      <c r="I70" s="219"/>
      <c r="J70" s="310">
        <f t="shared" si="5"/>
        <v>0.7159345622428156</v>
      </c>
      <c r="K70" s="219"/>
      <c r="L70" s="200">
        <v>1778</v>
      </c>
      <c r="M70" s="219"/>
      <c r="N70" s="309">
        <f t="shared" si="6"/>
        <v>1.4626281239203041</v>
      </c>
      <c r="O70" s="219"/>
      <c r="P70" s="200">
        <v>580</v>
      </c>
      <c r="Q70" s="219"/>
      <c r="R70" s="309">
        <f t="shared" si="7"/>
        <v>2.2503297897105612</v>
      </c>
    </row>
    <row r="71" spans="1:23" ht="12.75" customHeight="1" x14ac:dyDescent="0.25">
      <c r="A71" s="20"/>
      <c r="B71" s="20" t="s">
        <v>200</v>
      </c>
      <c r="C71" s="20"/>
      <c r="D71" s="307">
        <v>7895</v>
      </c>
      <c r="E71" s="219"/>
      <c r="F71" s="309"/>
      <c r="G71" s="219"/>
      <c r="H71" s="200">
        <v>1489</v>
      </c>
      <c r="I71" s="219"/>
      <c r="J71" s="310"/>
      <c r="K71" s="219"/>
      <c r="L71" s="200">
        <v>5231</v>
      </c>
      <c r="M71" s="219"/>
      <c r="N71" s="309"/>
      <c r="O71" s="219"/>
      <c r="P71" s="200">
        <v>1175</v>
      </c>
      <c r="Q71" s="219"/>
      <c r="R71" s="309"/>
      <c r="T71" s="30"/>
    </row>
    <row r="72" spans="1:23" ht="9.75" customHeight="1" x14ac:dyDescent="0.25">
      <c r="A72" s="20"/>
      <c r="B72" s="20"/>
      <c r="C72" s="20"/>
      <c r="D72" s="317"/>
      <c r="E72" s="219"/>
      <c r="F72" s="309"/>
      <c r="G72" s="219"/>
      <c r="H72" s="312"/>
      <c r="I72" s="219"/>
      <c r="J72" s="309"/>
      <c r="K72" s="219"/>
      <c r="L72" s="312"/>
      <c r="M72" s="219"/>
      <c r="N72" s="309"/>
      <c r="O72" s="219"/>
      <c r="P72" s="312"/>
      <c r="Q72" s="219"/>
      <c r="R72" s="310"/>
    </row>
    <row r="73" spans="1:23" ht="14.25" x14ac:dyDescent="0.2">
      <c r="A73" s="20" t="s">
        <v>33</v>
      </c>
      <c r="B73" s="20"/>
      <c r="C73" s="20"/>
      <c r="D73" s="318"/>
      <c r="E73" s="219"/>
      <c r="F73" s="309"/>
      <c r="G73" s="219"/>
      <c r="H73" s="318"/>
      <c r="I73" s="219"/>
      <c r="J73" s="309"/>
      <c r="K73" s="219"/>
      <c r="L73" s="318"/>
      <c r="M73" s="219"/>
      <c r="N73" s="309"/>
      <c r="O73" s="219"/>
      <c r="P73" s="318"/>
      <c r="Q73" s="219"/>
      <c r="R73" s="310"/>
    </row>
    <row r="74" spans="1:23" ht="3.75" customHeight="1" x14ac:dyDescent="0.25">
      <c r="A74" s="20"/>
      <c r="B74" s="20"/>
      <c r="C74" s="20"/>
      <c r="D74" s="317"/>
      <c r="E74" s="219"/>
      <c r="F74" s="309"/>
      <c r="G74" s="219"/>
      <c r="H74" s="200"/>
      <c r="I74" s="219"/>
      <c r="J74" s="309"/>
      <c r="K74" s="219"/>
      <c r="L74" s="200"/>
      <c r="M74" s="219"/>
      <c r="N74" s="309"/>
      <c r="O74" s="219"/>
      <c r="P74" s="200"/>
      <c r="Q74" s="219"/>
      <c r="R74" s="310"/>
    </row>
    <row r="75" spans="1:23" ht="15" customHeight="1" x14ac:dyDescent="0.25">
      <c r="A75" s="20"/>
      <c r="B75" s="22">
        <v>0</v>
      </c>
      <c r="C75" s="22"/>
      <c r="D75" s="307">
        <v>88307</v>
      </c>
      <c r="E75" s="219"/>
      <c r="F75" s="309">
        <f>D75/185122*100</f>
        <v>47.702055941487238</v>
      </c>
      <c r="G75" s="219"/>
      <c r="H75" s="200">
        <v>27552</v>
      </c>
      <c r="I75" s="219"/>
      <c r="J75" s="310">
        <f>H75/H$13*100</f>
        <v>87.801147227533463</v>
      </c>
      <c r="K75" s="219"/>
      <c r="L75" s="200">
        <v>57012</v>
      </c>
      <c r="M75" s="219"/>
      <c r="N75" s="309">
        <f>L75/L$13*100</f>
        <v>44.964627384792536</v>
      </c>
      <c r="O75" s="219"/>
      <c r="P75" s="200">
        <v>3743</v>
      </c>
      <c r="Q75" s="219"/>
      <c r="R75" s="309">
        <f>P75/P$13*100</f>
        <v>13.889198114957885</v>
      </c>
      <c r="T75" s="231"/>
      <c r="U75" s="231"/>
      <c r="V75" s="231"/>
      <c r="W75" s="231"/>
    </row>
    <row r="76" spans="1:23" ht="15" customHeight="1" x14ac:dyDescent="0.25">
      <c r="A76" s="20"/>
      <c r="B76" s="20" t="s">
        <v>34</v>
      </c>
      <c r="C76" s="20"/>
      <c r="D76" s="307">
        <v>96815</v>
      </c>
      <c r="E76" s="219"/>
      <c r="F76" s="309">
        <f>D76/185122*100</f>
        <v>52.297944058512769</v>
      </c>
      <c r="G76" s="219"/>
      <c r="H76" s="200">
        <v>3828</v>
      </c>
      <c r="I76" s="219"/>
      <c r="J76" s="310">
        <f t="shared" ref="J76:J86" si="8">H76/H$13*100</f>
        <v>12.198852772466539</v>
      </c>
      <c r="K76" s="219"/>
      <c r="L76" s="200">
        <v>69781</v>
      </c>
      <c r="M76" s="219"/>
      <c r="N76" s="309">
        <f t="shared" ref="N76:N86" si="9">L76/L$13*100</f>
        <v>55.035372615207464</v>
      </c>
      <c r="O76" s="219"/>
      <c r="P76" s="200">
        <v>23206</v>
      </c>
      <c r="Q76" s="219"/>
      <c r="R76" s="309">
        <f>P76/P$13*100</f>
        <v>86.110801885042122</v>
      </c>
      <c r="T76" s="231"/>
      <c r="U76" s="231"/>
      <c r="V76" s="231"/>
      <c r="W76" s="231"/>
    </row>
    <row r="77" spans="1:23" ht="12.75" customHeight="1" x14ac:dyDescent="0.25">
      <c r="A77" s="20"/>
      <c r="B77" s="20"/>
      <c r="C77" s="20"/>
      <c r="D77" s="307"/>
      <c r="E77" s="219"/>
      <c r="F77" s="309"/>
      <c r="G77" s="219"/>
      <c r="H77" s="200"/>
      <c r="I77" s="219"/>
      <c r="J77" s="310"/>
      <c r="K77" s="219"/>
      <c r="L77" s="200"/>
      <c r="M77" s="219"/>
      <c r="N77" s="309"/>
      <c r="O77" s="219"/>
      <c r="P77" s="200"/>
      <c r="Q77" s="219"/>
      <c r="R77" s="309"/>
      <c r="T77" s="231"/>
      <c r="U77" s="231"/>
      <c r="V77" s="231"/>
      <c r="W77" s="231"/>
    </row>
    <row r="78" spans="1:23" ht="15" customHeight="1" x14ac:dyDescent="0.25">
      <c r="A78" s="20" t="s">
        <v>35</v>
      </c>
      <c r="B78" s="20"/>
      <c r="C78" s="20"/>
      <c r="D78" s="307"/>
      <c r="E78" s="219"/>
      <c r="F78" s="309"/>
      <c r="G78" s="219"/>
      <c r="H78" s="200"/>
      <c r="I78" s="219"/>
      <c r="J78" s="310"/>
      <c r="K78" s="219"/>
      <c r="L78" s="200"/>
      <c r="M78" s="219"/>
      <c r="N78" s="309"/>
      <c r="O78" s="219"/>
      <c r="P78" s="200"/>
      <c r="Q78" s="219"/>
      <c r="R78" s="309"/>
      <c r="T78" s="231"/>
      <c r="U78" s="231"/>
      <c r="V78" s="231"/>
      <c r="W78" s="231"/>
    </row>
    <row r="79" spans="1:23" ht="4.5" customHeight="1" x14ac:dyDescent="0.25">
      <c r="A79" s="20"/>
      <c r="B79" s="20"/>
      <c r="C79" s="20"/>
      <c r="D79" s="307"/>
      <c r="E79" s="219"/>
      <c r="F79" s="309"/>
      <c r="G79" s="219"/>
      <c r="H79" s="200"/>
      <c r="I79" s="219"/>
      <c r="J79" s="310"/>
      <c r="K79" s="219"/>
      <c r="L79" s="200"/>
      <c r="M79" s="219"/>
      <c r="N79" s="309"/>
      <c r="O79" s="219"/>
      <c r="P79" s="200"/>
      <c r="Q79" s="219"/>
      <c r="R79" s="309"/>
      <c r="T79" s="231"/>
      <c r="U79" s="231"/>
      <c r="V79" s="231"/>
      <c r="W79" s="231"/>
    </row>
    <row r="80" spans="1:23" ht="15" customHeight="1" x14ac:dyDescent="0.25">
      <c r="A80" s="20"/>
      <c r="B80" s="22">
        <v>0</v>
      </c>
      <c r="C80" s="22"/>
      <c r="D80" s="307">
        <v>152994</v>
      </c>
      <c r="E80" s="219"/>
      <c r="F80" s="309">
        <f>D80/185122*100</f>
        <v>82.644958459826483</v>
      </c>
      <c r="G80" s="219"/>
      <c r="H80" s="200">
        <v>29825</v>
      </c>
      <c r="I80" s="219"/>
      <c r="J80" s="310">
        <f t="shared" si="8"/>
        <v>95.044614404079027</v>
      </c>
      <c r="K80" s="219"/>
      <c r="L80" s="200">
        <v>104241</v>
      </c>
      <c r="M80" s="219"/>
      <c r="N80" s="309">
        <f t="shared" si="9"/>
        <v>82.213529138043896</v>
      </c>
      <c r="O80" s="219"/>
      <c r="P80" s="200">
        <v>18928</v>
      </c>
      <c r="Q80" s="219"/>
      <c r="R80" s="309">
        <f>P80/P$13*100</f>
        <v>70.236372407139413</v>
      </c>
      <c r="T80" s="231"/>
      <c r="U80" s="231"/>
      <c r="V80" s="231"/>
      <c r="W80" s="231"/>
    </row>
    <row r="81" spans="1:24" ht="15" customHeight="1" x14ac:dyDescent="0.25">
      <c r="A81" s="20"/>
      <c r="B81" s="20" t="s">
        <v>34</v>
      </c>
      <c r="C81" s="20"/>
      <c r="D81" s="307">
        <v>32128</v>
      </c>
      <c r="E81" s="219"/>
      <c r="F81" s="309">
        <f>D81/185122*100</f>
        <v>17.355041540173506</v>
      </c>
      <c r="G81" s="219"/>
      <c r="H81" s="200">
        <v>1555</v>
      </c>
      <c r="I81" s="219"/>
      <c r="J81" s="310">
        <f t="shared" si="8"/>
        <v>4.9553855959209683</v>
      </c>
      <c r="K81" s="219"/>
      <c r="L81" s="200">
        <v>22552</v>
      </c>
      <c r="M81" s="219"/>
      <c r="N81" s="309">
        <f t="shared" si="9"/>
        <v>17.786470861956101</v>
      </c>
      <c r="O81" s="219"/>
      <c r="P81" s="200">
        <v>8021</v>
      </c>
      <c r="Q81" s="219"/>
      <c r="R81" s="309">
        <f>P81/P$13*100</f>
        <v>29.763627592860587</v>
      </c>
      <c r="T81" s="231"/>
      <c r="U81" s="231"/>
      <c r="V81" s="231"/>
      <c r="W81" s="231"/>
    </row>
    <row r="82" spans="1:24" ht="14.25" customHeight="1" x14ac:dyDescent="0.25">
      <c r="A82" s="20"/>
      <c r="B82" s="20"/>
      <c r="C82" s="20"/>
      <c r="D82" s="307"/>
      <c r="E82" s="219"/>
      <c r="F82" s="309"/>
      <c r="G82" s="219"/>
      <c r="H82" s="200"/>
      <c r="I82" s="219"/>
      <c r="J82" s="310"/>
      <c r="K82" s="219"/>
      <c r="L82" s="200"/>
      <c r="M82" s="219"/>
      <c r="N82" s="309"/>
      <c r="O82" s="219"/>
      <c r="P82" s="200"/>
      <c r="Q82" s="219"/>
      <c r="R82" s="309"/>
      <c r="T82" s="231"/>
      <c r="U82" s="231"/>
      <c r="V82" s="231"/>
      <c r="W82" s="231"/>
    </row>
    <row r="83" spans="1:24" ht="15" customHeight="1" x14ac:dyDescent="0.25">
      <c r="A83" s="20" t="s">
        <v>36</v>
      </c>
      <c r="B83" s="20"/>
      <c r="C83" s="20"/>
      <c r="D83" s="307"/>
      <c r="E83" s="219"/>
      <c r="F83" s="309"/>
      <c r="G83" s="219"/>
      <c r="H83" s="200"/>
      <c r="I83" s="219"/>
      <c r="J83" s="310"/>
      <c r="K83" s="219"/>
      <c r="L83" s="200"/>
      <c r="M83" s="219"/>
      <c r="N83" s="309"/>
      <c r="O83" s="219"/>
      <c r="P83" s="200"/>
      <c r="Q83" s="219"/>
      <c r="R83" s="309"/>
      <c r="W83" s="231"/>
    </row>
    <row r="84" spans="1:24" ht="4.5" customHeight="1" x14ac:dyDescent="0.25">
      <c r="A84" s="20"/>
      <c r="B84" s="20"/>
      <c r="C84" s="20"/>
      <c r="D84" s="307"/>
      <c r="E84" s="219"/>
      <c r="F84" s="309"/>
      <c r="G84" s="219"/>
      <c r="H84" s="200"/>
      <c r="I84" s="219"/>
      <c r="J84" s="310"/>
      <c r="K84" s="219"/>
      <c r="L84" s="200"/>
      <c r="M84" s="219"/>
      <c r="N84" s="309"/>
      <c r="O84" s="219"/>
      <c r="P84" s="200"/>
      <c r="Q84" s="219"/>
      <c r="R84" s="309"/>
      <c r="W84" s="231"/>
    </row>
    <row r="85" spans="1:24" ht="15" customHeight="1" x14ac:dyDescent="0.25">
      <c r="A85" s="20"/>
      <c r="B85" s="22">
        <v>0</v>
      </c>
      <c r="C85" s="22"/>
      <c r="D85" s="307">
        <v>117166</v>
      </c>
      <c r="E85" s="219"/>
      <c r="F85" s="309">
        <f>D85/185122*100</f>
        <v>63.291234969371544</v>
      </c>
      <c r="G85" s="219"/>
      <c r="H85" s="200">
        <v>26969</v>
      </c>
      <c r="I85" s="219"/>
      <c r="J85" s="310">
        <f t="shared" si="8"/>
        <v>85.943275971956652</v>
      </c>
      <c r="K85" s="219"/>
      <c r="L85" s="200">
        <v>75525</v>
      </c>
      <c r="M85" s="219"/>
      <c r="N85" s="309">
        <f t="shared" si="9"/>
        <v>59.565591160395293</v>
      </c>
      <c r="O85" s="219"/>
      <c r="P85" s="200">
        <v>14672</v>
      </c>
      <c r="Q85" s="219"/>
      <c r="R85" s="309">
        <f>P85/P$13*100</f>
        <v>54.443578611451258</v>
      </c>
      <c r="W85" s="231"/>
      <c r="X85" s="300"/>
    </row>
    <row r="86" spans="1:24" ht="15" customHeight="1" x14ac:dyDescent="0.25">
      <c r="A86" s="20"/>
      <c r="B86" s="20" t="s">
        <v>34</v>
      </c>
      <c r="C86" s="20"/>
      <c r="D86" s="307">
        <v>67956</v>
      </c>
      <c r="E86" s="219"/>
      <c r="F86" s="309">
        <f>D86/185122*100</f>
        <v>36.708765030628449</v>
      </c>
      <c r="G86" s="219"/>
      <c r="H86" s="200">
        <v>4411</v>
      </c>
      <c r="I86" s="219"/>
      <c r="J86" s="310">
        <f t="shared" si="8"/>
        <v>14.056724028043341</v>
      </c>
      <c r="K86" s="219"/>
      <c r="L86" s="200">
        <v>51268</v>
      </c>
      <c r="M86" s="219"/>
      <c r="N86" s="309">
        <f t="shared" si="9"/>
        <v>40.434408839604707</v>
      </c>
      <c r="O86" s="219"/>
      <c r="P86" s="200">
        <v>12277</v>
      </c>
      <c r="Q86" s="219"/>
      <c r="R86" s="309">
        <f>P86/P$13*100</f>
        <v>45.556421388548742</v>
      </c>
      <c r="W86" s="231"/>
    </row>
    <row r="87" spans="1:24" ht="14.25" customHeight="1" x14ac:dyDescent="0.25">
      <c r="A87" s="20"/>
      <c r="B87" s="20"/>
      <c r="C87" s="20"/>
      <c r="D87" s="317"/>
      <c r="E87" s="219"/>
      <c r="F87" s="309"/>
      <c r="G87" s="219"/>
      <c r="H87" s="317"/>
      <c r="I87" s="219"/>
      <c r="J87" s="309"/>
      <c r="K87" s="219"/>
      <c r="L87" s="317"/>
      <c r="M87" s="219"/>
      <c r="N87" s="309"/>
      <c r="O87" s="219"/>
      <c r="P87" s="317"/>
      <c r="Q87" s="219"/>
      <c r="R87" s="310"/>
      <c r="T87" s="296"/>
      <c r="U87" s="296"/>
      <c r="V87" s="296"/>
      <c r="W87" s="231"/>
    </row>
    <row r="88" spans="1:24" ht="15" customHeight="1" x14ac:dyDescent="0.25">
      <c r="A88" s="20" t="s">
        <v>323</v>
      </c>
      <c r="B88" s="20"/>
      <c r="C88" s="20"/>
      <c r="D88" s="318"/>
      <c r="E88" s="219"/>
      <c r="F88" s="309"/>
      <c r="G88" s="219"/>
      <c r="H88" s="200"/>
      <c r="I88" s="219"/>
      <c r="J88" s="309"/>
      <c r="K88" s="219"/>
      <c r="L88" s="200"/>
      <c r="M88" s="219"/>
      <c r="N88" s="309"/>
      <c r="O88" s="219"/>
      <c r="P88" s="200"/>
      <c r="Q88" s="219"/>
      <c r="R88" s="310"/>
      <c r="T88" s="296"/>
      <c r="U88" s="296"/>
      <c r="V88" s="296"/>
      <c r="W88" s="231"/>
    </row>
    <row r="89" spans="1:24" ht="4.5" customHeight="1" x14ac:dyDescent="0.25">
      <c r="A89" s="20"/>
      <c r="B89" s="20"/>
      <c r="C89" s="20"/>
      <c r="D89" s="17"/>
      <c r="E89" s="17"/>
      <c r="F89" s="309"/>
      <c r="G89" s="17"/>
      <c r="H89" s="200"/>
      <c r="I89" s="17"/>
      <c r="J89" s="309"/>
      <c r="K89" s="17"/>
      <c r="L89" s="200"/>
      <c r="M89" s="17"/>
      <c r="N89" s="309"/>
      <c r="O89" s="17"/>
      <c r="P89" s="200"/>
      <c r="Q89" s="17"/>
      <c r="R89" s="310"/>
      <c r="T89" s="296"/>
      <c r="U89" s="296"/>
      <c r="V89" s="296"/>
      <c r="W89" s="231"/>
    </row>
    <row r="90" spans="1:24" ht="15" customHeight="1" x14ac:dyDescent="0.25">
      <c r="A90" s="20"/>
      <c r="B90" s="22" t="s">
        <v>324</v>
      </c>
      <c r="C90" s="22"/>
      <c r="D90" s="307">
        <f>SUM(P90,L90,H90)</f>
        <v>160419</v>
      </c>
      <c r="E90" s="219"/>
      <c r="F90" s="309">
        <f>D90/185122*100</f>
        <v>86.655826968161534</v>
      </c>
      <c r="G90" s="219"/>
      <c r="H90" s="200">
        <v>28476</v>
      </c>
      <c r="I90" s="219"/>
      <c r="J90" s="309">
        <f>H90/H$13*100</f>
        <v>90.745697896749519</v>
      </c>
      <c r="K90" s="219"/>
      <c r="L90" s="200">
        <v>109521</v>
      </c>
      <c r="M90" s="219"/>
      <c r="N90" s="309">
        <f>L90/L$13*100</f>
        <v>86.37779688153131</v>
      </c>
      <c r="O90" s="219"/>
      <c r="P90" s="200">
        <v>22422</v>
      </c>
      <c r="Q90" s="219"/>
      <c r="R90" s="310">
        <f>SUM(P90/P13*100)</f>
        <v>83.201603027941673</v>
      </c>
      <c r="T90" s="296"/>
      <c r="U90" s="296"/>
      <c r="V90" s="296"/>
      <c r="W90" s="231"/>
    </row>
    <row r="91" spans="1:24" ht="15" customHeight="1" x14ac:dyDescent="0.25">
      <c r="A91" s="20"/>
      <c r="B91" s="20" t="s">
        <v>325</v>
      </c>
      <c r="C91" s="20"/>
      <c r="D91" s="307">
        <f>SUM(P91,L91,H91)</f>
        <v>24703</v>
      </c>
      <c r="E91" s="219"/>
      <c r="F91" s="309">
        <f>D91/185122*100</f>
        <v>13.344173031838464</v>
      </c>
      <c r="G91" s="219"/>
      <c r="H91" s="200">
        <v>2907</v>
      </c>
      <c r="I91" s="219"/>
      <c r="J91" s="309">
        <f>H91/H$13*100</f>
        <v>9.2638623326959859</v>
      </c>
      <c r="K91" s="219"/>
      <c r="L91" s="200">
        <v>17264</v>
      </c>
      <c r="M91" s="219"/>
      <c r="N91" s="309">
        <f>L91/L$13*100</f>
        <v>13.615893621887643</v>
      </c>
      <c r="O91" s="219"/>
      <c r="P91" s="200">
        <v>4532</v>
      </c>
      <c r="Q91" s="219"/>
      <c r="R91" s="310">
        <f>SUM(P91/P13*100)</f>
        <v>16.816950536198004</v>
      </c>
      <c r="T91" s="296"/>
      <c r="U91" s="296"/>
      <c r="V91" s="296"/>
      <c r="W91" s="231"/>
    </row>
    <row r="92" spans="1:24" ht="7.5" customHeight="1" x14ac:dyDescent="0.2">
      <c r="A92" s="24"/>
      <c r="B92" s="24"/>
      <c r="C92" s="24"/>
      <c r="D92" s="24"/>
      <c r="E92" s="24"/>
      <c r="F92" s="282"/>
      <c r="G92" s="24"/>
      <c r="H92" s="24"/>
      <c r="I92" s="24"/>
      <c r="J92" s="282"/>
      <c r="K92" s="24"/>
      <c r="L92" s="24"/>
      <c r="M92" s="24"/>
      <c r="N92" s="282"/>
      <c r="O92" s="24"/>
      <c r="P92" s="24"/>
      <c r="Q92" s="24"/>
      <c r="R92" s="282"/>
    </row>
    <row r="93" spans="1:24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24" ht="16.5" x14ac:dyDescent="0.2">
      <c r="A94" s="122"/>
      <c r="B94" s="148" t="s">
        <v>2271</v>
      </c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</row>
  </sheetData>
  <mergeCells count="4">
    <mergeCell ref="P7:R7"/>
    <mergeCell ref="L7:N7"/>
    <mergeCell ref="H7:J7"/>
    <mergeCell ref="D7:F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Footer>&amp;R19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86"/>
  <sheetViews>
    <sheetView showGridLines="0" zoomScale="75" workbookViewId="0"/>
  </sheetViews>
  <sheetFormatPr defaultRowHeight="14.25" x14ac:dyDescent="0.2"/>
  <cols>
    <col min="1" max="1" width="2.28515625" customWidth="1"/>
    <col min="2" max="2" width="33.140625" customWidth="1"/>
    <col min="4" max="4" width="8.28515625" customWidth="1"/>
    <col min="5" max="5" width="0.5703125" customWidth="1"/>
    <col min="6" max="6" width="8.28515625" customWidth="1"/>
    <col min="7" max="7" width="0.5703125" customWidth="1"/>
    <col min="8" max="8" width="8.28515625" customWidth="1"/>
    <col min="9" max="9" width="1.140625" customWidth="1"/>
    <col min="10" max="10" width="8.28515625" customWidth="1"/>
    <col min="11" max="11" width="0.5703125" customWidth="1"/>
    <col min="12" max="12" width="8.28515625" customWidth="1"/>
    <col min="13" max="13" width="0.5703125" customWidth="1"/>
    <col min="14" max="14" width="8.28515625" customWidth="1"/>
    <col min="15" max="15" width="0.5703125" customWidth="1"/>
    <col min="16" max="16" width="8.28515625" customWidth="1"/>
    <col min="17" max="17" width="0.5703125" customWidth="1"/>
    <col min="18" max="18" width="8.28515625" customWidth="1"/>
    <col min="19" max="19" width="0.5703125" customWidth="1"/>
    <col min="20" max="20" width="8.28515625" customWidth="1"/>
    <col min="21" max="21" width="0.5703125" customWidth="1"/>
    <col min="22" max="22" width="8.28515625" customWidth="1"/>
    <col min="23" max="23" width="0.5703125" customWidth="1"/>
    <col min="24" max="24" width="9.5703125" style="289" customWidth="1"/>
  </cols>
  <sheetData>
    <row r="1" spans="1:24" ht="15.75" x14ac:dyDescent="0.25">
      <c r="A1" s="190" t="s">
        <v>2025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87"/>
    </row>
    <row r="2" spans="1:24" ht="15.75" x14ac:dyDescent="0.25">
      <c r="A2" s="190" t="s">
        <v>2024</v>
      </c>
      <c r="B2" s="134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189"/>
    </row>
    <row r="3" spans="1:24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189"/>
    </row>
    <row r="4" spans="1:24" x14ac:dyDescent="0.2">
      <c r="A4" s="22" t="s">
        <v>8</v>
      </c>
      <c r="B4" s="20"/>
      <c r="C4" s="20"/>
      <c r="D4" s="20"/>
      <c r="E4" s="20"/>
      <c r="F4" s="20"/>
      <c r="G4" s="20"/>
      <c r="H4" s="20"/>
      <c r="I4" s="20"/>
      <c r="J4" s="134"/>
      <c r="K4" s="20"/>
      <c r="L4" s="134"/>
      <c r="M4" s="20"/>
      <c r="N4" s="30"/>
      <c r="O4" s="20"/>
      <c r="P4" s="29"/>
      <c r="Q4" s="29"/>
      <c r="R4" s="29"/>
      <c r="S4" s="20"/>
      <c r="T4" s="135"/>
      <c r="U4" s="20"/>
      <c r="W4" s="135"/>
      <c r="X4" s="135" t="s">
        <v>37</v>
      </c>
    </row>
    <row r="5" spans="1:24" x14ac:dyDescent="0.2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82"/>
    </row>
    <row r="6" spans="1:24" x14ac:dyDescent="0.2">
      <c r="A6" s="22"/>
      <c r="B6" s="20" t="s">
        <v>10</v>
      </c>
      <c r="C6" s="20"/>
      <c r="D6" s="22"/>
      <c r="E6" s="22"/>
      <c r="F6" s="22"/>
      <c r="G6" s="22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189"/>
    </row>
    <row r="7" spans="1:24" x14ac:dyDescent="0.2">
      <c r="A7" s="20"/>
      <c r="B7" s="20" t="s">
        <v>10</v>
      </c>
      <c r="C7" s="135"/>
      <c r="D7" s="211">
        <v>2002</v>
      </c>
      <c r="E7" s="210"/>
      <c r="F7" s="210">
        <v>2003</v>
      </c>
      <c r="G7" s="210"/>
      <c r="H7" s="210">
        <v>2004</v>
      </c>
      <c r="I7" s="210"/>
      <c r="J7" s="210">
        <v>2005</v>
      </c>
      <c r="K7" s="210"/>
      <c r="L7" s="210">
        <v>2006</v>
      </c>
      <c r="M7" s="210"/>
      <c r="N7" s="210">
        <v>2007</v>
      </c>
      <c r="O7" s="210"/>
      <c r="P7" s="210">
        <v>2008</v>
      </c>
      <c r="Q7" s="117"/>
      <c r="R7" s="210">
        <v>2009</v>
      </c>
      <c r="S7" s="117"/>
      <c r="T7" s="210">
        <v>2010</v>
      </c>
      <c r="U7" s="210"/>
      <c r="V7" s="210">
        <v>2011</v>
      </c>
      <c r="X7" s="210">
        <v>2012</v>
      </c>
    </row>
    <row r="8" spans="1:24" x14ac:dyDescent="0.2">
      <c r="A8" s="20"/>
      <c r="B8" s="20"/>
      <c r="C8" s="135"/>
      <c r="D8" s="137"/>
      <c r="E8" s="135"/>
      <c r="F8" s="137"/>
      <c r="G8" s="135"/>
      <c r="H8" s="137"/>
      <c r="I8" s="135"/>
      <c r="J8" s="137"/>
      <c r="K8" s="136"/>
      <c r="L8" s="137"/>
      <c r="M8" s="136"/>
      <c r="N8" s="137"/>
      <c r="O8" s="136"/>
      <c r="P8" s="137"/>
      <c r="Q8" s="136"/>
      <c r="R8" s="137"/>
      <c r="S8" s="136"/>
      <c r="T8" s="137"/>
      <c r="U8" s="136"/>
      <c r="V8" s="137"/>
      <c r="W8" s="136"/>
      <c r="X8" s="288"/>
    </row>
    <row r="9" spans="1:24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189"/>
    </row>
    <row r="10" spans="1:24" ht="17.25" x14ac:dyDescent="0.25">
      <c r="A10" s="20"/>
      <c r="B10" s="141" t="s">
        <v>38</v>
      </c>
      <c r="C10" s="205"/>
      <c r="D10" s="132">
        <v>175932</v>
      </c>
      <c r="E10" s="141"/>
      <c r="F10" s="133">
        <v>181582</v>
      </c>
      <c r="G10" s="133"/>
      <c r="H10" s="133" t="s">
        <v>353</v>
      </c>
      <c r="I10" s="133"/>
      <c r="J10" s="133">
        <v>186416</v>
      </c>
      <c r="K10" s="133"/>
      <c r="L10" s="133">
        <v>193737</v>
      </c>
      <c r="M10" s="133"/>
      <c r="N10" s="133">
        <v>198499</v>
      </c>
      <c r="O10" s="133"/>
      <c r="P10" s="133">
        <v>195296</v>
      </c>
      <c r="Q10" s="141"/>
      <c r="R10" s="133">
        <v>189100</v>
      </c>
      <c r="S10" s="141"/>
      <c r="T10" s="132">
        <v>189574</v>
      </c>
      <c r="U10" s="132"/>
      <c r="V10" s="132">
        <v>189931</v>
      </c>
      <c r="X10" s="132">
        <v>185122</v>
      </c>
    </row>
    <row r="11" spans="1:24" x14ac:dyDescent="0.2">
      <c r="A11" s="20"/>
      <c r="B11" s="20"/>
      <c r="C11" s="135"/>
      <c r="D11" s="135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9"/>
      <c r="R11" s="29"/>
      <c r="S11" s="29"/>
      <c r="T11" s="29"/>
      <c r="U11" s="29"/>
      <c r="V11" s="29"/>
      <c r="X11" s="287"/>
    </row>
    <row r="12" spans="1:24" x14ac:dyDescent="0.2">
      <c r="A12" s="20" t="s">
        <v>14</v>
      </c>
      <c r="B12" s="20"/>
      <c r="C12" s="138"/>
      <c r="D12" s="138"/>
      <c r="E12" s="20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29"/>
      <c r="R12" s="29"/>
      <c r="S12" s="29"/>
      <c r="T12" s="29"/>
      <c r="U12" s="29"/>
      <c r="V12" s="29"/>
      <c r="X12" s="287"/>
    </row>
    <row r="13" spans="1:24" ht="5.25" customHeight="1" x14ac:dyDescent="0.2">
      <c r="A13" s="20"/>
      <c r="B13" s="20"/>
      <c r="C13" s="139"/>
      <c r="D13" s="139"/>
      <c r="E13" s="20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29"/>
      <c r="R13" s="29"/>
      <c r="S13" s="29"/>
      <c r="T13" s="29"/>
      <c r="U13" s="29"/>
      <c r="V13" s="29"/>
      <c r="X13" s="287"/>
    </row>
    <row r="14" spans="1:24" x14ac:dyDescent="0.2">
      <c r="A14" s="20"/>
      <c r="B14" s="20" t="s">
        <v>308</v>
      </c>
      <c r="C14" s="35"/>
      <c r="D14" s="138">
        <v>42</v>
      </c>
      <c r="E14" s="184"/>
      <c r="F14" s="138">
        <v>42</v>
      </c>
      <c r="G14" s="138"/>
      <c r="H14" s="138">
        <v>40</v>
      </c>
      <c r="I14" s="138"/>
      <c r="J14" s="138">
        <v>40</v>
      </c>
      <c r="K14" s="138"/>
      <c r="L14" s="138">
        <v>39</v>
      </c>
      <c r="M14" s="138"/>
      <c r="N14" s="138">
        <v>38</v>
      </c>
      <c r="O14" s="138"/>
      <c r="P14" s="138">
        <v>38</v>
      </c>
      <c r="Q14" s="20"/>
      <c r="R14" s="184">
        <v>38</v>
      </c>
      <c r="S14" s="20"/>
      <c r="T14" s="138">
        <v>37</v>
      </c>
      <c r="U14" s="138"/>
      <c r="V14" s="138">
        <v>35</v>
      </c>
      <c r="X14" s="287">
        <v>35</v>
      </c>
    </row>
    <row r="15" spans="1:24" x14ac:dyDescent="0.2">
      <c r="A15" s="20"/>
      <c r="B15" s="20" t="s">
        <v>307</v>
      </c>
      <c r="C15" s="35"/>
      <c r="D15" s="138">
        <v>36</v>
      </c>
      <c r="E15" s="184"/>
      <c r="F15" s="138">
        <v>38</v>
      </c>
      <c r="G15" s="138"/>
      <c r="H15" s="138">
        <v>42</v>
      </c>
      <c r="I15" s="138"/>
      <c r="J15" s="138">
        <v>44</v>
      </c>
      <c r="K15" s="138"/>
      <c r="L15" s="138">
        <v>48</v>
      </c>
      <c r="M15" s="138"/>
      <c r="N15" s="138">
        <v>50</v>
      </c>
      <c r="O15" s="138"/>
      <c r="P15" s="138">
        <v>53</v>
      </c>
      <c r="Q15" s="20"/>
      <c r="R15" s="184">
        <v>56</v>
      </c>
      <c r="S15" s="20"/>
      <c r="T15" s="138">
        <v>59</v>
      </c>
      <c r="U15" s="138"/>
      <c r="V15" s="138">
        <v>61</v>
      </c>
      <c r="X15" s="287">
        <v>62</v>
      </c>
    </row>
    <row r="16" spans="1:24" x14ac:dyDescent="0.2">
      <c r="A16" s="20"/>
      <c r="B16" s="20" t="s">
        <v>303</v>
      </c>
      <c r="C16" s="35"/>
      <c r="D16" s="138">
        <v>22</v>
      </c>
      <c r="E16" s="184"/>
      <c r="F16" s="138">
        <v>20</v>
      </c>
      <c r="G16" s="138"/>
      <c r="H16" s="138">
        <v>18</v>
      </c>
      <c r="I16" s="138"/>
      <c r="J16" s="138">
        <v>16</v>
      </c>
      <c r="K16" s="138"/>
      <c r="L16" s="138">
        <v>13</v>
      </c>
      <c r="M16" s="138"/>
      <c r="N16" s="138">
        <v>11</v>
      </c>
      <c r="O16" s="138"/>
      <c r="P16" s="138">
        <v>9</v>
      </c>
      <c r="Q16" s="20"/>
      <c r="R16" s="184">
        <v>6</v>
      </c>
      <c r="S16" s="20"/>
      <c r="T16" s="138">
        <v>4</v>
      </c>
      <c r="U16" s="138"/>
      <c r="V16" s="138">
        <v>4</v>
      </c>
      <c r="X16" s="287">
        <v>3</v>
      </c>
    </row>
    <row r="17" spans="1:24" x14ac:dyDescent="0.2">
      <c r="A17" s="20"/>
      <c r="B17" s="20"/>
      <c r="C17" s="35"/>
      <c r="D17" s="138"/>
      <c r="E17" s="184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20"/>
      <c r="R17" s="20"/>
      <c r="S17" s="20"/>
      <c r="T17" s="20"/>
      <c r="U17" s="20"/>
      <c r="V17" s="138"/>
      <c r="X17" s="287"/>
    </row>
    <row r="18" spans="1:24" x14ac:dyDescent="0.2">
      <c r="A18" s="20" t="s">
        <v>15</v>
      </c>
      <c r="B18" s="20"/>
      <c r="C18" s="35"/>
      <c r="D18" s="138"/>
      <c r="E18" s="184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20"/>
      <c r="R18" s="20"/>
      <c r="S18" s="20"/>
      <c r="T18" s="20"/>
      <c r="U18" s="20"/>
      <c r="V18" s="138"/>
      <c r="X18" s="287"/>
    </row>
    <row r="19" spans="1:24" ht="5.25" customHeight="1" x14ac:dyDescent="0.2">
      <c r="A19" s="20"/>
      <c r="B19" s="20"/>
      <c r="C19" s="139"/>
      <c r="D19" s="139"/>
      <c r="E19" s="20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29"/>
      <c r="R19" s="29"/>
      <c r="S19" s="29"/>
      <c r="T19" s="29"/>
      <c r="U19" s="29"/>
      <c r="V19" s="138"/>
      <c r="X19" s="287"/>
    </row>
    <row r="20" spans="1:24" x14ac:dyDescent="0.2">
      <c r="A20" s="20"/>
      <c r="B20" s="20" t="s">
        <v>16</v>
      </c>
      <c r="C20" s="35"/>
      <c r="D20" s="138">
        <v>0</v>
      </c>
      <c r="E20" s="138"/>
      <c r="F20" s="138">
        <v>0</v>
      </c>
      <c r="G20" s="138"/>
      <c r="H20" s="138">
        <v>0</v>
      </c>
      <c r="I20" s="138"/>
      <c r="J20" s="138">
        <v>0</v>
      </c>
      <c r="K20" s="138"/>
      <c r="L20" s="138">
        <v>0</v>
      </c>
      <c r="M20" s="138"/>
      <c r="N20" s="138">
        <v>0</v>
      </c>
      <c r="O20" s="138"/>
      <c r="P20" s="138">
        <v>0</v>
      </c>
      <c r="Q20" s="20"/>
      <c r="R20" s="189">
        <v>0</v>
      </c>
      <c r="S20" s="20"/>
      <c r="T20" s="138">
        <v>0</v>
      </c>
      <c r="U20" s="138"/>
      <c r="V20" s="138">
        <v>0</v>
      </c>
      <c r="X20" s="287">
        <v>0</v>
      </c>
    </row>
    <row r="21" spans="1:24" x14ac:dyDescent="0.2">
      <c r="A21" s="20"/>
      <c r="B21" s="20" t="s">
        <v>39</v>
      </c>
      <c r="C21" s="35"/>
      <c r="D21" s="138">
        <v>1</v>
      </c>
      <c r="E21" s="138"/>
      <c r="F21" s="138">
        <v>1</v>
      </c>
      <c r="G21" s="138"/>
      <c r="H21" s="138">
        <v>1</v>
      </c>
      <c r="I21" s="138"/>
      <c r="J21" s="138">
        <v>1</v>
      </c>
      <c r="K21" s="138"/>
      <c r="L21" s="138">
        <v>1</v>
      </c>
      <c r="M21" s="138"/>
      <c r="N21" s="138">
        <v>0</v>
      </c>
      <c r="O21" s="138"/>
      <c r="P21" s="138">
        <v>0</v>
      </c>
      <c r="Q21" s="20"/>
      <c r="R21" s="189">
        <v>0</v>
      </c>
      <c r="S21" s="20"/>
      <c r="T21" s="138">
        <v>0</v>
      </c>
      <c r="U21" s="138"/>
      <c r="V21" s="138">
        <v>0</v>
      </c>
      <c r="X21" s="287">
        <v>0</v>
      </c>
    </row>
    <row r="22" spans="1:24" x14ac:dyDescent="0.2">
      <c r="A22" s="20"/>
      <c r="B22" s="20" t="s">
        <v>18</v>
      </c>
      <c r="C22" s="35"/>
      <c r="D22" s="138">
        <v>94</v>
      </c>
      <c r="E22" s="138"/>
      <c r="F22" s="138">
        <v>94</v>
      </c>
      <c r="G22" s="138"/>
      <c r="H22" s="138">
        <v>95</v>
      </c>
      <c r="I22" s="138"/>
      <c r="J22" s="138">
        <v>96</v>
      </c>
      <c r="K22" s="138"/>
      <c r="L22" s="138">
        <v>97</v>
      </c>
      <c r="M22" s="138"/>
      <c r="N22" s="138">
        <v>98</v>
      </c>
      <c r="O22" s="138"/>
      <c r="P22" s="138">
        <v>98</v>
      </c>
      <c r="Q22" s="20"/>
      <c r="R22" s="189">
        <v>97</v>
      </c>
      <c r="S22" s="20"/>
      <c r="T22" s="138">
        <v>98</v>
      </c>
      <c r="U22" s="138"/>
      <c r="V22" s="138">
        <v>98</v>
      </c>
      <c r="X22" s="287">
        <v>97</v>
      </c>
    </row>
    <row r="23" spans="1:24" x14ac:dyDescent="0.2">
      <c r="A23" s="20"/>
      <c r="B23" s="20" t="s">
        <v>19</v>
      </c>
      <c r="C23" s="35"/>
      <c r="D23" s="138">
        <v>4</v>
      </c>
      <c r="E23" s="138"/>
      <c r="F23" s="138">
        <v>3</v>
      </c>
      <c r="G23" s="138"/>
      <c r="H23" s="138">
        <v>3</v>
      </c>
      <c r="I23" s="138"/>
      <c r="J23" s="138">
        <v>2</v>
      </c>
      <c r="K23" s="138"/>
      <c r="L23" s="138">
        <v>1</v>
      </c>
      <c r="M23" s="138"/>
      <c r="N23" s="138">
        <v>1</v>
      </c>
      <c r="O23" s="138"/>
      <c r="P23" s="138">
        <v>1</v>
      </c>
      <c r="Q23" s="20"/>
      <c r="R23" s="189">
        <v>1</v>
      </c>
      <c r="S23" s="20"/>
      <c r="T23" s="138">
        <v>1</v>
      </c>
      <c r="U23" s="138"/>
      <c r="V23" s="138">
        <v>1</v>
      </c>
      <c r="X23" s="287">
        <v>1</v>
      </c>
    </row>
    <row r="24" spans="1:24" x14ac:dyDescent="0.2">
      <c r="A24" s="20"/>
      <c r="B24" s="20" t="s">
        <v>20</v>
      </c>
      <c r="C24" s="35"/>
      <c r="D24" s="138">
        <v>1</v>
      </c>
      <c r="E24" s="138"/>
      <c r="F24" s="138">
        <v>1</v>
      </c>
      <c r="G24" s="138"/>
      <c r="H24" s="138">
        <v>1</v>
      </c>
      <c r="I24" s="138"/>
      <c r="J24" s="138">
        <v>1</v>
      </c>
      <c r="K24" s="138"/>
      <c r="L24" s="138">
        <v>1</v>
      </c>
      <c r="M24" s="138"/>
      <c r="N24" s="138">
        <v>1</v>
      </c>
      <c r="O24" s="138"/>
      <c r="P24" s="138">
        <v>1</v>
      </c>
      <c r="Q24" s="20"/>
      <c r="R24" s="189">
        <v>1</v>
      </c>
      <c r="S24" s="20"/>
      <c r="T24" s="138">
        <v>1</v>
      </c>
      <c r="U24" s="138"/>
      <c r="V24" s="138">
        <v>1</v>
      </c>
      <c r="X24" s="287">
        <v>1</v>
      </c>
    </row>
    <row r="25" spans="1:24" x14ac:dyDescent="0.2">
      <c r="A25" s="20"/>
      <c r="B25" s="20"/>
      <c r="C25" s="35"/>
      <c r="D25" s="138"/>
      <c r="E25" s="184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20"/>
      <c r="R25" s="20"/>
      <c r="S25" s="20"/>
      <c r="T25" s="20"/>
      <c r="U25" s="20"/>
      <c r="V25" s="138"/>
      <c r="X25" s="287"/>
    </row>
    <row r="26" spans="1:24" x14ac:dyDescent="0.2">
      <c r="A26" s="20" t="s">
        <v>21</v>
      </c>
      <c r="B26" s="20"/>
      <c r="C26" s="36"/>
      <c r="D26" s="184"/>
      <c r="E26" s="184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20"/>
      <c r="R26" s="20"/>
      <c r="S26" s="20"/>
      <c r="T26" s="20"/>
      <c r="U26" s="20"/>
      <c r="V26" s="138"/>
      <c r="X26" s="287"/>
    </row>
    <row r="27" spans="1:24" ht="5.25" customHeight="1" x14ac:dyDescent="0.2">
      <c r="A27" s="20"/>
      <c r="B27" s="20"/>
      <c r="C27" s="139"/>
      <c r="D27" s="139"/>
      <c r="E27" s="20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29"/>
      <c r="R27" s="29"/>
      <c r="S27" s="29"/>
      <c r="T27" s="29"/>
      <c r="U27" s="29"/>
      <c r="V27" s="138"/>
      <c r="X27" s="287"/>
    </row>
    <row r="28" spans="1:24" x14ac:dyDescent="0.2">
      <c r="A28" s="20"/>
      <c r="B28" s="28" t="s">
        <v>250</v>
      </c>
      <c r="C28" s="35"/>
      <c r="D28" s="138">
        <v>57</v>
      </c>
      <c r="E28" s="184"/>
      <c r="F28" s="138">
        <v>58</v>
      </c>
      <c r="G28" s="138"/>
      <c r="H28" s="138">
        <v>60</v>
      </c>
      <c r="I28" s="138"/>
      <c r="J28" s="138">
        <v>66.5173590249764</v>
      </c>
      <c r="K28" s="138"/>
      <c r="L28" s="138">
        <v>68</v>
      </c>
      <c r="M28" s="138"/>
      <c r="N28" s="138">
        <v>70</v>
      </c>
      <c r="O28" s="138"/>
      <c r="P28" s="138">
        <v>73</v>
      </c>
      <c r="Q28" s="20"/>
      <c r="R28" s="189">
        <v>75</v>
      </c>
      <c r="S28" s="20"/>
      <c r="T28" s="138">
        <v>77</v>
      </c>
      <c r="U28" s="138"/>
      <c r="V28" s="138">
        <v>78</v>
      </c>
      <c r="X28" s="287">
        <v>77</v>
      </c>
    </row>
    <row r="29" spans="1:24" x14ac:dyDescent="0.2">
      <c r="A29" s="20"/>
      <c r="B29" s="28" t="s">
        <v>22</v>
      </c>
      <c r="C29" s="35"/>
      <c r="D29" s="138">
        <v>30</v>
      </c>
      <c r="E29" s="184"/>
      <c r="F29" s="138">
        <v>29</v>
      </c>
      <c r="G29" s="138"/>
      <c r="H29" s="138">
        <v>27</v>
      </c>
      <c r="I29" s="138"/>
      <c r="J29" s="138">
        <v>22.788816410608533</v>
      </c>
      <c r="K29" s="138"/>
      <c r="L29" s="138">
        <v>22</v>
      </c>
      <c r="M29" s="138"/>
      <c r="N29" s="138">
        <v>20</v>
      </c>
      <c r="O29" s="138"/>
      <c r="P29" s="138">
        <v>17</v>
      </c>
      <c r="Q29" s="20"/>
      <c r="R29" s="189">
        <v>16</v>
      </c>
      <c r="S29" s="20"/>
      <c r="T29" s="138">
        <v>15</v>
      </c>
      <c r="U29" s="138"/>
      <c r="V29" s="138">
        <v>13</v>
      </c>
      <c r="X29" s="287">
        <v>14</v>
      </c>
    </row>
    <row r="30" spans="1:24" x14ac:dyDescent="0.2">
      <c r="A30" s="20"/>
      <c r="B30" s="20" t="s">
        <v>163</v>
      </c>
      <c r="C30" s="35"/>
      <c r="D30" s="138">
        <v>11</v>
      </c>
      <c r="E30" s="184"/>
      <c r="F30" s="138">
        <v>11</v>
      </c>
      <c r="G30" s="138"/>
      <c r="H30" s="138">
        <v>11</v>
      </c>
      <c r="I30" s="138"/>
      <c r="J30" s="138">
        <v>9.2792464166165995</v>
      </c>
      <c r="K30" s="138"/>
      <c r="L30" s="138">
        <v>9</v>
      </c>
      <c r="M30" s="138"/>
      <c r="N30" s="138">
        <v>9</v>
      </c>
      <c r="O30" s="138"/>
      <c r="P30" s="138">
        <v>8</v>
      </c>
      <c r="Q30" s="20"/>
      <c r="R30" s="189">
        <v>8</v>
      </c>
      <c r="S30" s="20"/>
      <c r="T30" s="138">
        <v>7</v>
      </c>
      <c r="U30" s="138"/>
      <c r="V30" s="138">
        <v>7</v>
      </c>
      <c r="X30" s="287">
        <v>7</v>
      </c>
    </row>
    <row r="31" spans="1:24" x14ac:dyDescent="0.2">
      <c r="A31" s="20"/>
      <c r="B31" s="20" t="s">
        <v>24</v>
      </c>
      <c r="C31" s="35"/>
      <c r="D31" s="138">
        <v>2</v>
      </c>
      <c r="E31" s="184"/>
      <c r="F31" s="138">
        <v>2</v>
      </c>
      <c r="G31" s="138"/>
      <c r="H31" s="138">
        <v>2</v>
      </c>
      <c r="I31" s="138"/>
      <c r="J31" s="138">
        <v>1.4145781477984722</v>
      </c>
      <c r="K31" s="138"/>
      <c r="L31" s="138">
        <v>2</v>
      </c>
      <c r="M31" s="138"/>
      <c r="N31" s="138">
        <v>1</v>
      </c>
      <c r="O31" s="138"/>
      <c r="P31" s="138">
        <v>1</v>
      </c>
      <c r="Q31" s="20"/>
      <c r="R31" s="189">
        <v>1</v>
      </c>
      <c r="S31" s="20"/>
      <c r="T31" s="138">
        <v>1</v>
      </c>
      <c r="U31" s="138"/>
      <c r="V31" s="138">
        <v>1</v>
      </c>
      <c r="X31" s="287">
        <v>2</v>
      </c>
    </row>
    <row r="32" spans="1:24" x14ac:dyDescent="0.2">
      <c r="A32" s="20"/>
      <c r="B32" s="20"/>
      <c r="C32" s="36"/>
      <c r="D32" s="184"/>
      <c r="E32" s="184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20"/>
      <c r="R32" s="20"/>
      <c r="S32" s="20"/>
      <c r="T32" s="20"/>
      <c r="U32" s="20"/>
      <c r="V32" s="20"/>
      <c r="X32" s="287"/>
    </row>
    <row r="33" spans="1:25" x14ac:dyDescent="0.2">
      <c r="A33" s="20" t="s">
        <v>25</v>
      </c>
      <c r="B33" s="20"/>
      <c r="C33" s="36"/>
      <c r="D33" s="184"/>
      <c r="E33" s="184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20"/>
      <c r="R33" s="20"/>
      <c r="S33" s="20"/>
      <c r="T33" s="20"/>
      <c r="U33" s="20"/>
      <c r="V33" s="20"/>
      <c r="X33" s="287"/>
    </row>
    <row r="34" spans="1:25" ht="5.25" customHeight="1" x14ac:dyDescent="0.2">
      <c r="A34" s="20"/>
      <c r="B34" s="20"/>
      <c r="C34" s="139"/>
      <c r="D34" s="139"/>
      <c r="E34" s="20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29"/>
      <c r="R34" s="29"/>
      <c r="S34" s="29"/>
      <c r="T34" s="29"/>
      <c r="U34" s="29"/>
      <c r="V34" s="1"/>
      <c r="X34" s="287"/>
    </row>
    <row r="35" spans="1:25" x14ac:dyDescent="0.2">
      <c r="A35" s="20"/>
      <c r="B35" s="20" t="s">
        <v>262</v>
      </c>
      <c r="C35" s="36"/>
      <c r="D35" s="184">
        <v>81</v>
      </c>
      <c r="E35" s="184"/>
      <c r="F35" s="138">
        <v>80</v>
      </c>
      <c r="G35" s="138"/>
      <c r="H35" s="184">
        <v>76</v>
      </c>
      <c r="I35" s="138"/>
      <c r="J35" s="184">
        <v>71</v>
      </c>
      <c r="K35" s="138"/>
      <c r="L35" s="184">
        <v>64</v>
      </c>
      <c r="M35" s="184"/>
      <c r="N35" s="184">
        <v>60</v>
      </c>
      <c r="O35" s="138"/>
      <c r="P35" s="184">
        <v>57</v>
      </c>
      <c r="Q35" s="20"/>
      <c r="R35" s="184">
        <v>54</v>
      </c>
      <c r="S35" s="20"/>
      <c r="T35" s="138">
        <v>52</v>
      </c>
      <c r="U35" s="138"/>
      <c r="V35" s="138">
        <v>48</v>
      </c>
      <c r="X35" s="287">
        <v>47</v>
      </c>
      <c r="Y35" s="64"/>
    </row>
    <row r="36" spans="1:25" x14ac:dyDescent="0.2">
      <c r="A36" s="20"/>
      <c r="B36" s="20" t="s">
        <v>263</v>
      </c>
      <c r="C36" s="36"/>
      <c r="D36" s="184">
        <v>4</v>
      </c>
      <c r="E36" s="184"/>
      <c r="F36" s="184">
        <v>3</v>
      </c>
      <c r="G36" s="184"/>
      <c r="H36" s="184">
        <v>4</v>
      </c>
      <c r="I36" s="184"/>
      <c r="J36" s="184">
        <v>5</v>
      </c>
      <c r="K36" s="184"/>
      <c r="L36" s="184">
        <v>6</v>
      </c>
      <c r="M36" s="184"/>
      <c r="N36" s="184">
        <v>5</v>
      </c>
      <c r="O36" s="184"/>
      <c r="P36" s="184">
        <v>5</v>
      </c>
      <c r="Q36" s="20"/>
      <c r="R36" s="184">
        <v>5</v>
      </c>
      <c r="S36" s="20"/>
      <c r="T36" s="138">
        <v>5</v>
      </c>
      <c r="U36" s="138"/>
      <c r="V36" s="138">
        <v>5</v>
      </c>
      <c r="X36" s="287">
        <v>5</v>
      </c>
      <c r="Y36" s="64"/>
    </row>
    <row r="37" spans="1:25" x14ac:dyDescent="0.2">
      <c r="A37" s="20"/>
      <c r="B37" s="20" t="s">
        <v>44</v>
      </c>
      <c r="C37" s="36"/>
      <c r="D37" s="184">
        <v>0</v>
      </c>
      <c r="E37" s="184"/>
      <c r="F37" s="184">
        <v>0</v>
      </c>
      <c r="G37" s="184"/>
      <c r="H37" s="184">
        <v>0</v>
      </c>
      <c r="I37" s="184"/>
      <c r="J37" s="184">
        <v>0</v>
      </c>
      <c r="K37" s="184"/>
      <c r="L37" s="184">
        <v>0</v>
      </c>
      <c r="M37" s="184"/>
      <c r="N37" s="184">
        <v>0</v>
      </c>
      <c r="O37" s="184"/>
      <c r="P37" s="184">
        <v>0</v>
      </c>
      <c r="Q37" s="20"/>
      <c r="R37" s="184">
        <v>0</v>
      </c>
      <c r="S37" s="20"/>
      <c r="T37" s="138">
        <v>0</v>
      </c>
      <c r="U37" s="138"/>
      <c r="V37" s="138">
        <v>0</v>
      </c>
      <c r="X37" s="287">
        <v>0</v>
      </c>
      <c r="Y37" s="64"/>
    </row>
    <row r="38" spans="1:25" ht="15" x14ac:dyDescent="0.25">
      <c r="A38" s="20"/>
      <c r="B38" s="141" t="s">
        <v>340</v>
      </c>
      <c r="C38" s="36"/>
      <c r="D38" s="185">
        <v>86</v>
      </c>
      <c r="E38" s="185">
        <f t="shared" ref="E38:Q38" si="0">SUM(E35:E37)</f>
        <v>0</v>
      </c>
      <c r="F38" s="185">
        <f t="shared" si="0"/>
        <v>83</v>
      </c>
      <c r="G38" s="185">
        <f t="shared" si="0"/>
        <v>0</v>
      </c>
      <c r="H38" s="185">
        <f t="shared" si="0"/>
        <v>80</v>
      </c>
      <c r="I38" s="185">
        <f t="shared" si="0"/>
        <v>0</v>
      </c>
      <c r="J38" s="185">
        <f t="shared" si="0"/>
        <v>76</v>
      </c>
      <c r="K38" s="185">
        <f t="shared" si="0"/>
        <v>0</v>
      </c>
      <c r="L38" s="185">
        <f t="shared" si="0"/>
        <v>70</v>
      </c>
      <c r="M38" s="185">
        <f t="shared" si="0"/>
        <v>0</v>
      </c>
      <c r="N38" s="185">
        <f t="shared" si="0"/>
        <v>65</v>
      </c>
      <c r="O38" s="185">
        <f t="shared" si="0"/>
        <v>0</v>
      </c>
      <c r="P38" s="185">
        <f t="shared" si="0"/>
        <v>62</v>
      </c>
      <c r="Q38" s="185">
        <f t="shared" si="0"/>
        <v>0</v>
      </c>
      <c r="R38" s="185">
        <v>60</v>
      </c>
      <c r="S38" s="141"/>
      <c r="T38" s="185">
        <v>57</v>
      </c>
      <c r="U38" s="185"/>
      <c r="V38" s="185">
        <v>53</v>
      </c>
      <c r="X38" s="319">
        <v>52</v>
      </c>
      <c r="Y38" s="64"/>
    </row>
    <row r="39" spans="1:25" ht="7.5" customHeight="1" x14ac:dyDescent="0.2">
      <c r="A39" s="20"/>
      <c r="B39" s="20"/>
      <c r="C39" s="36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20"/>
      <c r="R39" s="184"/>
      <c r="S39" s="20"/>
      <c r="T39" s="184"/>
      <c r="U39" s="184"/>
      <c r="V39" s="184"/>
      <c r="X39" s="287"/>
      <c r="Y39" s="64"/>
    </row>
    <row r="40" spans="1:25" ht="30.75" customHeight="1" x14ac:dyDescent="0.2">
      <c r="A40" s="20"/>
      <c r="B40" s="140" t="s">
        <v>452</v>
      </c>
      <c r="C40" s="36"/>
      <c r="D40" s="184">
        <v>14</v>
      </c>
      <c r="E40" s="184"/>
      <c r="F40" s="184">
        <v>16</v>
      </c>
      <c r="G40" s="184"/>
      <c r="H40" s="184">
        <v>19</v>
      </c>
      <c r="I40" s="184"/>
      <c r="J40" s="184">
        <v>24</v>
      </c>
      <c r="K40" s="184"/>
      <c r="L40" s="184">
        <v>30</v>
      </c>
      <c r="M40" s="184"/>
      <c r="N40" s="184">
        <v>34</v>
      </c>
      <c r="O40" s="184"/>
      <c r="P40" s="184">
        <v>37</v>
      </c>
      <c r="Q40" s="20"/>
      <c r="R40" s="184">
        <v>40</v>
      </c>
      <c r="S40" s="20"/>
      <c r="T40" s="138">
        <v>43</v>
      </c>
      <c r="U40" s="138"/>
      <c r="V40" s="138">
        <v>47</v>
      </c>
      <c r="X40" s="287">
        <v>47</v>
      </c>
      <c r="Y40" s="64"/>
    </row>
    <row r="41" spans="1:25" x14ac:dyDescent="0.2">
      <c r="A41" s="20"/>
      <c r="B41" s="20" t="s">
        <v>219</v>
      </c>
      <c r="C41" s="36"/>
      <c r="D41" s="184">
        <v>0</v>
      </c>
      <c r="E41" s="184"/>
      <c r="F41" s="184">
        <v>0</v>
      </c>
      <c r="G41" s="184"/>
      <c r="H41" s="184">
        <v>0</v>
      </c>
      <c r="I41" s="184"/>
      <c r="J41" s="184">
        <v>0</v>
      </c>
      <c r="K41" s="184"/>
      <c r="L41" s="184">
        <v>0</v>
      </c>
      <c r="M41" s="184"/>
      <c r="N41" s="184">
        <v>0</v>
      </c>
      <c r="O41" s="184"/>
      <c r="P41" s="184">
        <v>0</v>
      </c>
      <c r="Q41" s="20"/>
      <c r="R41" s="184">
        <v>0</v>
      </c>
      <c r="S41" s="20"/>
      <c r="T41" s="138">
        <v>0</v>
      </c>
      <c r="U41" s="138"/>
      <c r="V41" s="138">
        <v>1</v>
      </c>
      <c r="X41" s="287">
        <v>1</v>
      </c>
      <c r="Y41" s="64"/>
    </row>
    <row r="42" spans="1:25" ht="15" x14ac:dyDescent="0.25">
      <c r="A42" s="20"/>
      <c r="B42" s="141" t="s">
        <v>341</v>
      </c>
      <c r="C42" s="36"/>
      <c r="D42" s="185">
        <f>SUM(D40:D41)</f>
        <v>14</v>
      </c>
      <c r="E42" s="185">
        <f>SUM(E40:E41)</f>
        <v>0</v>
      </c>
      <c r="F42" s="185">
        <v>17</v>
      </c>
      <c r="G42" s="185">
        <f>SUM(G40:G41)</f>
        <v>0</v>
      </c>
      <c r="H42" s="185">
        <v>20</v>
      </c>
      <c r="I42" s="185">
        <f t="shared" ref="I42:S42" si="1">SUM(I40:I41)</f>
        <v>0</v>
      </c>
      <c r="J42" s="185">
        <f t="shared" si="1"/>
        <v>24</v>
      </c>
      <c r="K42" s="185">
        <f t="shared" si="1"/>
        <v>0</v>
      </c>
      <c r="L42" s="185">
        <f t="shared" si="1"/>
        <v>30</v>
      </c>
      <c r="M42" s="185">
        <f t="shared" si="1"/>
        <v>0</v>
      </c>
      <c r="N42" s="185">
        <f t="shared" si="1"/>
        <v>34</v>
      </c>
      <c r="O42" s="185">
        <f t="shared" si="1"/>
        <v>0</v>
      </c>
      <c r="P42" s="185">
        <f t="shared" si="1"/>
        <v>37</v>
      </c>
      <c r="Q42" s="185">
        <f t="shared" si="1"/>
        <v>0</v>
      </c>
      <c r="R42" s="185">
        <f t="shared" si="1"/>
        <v>40</v>
      </c>
      <c r="S42" s="185">
        <f t="shared" si="1"/>
        <v>0</v>
      </c>
      <c r="T42" s="185">
        <v>43</v>
      </c>
      <c r="U42" s="185"/>
      <c r="V42" s="185">
        <v>47</v>
      </c>
      <c r="X42" s="319">
        <v>48</v>
      </c>
      <c r="Y42" s="64"/>
    </row>
    <row r="43" spans="1:25" x14ac:dyDescent="0.2">
      <c r="A43" s="20"/>
      <c r="B43" s="20"/>
      <c r="C43" s="36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20"/>
      <c r="R43" s="20"/>
      <c r="S43" s="20"/>
      <c r="T43" s="20"/>
      <c r="U43" s="20"/>
      <c r="V43" s="1"/>
      <c r="X43" s="287"/>
      <c r="Y43" s="64"/>
    </row>
    <row r="44" spans="1:25" ht="16.5" x14ac:dyDescent="0.2">
      <c r="A44" s="20" t="s">
        <v>327</v>
      </c>
      <c r="B44" s="20"/>
      <c r="C44" s="35"/>
      <c r="D44" s="138"/>
      <c r="E44" s="184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20"/>
      <c r="R44" s="20"/>
      <c r="S44" s="20"/>
      <c r="T44" s="20"/>
      <c r="U44" s="20"/>
      <c r="V44" s="1"/>
      <c r="X44" s="287"/>
    </row>
    <row r="45" spans="1:25" ht="5.25" customHeight="1" x14ac:dyDescent="0.2">
      <c r="A45" s="20"/>
      <c r="B45" s="20"/>
      <c r="C45" s="139"/>
      <c r="D45" s="139"/>
      <c r="E45" s="20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29"/>
      <c r="R45" s="29"/>
      <c r="S45" s="29"/>
      <c r="T45" s="29"/>
      <c r="U45" s="29"/>
      <c r="V45" s="1"/>
      <c r="X45" s="287"/>
    </row>
    <row r="46" spans="1:25" x14ac:dyDescent="0.2">
      <c r="A46" s="20"/>
      <c r="B46" s="20" t="s">
        <v>212</v>
      </c>
      <c r="C46" s="35"/>
      <c r="D46" s="138">
        <v>25</v>
      </c>
      <c r="E46" s="184"/>
      <c r="F46" s="138">
        <v>35</v>
      </c>
      <c r="G46" s="138"/>
      <c r="H46" s="138">
        <v>31</v>
      </c>
      <c r="I46" s="138"/>
      <c r="J46" s="138">
        <v>33</v>
      </c>
      <c r="K46" s="138"/>
      <c r="L46" s="138">
        <v>32</v>
      </c>
      <c r="M46" s="138"/>
      <c r="N46" s="138">
        <v>31</v>
      </c>
      <c r="O46" s="138"/>
      <c r="P46" s="138">
        <v>29</v>
      </c>
      <c r="Q46" s="20"/>
      <c r="R46" s="184">
        <v>29</v>
      </c>
      <c r="S46" s="20"/>
      <c r="T46" s="138">
        <v>26</v>
      </c>
      <c r="U46" s="138"/>
      <c r="V46" s="138">
        <v>26</v>
      </c>
      <c r="X46" s="287">
        <v>26</v>
      </c>
      <c r="Y46" s="64"/>
    </row>
    <row r="47" spans="1:25" x14ac:dyDescent="0.2">
      <c r="A47" s="20"/>
      <c r="B47" s="20" t="s">
        <v>213</v>
      </c>
      <c r="C47" s="35"/>
      <c r="D47" s="138">
        <v>17</v>
      </c>
      <c r="E47" s="184"/>
      <c r="F47" s="138">
        <v>30</v>
      </c>
      <c r="G47" s="138"/>
      <c r="H47" s="138">
        <v>29</v>
      </c>
      <c r="I47" s="138"/>
      <c r="J47" s="138">
        <v>31</v>
      </c>
      <c r="K47" s="138"/>
      <c r="L47" s="138">
        <v>36</v>
      </c>
      <c r="M47" s="138"/>
      <c r="N47" s="138">
        <v>42</v>
      </c>
      <c r="O47" s="138"/>
      <c r="P47" s="138">
        <v>42</v>
      </c>
      <c r="Q47" s="20"/>
      <c r="R47" s="184">
        <v>43</v>
      </c>
      <c r="S47" s="20"/>
      <c r="T47" s="138">
        <v>49</v>
      </c>
      <c r="U47" s="138"/>
      <c r="V47" s="138">
        <v>49</v>
      </c>
      <c r="X47" s="287">
        <v>50</v>
      </c>
      <c r="Y47" s="64"/>
    </row>
    <row r="48" spans="1:25" x14ac:dyDescent="0.2">
      <c r="A48" s="20"/>
      <c r="B48" s="20" t="s">
        <v>214</v>
      </c>
      <c r="C48" s="35"/>
      <c r="D48" s="138">
        <v>32</v>
      </c>
      <c r="E48" s="184"/>
      <c r="F48" s="138">
        <v>11</v>
      </c>
      <c r="G48" s="138"/>
      <c r="H48" s="138">
        <v>17</v>
      </c>
      <c r="I48" s="138"/>
      <c r="J48" s="138">
        <v>15</v>
      </c>
      <c r="K48" s="138"/>
      <c r="L48" s="138">
        <v>12</v>
      </c>
      <c r="M48" s="138"/>
      <c r="N48" s="138">
        <v>8</v>
      </c>
      <c r="O48" s="138"/>
      <c r="P48" s="138">
        <v>9</v>
      </c>
      <c r="Q48" s="20"/>
      <c r="R48" s="184">
        <v>11</v>
      </c>
      <c r="S48" s="20"/>
      <c r="T48" s="138">
        <v>6</v>
      </c>
      <c r="U48" s="138"/>
      <c r="V48" s="138">
        <v>6</v>
      </c>
      <c r="X48" s="287">
        <v>6</v>
      </c>
      <c r="Y48" s="64"/>
    </row>
    <row r="49" spans="1:25" ht="15" x14ac:dyDescent="0.25">
      <c r="A49" s="20"/>
      <c r="B49" s="141" t="s">
        <v>220</v>
      </c>
      <c r="C49" s="38"/>
      <c r="D49" s="185">
        <v>75</v>
      </c>
      <c r="E49" s="186"/>
      <c r="F49" s="185">
        <v>76</v>
      </c>
      <c r="G49" s="185"/>
      <c r="H49" s="185">
        <v>77</v>
      </c>
      <c r="I49" s="185"/>
      <c r="J49" s="185">
        <v>79</v>
      </c>
      <c r="K49" s="185"/>
      <c r="L49" s="187">
        <v>80</v>
      </c>
      <c r="M49" s="187"/>
      <c r="N49" s="187">
        <v>81</v>
      </c>
      <c r="O49" s="185"/>
      <c r="P49" s="187">
        <v>81</v>
      </c>
      <c r="Q49" s="20"/>
      <c r="R49" s="186">
        <v>82</v>
      </c>
      <c r="S49" s="20"/>
      <c r="T49" s="185">
        <v>81</v>
      </c>
      <c r="U49" s="185"/>
      <c r="V49" s="185">
        <v>81</v>
      </c>
      <c r="X49" s="319">
        <v>81</v>
      </c>
      <c r="Y49" s="64"/>
    </row>
    <row r="50" spans="1:25" x14ac:dyDescent="0.2">
      <c r="A50" s="20"/>
      <c r="B50" s="20" t="s">
        <v>281</v>
      </c>
      <c r="C50" s="35"/>
      <c r="D50" s="138">
        <v>20</v>
      </c>
      <c r="E50" s="184"/>
      <c r="F50" s="138">
        <v>19</v>
      </c>
      <c r="G50" s="138"/>
      <c r="H50" s="138">
        <v>18</v>
      </c>
      <c r="I50" s="138"/>
      <c r="J50" s="138">
        <v>17</v>
      </c>
      <c r="K50" s="138"/>
      <c r="L50" s="138">
        <v>17</v>
      </c>
      <c r="M50" s="138"/>
      <c r="N50" s="138">
        <v>16</v>
      </c>
      <c r="O50" s="138"/>
      <c r="P50" s="138">
        <v>16</v>
      </c>
      <c r="Q50" s="20"/>
      <c r="R50" s="184">
        <v>15</v>
      </c>
      <c r="S50" s="20"/>
      <c r="T50" s="138">
        <v>16</v>
      </c>
      <c r="U50" s="138"/>
      <c r="V50" s="138">
        <v>16</v>
      </c>
      <c r="X50" s="287">
        <v>16</v>
      </c>
      <c r="Y50" s="64"/>
    </row>
    <row r="51" spans="1:25" x14ac:dyDescent="0.2">
      <c r="A51" s="20"/>
      <c r="B51" s="20" t="s">
        <v>221</v>
      </c>
      <c r="C51" s="35"/>
      <c r="D51" s="138">
        <v>3</v>
      </c>
      <c r="E51" s="138"/>
      <c r="F51" s="138">
        <v>2</v>
      </c>
      <c r="G51" s="138"/>
      <c r="H51" s="138">
        <v>2</v>
      </c>
      <c r="I51" s="138"/>
      <c r="J51" s="138">
        <v>2</v>
      </c>
      <c r="K51" s="138"/>
      <c r="L51" s="138">
        <v>2</v>
      </c>
      <c r="M51" s="138"/>
      <c r="N51" s="138">
        <v>2</v>
      </c>
      <c r="O51" s="138"/>
      <c r="P51" s="138">
        <v>2</v>
      </c>
      <c r="Q51" s="20"/>
      <c r="R51" s="184">
        <v>2</v>
      </c>
      <c r="S51" s="20"/>
      <c r="T51" s="138">
        <v>2</v>
      </c>
      <c r="U51" s="138"/>
      <c r="V51" s="138">
        <v>2</v>
      </c>
      <c r="X51" s="287">
        <v>2</v>
      </c>
    </row>
    <row r="52" spans="1:25" x14ac:dyDescent="0.2">
      <c r="A52" s="20"/>
      <c r="B52" s="20" t="s">
        <v>222</v>
      </c>
      <c r="C52" s="35"/>
      <c r="D52" s="138">
        <v>0</v>
      </c>
      <c r="E52" s="138"/>
      <c r="F52" s="138">
        <v>0</v>
      </c>
      <c r="G52" s="138"/>
      <c r="H52" s="138">
        <v>0</v>
      </c>
      <c r="I52" s="138"/>
      <c r="J52" s="138">
        <v>0</v>
      </c>
      <c r="K52" s="138"/>
      <c r="L52" s="138">
        <v>0</v>
      </c>
      <c r="M52" s="138"/>
      <c r="N52" s="138">
        <v>0</v>
      </c>
      <c r="O52" s="138"/>
      <c r="P52" s="138">
        <v>0</v>
      </c>
      <c r="Q52" s="20"/>
      <c r="R52" s="184">
        <v>0</v>
      </c>
      <c r="S52" s="20"/>
      <c r="T52" s="138">
        <v>0</v>
      </c>
      <c r="U52" s="138"/>
      <c r="V52" s="138">
        <v>0</v>
      </c>
      <c r="X52" s="287">
        <v>0</v>
      </c>
    </row>
    <row r="53" spans="1:25" x14ac:dyDescent="0.2">
      <c r="A53" s="20"/>
      <c r="B53" s="20" t="s">
        <v>223</v>
      </c>
      <c r="C53" s="35"/>
      <c r="D53" s="138">
        <v>2</v>
      </c>
      <c r="E53" s="138"/>
      <c r="F53" s="138">
        <v>2</v>
      </c>
      <c r="G53" s="138"/>
      <c r="H53" s="138">
        <v>2</v>
      </c>
      <c r="I53" s="138"/>
      <c r="J53" s="138">
        <v>2</v>
      </c>
      <c r="K53" s="138"/>
      <c r="L53" s="138">
        <v>2</v>
      </c>
      <c r="M53" s="138"/>
      <c r="N53" s="138">
        <v>1</v>
      </c>
      <c r="O53" s="138"/>
      <c r="P53" s="138">
        <v>1</v>
      </c>
      <c r="Q53" s="20"/>
      <c r="R53" s="184">
        <v>1</v>
      </c>
      <c r="S53" s="20"/>
      <c r="T53" s="138">
        <v>1</v>
      </c>
      <c r="U53" s="138"/>
      <c r="V53" s="138">
        <v>1</v>
      </c>
      <c r="X53" s="287">
        <v>1</v>
      </c>
    </row>
    <row r="54" spans="1:25" ht="19.5" customHeight="1" x14ac:dyDescent="0.2">
      <c r="A54" s="20"/>
      <c r="B54" s="20"/>
      <c r="C54" s="35"/>
      <c r="D54" s="138"/>
      <c r="E54" s="184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20"/>
      <c r="R54" s="20"/>
      <c r="S54" s="20"/>
      <c r="T54" s="20"/>
      <c r="U54" s="20"/>
      <c r="V54" s="138"/>
      <c r="X54" s="287"/>
    </row>
    <row r="55" spans="1:25" ht="16.5" x14ac:dyDescent="0.2">
      <c r="A55" s="20" t="s">
        <v>326</v>
      </c>
      <c r="B55" s="20"/>
      <c r="C55" s="35"/>
      <c r="D55" s="138"/>
      <c r="E55" s="184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20"/>
      <c r="R55" s="20"/>
      <c r="S55" s="20"/>
      <c r="T55" s="20"/>
      <c r="U55" s="20"/>
      <c r="V55" s="1"/>
      <c r="X55" s="287"/>
    </row>
    <row r="56" spans="1:25" ht="5.25" customHeight="1" x14ac:dyDescent="0.2">
      <c r="A56" s="20"/>
      <c r="B56" s="20"/>
      <c r="C56" s="139"/>
      <c r="D56" s="139"/>
      <c r="E56" s="20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29"/>
      <c r="R56" s="29"/>
      <c r="S56" s="29"/>
      <c r="T56" s="29"/>
      <c r="U56" s="29"/>
      <c r="V56" s="1"/>
      <c r="X56" s="287"/>
    </row>
    <row r="57" spans="1:25" x14ac:dyDescent="0.2">
      <c r="A57" s="20"/>
      <c r="B57" s="20" t="s">
        <v>30</v>
      </c>
      <c r="C57" s="35"/>
      <c r="D57" s="138">
        <v>75</v>
      </c>
      <c r="E57" s="138"/>
      <c r="F57" s="138">
        <v>76</v>
      </c>
      <c r="G57" s="138"/>
      <c r="H57" s="138">
        <v>75</v>
      </c>
      <c r="I57" s="138"/>
      <c r="J57" s="138">
        <v>74</v>
      </c>
      <c r="K57" s="138"/>
      <c r="L57" s="138">
        <v>75</v>
      </c>
      <c r="M57" s="138"/>
      <c r="N57" s="138">
        <v>75</v>
      </c>
      <c r="O57" s="138"/>
      <c r="P57" s="138">
        <v>76</v>
      </c>
      <c r="Q57" s="20"/>
      <c r="R57" s="189">
        <v>76</v>
      </c>
      <c r="S57" s="20"/>
      <c r="T57" s="138">
        <v>76</v>
      </c>
      <c r="U57" s="138"/>
      <c r="V57" s="138">
        <v>76</v>
      </c>
      <c r="X57" s="287">
        <v>76</v>
      </c>
    </row>
    <row r="58" spans="1:25" x14ac:dyDescent="0.2">
      <c r="A58" s="20"/>
      <c r="B58" s="20" t="s">
        <v>32</v>
      </c>
      <c r="C58" s="35"/>
      <c r="D58" s="138">
        <v>3</v>
      </c>
      <c r="E58" s="138"/>
      <c r="F58" s="138">
        <v>2</v>
      </c>
      <c r="G58" s="138"/>
      <c r="H58" s="138">
        <v>2</v>
      </c>
      <c r="I58" s="138"/>
      <c r="J58" s="138">
        <v>2</v>
      </c>
      <c r="K58" s="138"/>
      <c r="L58" s="138">
        <v>3</v>
      </c>
      <c r="M58" s="138"/>
      <c r="N58" s="138">
        <v>3</v>
      </c>
      <c r="O58" s="138"/>
      <c r="P58" s="138">
        <v>3</v>
      </c>
      <c r="Q58" s="20"/>
      <c r="R58" s="189">
        <v>3</v>
      </c>
      <c r="S58" s="20"/>
      <c r="T58" s="138">
        <v>3</v>
      </c>
      <c r="U58" s="138"/>
      <c r="V58" s="138">
        <v>3</v>
      </c>
      <c r="X58" s="287">
        <v>2</v>
      </c>
    </row>
    <row r="59" spans="1:25" x14ac:dyDescent="0.2">
      <c r="A59" s="20"/>
      <c r="B59" s="20" t="s">
        <v>28</v>
      </c>
      <c r="C59" s="35"/>
      <c r="D59" s="138">
        <v>7</v>
      </c>
      <c r="E59" s="138"/>
      <c r="F59" s="138">
        <v>7</v>
      </c>
      <c r="G59" s="138"/>
      <c r="H59" s="138">
        <v>7</v>
      </c>
      <c r="I59" s="138"/>
      <c r="J59" s="138">
        <v>8</v>
      </c>
      <c r="K59" s="138"/>
      <c r="L59" s="138">
        <v>8</v>
      </c>
      <c r="M59" s="138"/>
      <c r="N59" s="138">
        <v>8</v>
      </c>
      <c r="O59" s="138"/>
      <c r="P59" s="138">
        <v>8</v>
      </c>
      <c r="Q59" s="20"/>
      <c r="R59" s="189">
        <v>9</v>
      </c>
      <c r="S59" s="20"/>
      <c r="T59" s="138">
        <v>10</v>
      </c>
      <c r="U59" s="138"/>
      <c r="V59" s="138">
        <v>10</v>
      </c>
      <c r="X59" s="287">
        <v>10</v>
      </c>
    </row>
    <row r="60" spans="1:25" x14ac:dyDescent="0.2">
      <c r="A60" s="20"/>
      <c r="B60" s="20" t="s">
        <v>29</v>
      </c>
      <c r="C60" s="35"/>
      <c r="D60" s="138">
        <v>12</v>
      </c>
      <c r="E60" s="138"/>
      <c r="F60" s="138">
        <v>12</v>
      </c>
      <c r="G60" s="138"/>
      <c r="H60" s="138">
        <v>13</v>
      </c>
      <c r="I60" s="138"/>
      <c r="J60" s="138">
        <v>13</v>
      </c>
      <c r="K60" s="138"/>
      <c r="L60" s="138">
        <v>12</v>
      </c>
      <c r="M60" s="138"/>
      <c r="N60" s="138">
        <v>11</v>
      </c>
      <c r="O60" s="138"/>
      <c r="P60" s="138">
        <v>10</v>
      </c>
      <c r="Q60" s="20"/>
      <c r="R60" s="189">
        <v>10</v>
      </c>
      <c r="S60" s="20"/>
      <c r="T60" s="138">
        <v>9</v>
      </c>
      <c r="U60" s="138"/>
      <c r="V60" s="138">
        <v>9</v>
      </c>
      <c r="X60" s="287">
        <v>9</v>
      </c>
    </row>
    <row r="61" spans="1:25" x14ac:dyDescent="0.2">
      <c r="A61" s="20"/>
      <c r="B61" s="20" t="s">
        <v>31</v>
      </c>
      <c r="C61" s="35"/>
      <c r="D61" s="138">
        <v>3</v>
      </c>
      <c r="E61" s="138"/>
      <c r="F61" s="138">
        <v>3</v>
      </c>
      <c r="G61" s="138"/>
      <c r="H61" s="138">
        <v>3</v>
      </c>
      <c r="I61" s="138"/>
      <c r="J61" s="138">
        <v>3</v>
      </c>
      <c r="K61" s="138"/>
      <c r="L61" s="138">
        <v>2</v>
      </c>
      <c r="M61" s="138"/>
      <c r="N61" s="138">
        <v>3</v>
      </c>
      <c r="O61" s="138"/>
      <c r="P61" s="138">
        <v>3</v>
      </c>
      <c r="Q61" s="20"/>
      <c r="R61" s="189">
        <v>2</v>
      </c>
      <c r="S61" s="20"/>
      <c r="T61" s="138">
        <v>2</v>
      </c>
      <c r="U61" s="138"/>
      <c r="V61" s="138">
        <v>2</v>
      </c>
      <c r="X61" s="287">
        <v>2</v>
      </c>
    </row>
    <row r="62" spans="1:25" ht="18" customHeight="1" x14ac:dyDescent="0.2">
      <c r="A62" s="20"/>
      <c r="B62" s="20"/>
      <c r="C62" s="36"/>
      <c r="D62" s="184"/>
      <c r="E62" s="184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20"/>
      <c r="R62" s="20"/>
      <c r="S62" s="20"/>
      <c r="T62" s="20"/>
      <c r="U62" s="20"/>
      <c r="V62" s="1"/>
      <c r="X62" s="287"/>
    </row>
    <row r="63" spans="1:25" x14ac:dyDescent="0.2">
      <c r="A63" s="20" t="s">
        <v>254</v>
      </c>
      <c r="B63" s="20"/>
      <c r="C63" s="36"/>
      <c r="D63" s="184"/>
      <c r="E63" s="184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20"/>
      <c r="R63" s="20"/>
      <c r="S63" s="20"/>
      <c r="T63" s="20"/>
      <c r="U63" s="20"/>
      <c r="V63" s="1"/>
      <c r="X63" s="287"/>
    </row>
    <row r="64" spans="1:25" ht="5.25" customHeight="1" x14ac:dyDescent="0.2">
      <c r="A64" s="20"/>
      <c r="B64" s="20"/>
      <c r="C64" s="139"/>
      <c r="D64" s="139"/>
      <c r="E64" s="20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29"/>
      <c r="R64" s="29"/>
      <c r="S64" s="29"/>
      <c r="T64" s="29"/>
      <c r="U64" s="29"/>
      <c r="V64" s="1"/>
      <c r="X64" s="287"/>
    </row>
    <row r="65" spans="1:24" x14ac:dyDescent="0.2">
      <c r="A65" s="20"/>
      <c r="B65" s="22">
        <v>0</v>
      </c>
      <c r="C65" s="36"/>
      <c r="D65" s="184">
        <v>53</v>
      </c>
      <c r="E65" s="184"/>
      <c r="F65" s="138">
        <v>53</v>
      </c>
      <c r="G65" s="138"/>
      <c r="H65" s="138">
        <v>53</v>
      </c>
      <c r="I65" s="138"/>
      <c r="J65" s="138">
        <v>53</v>
      </c>
      <c r="K65" s="138"/>
      <c r="L65" s="184">
        <v>53</v>
      </c>
      <c r="M65" s="184"/>
      <c r="N65" s="184">
        <v>53</v>
      </c>
      <c r="O65" s="138"/>
      <c r="P65" s="184">
        <v>52</v>
      </c>
      <c r="Q65" s="20"/>
      <c r="R65" s="184">
        <v>51</v>
      </c>
      <c r="S65" s="20"/>
      <c r="T65" s="138">
        <v>50</v>
      </c>
      <c r="U65" s="138"/>
      <c r="V65" s="138">
        <v>49</v>
      </c>
      <c r="X65" s="260">
        <v>48</v>
      </c>
    </row>
    <row r="66" spans="1:24" x14ac:dyDescent="0.2">
      <c r="A66" s="20"/>
      <c r="B66" s="20" t="s">
        <v>34</v>
      </c>
      <c r="C66" s="36"/>
      <c r="D66" s="184">
        <v>47</v>
      </c>
      <c r="E66" s="184"/>
      <c r="F66" s="138">
        <v>47</v>
      </c>
      <c r="G66" s="138"/>
      <c r="H66" s="138">
        <v>47</v>
      </c>
      <c r="I66" s="138"/>
      <c r="J66" s="138">
        <v>47</v>
      </c>
      <c r="K66" s="138"/>
      <c r="L66" s="184">
        <v>47</v>
      </c>
      <c r="M66" s="184"/>
      <c r="N66" s="184">
        <v>47</v>
      </c>
      <c r="O66" s="138"/>
      <c r="P66" s="184">
        <v>48</v>
      </c>
      <c r="Q66" s="20"/>
      <c r="R66" s="184">
        <v>49</v>
      </c>
      <c r="S66" s="20"/>
      <c r="T66" s="138">
        <v>50</v>
      </c>
      <c r="U66" s="138"/>
      <c r="V66" s="138">
        <v>51</v>
      </c>
      <c r="X66" s="260">
        <v>52</v>
      </c>
    </row>
    <row r="67" spans="1:24" ht="22.5" customHeight="1" x14ac:dyDescent="0.2">
      <c r="A67" s="20"/>
      <c r="B67" s="20"/>
      <c r="C67" s="36"/>
      <c r="D67" s="184"/>
      <c r="E67" s="184"/>
      <c r="F67" s="138"/>
      <c r="G67" s="138"/>
      <c r="H67" s="138"/>
      <c r="I67" s="138"/>
      <c r="J67" s="138"/>
      <c r="K67" s="138"/>
      <c r="L67" s="184"/>
      <c r="M67" s="184"/>
      <c r="N67" s="184"/>
      <c r="O67" s="138"/>
      <c r="P67" s="184"/>
      <c r="Q67" s="20"/>
      <c r="R67" s="184"/>
      <c r="S67" s="20"/>
      <c r="T67" s="184"/>
      <c r="U67" s="184"/>
      <c r="V67" s="184"/>
      <c r="X67" s="260"/>
    </row>
    <row r="68" spans="1:24" x14ac:dyDescent="0.2">
      <c r="A68" s="20" t="s">
        <v>45</v>
      </c>
      <c r="B68" s="20"/>
      <c r="C68" s="36"/>
      <c r="D68" s="184"/>
      <c r="E68" s="184"/>
      <c r="F68" s="138"/>
      <c r="G68" s="138"/>
      <c r="H68" s="138"/>
      <c r="I68" s="138"/>
      <c r="J68" s="138"/>
      <c r="K68" s="138"/>
      <c r="L68" s="184"/>
      <c r="M68" s="184"/>
      <c r="N68" s="184"/>
      <c r="O68" s="138"/>
      <c r="P68" s="184"/>
      <c r="Q68" s="20"/>
      <c r="R68" s="184"/>
      <c r="S68" s="20"/>
      <c r="T68" s="184"/>
      <c r="U68" s="184"/>
      <c r="V68" s="184"/>
      <c r="X68" s="260"/>
    </row>
    <row r="69" spans="1:24" ht="5.25" customHeight="1" x14ac:dyDescent="0.2">
      <c r="A69" s="20"/>
      <c r="B69" s="20"/>
      <c r="C69" s="139"/>
      <c r="D69" s="139"/>
      <c r="E69" s="20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29"/>
      <c r="R69" s="29"/>
      <c r="S69" s="29"/>
      <c r="T69" s="29"/>
      <c r="U69" s="29"/>
      <c r="V69" s="29"/>
      <c r="X69" s="260"/>
    </row>
    <row r="70" spans="1:24" x14ac:dyDescent="0.2">
      <c r="A70" s="20"/>
      <c r="B70" s="22">
        <v>0</v>
      </c>
      <c r="C70" s="35"/>
      <c r="D70" s="184">
        <v>87</v>
      </c>
      <c r="E70" s="184"/>
      <c r="F70" s="138">
        <v>87</v>
      </c>
      <c r="G70" s="138"/>
      <c r="H70" s="138">
        <v>86</v>
      </c>
      <c r="I70" s="138"/>
      <c r="J70" s="138">
        <v>86</v>
      </c>
      <c r="K70" s="138"/>
      <c r="L70" s="184">
        <v>86</v>
      </c>
      <c r="M70" s="184"/>
      <c r="N70" s="184">
        <v>86</v>
      </c>
      <c r="O70" s="138"/>
      <c r="P70" s="184">
        <v>85</v>
      </c>
      <c r="Q70" s="20"/>
      <c r="R70" s="184">
        <v>85</v>
      </c>
      <c r="S70" s="20"/>
      <c r="T70" s="138">
        <v>84</v>
      </c>
      <c r="U70" s="138"/>
      <c r="V70" s="138">
        <v>83</v>
      </c>
      <c r="X70" s="260">
        <v>83</v>
      </c>
    </row>
    <row r="71" spans="1:24" x14ac:dyDescent="0.2">
      <c r="A71" s="20"/>
      <c r="B71" s="20" t="s">
        <v>34</v>
      </c>
      <c r="C71" s="35"/>
      <c r="D71" s="184">
        <v>13</v>
      </c>
      <c r="E71" s="184"/>
      <c r="F71" s="138">
        <v>13</v>
      </c>
      <c r="G71" s="138"/>
      <c r="H71" s="138">
        <v>14</v>
      </c>
      <c r="I71" s="138"/>
      <c r="J71" s="138">
        <v>14</v>
      </c>
      <c r="K71" s="138"/>
      <c r="L71" s="184">
        <v>14</v>
      </c>
      <c r="M71" s="184"/>
      <c r="N71" s="184">
        <v>14</v>
      </c>
      <c r="O71" s="138"/>
      <c r="P71" s="184">
        <v>15</v>
      </c>
      <c r="Q71" s="20"/>
      <c r="R71" s="184">
        <v>15</v>
      </c>
      <c r="S71" s="20"/>
      <c r="T71" s="138">
        <v>16</v>
      </c>
      <c r="U71" s="138"/>
      <c r="V71" s="138">
        <v>17</v>
      </c>
      <c r="X71" s="260">
        <v>17</v>
      </c>
    </row>
    <row r="72" spans="1:24" ht="24" customHeight="1" x14ac:dyDescent="0.2">
      <c r="A72" s="20"/>
      <c r="B72" s="20"/>
      <c r="C72" s="36"/>
      <c r="D72" s="184"/>
      <c r="E72" s="184"/>
      <c r="F72" s="138"/>
      <c r="G72" s="138"/>
      <c r="H72" s="138"/>
      <c r="I72" s="138"/>
      <c r="J72" s="138"/>
      <c r="K72" s="138"/>
      <c r="L72" s="184"/>
      <c r="M72" s="184"/>
      <c r="N72" s="184"/>
      <c r="O72" s="138"/>
      <c r="P72" s="184"/>
      <c r="Q72" s="20"/>
      <c r="R72" s="184"/>
      <c r="S72" s="20"/>
      <c r="T72" s="184"/>
      <c r="U72" s="184"/>
      <c r="V72" s="184"/>
      <c r="X72" s="260"/>
    </row>
    <row r="73" spans="1:24" x14ac:dyDescent="0.2">
      <c r="A73" s="20" t="s">
        <v>36</v>
      </c>
      <c r="B73" s="20"/>
      <c r="C73" s="36"/>
      <c r="D73" s="184"/>
      <c r="E73" s="184"/>
      <c r="F73" s="138"/>
      <c r="G73" s="138"/>
      <c r="H73" s="138"/>
      <c r="I73" s="138"/>
      <c r="J73" s="138"/>
      <c r="K73" s="138"/>
      <c r="L73" s="184"/>
      <c r="M73" s="184"/>
      <c r="N73" s="184"/>
      <c r="O73" s="138"/>
      <c r="P73" s="184"/>
      <c r="Q73" s="20"/>
      <c r="R73" s="184"/>
      <c r="S73" s="20"/>
      <c r="T73" s="184"/>
      <c r="U73" s="184"/>
      <c r="V73" s="184"/>
      <c r="X73" s="260"/>
    </row>
    <row r="74" spans="1:24" ht="5.25" customHeight="1" x14ac:dyDescent="0.2">
      <c r="A74" s="20"/>
      <c r="B74" s="20"/>
      <c r="C74" s="139"/>
      <c r="D74" s="139"/>
      <c r="E74" s="20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29"/>
      <c r="R74" s="29"/>
      <c r="S74" s="29"/>
      <c r="T74" s="29"/>
      <c r="U74" s="29"/>
      <c r="V74" s="29"/>
      <c r="X74" s="260"/>
    </row>
    <row r="75" spans="1:24" x14ac:dyDescent="0.2">
      <c r="A75" s="20"/>
      <c r="B75" s="22">
        <v>0</v>
      </c>
      <c r="C75" s="36"/>
      <c r="D75" s="184">
        <v>69</v>
      </c>
      <c r="E75" s="184"/>
      <c r="F75" s="138">
        <v>68</v>
      </c>
      <c r="G75" s="138"/>
      <c r="H75" s="138">
        <v>68</v>
      </c>
      <c r="I75" s="138"/>
      <c r="J75" s="138">
        <v>68</v>
      </c>
      <c r="K75" s="138"/>
      <c r="L75" s="184">
        <v>68</v>
      </c>
      <c r="M75" s="184"/>
      <c r="N75" s="184">
        <v>68</v>
      </c>
      <c r="O75" s="138"/>
      <c r="P75" s="184">
        <v>67</v>
      </c>
      <c r="Q75" s="20"/>
      <c r="R75" s="184">
        <v>66</v>
      </c>
      <c r="S75" s="20"/>
      <c r="T75" s="138">
        <v>66</v>
      </c>
      <c r="U75" s="138"/>
      <c r="V75" s="138">
        <v>64</v>
      </c>
      <c r="X75" s="260">
        <v>63</v>
      </c>
    </row>
    <row r="76" spans="1:24" x14ac:dyDescent="0.2">
      <c r="A76" s="20"/>
      <c r="B76" s="20" t="s">
        <v>34</v>
      </c>
      <c r="C76" s="36"/>
      <c r="D76" s="184">
        <v>31</v>
      </c>
      <c r="E76" s="184"/>
      <c r="F76" s="138">
        <v>32</v>
      </c>
      <c r="G76" s="138"/>
      <c r="H76" s="138">
        <v>32</v>
      </c>
      <c r="I76" s="138"/>
      <c r="J76" s="138">
        <v>32</v>
      </c>
      <c r="K76" s="138"/>
      <c r="L76" s="184">
        <v>32</v>
      </c>
      <c r="M76" s="184"/>
      <c r="N76" s="184">
        <v>32</v>
      </c>
      <c r="O76" s="138"/>
      <c r="P76" s="184">
        <v>33</v>
      </c>
      <c r="Q76" s="20"/>
      <c r="R76" s="184">
        <v>34</v>
      </c>
      <c r="S76" s="20"/>
      <c r="T76" s="138">
        <v>34</v>
      </c>
      <c r="U76" s="138"/>
      <c r="V76" s="138">
        <v>36</v>
      </c>
      <c r="X76" s="260">
        <v>37</v>
      </c>
    </row>
    <row r="77" spans="1:24" ht="21" customHeight="1" x14ac:dyDescent="0.2">
      <c r="A77" s="20"/>
      <c r="B77" s="20"/>
      <c r="C77" s="36"/>
      <c r="D77" s="184"/>
      <c r="E77" s="184"/>
      <c r="F77" s="138"/>
      <c r="G77" s="138"/>
      <c r="H77" s="138"/>
      <c r="I77" s="138"/>
      <c r="J77" s="138"/>
      <c r="K77" s="138"/>
      <c r="L77" s="184"/>
      <c r="M77" s="184"/>
      <c r="N77" s="184"/>
      <c r="O77" s="138"/>
      <c r="P77" s="184"/>
      <c r="Q77" s="20"/>
      <c r="R77" s="184"/>
      <c r="S77" s="20"/>
      <c r="T77" s="184"/>
      <c r="U77" s="184"/>
      <c r="V77" s="1"/>
      <c r="X77" s="260"/>
    </row>
    <row r="78" spans="1:24" x14ac:dyDescent="0.2">
      <c r="A78" s="20" t="s">
        <v>323</v>
      </c>
      <c r="B78" s="20"/>
      <c r="C78" s="36"/>
      <c r="D78" s="184"/>
      <c r="E78" s="184"/>
      <c r="F78" s="138"/>
      <c r="G78" s="138"/>
      <c r="H78" s="138"/>
      <c r="I78" s="138"/>
      <c r="J78" s="138"/>
      <c r="K78" s="138"/>
      <c r="L78" s="184"/>
      <c r="M78" s="184"/>
      <c r="N78" s="184"/>
      <c r="O78" s="138"/>
      <c r="P78" s="184"/>
      <c r="Q78" s="20"/>
      <c r="R78" s="184"/>
      <c r="S78" s="20"/>
      <c r="T78" s="184"/>
      <c r="U78" s="184"/>
      <c r="V78" s="1"/>
      <c r="X78" s="260"/>
    </row>
    <row r="79" spans="1:24" ht="5.25" customHeight="1" x14ac:dyDescent="0.2">
      <c r="A79" s="20"/>
      <c r="B79" s="20"/>
      <c r="C79" s="139"/>
      <c r="D79" s="139"/>
      <c r="E79" s="20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29"/>
      <c r="R79" s="29"/>
      <c r="S79" s="29"/>
      <c r="T79" s="29"/>
      <c r="U79" s="29"/>
      <c r="V79" s="1"/>
      <c r="X79" s="260"/>
    </row>
    <row r="80" spans="1:24" x14ac:dyDescent="0.2">
      <c r="A80" s="20"/>
      <c r="B80" s="22" t="s">
        <v>324</v>
      </c>
      <c r="C80" s="36"/>
      <c r="D80" s="138">
        <v>65</v>
      </c>
      <c r="E80" s="184"/>
      <c r="F80" s="138">
        <v>65</v>
      </c>
      <c r="G80" s="138"/>
      <c r="H80" s="138">
        <v>69</v>
      </c>
      <c r="I80" s="138"/>
      <c r="J80" s="138">
        <v>71</v>
      </c>
      <c r="K80" s="138"/>
      <c r="L80" s="138">
        <v>72</v>
      </c>
      <c r="M80" s="184"/>
      <c r="N80" s="138">
        <v>73</v>
      </c>
      <c r="O80" s="138"/>
      <c r="P80" s="138">
        <v>73</v>
      </c>
      <c r="Q80" s="20"/>
      <c r="R80" s="138">
        <v>79</v>
      </c>
      <c r="S80" s="20"/>
      <c r="T80" s="138">
        <v>84</v>
      </c>
      <c r="U80" s="138"/>
      <c r="V80" s="138">
        <v>88</v>
      </c>
      <c r="X80" s="260">
        <v>87</v>
      </c>
    </row>
    <row r="81" spans="1:24" x14ac:dyDescent="0.2">
      <c r="A81" s="20"/>
      <c r="B81" s="20" t="s">
        <v>325</v>
      </c>
      <c r="C81" s="36"/>
      <c r="D81" s="138">
        <v>35</v>
      </c>
      <c r="E81" s="184"/>
      <c r="F81" s="138">
        <v>35</v>
      </c>
      <c r="G81" s="138"/>
      <c r="H81" s="138">
        <v>31</v>
      </c>
      <c r="I81" s="138"/>
      <c r="J81" s="138">
        <v>29</v>
      </c>
      <c r="K81" s="138"/>
      <c r="L81" s="138">
        <v>28</v>
      </c>
      <c r="M81" s="184"/>
      <c r="N81" s="138">
        <v>27</v>
      </c>
      <c r="O81" s="138"/>
      <c r="P81" s="138">
        <v>27</v>
      </c>
      <c r="Q81" s="20"/>
      <c r="R81" s="138">
        <v>21</v>
      </c>
      <c r="S81" s="20"/>
      <c r="T81" s="138">
        <v>16</v>
      </c>
      <c r="U81" s="138"/>
      <c r="V81" s="138">
        <v>12</v>
      </c>
      <c r="X81" s="260">
        <v>13</v>
      </c>
    </row>
    <row r="82" spans="1:24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320"/>
    </row>
    <row r="83" spans="1:24" x14ac:dyDescent="0.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4" ht="16.5" x14ac:dyDescent="0.2">
      <c r="A84" s="122"/>
      <c r="B84" s="148" t="s">
        <v>2271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</row>
    <row r="85" spans="1:24" ht="16.5" x14ac:dyDescent="0.2">
      <c r="A85" s="29"/>
      <c r="B85" s="218" t="s">
        <v>2279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4" x14ac:dyDescent="0.2">
      <c r="A86" s="30"/>
      <c r="B86" s="20" t="s">
        <v>2280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Footer>&amp;R20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56"/>
  <sheetViews>
    <sheetView showGridLines="0" zoomScale="75" workbookViewId="0">
      <selection activeCell="Z11" sqref="Z11"/>
    </sheetView>
  </sheetViews>
  <sheetFormatPr defaultRowHeight="12.75" x14ac:dyDescent="0.2"/>
  <cols>
    <col min="1" max="1" width="1.5703125" style="98" customWidth="1"/>
    <col min="2" max="2" width="33.5703125" style="98" customWidth="1"/>
    <col min="3" max="3" width="0.7109375" style="98" customWidth="1"/>
    <col min="4" max="4" width="9.85546875" style="98" bestFit="1" customWidth="1"/>
    <col min="5" max="5" width="0.7109375" style="98" customWidth="1"/>
    <col min="6" max="6" width="9.85546875" style="98" bestFit="1" customWidth="1"/>
    <col min="7" max="7" width="0.7109375" style="98" customWidth="1"/>
    <col min="8" max="8" width="9.85546875" style="98" bestFit="1" customWidth="1"/>
    <col min="9" max="9" width="0.7109375" style="98" customWidth="1"/>
    <col min="10" max="10" width="9.42578125" style="98" customWidth="1"/>
    <col min="11" max="11" width="1.28515625" style="98" customWidth="1"/>
    <col min="12" max="12" width="9.85546875" style="98" bestFit="1" customWidth="1"/>
    <col min="13" max="13" width="0.7109375" style="98" customWidth="1"/>
    <col min="14" max="14" width="9.85546875" style="98" bestFit="1" customWidth="1"/>
    <col min="15" max="15" width="0.7109375" style="98" customWidth="1"/>
    <col min="16" max="16" width="9.85546875" style="98" bestFit="1" customWidth="1"/>
    <col min="17" max="17" width="0.7109375" style="98" customWidth="1"/>
    <col min="18" max="18" width="9.85546875" style="98" bestFit="1" customWidth="1"/>
    <col min="19" max="19" width="0.7109375" style="98" customWidth="1"/>
    <col min="20" max="20" width="9.85546875" style="98" customWidth="1"/>
    <col min="21" max="21" width="0.7109375" style="98" customWidth="1"/>
    <col min="22" max="22" width="9.7109375" style="98" customWidth="1"/>
    <col min="23" max="23" width="0.7109375" style="98" customWidth="1"/>
    <col min="24" max="24" width="9.85546875" style="98" bestFit="1" customWidth="1"/>
    <col min="25" max="16384" width="9.140625" style="98"/>
  </cols>
  <sheetData>
    <row r="1" spans="1:24" ht="15.75" x14ac:dyDescent="0.25">
      <c r="A1" s="190" t="s">
        <v>2026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5.2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20.25" customHeight="1" x14ac:dyDescent="0.2">
      <c r="A3" s="721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722"/>
      <c r="U3" s="21"/>
      <c r="V3" s="530"/>
      <c r="W3" s="21"/>
      <c r="X3" s="722" t="s">
        <v>355</v>
      </c>
    </row>
    <row r="4" spans="1:24" ht="6" customHeight="1" x14ac:dyDescent="0.2">
      <c r="A4" s="723"/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24"/>
      <c r="U4" s="724"/>
      <c r="V4" s="724"/>
      <c r="W4" s="724"/>
      <c r="X4" s="724"/>
    </row>
    <row r="5" spans="1:24" ht="5.25" customHeight="1" x14ac:dyDescent="0.2">
      <c r="A5" s="721"/>
      <c r="B5" s="21" t="s">
        <v>10</v>
      </c>
      <c r="C5" s="21"/>
      <c r="D5" s="721"/>
      <c r="E5" s="7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530"/>
      <c r="X5" s="530"/>
    </row>
    <row r="6" spans="1:24" ht="18" x14ac:dyDescent="0.2">
      <c r="A6" s="21"/>
      <c r="B6" s="21" t="s">
        <v>104</v>
      </c>
      <c r="C6" s="725"/>
      <c r="D6" s="726">
        <v>2002</v>
      </c>
      <c r="E6" s="725"/>
      <c r="F6" s="725">
        <v>2003</v>
      </c>
      <c r="G6" s="725"/>
      <c r="H6" s="725" t="s">
        <v>2424</v>
      </c>
      <c r="I6" s="725"/>
      <c r="J6" s="725">
        <v>2005</v>
      </c>
      <c r="K6" s="725"/>
      <c r="L6" s="725">
        <v>2006</v>
      </c>
      <c r="M6" s="725"/>
      <c r="N6" s="725">
        <v>2007</v>
      </c>
      <c r="O6" s="725"/>
      <c r="P6" s="725">
        <v>2008</v>
      </c>
      <c r="Q6" s="725"/>
      <c r="R6" s="725">
        <v>2009</v>
      </c>
      <c r="S6" s="725"/>
      <c r="T6" s="725">
        <v>2010</v>
      </c>
      <c r="U6" s="722"/>
      <c r="V6" s="725">
        <v>2011</v>
      </c>
      <c r="W6" s="530"/>
      <c r="X6" s="725">
        <v>2012</v>
      </c>
    </row>
    <row r="7" spans="1:24" ht="5.25" customHeight="1" x14ac:dyDescent="0.2">
      <c r="A7" s="21"/>
      <c r="B7" s="727"/>
      <c r="C7" s="722"/>
      <c r="D7" s="727"/>
      <c r="E7" s="722"/>
      <c r="F7" s="727"/>
      <c r="G7" s="722"/>
      <c r="H7" s="727"/>
      <c r="I7" s="722"/>
      <c r="J7" s="727"/>
      <c r="K7" s="728"/>
      <c r="L7" s="727"/>
      <c r="M7" s="728"/>
      <c r="N7" s="727"/>
      <c r="O7" s="728"/>
      <c r="P7" s="727"/>
      <c r="Q7" s="728"/>
      <c r="R7" s="727"/>
      <c r="S7" s="728"/>
      <c r="T7" s="727"/>
      <c r="U7" s="728"/>
      <c r="V7" s="727"/>
      <c r="W7" s="722"/>
      <c r="X7" s="727"/>
    </row>
    <row r="8" spans="1:24" ht="7.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5" x14ac:dyDescent="0.2">
      <c r="A9" s="21" t="s">
        <v>333</v>
      </c>
      <c r="B9" s="21"/>
      <c r="C9" s="729"/>
      <c r="D9" s="729"/>
      <c r="E9" s="729"/>
      <c r="F9" s="729"/>
      <c r="G9" s="21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0"/>
      <c r="S9" s="21"/>
      <c r="T9" s="730"/>
      <c r="U9" s="21"/>
      <c r="V9" s="729"/>
      <c r="W9" s="729"/>
      <c r="X9" s="729"/>
    </row>
    <row r="10" spans="1:24" ht="4.5" customHeight="1" x14ac:dyDescent="0.2">
      <c r="A10" s="21"/>
      <c r="B10" s="21"/>
      <c r="C10" s="722"/>
      <c r="D10" s="722"/>
      <c r="E10" s="722"/>
      <c r="F10" s="722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722"/>
      <c r="X10" s="722"/>
    </row>
    <row r="11" spans="1:24" ht="18.75" x14ac:dyDescent="0.25">
      <c r="A11" s="21"/>
      <c r="B11" s="731" t="s">
        <v>161</v>
      </c>
      <c r="C11" s="732"/>
      <c r="D11" s="732">
        <v>175932</v>
      </c>
      <c r="E11" s="731"/>
      <c r="F11" s="733">
        <v>181582</v>
      </c>
      <c r="G11" s="733"/>
      <c r="H11" s="733">
        <v>185713</v>
      </c>
      <c r="I11" s="734">
        <v>2</v>
      </c>
      <c r="J11" s="733">
        <v>186416</v>
      </c>
      <c r="K11" s="733"/>
      <c r="L11" s="733">
        <v>193737</v>
      </c>
      <c r="M11" s="733"/>
      <c r="N11" s="733">
        <v>198499</v>
      </c>
      <c r="O11" s="733"/>
      <c r="P11" s="733">
        <v>195296</v>
      </c>
      <c r="Q11" s="733"/>
      <c r="R11" s="733">
        <v>189100</v>
      </c>
      <c r="S11" s="731"/>
      <c r="T11" s="732">
        <v>189574</v>
      </c>
      <c r="U11" s="729"/>
      <c r="V11" s="732">
        <v>189931</v>
      </c>
      <c r="W11" s="530"/>
      <c r="X11" s="735">
        <v>185122</v>
      </c>
    </row>
    <row r="12" spans="1:24" ht="4.5" customHeight="1" x14ac:dyDescent="0.2">
      <c r="A12" s="21"/>
      <c r="B12" s="21"/>
      <c r="C12" s="722"/>
      <c r="D12" s="7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722"/>
      <c r="V12" s="722"/>
      <c r="W12" s="530"/>
      <c r="X12" s="570"/>
    </row>
    <row r="13" spans="1:24" ht="15" x14ac:dyDescent="0.2">
      <c r="A13" s="21"/>
      <c r="B13" s="21" t="s">
        <v>252</v>
      </c>
      <c r="C13" s="736"/>
      <c r="D13" s="729">
        <v>3733</v>
      </c>
      <c r="E13" s="737"/>
      <c r="F13" s="729">
        <v>3967</v>
      </c>
      <c r="G13" s="736"/>
      <c r="H13" s="729">
        <v>3756</v>
      </c>
      <c r="I13" s="736"/>
      <c r="J13" s="729">
        <v>3786</v>
      </c>
      <c r="K13" s="736"/>
      <c r="L13" s="729">
        <v>3990</v>
      </c>
      <c r="M13" s="736"/>
      <c r="N13" s="729">
        <v>4376</v>
      </c>
      <c r="O13" s="729"/>
      <c r="P13" s="729">
        <v>4113</v>
      </c>
      <c r="Q13" s="729"/>
      <c r="R13" s="729">
        <v>3823</v>
      </c>
      <c r="S13" s="21"/>
      <c r="T13" s="729">
        <v>3718</v>
      </c>
      <c r="U13" s="736"/>
      <c r="V13" s="729">
        <v>3258</v>
      </c>
      <c r="W13" s="530"/>
      <c r="X13" s="738">
        <v>2925</v>
      </c>
    </row>
    <row r="14" spans="1:24" ht="15" x14ac:dyDescent="0.2">
      <c r="A14" s="21"/>
      <c r="B14" s="21" t="s">
        <v>332</v>
      </c>
      <c r="C14" s="736"/>
      <c r="D14" s="729">
        <v>13716</v>
      </c>
      <c r="E14" s="737"/>
      <c r="F14" s="729">
        <v>14155</v>
      </c>
      <c r="G14" s="736"/>
      <c r="H14" s="729">
        <v>14136</v>
      </c>
      <c r="I14" s="736"/>
      <c r="J14" s="729">
        <v>14237</v>
      </c>
      <c r="K14" s="736"/>
      <c r="L14" s="729">
        <v>14629</v>
      </c>
      <c r="M14" s="736"/>
      <c r="N14" s="729">
        <v>15913</v>
      </c>
      <c r="O14" s="729"/>
      <c r="P14" s="729">
        <v>15273</v>
      </c>
      <c r="Q14" s="729"/>
      <c r="R14" s="729">
        <v>14093</v>
      </c>
      <c r="S14" s="21"/>
      <c r="T14" s="729">
        <v>12742</v>
      </c>
      <c r="U14" s="736"/>
      <c r="V14" s="729">
        <v>11341</v>
      </c>
      <c r="W14" s="530"/>
      <c r="X14" s="738">
        <v>9948</v>
      </c>
    </row>
    <row r="15" spans="1:24" ht="4.5" customHeight="1" x14ac:dyDescent="0.2">
      <c r="A15" s="21"/>
      <c r="B15" s="21"/>
      <c r="C15" s="722"/>
      <c r="D15" s="7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722"/>
      <c r="V15" s="722"/>
      <c r="W15" s="530"/>
      <c r="X15" s="570"/>
    </row>
    <row r="16" spans="1:24" ht="15" x14ac:dyDescent="0.2">
      <c r="A16" s="21"/>
      <c r="B16" s="21" t="s">
        <v>157</v>
      </c>
      <c r="C16" s="736">
        <v>0</v>
      </c>
      <c r="D16" s="729">
        <v>17449</v>
      </c>
      <c r="E16" s="737">
        <v>0</v>
      </c>
      <c r="F16" s="729">
        <v>18122</v>
      </c>
      <c r="G16" s="736">
        <v>0</v>
      </c>
      <c r="H16" s="729">
        <v>17892</v>
      </c>
      <c r="I16" s="736"/>
      <c r="J16" s="729">
        <v>18023</v>
      </c>
      <c r="K16" s="736">
        <v>0</v>
      </c>
      <c r="L16" s="729">
        <v>18619</v>
      </c>
      <c r="M16" s="736"/>
      <c r="N16" s="729">
        <v>20289</v>
      </c>
      <c r="O16" s="729"/>
      <c r="P16" s="729">
        <v>19386</v>
      </c>
      <c r="Q16" s="729"/>
      <c r="R16" s="729">
        <v>17916</v>
      </c>
      <c r="S16" s="280"/>
      <c r="T16" s="729">
        <v>16460</v>
      </c>
      <c r="U16" s="736"/>
      <c r="V16" s="729">
        <v>14599</v>
      </c>
      <c r="W16" s="530"/>
      <c r="X16" s="738">
        <v>12873</v>
      </c>
    </row>
    <row r="17" spans="1:24" ht="15" x14ac:dyDescent="0.2">
      <c r="A17" s="21"/>
      <c r="B17" s="21" t="s">
        <v>114</v>
      </c>
      <c r="C17" s="736">
        <v>0</v>
      </c>
      <c r="D17" s="729">
        <v>19269</v>
      </c>
      <c r="E17" s="737">
        <v>0</v>
      </c>
      <c r="F17" s="729">
        <v>20092</v>
      </c>
      <c r="G17" s="736">
        <v>0</v>
      </c>
      <c r="H17" s="729">
        <v>21250</v>
      </c>
      <c r="I17" s="736"/>
      <c r="J17" s="729">
        <v>21076</v>
      </c>
      <c r="K17" s="736">
        <v>0</v>
      </c>
      <c r="L17" s="729">
        <v>22667</v>
      </c>
      <c r="M17" s="736"/>
      <c r="N17" s="729">
        <v>23666</v>
      </c>
      <c r="O17" s="729"/>
      <c r="P17" s="729">
        <v>23303</v>
      </c>
      <c r="Q17" s="729"/>
      <c r="R17" s="729">
        <v>22151</v>
      </c>
      <c r="S17" s="21"/>
      <c r="T17" s="729">
        <v>21809</v>
      </c>
      <c r="U17" s="736"/>
      <c r="V17" s="729">
        <v>20324</v>
      </c>
      <c r="W17" s="530"/>
      <c r="X17" s="738">
        <v>18507</v>
      </c>
    </row>
    <row r="18" spans="1:24" ht="15" x14ac:dyDescent="0.2">
      <c r="A18" s="21"/>
      <c r="B18" s="21" t="s">
        <v>115</v>
      </c>
      <c r="C18" s="736"/>
      <c r="D18" s="729">
        <v>48359</v>
      </c>
      <c r="E18" s="737"/>
      <c r="F18" s="729">
        <v>51201</v>
      </c>
      <c r="G18" s="736"/>
      <c r="H18" s="729">
        <v>52701</v>
      </c>
      <c r="I18" s="736"/>
      <c r="J18" s="729">
        <v>53342</v>
      </c>
      <c r="K18" s="736"/>
      <c r="L18" s="729">
        <v>55340</v>
      </c>
      <c r="M18" s="736"/>
      <c r="N18" s="729">
        <v>56963</v>
      </c>
      <c r="O18" s="729"/>
      <c r="P18" s="729">
        <v>56172</v>
      </c>
      <c r="Q18" s="729"/>
      <c r="R18" s="729">
        <v>54749</v>
      </c>
      <c r="S18" s="21"/>
      <c r="T18" s="729">
        <v>55481</v>
      </c>
      <c r="U18" s="736"/>
      <c r="V18" s="729">
        <v>55909</v>
      </c>
      <c r="W18" s="530"/>
      <c r="X18" s="738">
        <v>54558</v>
      </c>
    </row>
    <row r="19" spans="1:24" ht="15" x14ac:dyDescent="0.2">
      <c r="A19" s="21"/>
      <c r="B19" s="21" t="s">
        <v>116</v>
      </c>
      <c r="C19" s="736"/>
      <c r="D19" s="729">
        <v>35795</v>
      </c>
      <c r="E19" s="737"/>
      <c r="F19" s="729">
        <v>36018</v>
      </c>
      <c r="G19" s="736"/>
      <c r="H19" s="729">
        <v>37759</v>
      </c>
      <c r="I19" s="736"/>
      <c r="J19" s="729">
        <v>38330</v>
      </c>
      <c r="K19" s="736"/>
      <c r="L19" s="729">
        <v>40396</v>
      </c>
      <c r="M19" s="736"/>
      <c r="N19" s="729">
        <v>41704</v>
      </c>
      <c r="O19" s="729"/>
      <c r="P19" s="729">
        <v>41896</v>
      </c>
      <c r="Q19" s="729"/>
      <c r="R19" s="729">
        <v>40634</v>
      </c>
      <c r="S19" s="21"/>
      <c r="T19" s="729">
        <v>40800</v>
      </c>
      <c r="U19" s="736"/>
      <c r="V19" s="729">
        <v>42321</v>
      </c>
      <c r="W19" s="530"/>
      <c r="X19" s="738">
        <v>41882</v>
      </c>
    </row>
    <row r="20" spans="1:24" ht="15" x14ac:dyDescent="0.2">
      <c r="A20" s="21"/>
      <c r="B20" s="21" t="s">
        <v>117</v>
      </c>
      <c r="C20" s="736"/>
      <c r="D20" s="729">
        <v>28503</v>
      </c>
      <c r="E20" s="737"/>
      <c r="F20" s="729">
        <v>28749</v>
      </c>
      <c r="G20" s="736"/>
      <c r="H20" s="729">
        <v>28064</v>
      </c>
      <c r="I20" s="736"/>
      <c r="J20" s="729">
        <v>27836</v>
      </c>
      <c r="K20" s="736"/>
      <c r="L20" s="729">
        <v>28153</v>
      </c>
      <c r="M20" s="736"/>
      <c r="N20" s="729">
        <v>27257</v>
      </c>
      <c r="O20" s="729"/>
      <c r="P20" s="729">
        <v>26985</v>
      </c>
      <c r="Q20" s="729"/>
      <c r="R20" s="729">
        <v>26701</v>
      </c>
      <c r="S20" s="21"/>
      <c r="T20" s="729">
        <v>27978</v>
      </c>
      <c r="U20" s="736"/>
      <c r="V20" s="729">
        <v>29579</v>
      </c>
      <c r="W20" s="530"/>
      <c r="X20" s="738">
        <v>30353</v>
      </c>
    </row>
    <row r="21" spans="1:24" ht="15" x14ac:dyDescent="0.2">
      <c r="A21" s="21"/>
      <c r="B21" s="21" t="s">
        <v>328</v>
      </c>
      <c r="C21" s="736"/>
      <c r="D21" s="729">
        <v>26438</v>
      </c>
      <c r="E21" s="737"/>
      <c r="F21" s="729">
        <v>27400</v>
      </c>
      <c r="G21" s="736"/>
      <c r="H21" s="729">
        <v>27749</v>
      </c>
      <c r="I21" s="736"/>
      <c r="J21" s="729">
        <v>27809</v>
      </c>
      <c r="K21" s="736"/>
      <c r="L21" s="729">
        <v>28562</v>
      </c>
      <c r="M21" s="736"/>
      <c r="N21" s="729">
        <v>28620</v>
      </c>
      <c r="O21" s="729"/>
      <c r="P21" s="729">
        <v>27554</v>
      </c>
      <c r="Q21" s="729"/>
      <c r="R21" s="729">
        <v>26949</v>
      </c>
      <c r="S21" s="21"/>
      <c r="T21" s="729">
        <v>27046</v>
      </c>
      <c r="U21" s="736"/>
      <c r="V21" s="729">
        <v>27199</v>
      </c>
      <c r="W21" s="530"/>
      <c r="X21" s="738">
        <v>26949</v>
      </c>
    </row>
    <row r="22" spans="1:24" ht="14.25" customHeight="1" x14ac:dyDescent="0.25">
      <c r="A22" s="21"/>
      <c r="B22" s="21" t="s">
        <v>347</v>
      </c>
      <c r="C22" s="21"/>
      <c r="D22" s="738">
        <v>119</v>
      </c>
      <c r="E22" s="737"/>
      <c r="F22" s="739" t="s">
        <v>7</v>
      </c>
      <c r="G22" s="740"/>
      <c r="H22" s="739" t="s">
        <v>7</v>
      </c>
      <c r="I22" s="740"/>
      <c r="J22" s="739" t="s">
        <v>7</v>
      </c>
      <c r="K22" s="740"/>
      <c r="L22" s="739" t="s">
        <v>7</v>
      </c>
      <c r="M22" s="739">
        <v>0</v>
      </c>
      <c r="N22" s="739" t="s">
        <v>7</v>
      </c>
      <c r="O22" s="739">
        <v>0</v>
      </c>
      <c r="P22" s="739" t="s">
        <v>7</v>
      </c>
      <c r="Q22" s="739"/>
      <c r="R22" s="739" t="s">
        <v>7</v>
      </c>
      <c r="S22" s="741"/>
      <c r="T22" s="741" t="s">
        <v>7</v>
      </c>
      <c r="U22" s="742"/>
      <c r="V22" s="741" t="s">
        <v>7</v>
      </c>
      <c r="W22" s="530"/>
      <c r="X22" s="743" t="s">
        <v>7</v>
      </c>
    </row>
    <row r="23" spans="1:24" ht="5.25" customHeight="1" x14ac:dyDescent="0.2">
      <c r="A23" s="21"/>
      <c r="B23" s="21"/>
      <c r="C23" s="737"/>
      <c r="D23" s="737"/>
      <c r="E23" s="737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21"/>
      <c r="R23" s="21"/>
      <c r="S23" s="21"/>
      <c r="T23" s="21"/>
      <c r="U23" s="737"/>
      <c r="V23" s="737"/>
      <c r="W23" s="530"/>
      <c r="X23" s="530"/>
    </row>
    <row r="24" spans="1:24" ht="32.25" customHeight="1" x14ac:dyDescent="0.2">
      <c r="A24" s="21" t="s">
        <v>2425</v>
      </c>
      <c r="B24" s="21"/>
      <c r="C24" s="21"/>
      <c r="D24" s="730"/>
      <c r="E24" s="21"/>
      <c r="F24" s="730"/>
      <c r="G24" s="21"/>
      <c r="H24" s="730"/>
      <c r="I24" s="21"/>
      <c r="J24" s="730"/>
      <c r="K24" s="21"/>
      <c r="L24" s="730"/>
      <c r="M24" s="21"/>
      <c r="N24" s="730"/>
      <c r="O24" s="21"/>
      <c r="P24" s="730"/>
      <c r="Q24" s="21"/>
      <c r="R24" s="530"/>
      <c r="S24" s="21"/>
      <c r="T24" s="21"/>
      <c r="U24" s="729"/>
      <c r="V24" s="730"/>
      <c r="W24" s="530"/>
      <c r="X24" s="530"/>
    </row>
    <row r="25" spans="1:24" ht="4.5" customHeight="1" x14ac:dyDescent="0.2">
      <c r="A25" s="21"/>
      <c r="B25" s="21"/>
      <c r="C25" s="722"/>
      <c r="D25" s="7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722"/>
      <c r="V25" s="722"/>
      <c r="W25" s="530"/>
      <c r="X25" s="530"/>
    </row>
    <row r="26" spans="1:24" ht="15.75" x14ac:dyDescent="0.25">
      <c r="A26" s="21"/>
      <c r="B26" s="731" t="s">
        <v>161</v>
      </c>
      <c r="C26" s="744"/>
      <c r="D26" s="744">
        <v>16.2</v>
      </c>
      <c r="E26" s="745"/>
      <c r="F26" s="745">
        <v>16.600000000000001</v>
      </c>
      <c r="G26" s="745"/>
      <c r="H26" s="745">
        <v>16.899999999999999</v>
      </c>
      <c r="I26" s="745"/>
      <c r="J26" s="745">
        <v>17</v>
      </c>
      <c r="K26" s="745"/>
      <c r="L26" s="745">
        <v>17.5</v>
      </c>
      <c r="M26" s="745"/>
      <c r="N26" s="745">
        <v>17.899999999999999</v>
      </c>
      <c r="O26" s="746"/>
      <c r="P26" s="745">
        <v>17.600000000000001</v>
      </c>
      <c r="Q26" s="746"/>
      <c r="R26" s="745">
        <v>17</v>
      </c>
      <c r="S26" s="746"/>
      <c r="T26" s="745">
        <v>17.100000000000001</v>
      </c>
      <c r="U26" s="732"/>
      <c r="V26" s="744">
        <v>17.2</v>
      </c>
      <c r="W26" s="530"/>
      <c r="X26" s="747">
        <v>16.399999999999999</v>
      </c>
    </row>
    <row r="27" spans="1:24" ht="4.5" customHeight="1" x14ac:dyDescent="0.2">
      <c r="A27" s="21"/>
      <c r="B27" s="21"/>
      <c r="C27" s="748"/>
      <c r="D27" s="748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722"/>
      <c r="V27" s="748"/>
      <c r="W27" s="530"/>
      <c r="X27" s="749"/>
    </row>
    <row r="28" spans="1:24" ht="15" x14ac:dyDescent="0.2">
      <c r="A28" s="21"/>
      <c r="B28" s="21" t="s">
        <v>252</v>
      </c>
      <c r="C28" s="750"/>
      <c r="D28" s="750">
        <v>3.7</v>
      </c>
      <c r="E28" s="751"/>
      <c r="F28" s="750">
        <v>3.9</v>
      </c>
      <c r="G28" s="750"/>
      <c r="H28" s="750">
        <v>3.7</v>
      </c>
      <c r="I28" s="750"/>
      <c r="J28" s="750">
        <v>3.7</v>
      </c>
      <c r="K28" s="750"/>
      <c r="L28" s="750">
        <v>3.9</v>
      </c>
      <c r="M28" s="750"/>
      <c r="N28" s="750">
        <v>4.4000000000000004</v>
      </c>
      <c r="O28" s="280"/>
      <c r="P28" s="750">
        <v>4.2</v>
      </c>
      <c r="Q28" s="280"/>
      <c r="R28" s="750">
        <v>4</v>
      </c>
      <c r="S28" s="280"/>
      <c r="T28" s="750">
        <v>3.9</v>
      </c>
      <c r="U28" s="736"/>
      <c r="V28" s="750">
        <v>3.4</v>
      </c>
      <c r="W28" s="530"/>
      <c r="X28" s="752">
        <v>3</v>
      </c>
    </row>
    <row r="29" spans="1:24" ht="15" x14ac:dyDescent="0.2">
      <c r="A29" s="21"/>
      <c r="B29" s="21" t="s">
        <v>332</v>
      </c>
      <c r="C29" s="280"/>
      <c r="D29" s="752">
        <v>21.1</v>
      </c>
      <c r="E29" s="280"/>
      <c r="F29" s="752">
        <v>21.5</v>
      </c>
      <c r="G29" s="280"/>
      <c r="H29" s="752">
        <v>21</v>
      </c>
      <c r="I29" s="280"/>
      <c r="J29" s="752">
        <v>21.1</v>
      </c>
      <c r="K29" s="280"/>
      <c r="L29" s="752">
        <v>21.4</v>
      </c>
      <c r="M29" s="280"/>
      <c r="N29" s="752">
        <v>23.4</v>
      </c>
      <c r="O29" s="280"/>
      <c r="P29" s="752">
        <v>22.2</v>
      </c>
      <c r="Q29" s="280"/>
      <c r="R29" s="752">
        <v>20.5</v>
      </c>
      <c r="S29" s="280"/>
      <c r="T29" s="752">
        <v>18.899999999999999</v>
      </c>
      <c r="U29" s="736"/>
      <c r="V29" s="750">
        <v>17.2</v>
      </c>
      <c r="W29" s="530"/>
      <c r="X29" s="752">
        <v>14.7</v>
      </c>
    </row>
    <row r="30" spans="1:24" ht="4.5" customHeight="1" x14ac:dyDescent="0.2">
      <c r="A30" s="21"/>
      <c r="B30" s="21"/>
      <c r="C30" s="748"/>
      <c r="D30" s="748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722"/>
      <c r="V30" s="748"/>
      <c r="W30" s="530"/>
      <c r="X30" s="749"/>
    </row>
    <row r="31" spans="1:24" ht="15" x14ac:dyDescent="0.2">
      <c r="A31" s="21"/>
      <c r="B31" s="21" t="s">
        <v>157</v>
      </c>
      <c r="C31" s="750"/>
      <c r="D31" s="750">
        <v>17.8</v>
      </c>
      <c r="E31" s="280"/>
      <c r="F31" s="750">
        <v>18.2</v>
      </c>
      <c r="G31" s="750"/>
      <c r="H31" s="750">
        <v>17.8</v>
      </c>
      <c r="I31" s="750"/>
      <c r="J31" s="750">
        <v>17.8</v>
      </c>
      <c r="K31" s="750"/>
      <c r="L31" s="750">
        <v>18.2</v>
      </c>
      <c r="M31" s="750"/>
      <c r="N31" s="750">
        <v>19.8</v>
      </c>
      <c r="O31" s="750"/>
      <c r="P31" s="750">
        <v>18.899999999999999</v>
      </c>
      <c r="Q31" s="280"/>
      <c r="R31" s="750">
        <v>17.600000000000001</v>
      </c>
      <c r="S31" s="751"/>
      <c r="T31" s="750">
        <v>16.48</v>
      </c>
      <c r="U31" s="736"/>
      <c r="V31" s="750">
        <v>15</v>
      </c>
      <c r="W31" s="530"/>
      <c r="X31" s="752">
        <v>12.8</v>
      </c>
    </row>
    <row r="32" spans="1:24" ht="15" x14ac:dyDescent="0.2">
      <c r="A32" s="21"/>
      <c r="B32" s="21" t="s">
        <v>114</v>
      </c>
      <c r="C32" s="750"/>
      <c r="D32" s="750">
        <v>30.7</v>
      </c>
      <c r="E32" s="737"/>
      <c r="F32" s="750">
        <v>30.8</v>
      </c>
      <c r="G32" s="750"/>
      <c r="H32" s="750">
        <v>31.9</v>
      </c>
      <c r="I32" s="750"/>
      <c r="J32" s="750">
        <v>31.6</v>
      </c>
      <c r="K32" s="750"/>
      <c r="L32" s="750">
        <v>33.299999999999997</v>
      </c>
      <c r="M32" s="750"/>
      <c r="N32" s="750">
        <v>34.299999999999997</v>
      </c>
      <c r="O32" s="750"/>
      <c r="P32" s="750">
        <v>33.299999999999997</v>
      </c>
      <c r="Q32" s="751"/>
      <c r="R32" s="750">
        <v>31.6</v>
      </c>
      <c r="S32" s="751"/>
      <c r="T32" s="750">
        <v>30.7</v>
      </c>
      <c r="U32" s="736"/>
      <c r="V32" s="750">
        <v>28.8</v>
      </c>
      <c r="W32" s="530"/>
      <c r="X32" s="752">
        <v>25.9</v>
      </c>
    </row>
    <row r="33" spans="1:24" ht="15" x14ac:dyDescent="0.2">
      <c r="A33" s="21"/>
      <c r="B33" s="21" t="s">
        <v>115</v>
      </c>
      <c r="C33" s="750"/>
      <c r="D33" s="750">
        <v>30.1</v>
      </c>
      <c r="E33" s="753"/>
      <c r="F33" s="750">
        <v>31.2</v>
      </c>
      <c r="G33" s="750"/>
      <c r="H33" s="750">
        <v>31.9</v>
      </c>
      <c r="I33" s="750"/>
      <c r="J33" s="750">
        <v>32</v>
      </c>
      <c r="K33" s="750"/>
      <c r="L33" s="750">
        <v>32.5</v>
      </c>
      <c r="M33" s="750"/>
      <c r="N33" s="750">
        <v>32.6</v>
      </c>
      <c r="O33" s="750"/>
      <c r="P33" s="750">
        <v>31.6</v>
      </c>
      <c r="Q33" s="751"/>
      <c r="R33" s="750">
        <v>30</v>
      </c>
      <c r="S33" s="751"/>
      <c r="T33" s="750">
        <v>30.2</v>
      </c>
      <c r="U33" s="736"/>
      <c r="V33" s="750">
        <v>30.1</v>
      </c>
      <c r="W33" s="530"/>
      <c r="X33" s="752">
        <v>29</v>
      </c>
    </row>
    <row r="34" spans="1:24" ht="15" x14ac:dyDescent="0.2">
      <c r="A34" s="21"/>
      <c r="B34" s="21" t="s">
        <v>116</v>
      </c>
      <c r="C34" s="750"/>
      <c r="D34" s="750">
        <v>21.4</v>
      </c>
      <c r="E34" s="753"/>
      <c r="F34" s="750">
        <v>22.1</v>
      </c>
      <c r="G34" s="750"/>
      <c r="H34" s="750">
        <v>23.3</v>
      </c>
      <c r="I34" s="750"/>
      <c r="J34" s="750">
        <v>23.6</v>
      </c>
      <c r="K34" s="750"/>
      <c r="L34" s="750">
        <v>24.3</v>
      </c>
      <c r="M34" s="750"/>
      <c r="N34" s="750">
        <v>24.3</v>
      </c>
      <c r="O34" s="750"/>
      <c r="P34" s="750">
        <v>23.9</v>
      </c>
      <c r="Q34" s="751"/>
      <c r="R34" s="750">
        <v>22.8</v>
      </c>
      <c r="S34" s="751"/>
      <c r="T34" s="750">
        <v>22.5</v>
      </c>
      <c r="U34" s="736"/>
      <c r="V34" s="750">
        <v>22.9</v>
      </c>
      <c r="W34" s="530"/>
      <c r="X34" s="752">
        <v>21.8</v>
      </c>
    </row>
    <row r="35" spans="1:24" ht="15" x14ac:dyDescent="0.2">
      <c r="A35" s="21"/>
      <c r="B35" s="21" t="s">
        <v>117</v>
      </c>
      <c r="C35" s="750"/>
      <c r="D35" s="750">
        <v>14.2</v>
      </c>
      <c r="E35" s="753"/>
      <c r="F35" s="750">
        <v>14.6</v>
      </c>
      <c r="G35" s="750"/>
      <c r="H35" s="750">
        <v>14.5</v>
      </c>
      <c r="I35" s="750"/>
      <c r="J35" s="750">
        <v>14.5</v>
      </c>
      <c r="K35" s="750"/>
      <c r="L35" s="750">
        <v>15.1</v>
      </c>
      <c r="M35" s="750"/>
      <c r="N35" s="750">
        <v>15.1</v>
      </c>
      <c r="O35" s="750"/>
      <c r="P35" s="750">
        <v>15.6</v>
      </c>
      <c r="Q35" s="751"/>
      <c r="R35" s="750">
        <v>15.7</v>
      </c>
      <c r="S35" s="751"/>
      <c r="T35" s="750">
        <v>16.5</v>
      </c>
      <c r="U35" s="736"/>
      <c r="V35" s="750">
        <v>17.2</v>
      </c>
      <c r="W35" s="530"/>
      <c r="X35" s="752">
        <v>16.399999999999999</v>
      </c>
    </row>
    <row r="36" spans="1:24" ht="15" x14ac:dyDescent="0.2">
      <c r="A36" s="21"/>
      <c r="B36" s="21" t="s">
        <v>328</v>
      </c>
      <c r="C36" s="750"/>
      <c r="D36" s="750">
        <v>6.6</v>
      </c>
      <c r="E36" s="737"/>
      <c r="F36" s="750">
        <v>6.8</v>
      </c>
      <c r="G36" s="750"/>
      <c r="H36" s="750">
        <v>6.8</v>
      </c>
      <c r="I36" s="750"/>
      <c r="J36" s="750">
        <v>6.8</v>
      </c>
      <c r="K36" s="750"/>
      <c r="L36" s="750">
        <v>6.9</v>
      </c>
      <c r="M36" s="750"/>
      <c r="N36" s="750">
        <v>6.9</v>
      </c>
      <c r="O36" s="750"/>
      <c r="P36" s="750">
        <v>6.7</v>
      </c>
      <c r="Q36" s="751"/>
      <c r="R36" s="750">
        <v>6.6</v>
      </c>
      <c r="S36" s="751"/>
      <c r="T36" s="750">
        <v>6.7</v>
      </c>
      <c r="U36" s="736"/>
      <c r="V36" s="750">
        <v>6.9</v>
      </c>
      <c r="W36" s="530"/>
      <c r="X36" s="752">
        <v>6.9</v>
      </c>
    </row>
    <row r="37" spans="1:24" ht="16.5" customHeight="1" x14ac:dyDescent="0.2">
      <c r="A37" s="21"/>
      <c r="B37" s="21"/>
      <c r="C37" s="730"/>
      <c r="D37" s="730"/>
      <c r="E37" s="730"/>
      <c r="F37" s="730"/>
      <c r="G37" s="730"/>
      <c r="H37" s="730"/>
      <c r="I37" s="730"/>
      <c r="J37" s="730"/>
      <c r="K37" s="730"/>
      <c r="L37" s="730"/>
      <c r="M37" s="730"/>
      <c r="N37" s="730"/>
      <c r="O37" s="730"/>
      <c r="P37" s="730"/>
      <c r="Q37" s="730"/>
      <c r="R37" s="730"/>
      <c r="S37" s="730"/>
      <c r="T37" s="730"/>
      <c r="U37" s="736"/>
      <c r="V37" s="730"/>
      <c r="W37" s="530"/>
      <c r="X37" s="530"/>
    </row>
    <row r="38" spans="1:24" ht="5.25" customHeight="1" x14ac:dyDescent="0.2">
      <c r="A38" s="21"/>
      <c r="B38" s="21"/>
      <c r="C38" s="730"/>
      <c r="D38" s="730"/>
      <c r="E38" s="730"/>
      <c r="F38" s="730"/>
      <c r="G38" s="730"/>
      <c r="H38" s="730"/>
      <c r="I38" s="730"/>
      <c r="J38" s="730"/>
      <c r="K38" s="730"/>
      <c r="L38" s="730"/>
      <c r="M38" s="730"/>
      <c r="N38" s="730"/>
      <c r="O38" s="730"/>
      <c r="P38" s="730"/>
      <c r="Q38" s="730"/>
      <c r="R38" s="730"/>
      <c r="S38" s="730"/>
      <c r="T38" s="730"/>
      <c r="U38" s="737"/>
      <c r="V38" s="730"/>
      <c r="W38" s="530"/>
      <c r="X38" s="530"/>
    </row>
    <row r="39" spans="1:24" ht="27" customHeight="1" x14ac:dyDescent="0.2">
      <c r="A39" s="21" t="s">
        <v>202</v>
      </c>
      <c r="B39" s="21"/>
      <c r="C39" s="730"/>
      <c r="D39" s="730"/>
      <c r="E39" s="730"/>
      <c r="F39" s="730"/>
      <c r="G39" s="730"/>
      <c r="H39" s="730"/>
      <c r="I39" s="730"/>
      <c r="J39" s="730"/>
      <c r="K39" s="730"/>
      <c r="L39" s="730"/>
      <c r="M39" s="730"/>
      <c r="N39" s="730"/>
      <c r="O39" s="730"/>
      <c r="P39" s="730"/>
      <c r="Q39" s="730"/>
      <c r="R39" s="730"/>
      <c r="S39" s="730"/>
      <c r="T39" s="730"/>
      <c r="U39" s="729"/>
      <c r="V39" s="730"/>
      <c r="W39" s="530"/>
      <c r="X39" s="530"/>
    </row>
    <row r="40" spans="1:24" ht="4.5" customHeight="1" x14ac:dyDescent="0.2">
      <c r="A40" s="21"/>
      <c r="B40" s="21"/>
      <c r="C40" s="722"/>
      <c r="D40" s="72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722"/>
      <c r="V40" s="722"/>
      <c r="W40" s="530"/>
      <c r="X40" s="530"/>
    </row>
    <row r="41" spans="1:24" ht="15" x14ac:dyDescent="0.2">
      <c r="A41" s="21"/>
      <c r="B41" s="21" t="s">
        <v>252</v>
      </c>
      <c r="C41" s="754"/>
      <c r="D41" s="754">
        <f>SUM(D13/D$11*100)</f>
        <v>2.1218425300684354</v>
      </c>
      <c r="E41" s="754"/>
      <c r="F41" s="754">
        <f>SUM(F13/F$11*100)</f>
        <v>2.1846879095945635</v>
      </c>
      <c r="G41" s="754"/>
      <c r="H41" s="754">
        <f>SUM(H13/185713*100)</f>
        <v>2.0224755402152783</v>
      </c>
      <c r="I41" s="754"/>
      <c r="J41" s="754">
        <f>SUM(J13/J$11*100)</f>
        <v>2.030941550081538</v>
      </c>
      <c r="K41" s="754"/>
      <c r="L41" s="754">
        <f>SUM(L13/L$11*100)</f>
        <v>2.0594930240480651</v>
      </c>
      <c r="M41" s="754"/>
      <c r="N41" s="754">
        <f>SUM(N13/N$11*100)</f>
        <v>2.2045451110584939</v>
      </c>
      <c r="O41" s="754"/>
      <c r="P41" s="754">
        <f>SUM(P13/P$11*100)</f>
        <v>2.1060339177453713</v>
      </c>
      <c r="Q41" s="754"/>
      <c r="R41" s="754">
        <f>SUM(R13/R$11*100)</f>
        <v>2.0216816499206769</v>
      </c>
      <c r="S41" s="754"/>
      <c r="T41" s="754">
        <f>SUM(T13/T$11*100)</f>
        <v>1.96123941046768</v>
      </c>
      <c r="U41" s="754"/>
      <c r="V41" s="754">
        <f>SUM(V13/V$11*100)</f>
        <v>1.7153597885547909</v>
      </c>
      <c r="W41" s="530"/>
      <c r="X41" s="755">
        <f>SUM(X13/$X$11*100)</f>
        <v>1.5800391093441082</v>
      </c>
    </row>
    <row r="42" spans="1:24" ht="15" x14ac:dyDescent="0.2">
      <c r="A42" s="21"/>
      <c r="B42" s="21" t="s">
        <v>332</v>
      </c>
      <c r="C42" s="754"/>
      <c r="D42" s="754">
        <f>SUM(D14/D$11*100)</f>
        <v>7.7961939840392871</v>
      </c>
      <c r="E42" s="754"/>
      <c r="F42" s="754">
        <f>SUM(F14/F$11*100)</f>
        <v>7.795376193675585</v>
      </c>
      <c r="G42" s="754"/>
      <c r="H42" s="754">
        <f t="shared" ref="H42:H49" si="0">SUM(H14/185713*100)</f>
        <v>7.6117450043884913</v>
      </c>
      <c r="I42" s="754"/>
      <c r="J42" s="754">
        <f>SUM(J14/J$11*100)</f>
        <v>7.6372199811175001</v>
      </c>
      <c r="K42" s="754"/>
      <c r="L42" s="754">
        <f>SUM(L14/L$11*100)</f>
        <v>7.5509582578443979</v>
      </c>
      <c r="M42" s="754"/>
      <c r="N42" s="754">
        <f>SUM(N14/N$11*100)</f>
        <v>8.0166650713605616</v>
      </c>
      <c r="O42" s="754"/>
      <c r="P42" s="754">
        <f>SUM(P14/P$11*100)</f>
        <v>7.8204366704899231</v>
      </c>
      <c r="Q42" s="754"/>
      <c r="R42" s="754">
        <f>SUM(R14/R$11*100)</f>
        <v>7.4526705446853514</v>
      </c>
      <c r="S42" s="754"/>
      <c r="T42" s="754">
        <f>SUM(T14/T$11*100)</f>
        <v>6.721385844050344</v>
      </c>
      <c r="U42" s="754"/>
      <c r="V42" s="754">
        <f>SUM(V14/V$11*100)</f>
        <v>5.9711158262737518</v>
      </c>
      <c r="W42" s="530"/>
      <c r="X42" s="755">
        <f>SUM(X14/$X$11*100)</f>
        <v>5.3737535247026287</v>
      </c>
    </row>
    <row r="43" spans="1:24" ht="4.5" customHeight="1" x14ac:dyDescent="0.2">
      <c r="A43" s="21"/>
      <c r="B43" s="21"/>
      <c r="C43" s="748"/>
      <c r="D43" s="748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722"/>
      <c r="V43" s="748"/>
      <c r="W43" s="530"/>
      <c r="X43" s="749"/>
    </row>
    <row r="44" spans="1:24" ht="15" x14ac:dyDescent="0.2">
      <c r="A44" s="21"/>
      <c r="B44" s="21" t="s">
        <v>157</v>
      </c>
      <c r="C44" s="754"/>
      <c r="D44" s="754">
        <f t="shared" ref="D44:D49" si="1">SUM(D16/D$11*100)</f>
        <v>9.9180365141077242</v>
      </c>
      <c r="E44" s="754"/>
      <c r="F44" s="754">
        <f t="shared" ref="F44:F49" si="2">SUM(F16/F$11*100)</f>
        <v>9.9800641032701485</v>
      </c>
      <c r="G44" s="754"/>
      <c r="H44" s="754">
        <f t="shared" si="0"/>
        <v>9.634220544603771</v>
      </c>
      <c r="I44" s="754"/>
      <c r="J44" s="754">
        <f t="shared" ref="J44:J49" si="3">SUM(J16/J$11*100)</f>
        <v>9.6681615311990399</v>
      </c>
      <c r="K44" s="754"/>
      <c r="L44" s="754">
        <f t="shared" ref="L44:L49" si="4">SUM(L16/L$11*100)</f>
        <v>9.6104512818924626</v>
      </c>
      <c r="M44" s="754"/>
      <c r="N44" s="754">
        <f t="shared" ref="N44:N49" si="5">SUM(N16/N$11*100)</f>
        <v>10.221210182419055</v>
      </c>
      <c r="O44" s="754"/>
      <c r="P44" s="754">
        <f t="shared" ref="P44:P49" si="6">SUM(P16/P$11*100)</f>
        <v>9.9264705882352935</v>
      </c>
      <c r="Q44" s="754"/>
      <c r="R44" s="754">
        <f t="shared" ref="R44:R49" si="7">SUM(R16/R$11*100)</f>
        <v>9.4743521946060287</v>
      </c>
      <c r="S44" s="754"/>
      <c r="T44" s="754">
        <f t="shared" ref="T44:T49" si="8">SUM(T16/T$11*100)</f>
        <v>8.6826252545180242</v>
      </c>
      <c r="U44" s="754"/>
      <c r="V44" s="754">
        <f t="shared" ref="V44:V49" si="9">SUM(V16/V$11*100)</f>
        <v>7.6864756148285434</v>
      </c>
      <c r="W44" s="530"/>
      <c r="X44" s="755">
        <f t="shared" ref="X44:X49" si="10">SUM(X16/$X$11*100)</f>
        <v>6.953792634046736</v>
      </c>
    </row>
    <row r="45" spans="1:24" ht="15" x14ac:dyDescent="0.2">
      <c r="A45" s="21"/>
      <c r="B45" s="21" t="s">
        <v>114</v>
      </c>
      <c r="C45" s="754"/>
      <c r="D45" s="754">
        <f t="shared" si="1"/>
        <v>10.952527112748108</v>
      </c>
      <c r="E45" s="754"/>
      <c r="F45" s="754">
        <f t="shared" si="2"/>
        <v>11.064973400447181</v>
      </c>
      <c r="G45" s="754"/>
      <c r="H45" s="754">
        <f t="shared" si="0"/>
        <v>11.442386908832445</v>
      </c>
      <c r="I45" s="754"/>
      <c r="J45" s="754">
        <f t="shared" si="3"/>
        <v>11.305896489571712</v>
      </c>
      <c r="K45" s="754"/>
      <c r="L45" s="754">
        <f t="shared" si="4"/>
        <v>11.699881798520675</v>
      </c>
      <c r="M45" s="754"/>
      <c r="N45" s="754">
        <f t="shared" si="5"/>
        <v>11.922478198882613</v>
      </c>
      <c r="O45" s="754"/>
      <c r="P45" s="754">
        <f t="shared" si="6"/>
        <v>11.932144027527446</v>
      </c>
      <c r="Q45" s="754"/>
      <c r="R45" s="754">
        <f t="shared" si="7"/>
        <v>11.713907985193019</v>
      </c>
      <c r="S45" s="754"/>
      <c r="T45" s="754">
        <f t="shared" si="8"/>
        <v>11.504214712988068</v>
      </c>
      <c r="U45" s="754"/>
      <c r="V45" s="754">
        <f t="shared" si="9"/>
        <v>10.700728159173595</v>
      </c>
      <c r="W45" s="530"/>
      <c r="X45" s="755">
        <f t="shared" si="10"/>
        <v>9.9971910415833882</v>
      </c>
    </row>
    <row r="46" spans="1:24" ht="15" x14ac:dyDescent="0.2">
      <c r="A46" s="21"/>
      <c r="B46" s="21" t="s">
        <v>115</v>
      </c>
      <c r="C46" s="754"/>
      <c r="D46" s="754">
        <f t="shared" si="1"/>
        <v>27.487324648159518</v>
      </c>
      <c r="E46" s="754"/>
      <c r="F46" s="754">
        <f t="shared" si="2"/>
        <v>28.197178134396584</v>
      </c>
      <c r="G46" s="754"/>
      <c r="H46" s="754">
        <f t="shared" si="0"/>
        <v>28.377657999170765</v>
      </c>
      <c r="I46" s="754"/>
      <c r="J46" s="754">
        <f t="shared" si="3"/>
        <v>28.61449660973307</v>
      </c>
      <c r="K46" s="754"/>
      <c r="L46" s="754">
        <f t="shared" si="4"/>
        <v>28.564497230781939</v>
      </c>
      <c r="M46" s="754"/>
      <c r="N46" s="754">
        <f t="shared" si="5"/>
        <v>28.696870009420699</v>
      </c>
      <c r="O46" s="754"/>
      <c r="P46" s="754">
        <f t="shared" si="6"/>
        <v>28.762493855480908</v>
      </c>
      <c r="Q46" s="754"/>
      <c r="R46" s="754">
        <f t="shared" si="7"/>
        <v>28.952406134320462</v>
      </c>
      <c r="S46" s="754"/>
      <c r="T46" s="754">
        <f t="shared" si="8"/>
        <v>29.266144091489338</v>
      </c>
      <c r="U46" s="754"/>
      <c r="V46" s="754">
        <f t="shared" si="9"/>
        <v>29.436479563631003</v>
      </c>
      <c r="W46" s="530"/>
      <c r="X46" s="755">
        <f t="shared" si="10"/>
        <v>29.471375633366105</v>
      </c>
    </row>
    <row r="47" spans="1:24" ht="15" x14ac:dyDescent="0.2">
      <c r="A47" s="21"/>
      <c r="B47" s="21" t="s">
        <v>116</v>
      </c>
      <c r="C47" s="754"/>
      <c r="D47" s="754">
        <f t="shared" si="1"/>
        <v>20.345929108973923</v>
      </c>
      <c r="E47" s="754"/>
      <c r="F47" s="754">
        <f t="shared" si="2"/>
        <v>19.835666530823541</v>
      </c>
      <c r="G47" s="754"/>
      <c r="H47" s="754">
        <f t="shared" si="0"/>
        <v>20.331909990146084</v>
      </c>
      <c r="I47" s="754"/>
      <c r="J47" s="754">
        <f t="shared" si="3"/>
        <v>20.561539781992963</v>
      </c>
      <c r="K47" s="754"/>
      <c r="L47" s="754">
        <f t="shared" si="4"/>
        <v>20.850947418407429</v>
      </c>
      <c r="M47" s="754"/>
      <c r="N47" s="754">
        <f t="shared" si="5"/>
        <v>21.009677630617787</v>
      </c>
      <c r="O47" s="754"/>
      <c r="P47" s="754">
        <f t="shared" si="6"/>
        <v>21.452564312633132</v>
      </c>
      <c r="Q47" s="754"/>
      <c r="R47" s="754">
        <f t="shared" si="7"/>
        <v>21.488101533580117</v>
      </c>
      <c r="S47" s="754"/>
      <c r="T47" s="754">
        <f t="shared" si="8"/>
        <v>21.521938662474813</v>
      </c>
      <c r="U47" s="754"/>
      <c r="V47" s="754">
        <f t="shared" si="9"/>
        <v>22.282302520388981</v>
      </c>
      <c r="W47" s="530"/>
      <c r="X47" s="755">
        <f t="shared" si="10"/>
        <v>22.623999308564084</v>
      </c>
    </row>
    <row r="48" spans="1:24" ht="15" x14ac:dyDescent="0.2">
      <c r="A48" s="21"/>
      <c r="B48" s="21" t="s">
        <v>117</v>
      </c>
      <c r="C48" s="754"/>
      <c r="D48" s="754">
        <f t="shared" si="1"/>
        <v>16.201145897278494</v>
      </c>
      <c r="E48" s="754"/>
      <c r="F48" s="754">
        <f t="shared" si="2"/>
        <v>15.832516438854071</v>
      </c>
      <c r="G48" s="754"/>
      <c r="H48" s="754">
        <f t="shared" si="0"/>
        <v>15.111489233387001</v>
      </c>
      <c r="I48" s="754"/>
      <c r="J48" s="754">
        <f t="shared" si="3"/>
        <v>14.932194661402454</v>
      </c>
      <c r="K48" s="754"/>
      <c r="L48" s="754">
        <f t="shared" si="4"/>
        <v>14.531555665670471</v>
      </c>
      <c r="M48" s="754"/>
      <c r="N48" s="754">
        <f t="shared" si="5"/>
        <v>13.73155532269684</v>
      </c>
      <c r="O48" s="754"/>
      <c r="P48" s="754">
        <f t="shared" si="6"/>
        <v>13.817487301327217</v>
      </c>
      <c r="Q48" s="754"/>
      <c r="R48" s="754">
        <f t="shared" si="7"/>
        <v>14.120042305658382</v>
      </c>
      <c r="S48" s="754"/>
      <c r="T48" s="754">
        <f t="shared" si="8"/>
        <v>14.758352938694125</v>
      </c>
      <c r="U48" s="754"/>
      <c r="V48" s="754">
        <f t="shared" si="9"/>
        <v>15.573550394616992</v>
      </c>
      <c r="W48" s="530"/>
      <c r="X48" s="755">
        <f t="shared" si="10"/>
        <v>16.396214388349307</v>
      </c>
    </row>
    <row r="49" spans="1:24" ht="15" x14ac:dyDescent="0.2">
      <c r="A49" s="21"/>
      <c r="B49" s="21" t="s">
        <v>328</v>
      </c>
      <c r="C49" s="754"/>
      <c r="D49" s="754">
        <f t="shared" si="1"/>
        <v>15.027396948821137</v>
      </c>
      <c r="E49" s="754"/>
      <c r="F49" s="754">
        <f t="shared" si="2"/>
        <v>15.089601392208479</v>
      </c>
      <c r="G49" s="754"/>
      <c r="H49" s="754">
        <f t="shared" si="0"/>
        <v>14.941872674503131</v>
      </c>
      <c r="I49" s="754"/>
      <c r="J49" s="754">
        <f t="shared" si="3"/>
        <v>14.917710926100764</v>
      </c>
      <c r="K49" s="754"/>
      <c r="L49" s="754">
        <f t="shared" si="4"/>
        <v>14.742666604727026</v>
      </c>
      <c r="M49" s="754"/>
      <c r="N49" s="754">
        <f t="shared" si="5"/>
        <v>14.418208655963003</v>
      </c>
      <c r="O49" s="754"/>
      <c r="P49" s="754">
        <f t="shared" si="6"/>
        <v>14.108839914796</v>
      </c>
      <c r="Q49" s="754"/>
      <c r="R49" s="754">
        <f t="shared" si="7"/>
        <v>14.251189846641987</v>
      </c>
      <c r="S49" s="754"/>
      <c r="T49" s="754">
        <f t="shared" si="8"/>
        <v>14.266724339835632</v>
      </c>
      <c r="U49" s="754"/>
      <c r="V49" s="754">
        <f t="shared" si="9"/>
        <v>14.320463747360884</v>
      </c>
      <c r="W49" s="530"/>
      <c r="X49" s="755">
        <f t="shared" si="10"/>
        <v>14.557426994090383</v>
      </c>
    </row>
    <row r="50" spans="1:24" ht="16.5" customHeight="1" x14ac:dyDescent="0.2">
      <c r="A50" s="724"/>
      <c r="B50" s="724"/>
      <c r="C50" s="724"/>
      <c r="D50" s="724"/>
      <c r="E50" s="724"/>
      <c r="F50" s="724"/>
      <c r="G50" s="724"/>
      <c r="H50" s="724"/>
      <c r="I50" s="724"/>
      <c r="J50" s="724"/>
      <c r="K50" s="724"/>
      <c r="L50" s="724"/>
      <c r="M50" s="724"/>
      <c r="N50" s="724"/>
      <c r="O50" s="724"/>
      <c r="P50" s="724"/>
      <c r="Q50" s="724"/>
      <c r="R50" s="724"/>
      <c r="S50" s="724"/>
      <c r="T50" s="724"/>
      <c r="U50" s="724"/>
      <c r="V50" s="724"/>
      <c r="W50" s="724"/>
      <c r="X50" s="724"/>
    </row>
    <row r="51" spans="1:24" ht="3" customHeight="1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s="17" customFormat="1" ht="30" customHeight="1" x14ac:dyDescent="0.2">
      <c r="A52" s="1"/>
      <c r="B52" s="148" t="s">
        <v>2423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 x14ac:dyDescent="0.2">
      <c r="A53" s="29"/>
      <c r="B53" s="20" t="s">
        <v>2281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ht="16.5" x14ac:dyDescent="0.2">
      <c r="A54" s="29"/>
      <c r="B54" s="204" t="s">
        <v>352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ht="14.25" x14ac:dyDescent="0.2">
      <c r="B55" s="219" t="s">
        <v>436</v>
      </c>
      <c r="T55" s="29"/>
    </row>
    <row r="56" spans="1:24" ht="14.25" x14ac:dyDescent="0.2">
      <c r="A56" s="29"/>
      <c r="B56" s="20" t="s">
        <v>2280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58" orientation="portrait" r:id="rId1"/>
  <headerFooter alignWithMargins="0">
    <oddFooter>&amp;R21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W74"/>
  <sheetViews>
    <sheetView showGridLines="0" topLeftCell="A32" workbookViewId="0">
      <selection activeCell="A51" sqref="A51"/>
    </sheetView>
  </sheetViews>
  <sheetFormatPr defaultRowHeight="12.75" x14ac:dyDescent="0.2"/>
  <cols>
    <col min="1" max="1" width="2.28515625" customWidth="1"/>
    <col min="2" max="2" width="9.140625" customWidth="1"/>
    <col min="3" max="3" width="1" style="1" customWidth="1"/>
    <col min="4" max="4" width="7.85546875" customWidth="1"/>
    <col min="5" max="5" width="5.28515625" customWidth="1"/>
    <col min="6" max="6" width="1" customWidth="1"/>
    <col min="7" max="7" width="7.140625" customWidth="1"/>
    <col min="8" max="8" width="5.5703125" customWidth="1"/>
    <col min="9" max="9" width="1" customWidth="1"/>
    <col min="10" max="10" width="7.85546875" customWidth="1"/>
    <col min="11" max="11" width="5.28515625" customWidth="1"/>
    <col min="12" max="12" width="1" customWidth="1"/>
    <col min="13" max="13" width="8" customWidth="1"/>
    <col min="14" max="14" width="5.42578125" customWidth="1"/>
    <col min="15" max="15" width="1" customWidth="1"/>
    <col min="16" max="16" width="9.42578125" customWidth="1"/>
    <col min="17" max="17" width="6.28515625" customWidth="1"/>
    <col min="18" max="18" width="1.42578125" customWidth="1"/>
    <col min="19" max="19" width="7" customWidth="1"/>
    <col min="20" max="20" width="6.42578125" customWidth="1"/>
    <col min="21" max="21" width="1" customWidth="1"/>
    <col min="22" max="22" width="8.28515625" customWidth="1"/>
    <col min="23" max="23" width="7" customWidth="1"/>
    <col min="24" max="127" width="9.140625" style="17"/>
  </cols>
  <sheetData>
    <row r="1" spans="1:26" ht="15.75" x14ac:dyDescent="0.25">
      <c r="A1" s="190" t="s">
        <v>2018</v>
      </c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6" x14ac:dyDescent="0.2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6" x14ac:dyDescent="0.2">
      <c r="A3" s="101" t="s">
        <v>8</v>
      </c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1" t="s">
        <v>2262</v>
      </c>
      <c r="Q3" s="1"/>
    </row>
    <row r="4" spans="1:2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82"/>
      <c r="Q4" s="4"/>
    </row>
    <row r="5" spans="1:26" x14ac:dyDescent="0.2">
      <c r="A5" s="1"/>
      <c r="B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6" x14ac:dyDescent="0.2">
      <c r="A6" s="1"/>
      <c r="B6" s="7"/>
      <c r="C6" s="121"/>
      <c r="D6" s="121"/>
      <c r="E6" s="121"/>
      <c r="F6" s="121"/>
      <c r="G6" s="121" t="s">
        <v>291</v>
      </c>
      <c r="H6" s="121"/>
      <c r="I6" s="121"/>
      <c r="J6" s="121"/>
      <c r="K6" s="121"/>
      <c r="L6" s="121"/>
      <c r="M6" s="121"/>
      <c r="N6" s="121"/>
      <c r="O6" s="121"/>
      <c r="P6" s="121" t="s">
        <v>291</v>
      </c>
      <c r="Q6" s="121"/>
    </row>
    <row r="7" spans="1:26" x14ac:dyDescent="0.2">
      <c r="A7" s="1"/>
      <c r="B7" s="121" t="s">
        <v>104</v>
      </c>
      <c r="C7" s="121"/>
      <c r="D7" s="121" t="s">
        <v>2</v>
      </c>
      <c r="E7" s="121"/>
      <c r="F7" s="121"/>
      <c r="G7" s="121" t="s">
        <v>237</v>
      </c>
      <c r="H7" s="121"/>
      <c r="I7" s="121"/>
      <c r="J7" s="121" t="s">
        <v>104</v>
      </c>
      <c r="K7" s="121"/>
      <c r="L7" s="121"/>
      <c r="M7" s="121" t="s">
        <v>2</v>
      </c>
      <c r="N7" s="121"/>
      <c r="O7" s="121"/>
      <c r="P7" s="121" t="s">
        <v>237</v>
      </c>
      <c r="Q7" s="121"/>
      <c r="R7" s="1"/>
      <c r="S7" s="1"/>
    </row>
    <row r="8" spans="1:26" ht="14.25" x14ac:dyDescent="0.2">
      <c r="A8" s="1"/>
      <c r="B8" s="7"/>
      <c r="C8" s="121"/>
      <c r="D8" s="121"/>
      <c r="E8" s="121"/>
      <c r="F8" s="121"/>
      <c r="G8" s="117" t="s">
        <v>342</v>
      </c>
      <c r="H8" s="121"/>
      <c r="I8" s="121"/>
      <c r="J8" s="121"/>
      <c r="K8" s="121"/>
      <c r="L8" s="121"/>
      <c r="M8" s="121"/>
      <c r="N8" s="121"/>
      <c r="O8" s="121"/>
      <c r="P8" s="117" t="s">
        <v>342</v>
      </c>
      <c r="Q8" s="121"/>
      <c r="R8" s="1"/>
      <c r="S8" s="1"/>
    </row>
    <row r="9" spans="1:26" x14ac:dyDescent="0.2">
      <c r="A9" s="5"/>
      <c r="B9" s="5"/>
      <c r="D9" s="5"/>
      <c r="E9" s="1"/>
      <c r="F9" s="1"/>
      <c r="G9" s="5"/>
      <c r="H9" s="1"/>
      <c r="I9" s="1"/>
      <c r="J9" s="5"/>
      <c r="K9" s="1"/>
      <c r="L9" s="1"/>
      <c r="M9" s="5"/>
      <c r="N9" s="1"/>
      <c r="O9" s="1"/>
      <c r="P9" s="5"/>
      <c r="Q9" s="1"/>
      <c r="R9" s="1"/>
      <c r="S9" s="1"/>
      <c r="Z9" s="295"/>
    </row>
    <row r="10" spans="1:26" x14ac:dyDescent="0.2">
      <c r="A10" s="1"/>
      <c r="B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6" x14ac:dyDescent="0.2">
      <c r="A11" s="42" t="s">
        <v>161</v>
      </c>
      <c r="B11" s="42"/>
      <c r="D11" s="315">
        <v>185122</v>
      </c>
      <c r="E11" s="97"/>
      <c r="F11" s="17"/>
      <c r="G11" s="322">
        <v>16.399999999999999</v>
      </c>
      <c r="H11" s="97"/>
      <c r="I11" s="17"/>
      <c r="J11" s="17"/>
      <c r="K11" s="97"/>
      <c r="L11" s="17"/>
      <c r="M11" s="17"/>
      <c r="N11" s="97"/>
      <c r="O11" s="17"/>
      <c r="P11" s="17"/>
      <c r="Q11" s="42"/>
      <c r="R11" s="1"/>
      <c r="S11" s="1"/>
      <c r="V11" s="222"/>
    </row>
    <row r="12" spans="1:26" x14ac:dyDescent="0.2">
      <c r="A12" s="1"/>
      <c r="B12" s="1"/>
      <c r="D12" s="17"/>
      <c r="E12" s="17"/>
      <c r="F12" s="17"/>
      <c r="G12" s="229"/>
      <c r="H12" s="17"/>
      <c r="I12" s="17"/>
      <c r="J12" s="17"/>
      <c r="K12" s="17"/>
      <c r="L12" s="17"/>
      <c r="M12" s="17"/>
      <c r="N12" s="17"/>
      <c r="O12" s="17"/>
      <c r="P12" s="17"/>
      <c r="Q12" s="1"/>
      <c r="R12" s="1"/>
      <c r="S12" s="1"/>
      <c r="V12" s="222"/>
    </row>
    <row r="13" spans="1:26" x14ac:dyDescent="0.2">
      <c r="A13" s="1"/>
      <c r="B13" s="42" t="s">
        <v>164</v>
      </c>
      <c r="D13" s="329">
        <v>841</v>
      </c>
      <c r="E13" s="17"/>
      <c r="F13" s="17"/>
      <c r="G13" s="322">
        <v>1.284502877530822</v>
      </c>
      <c r="H13" s="17"/>
      <c r="I13" s="17"/>
      <c r="J13" s="97" t="s">
        <v>117</v>
      </c>
      <c r="K13" s="17"/>
      <c r="L13" s="17"/>
      <c r="M13" s="315">
        <v>30353</v>
      </c>
      <c r="N13" s="17"/>
      <c r="O13" s="17"/>
      <c r="P13" s="323">
        <v>16.39480624982783</v>
      </c>
      <c r="Q13" s="1"/>
      <c r="R13" s="1"/>
      <c r="S13" s="223"/>
      <c r="T13" s="1"/>
      <c r="U13" s="1"/>
      <c r="V13" s="244"/>
      <c r="W13" s="1"/>
    </row>
    <row r="14" spans="1:26" x14ac:dyDescent="0.2">
      <c r="A14" s="1"/>
      <c r="B14" s="42"/>
      <c r="D14" s="17"/>
      <c r="E14" s="17"/>
      <c r="F14" s="17"/>
      <c r="G14" s="229"/>
      <c r="H14" s="17"/>
      <c r="I14" s="17"/>
      <c r="J14" s="97"/>
      <c r="K14" s="17"/>
      <c r="L14" s="17"/>
      <c r="M14" s="324"/>
      <c r="N14" s="17"/>
      <c r="O14" s="17"/>
      <c r="P14" s="259"/>
      <c r="Q14" s="1"/>
      <c r="R14" s="1"/>
      <c r="S14" s="223"/>
      <c r="T14" s="1"/>
      <c r="U14" s="1"/>
      <c r="V14" s="244"/>
      <c r="W14" s="1"/>
    </row>
    <row r="15" spans="1:26" ht="14.25" x14ac:dyDescent="0.2">
      <c r="A15" s="1"/>
      <c r="B15" s="247" t="s">
        <v>165</v>
      </c>
      <c r="C15" s="155"/>
      <c r="D15" s="325">
        <v>142</v>
      </c>
      <c r="E15" s="17"/>
      <c r="F15" s="17"/>
      <c r="G15" s="326">
        <v>0.44003445903651045</v>
      </c>
      <c r="H15" s="17"/>
      <c r="I15" s="327"/>
      <c r="J15" s="17">
        <v>30</v>
      </c>
      <c r="K15" s="17"/>
      <c r="L15" s="327"/>
      <c r="M15" s="207">
        <v>6927</v>
      </c>
      <c r="N15" s="17"/>
      <c r="O15" s="327"/>
      <c r="P15" s="259">
        <v>17.71837830924671</v>
      </c>
      <c r="Q15" s="1"/>
      <c r="R15" s="54"/>
      <c r="S15" s="36"/>
      <c r="T15" s="1"/>
      <c r="U15" s="1"/>
      <c r="V15" s="244"/>
      <c r="W15" s="1"/>
    </row>
    <row r="16" spans="1:26" x14ac:dyDescent="0.2">
      <c r="A16" s="1"/>
      <c r="B16" s="29">
        <v>14</v>
      </c>
      <c r="C16" s="42"/>
      <c r="D16" s="324">
        <v>699</v>
      </c>
      <c r="E16" s="17"/>
      <c r="F16" s="17"/>
      <c r="G16" s="326">
        <v>2.1052568172372044</v>
      </c>
      <c r="H16" s="17"/>
      <c r="I16" s="97"/>
      <c r="J16" s="17">
        <v>31</v>
      </c>
      <c r="K16" s="17"/>
      <c r="L16" s="97"/>
      <c r="M16" s="207">
        <v>6729</v>
      </c>
      <c r="N16" s="17"/>
      <c r="O16" s="97"/>
      <c r="P16" s="259">
        <v>17.168706976174562</v>
      </c>
      <c r="Q16" s="54"/>
      <c r="R16" s="54"/>
      <c r="S16" s="36"/>
      <c r="T16" s="1"/>
      <c r="U16" s="1"/>
      <c r="V16" s="244"/>
      <c r="W16" s="1"/>
    </row>
    <row r="17" spans="1:23" x14ac:dyDescent="0.2">
      <c r="A17" s="1"/>
      <c r="B17" s="165"/>
      <c r="C17" s="42"/>
      <c r="D17" s="324"/>
      <c r="E17" s="17"/>
      <c r="F17" s="17"/>
      <c r="G17" s="326"/>
      <c r="H17" s="328"/>
      <c r="I17" s="97"/>
      <c r="J17" s="17">
        <v>32</v>
      </c>
      <c r="K17" s="328"/>
      <c r="L17" s="97"/>
      <c r="M17" s="207">
        <v>6282</v>
      </c>
      <c r="N17" s="17"/>
      <c r="O17" s="97"/>
      <c r="P17" s="259">
        <v>16.757809373916292</v>
      </c>
      <c r="Q17" s="54"/>
      <c r="R17" s="54"/>
      <c r="S17" s="36"/>
      <c r="T17" s="1"/>
      <c r="U17" s="1"/>
      <c r="V17" s="244"/>
      <c r="W17" s="1"/>
    </row>
    <row r="18" spans="1:23" x14ac:dyDescent="0.2">
      <c r="A18" s="1"/>
      <c r="B18" s="42" t="s">
        <v>252</v>
      </c>
      <c r="D18" s="324">
        <v>2925</v>
      </c>
      <c r="E18" s="17"/>
      <c r="F18" s="17"/>
      <c r="G18" s="326">
        <v>2.9702457535640407</v>
      </c>
      <c r="H18" s="17"/>
      <c r="I18" s="17"/>
      <c r="J18" s="17">
        <v>33</v>
      </c>
      <c r="K18" s="17"/>
      <c r="L18" s="17"/>
      <c r="M18" s="207">
        <v>5682</v>
      </c>
      <c r="N18" s="17"/>
      <c r="O18" s="17"/>
      <c r="P18" s="259">
        <v>16.256115354905159</v>
      </c>
      <c r="Q18" s="54"/>
      <c r="R18" s="54"/>
      <c r="S18" s="36"/>
      <c r="T18" s="1"/>
      <c r="U18" s="1"/>
      <c r="V18" s="244"/>
      <c r="W18" s="1"/>
    </row>
    <row r="19" spans="1:23" x14ac:dyDescent="0.2">
      <c r="A19" s="1"/>
      <c r="B19" s="42" t="s">
        <v>157</v>
      </c>
      <c r="D19" s="324">
        <v>12873</v>
      </c>
      <c r="E19" s="17"/>
      <c r="F19" s="17"/>
      <c r="G19" s="326">
        <v>12.808560133966017</v>
      </c>
      <c r="H19" s="17"/>
      <c r="I19" s="17"/>
      <c r="J19" s="17">
        <v>34</v>
      </c>
      <c r="K19" s="17"/>
      <c r="L19" s="17"/>
      <c r="M19" s="207">
        <v>4733</v>
      </c>
      <c r="N19" s="17"/>
      <c r="O19" s="17"/>
      <c r="P19" s="227">
        <v>13.754922332495386</v>
      </c>
      <c r="Q19" s="54"/>
      <c r="R19" s="54"/>
      <c r="S19" s="36"/>
      <c r="T19" s="1"/>
      <c r="U19" s="1"/>
      <c r="V19" s="244"/>
      <c r="W19" s="1"/>
    </row>
    <row r="20" spans="1:23" x14ac:dyDescent="0.2">
      <c r="A20" s="1"/>
      <c r="B20" s="44"/>
      <c r="D20" s="329"/>
      <c r="E20" s="17"/>
      <c r="F20" s="17"/>
      <c r="G20" s="330"/>
      <c r="H20" s="229"/>
      <c r="I20" s="17"/>
      <c r="J20" s="17"/>
      <c r="K20" s="229"/>
      <c r="L20" s="17"/>
      <c r="M20" s="154"/>
      <c r="N20" s="17"/>
      <c r="O20" s="17"/>
      <c r="P20" s="259"/>
      <c r="Q20" s="44"/>
      <c r="R20" s="54"/>
      <c r="S20" s="224"/>
      <c r="T20" s="1"/>
      <c r="U20" s="1"/>
      <c r="V20" s="244"/>
      <c r="W20" s="1"/>
    </row>
    <row r="21" spans="1:23" x14ac:dyDescent="0.2">
      <c r="A21" s="1"/>
      <c r="B21" s="42" t="s">
        <v>166</v>
      </c>
      <c r="D21" s="329">
        <v>30539</v>
      </c>
      <c r="E21" s="17"/>
      <c r="F21" s="17"/>
      <c r="G21" s="330">
        <v>17.757348986361745</v>
      </c>
      <c r="H21" s="17"/>
      <c r="I21" s="17"/>
      <c r="J21" s="97" t="s">
        <v>167</v>
      </c>
      <c r="K21" s="17"/>
      <c r="L21" s="17"/>
      <c r="M21" s="315">
        <v>18523</v>
      </c>
      <c r="N21" s="17"/>
      <c r="O21" s="17"/>
      <c r="P21" s="323">
        <v>9.9690643083494077</v>
      </c>
      <c r="Q21" s="1"/>
      <c r="R21" s="1"/>
      <c r="S21" s="223"/>
      <c r="T21" s="244"/>
      <c r="U21" s="244"/>
      <c r="V21" s="244"/>
      <c r="W21" s="1"/>
    </row>
    <row r="22" spans="1:23" x14ac:dyDescent="0.2">
      <c r="A22" s="1"/>
      <c r="B22" s="1"/>
      <c r="D22" s="324"/>
      <c r="E22" s="17"/>
      <c r="F22" s="17"/>
      <c r="G22" s="326"/>
      <c r="H22" s="17"/>
      <c r="I22" s="17"/>
      <c r="J22" s="17"/>
      <c r="K22" s="17"/>
      <c r="L22" s="17"/>
      <c r="M22" s="324"/>
      <c r="N22" s="17"/>
      <c r="O22" s="17"/>
      <c r="P22" s="259"/>
      <c r="Q22" s="1"/>
      <c r="R22" s="1"/>
      <c r="S22" s="224"/>
      <c r="T22" s="244"/>
      <c r="U22" s="244"/>
      <c r="V22" s="244"/>
      <c r="W22" s="1"/>
    </row>
    <row r="23" spans="1:23" x14ac:dyDescent="0.2">
      <c r="A23" s="1"/>
      <c r="B23" s="1">
        <v>15</v>
      </c>
      <c r="D23" s="325">
        <v>2084</v>
      </c>
      <c r="E23" s="17"/>
      <c r="F23" s="17"/>
      <c r="G23" s="326">
        <v>6.3144052672562943</v>
      </c>
      <c r="H23" s="17"/>
      <c r="I23" s="17"/>
      <c r="J23" s="17">
        <v>35</v>
      </c>
      <c r="K23" s="17"/>
      <c r="L23" s="17"/>
      <c r="M23" s="207">
        <v>4406</v>
      </c>
      <c r="N23" s="17"/>
      <c r="O23" s="17"/>
      <c r="P23" s="259">
        <v>12.532283572070586</v>
      </c>
      <c r="Q23" s="1"/>
      <c r="R23" s="1"/>
      <c r="S23" s="36"/>
      <c r="T23" s="244"/>
      <c r="U23" s="244"/>
      <c r="V23" s="244"/>
      <c r="W23" s="1"/>
    </row>
    <row r="24" spans="1:23" x14ac:dyDescent="0.2">
      <c r="A24" s="1"/>
      <c r="B24" s="1">
        <v>16</v>
      </c>
      <c r="D24" s="324">
        <v>3913</v>
      </c>
      <c r="E24" s="17"/>
      <c r="F24" s="17"/>
      <c r="G24" s="326">
        <v>11.800788930841888</v>
      </c>
      <c r="H24" s="230"/>
      <c r="I24" s="17"/>
      <c r="J24" s="17">
        <v>36</v>
      </c>
      <c r="K24" s="17"/>
      <c r="L24" s="17"/>
      <c r="M24" s="207">
        <v>4053</v>
      </c>
      <c r="N24" s="17"/>
      <c r="O24" s="17"/>
      <c r="P24" s="227">
        <v>11.289096120261044</v>
      </c>
      <c r="Q24" s="54"/>
      <c r="R24" s="1"/>
      <c r="S24" s="36"/>
      <c r="T24" s="244"/>
      <c r="U24" s="244"/>
      <c r="V24" s="244"/>
      <c r="W24" s="1"/>
    </row>
    <row r="25" spans="1:23" x14ac:dyDescent="0.2">
      <c r="A25" s="1"/>
      <c r="B25" s="1">
        <v>17</v>
      </c>
      <c r="D25" s="324">
        <v>6035</v>
      </c>
      <c r="E25" s="17"/>
      <c r="F25" s="17"/>
      <c r="G25" s="326">
        <v>17.574052719246133</v>
      </c>
      <c r="H25" s="230"/>
      <c r="I25" s="17"/>
      <c r="J25" s="17">
        <v>37</v>
      </c>
      <c r="K25" s="17"/>
      <c r="L25" s="17"/>
      <c r="M25" s="207">
        <v>3813</v>
      </c>
      <c r="N25" s="17"/>
      <c r="O25" s="17"/>
      <c r="P25" s="259">
        <v>10.408875251827627</v>
      </c>
      <c r="Q25" s="54"/>
      <c r="R25" s="1"/>
      <c r="S25" s="36"/>
      <c r="T25" s="244"/>
      <c r="U25" s="244"/>
      <c r="V25" s="244"/>
      <c r="W25" s="1"/>
    </row>
    <row r="26" spans="1:23" x14ac:dyDescent="0.2">
      <c r="A26" s="1"/>
      <c r="B26" s="1">
        <v>18</v>
      </c>
      <c r="D26" s="324">
        <v>8277</v>
      </c>
      <c r="E26" s="17"/>
      <c r="F26" s="17"/>
      <c r="G26" s="326">
        <v>23.783936001471233</v>
      </c>
      <c r="H26" s="230"/>
      <c r="I26" s="17"/>
      <c r="J26" s="17">
        <v>38</v>
      </c>
      <c r="K26" s="17"/>
      <c r="L26" s="17"/>
      <c r="M26" s="207">
        <v>3326</v>
      </c>
      <c r="N26" s="17"/>
      <c r="O26" s="17"/>
      <c r="P26" s="259">
        <v>8.6992911882405259</v>
      </c>
      <c r="Q26" s="54"/>
      <c r="R26" s="1"/>
      <c r="S26" s="36"/>
      <c r="T26" s="244"/>
      <c r="U26" s="244"/>
      <c r="V26" s="244"/>
      <c r="W26" s="1"/>
    </row>
    <row r="27" spans="1:23" x14ac:dyDescent="0.2">
      <c r="A27" s="1"/>
      <c r="B27" s="1">
        <v>19</v>
      </c>
      <c r="D27" s="324">
        <v>10230</v>
      </c>
      <c r="E27" s="17"/>
      <c r="F27" s="17"/>
      <c r="G27" s="326">
        <v>27.893204201158266</v>
      </c>
      <c r="H27" s="230"/>
      <c r="I27" s="17"/>
      <c r="J27" s="17">
        <v>39</v>
      </c>
      <c r="K27" s="17"/>
      <c r="L27" s="17"/>
      <c r="M27" s="207">
        <v>2925</v>
      </c>
      <c r="N27" s="17"/>
      <c r="O27" s="17"/>
      <c r="P27" s="259">
        <v>7.334411554519126</v>
      </c>
      <c r="Q27" s="54"/>
      <c r="R27" s="1"/>
      <c r="S27" s="36"/>
      <c r="T27" s="244"/>
      <c r="U27" s="244"/>
      <c r="V27" s="244"/>
      <c r="W27" s="1"/>
    </row>
    <row r="28" spans="1:23" x14ac:dyDescent="0.2">
      <c r="A28" s="1"/>
      <c r="B28" s="1"/>
      <c r="D28" s="324"/>
      <c r="E28" s="17"/>
      <c r="F28" s="17"/>
      <c r="G28" s="326"/>
      <c r="H28" s="17"/>
      <c r="I28" s="17"/>
      <c r="J28" s="17"/>
      <c r="K28" s="17"/>
      <c r="L28" s="17"/>
      <c r="M28" s="154"/>
      <c r="N28" s="17"/>
      <c r="O28" s="17"/>
      <c r="P28" s="259"/>
      <c r="Q28" s="1"/>
      <c r="R28" s="1"/>
      <c r="S28" s="224"/>
      <c r="T28" s="244"/>
      <c r="U28" s="244"/>
      <c r="V28" s="244"/>
      <c r="W28" s="1"/>
    </row>
    <row r="29" spans="1:23" x14ac:dyDescent="0.2">
      <c r="A29" s="1"/>
      <c r="B29" s="42" t="s">
        <v>115</v>
      </c>
      <c r="D29" s="329">
        <v>54558</v>
      </c>
      <c r="E29" s="17"/>
      <c r="F29" s="17"/>
      <c r="G29" s="330">
        <v>28.955079239306897</v>
      </c>
      <c r="H29" s="17"/>
      <c r="I29" s="17"/>
      <c r="J29" s="97" t="s">
        <v>168</v>
      </c>
      <c r="K29" s="17"/>
      <c r="L29" s="17"/>
      <c r="M29" s="315">
        <v>7737</v>
      </c>
      <c r="N29" s="17"/>
      <c r="O29" s="17"/>
      <c r="P29" s="323">
        <v>3.7409359544221807</v>
      </c>
      <c r="Q29" s="1"/>
      <c r="R29" s="1"/>
      <c r="S29" s="223"/>
      <c r="T29" s="244"/>
      <c r="U29" s="244"/>
      <c r="V29" s="244"/>
      <c r="W29" s="1"/>
    </row>
    <row r="30" spans="1:23" x14ac:dyDescent="0.2">
      <c r="A30" s="1"/>
      <c r="B30" s="1"/>
      <c r="D30" s="324"/>
      <c r="E30" s="17"/>
      <c r="F30" s="17"/>
      <c r="G30" s="326"/>
      <c r="H30" s="17"/>
      <c r="I30" s="17"/>
      <c r="J30" s="17"/>
      <c r="K30" s="17"/>
      <c r="L30" s="17"/>
      <c r="M30" s="324"/>
      <c r="N30" s="17"/>
      <c r="O30" s="17"/>
      <c r="P30" s="259"/>
      <c r="Q30" s="1"/>
      <c r="R30" s="1"/>
      <c r="S30" s="224"/>
      <c r="T30" s="244"/>
      <c r="U30" s="244"/>
      <c r="V30" s="244"/>
      <c r="W30" s="1"/>
    </row>
    <row r="31" spans="1:23" x14ac:dyDescent="0.2">
      <c r="A31" s="1"/>
      <c r="B31" s="1">
        <v>20</v>
      </c>
      <c r="D31" s="325">
        <v>11090</v>
      </c>
      <c r="E31" s="17"/>
      <c r="F31" s="17"/>
      <c r="G31" s="326">
        <v>29.630144196472703</v>
      </c>
      <c r="H31" s="17"/>
      <c r="I31" s="17"/>
      <c r="J31" s="17">
        <v>40</v>
      </c>
      <c r="K31" s="17"/>
      <c r="L31" s="17"/>
      <c r="M31" s="207">
        <v>2583</v>
      </c>
      <c r="N31" s="17"/>
      <c r="O31" s="17"/>
      <c r="P31" s="259">
        <v>6.2223871033017435</v>
      </c>
      <c r="Q31" s="1"/>
      <c r="R31" s="1"/>
      <c r="S31" s="36"/>
      <c r="T31" s="244"/>
      <c r="U31" s="244"/>
      <c r="V31" s="244"/>
      <c r="W31" s="1"/>
    </row>
    <row r="32" spans="1:23" x14ac:dyDescent="0.2">
      <c r="A32" s="1"/>
      <c r="B32" s="1">
        <v>21</v>
      </c>
      <c r="D32" s="324">
        <v>11426</v>
      </c>
      <c r="E32" s="17"/>
      <c r="F32" s="17"/>
      <c r="G32" s="326">
        <v>30.883084308171341</v>
      </c>
      <c r="H32" s="230"/>
      <c r="I32" s="17"/>
      <c r="J32" s="17">
        <v>41</v>
      </c>
      <c r="K32" s="17"/>
      <c r="L32" s="17"/>
      <c r="M32" s="207">
        <v>2083</v>
      </c>
      <c r="N32" s="17"/>
      <c r="O32" s="17"/>
      <c r="P32" s="259">
        <v>5.1507006485975904</v>
      </c>
      <c r="Q32" s="54"/>
      <c r="R32" s="1"/>
      <c r="S32" s="36"/>
      <c r="T32" s="244"/>
      <c r="U32" s="244"/>
      <c r="V32" s="244"/>
      <c r="W32" s="1"/>
    </row>
    <row r="33" spans="1:23" x14ac:dyDescent="0.2">
      <c r="A33" s="1"/>
      <c r="B33" s="1">
        <v>22</v>
      </c>
      <c r="D33" s="324">
        <v>11048</v>
      </c>
      <c r="E33" s="17"/>
      <c r="F33" s="17"/>
      <c r="G33" s="326">
        <v>29.51469590352691</v>
      </c>
      <c r="H33" s="230"/>
      <c r="I33" s="17"/>
      <c r="J33" s="17">
        <v>42</v>
      </c>
      <c r="K33" s="17"/>
      <c r="L33" s="17"/>
      <c r="M33" s="207">
        <v>1448</v>
      </c>
      <c r="N33" s="17"/>
      <c r="O33" s="17"/>
      <c r="P33" s="259">
        <v>3.4864346871358265</v>
      </c>
      <c r="Q33" s="54"/>
      <c r="R33" s="1"/>
      <c r="S33" s="36"/>
      <c r="T33" s="244"/>
      <c r="U33" s="244"/>
      <c r="V33" s="244"/>
      <c r="W33" s="1"/>
    </row>
    <row r="34" spans="1:23" x14ac:dyDescent="0.2">
      <c r="A34" s="1"/>
      <c r="B34" s="1">
        <v>23</v>
      </c>
      <c r="D34" s="324">
        <v>10562</v>
      </c>
      <c r="E34" s="17"/>
      <c r="F34" s="17"/>
      <c r="G34" s="326">
        <v>27.466512023425331</v>
      </c>
      <c r="H34" s="230"/>
      <c r="I34" s="17"/>
      <c r="J34" s="17">
        <v>43</v>
      </c>
      <c r="K34" s="17"/>
      <c r="L34" s="17"/>
      <c r="M34" s="207">
        <v>974</v>
      </c>
      <c r="N34" s="17"/>
      <c r="O34" s="17"/>
      <c r="P34" s="227">
        <v>2.3513847580053304</v>
      </c>
      <c r="Q34" s="54"/>
      <c r="R34" s="1"/>
      <c r="S34" s="36"/>
      <c r="T34" s="244"/>
      <c r="U34" s="244"/>
      <c r="V34" s="244"/>
      <c r="W34" s="1"/>
    </row>
    <row r="35" spans="1:23" x14ac:dyDescent="0.2">
      <c r="A35" s="1"/>
      <c r="B35" s="1">
        <v>24</v>
      </c>
      <c r="D35" s="324">
        <v>10432</v>
      </c>
      <c r="E35" s="17"/>
      <c r="F35" s="17"/>
      <c r="G35" s="326">
        <v>27.372746379644671</v>
      </c>
      <c r="H35" s="230"/>
      <c r="I35" s="17"/>
      <c r="J35" s="17">
        <v>44</v>
      </c>
      <c r="K35" s="17"/>
      <c r="L35" s="17"/>
      <c r="M35" s="207">
        <v>649</v>
      </c>
      <c r="N35" s="17"/>
      <c r="O35" s="17"/>
      <c r="P35" s="259">
        <v>1.5484603675267103</v>
      </c>
      <c r="Q35" s="54"/>
      <c r="R35" s="1"/>
      <c r="S35" s="36"/>
      <c r="T35" s="244"/>
      <c r="U35" s="244"/>
      <c r="V35" s="244"/>
      <c r="W35" s="1"/>
    </row>
    <row r="36" spans="1:23" x14ac:dyDescent="0.2">
      <c r="A36" s="1"/>
      <c r="B36" s="1"/>
      <c r="D36" s="324"/>
      <c r="E36" s="17"/>
      <c r="F36" s="17"/>
      <c r="G36" s="326"/>
      <c r="H36" s="17"/>
      <c r="I36" s="17"/>
      <c r="J36" s="17"/>
      <c r="K36" s="17"/>
      <c r="L36" s="17"/>
      <c r="M36" s="154"/>
      <c r="N36" s="17"/>
      <c r="O36" s="17"/>
      <c r="P36" s="259"/>
      <c r="Q36" s="1"/>
      <c r="R36" s="1"/>
      <c r="S36" s="224"/>
      <c r="T36" s="244"/>
      <c r="U36" s="244"/>
      <c r="V36" s="244"/>
      <c r="W36" s="1"/>
    </row>
    <row r="37" spans="1:23" x14ac:dyDescent="0.2">
      <c r="A37" s="1"/>
      <c r="B37" s="42" t="s">
        <v>116</v>
      </c>
      <c r="D37" s="329">
        <v>41882</v>
      </c>
      <c r="E37" s="17"/>
      <c r="F37" s="17"/>
      <c r="G37" s="330">
        <v>21.777370814828913</v>
      </c>
      <c r="H37" s="17"/>
      <c r="I37" s="17"/>
      <c r="J37" s="97" t="s">
        <v>169</v>
      </c>
      <c r="K37" s="17"/>
      <c r="L37" s="17"/>
      <c r="M37" s="315">
        <v>662</v>
      </c>
      <c r="N37" s="17"/>
      <c r="O37" s="17"/>
      <c r="P37" s="323">
        <v>0.31855071933756846</v>
      </c>
      <c r="Q37" s="1"/>
      <c r="R37" s="1"/>
      <c r="S37" s="223"/>
      <c r="T37" s="244"/>
      <c r="U37" s="244"/>
      <c r="V37" s="244"/>
      <c r="W37" s="1"/>
    </row>
    <row r="38" spans="1:23" x14ac:dyDescent="0.2">
      <c r="A38" s="1"/>
      <c r="B38" s="1"/>
      <c r="D38" s="324"/>
      <c r="E38" s="17"/>
      <c r="F38" s="17"/>
      <c r="G38" s="326"/>
      <c r="H38" s="17"/>
      <c r="I38" s="17"/>
      <c r="J38" s="17"/>
      <c r="K38" s="17"/>
      <c r="L38" s="17"/>
      <c r="M38" s="324"/>
      <c r="N38" s="17"/>
      <c r="O38" s="17"/>
      <c r="P38" s="259"/>
      <c r="Q38" s="1"/>
      <c r="R38" s="1"/>
      <c r="S38" s="224"/>
      <c r="T38" s="244"/>
      <c r="U38" s="244"/>
      <c r="V38" s="244"/>
      <c r="W38" s="1"/>
    </row>
    <row r="39" spans="1:23" x14ac:dyDescent="0.2">
      <c r="A39" s="1"/>
      <c r="B39" s="1">
        <v>25</v>
      </c>
      <c r="D39" s="329">
        <v>9374</v>
      </c>
      <c r="E39" s="17"/>
      <c r="F39" s="17"/>
      <c r="G39" s="330">
        <v>24.501744710325809</v>
      </c>
      <c r="H39" s="17"/>
      <c r="I39" s="17"/>
      <c r="J39" s="17">
        <v>45</v>
      </c>
      <c r="K39" s="17"/>
      <c r="L39" s="17"/>
      <c r="M39" s="17">
        <v>322</v>
      </c>
      <c r="N39" s="17"/>
      <c r="O39" s="17"/>
      <c r="P39" s="259">
        <v>0.76385495295887051</v>
      </c>
      <c r="Q39" s="1"/>
      <c r="R39" s="1"/>
      <c r="S39" s="36"/>
      <c r="T39" s="244"/>
      <c r="U39" s="244"/>
      <c r="V39" s="244"/>
      <c r="W39" s="1"/>
    </row>
    <row r="40" spans="1:23" x14ac:dyDescent="0.2">
      <c r="A40" s="1"/>
      <c r="B40" s="1">
        <v>26</v>
      </c>
      <c r="D40" s="324">
        <v>9066</v>
      </c>
      <c r="E40" s="17"/>
      <c r="F40" s="17"/>
      <c r="G40" s="326">
        <v>23.476281601441826</v>
      </c>
      <c r="H40" s="230"/>
      <c r="I40" s="17"/>
      <c r="J40" s="17">
        <v>46</v>
      </c>
      <c r="K40" s="17"/>
      <c r="L40" s="17"/>
      <c r="M40" s="17">
        <v>201</v>
      </c>
      <c r="N40" s="17"/>
      <c r="O40" s="17"/>
      <c r="P40" s="259">
        <v>0.47404542345699396</v>
      </c>
      <c r="Q40" s="1"/>
      <c r="R40" s="1"/>
      <c r="S40" s="36"/>
      <c r="T40" s="244"/>
      <c r="U40" s="244"/>
      <c r="V40" s="244"/>
      <c r="W40" s="1"/>
    </row>
    <row r="41" spans="1:23" x14ac:dyDescent="0.2">
      <c r="A41" s="1"/>
      <c r="B41" s="1">
        <v>27</v>
      </c>
      <c r="D41" s="324">
        <v>8418</v>
      </c>
      <c r="E41" s="17"/>
      <c r="F41" s="17"/>
      <c r="G41" s="326">
        <v>22.134632627679075</v>
      </c>
      <c r="H41" s="230"/>
      <c r="I41" s="17"/>
      <c r="J41" s="17">
        <v>47</v>
      </c>
      <c r="K41" s="17"/>
      <c r="L41" s="17"/>
      <c r="M41" s="17">
        <v>76</v>
      </c>
      <c r="N41" s="17"/>
      <c r="O41" s="17"/>
      <c r="P41" s="259">
        <v>0.18092610358971672</v>
      </c>
      <c r="Q41" s="1"/>
      <c r="R41" s="1"/>
      <c r="S41" s="36"/>
      <c r="T41" s="244"/>
      <c r="U41" s="244"/>
      <c r="V41" s="244"/>
      <c r="W41" s="1"/>
    </row>
    <row r="42" spans="1:23" x14ac:dyDescent="0.2">
      <c r="A42" s="1"/>
      <c r="B42" s="1">
        <v>28</v>
      </c>
      <c r="D42" s="324">
        <v>7787</v>
      </c>
      <c r="E42" s="17"/>
      <c r="F42" s="17"/>
      <c r="G42" s="326">
        <v>20.156603895683684</v>
      </c>
      <c r="H42" s="230"/>
      <c r="I42" s="17"/>
      <c r="J42" s="17">
        <v>48</v>
      </c>
      <c r="K42" s="17"/>
      <c r="L42" s="17"/>
      <c r="M42" s="17">
        <v>47</v>
      </c>
      <c r="N42" s="17"/>
      <c r="O42" s="17"/>
      <c r="P42" s="259">
        <v>0.11436302229835608</v>
      </c>
      <c r="Q42" s="1"/>
      <c r="R42" s="1"/>
      <c r="S42" s="36"/>
      <c r="T42" s="244"/>
      <c r="U42" s="244"/>
      <c r="V42" s="244"/>
      <c r="W42" s="1"/>
    </row>
    <row r="43" spans="1:23" x14ac:dyDescent="0.2">
      <c r="A43" s="1"/>
      <c r="B43" s="1">
        <v>29</v>
      </c>
      <c r="D43" s="324">
        <v>7237</v>
      </c>
      <c r="E43" s="17"/>
      <c r="F43" s="17"/>
      <c r="G43" s="326">
        <v>18.662018138542987</v>
      </c>
      <c r="H43" s="230"/>
      <c r="I43" s="17"/>
      <c r="J43" s="17">
        <v>49</v>
      </c>
      <c r="K43" s="17"/>
      <c r="L43" s="17"/>
      <c r="M43" s="17">
        <v>16</v>
      </c>
      <c r="N43" s="17"/>
      <c r="O43" s="17"/>
      <c r="P43" s="259">
        <v>3.9843316159203931E-2</v>
      </c>
      <c r="Q43" s="1"/>
      <c r="R43" s="1"/>
      <c r="S43" s="36"/>
      <c r="T43" s="244"/>
      <c r="U43" s="244"/>
      <c r="V43" s="244"/>
      <c r="W43" s="1"/>
    </row>
    <row r="44" spans="1:23" x14ac:dyDescent="0.2">
      <c r="A44" s="1"/>
      <c r="B44" s="1"/>
      <c r="D44" s="154"/>
      <c r="E44" s="17"/>
      <c r="F44" s="17"/>
      <c r="G44" s="154"/>
      <c r="H44" s="17"/>
      <c r="I44" s="17"/>
      <c r="J44" s="97"/>
      <c r="K44" s="17"/>
      <c r="L44" s="17"/>
      <c r="M44" s="207"/>
      <c r="N44" s="17"/>
      <c r="O44" s="17"/>
      <c r="P44" s="259"/>
      <c r="Q44" s="1"/>
      <c r="R44" s="1"/>
      <c r="S44" s="1"/>
      <c r="T44" s="244"/>
      <c r="U44" s="244"/>
      <c r="V44" s="244"/>
      <c r="W44" s="1"/>
    </row>
    <row r="45" spans="1:23" x14ac:dyDescent="0.2">
      <c r="A45" s="1"/>
      <c r="B45" s="1"/>
      <c r="D45" s="154"/>
      <c r="E45" s="17"/>
      <c r="F45" s="17"/>
      <c r="G45" s="154"/>
      <c r="H45" s="17"/>
      <c r="I45" s="17"/>
      <c r="J45" s="97" t="s">
        <v>170</v>
      </c>
      <c r="K45" s="17"/>
      <c r="L45" s="17"/>
      <c r="M45" s="315">
        <v>27</v>
      </c>
      <c r="N45" s="17"/>
      <c r="O45" s="17"/>
      <c r="P45" s="226"/>
      <c r="Q45" s="1"/>
      <c r="R45" s="1"/>
      <c r="S45" s="1"/>
      <c r="T45" s="244"/>
      <c r="U45" s="244"/>
      <c r="V45" s="244"/>
      <c r="W45" s="1"/>
    </row>
    <row r="46" spans="1:23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4"/>
      <c r="R46" s="1"/>
      <c r="S46" s="1"/>
      <c r="T46" s="244"/>
      <c r="U46" s="244"/>
      <c r="V46" s="244"/>
      <c r="W46" s="1"/>
    </row>
    <row r="47" spans="1:23" ht="11.2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1"/>
      <c r="S47" s="1"/>
      <c r="T47" s="1"/>
      <c r="U47" s="1"/>
      <c r="V47" s="1"/>
      <c r="W47" s="1"/>
    </row>
    <row r="48" spans="1:23" ht="13.5" x14ac:dyDescent="0.2">
      <c r="A48" s="276" t="s">
        <v>2272</v>
      </c>
      <c r="B48" s="10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6" x14ac:dyDescent="0.2">
      <c r="A49" s="100" t="s">
        <v>431</v>
      </c>
      <c r="B49" s="10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6" x14ac:dyDescent="0.2">
      <c r="A50" s="220" t="s">
        <v>2273</v>
      </c>
      <c r="B50" s="1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6" x14ac:dyDescent="0.2">
      <c r="A51" s="102" t="s">
        <v>2426</v>
      </c>
      <c r="B51" s="10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6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6" ht="92.25" customHeight="1" x14ac:dyDescent="0.25">
      <c r="A53" s="190" t="s">
        <v>2019</v>
      </c>
      <c r="B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6" x14ac:dyDescent="0.2">
      <c r="A54" s="1"/>
      <c r="B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6" x14ac:dyDescent="0.2">
      <c r="A55" s="101" t="s">
        <v>8</v>
      </c>
      <c r="B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W55" s="31" t="s">
        <v>320</v>
      </c>
    </row>
    <row r="56" spans="1:26" x14ac:dyDescent="0.2">
      <c r="A56" s="5"/>
      <c r="B56" s="17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"/>
      <c r="T56" s="1"/>
      <c r="U56" s="1"/>
      <c r="V56" s="1"/>
      <c r="W56" s="303"/>
      <c r="Z56" s="154"/>
    </row>
    <row r="57" spans="1:26" ht="16.5" customHeight="1" x14ac:dyDescent="0.2">
      <c r="A57" s="173"/>
      <c r="B57" s="173" t="s">
        <v>330</v>
      </c>
      <c r="C57" s="121"/>
      <c r="D57" s="762" t="s">
        <v>2</v>
      </c>
      <c r="E57" s="762"/>
      <c r="F57" s="121"/>
      <c r="G57" s="762" t="s">
        <v>360</v>
      </c>
      <c r="H57" s="762"/>
      <c r="I57" s="1"/>
      <c r="J57" s="762" t="s">
        <v>361</v>
      </c>
      <c r="K57" s="762"/>
      <c r="L57" s="121"/>
      <c r="M57" s="762" t="s">
        <v>362</v>
      </c>
      <c r="N57" s="762"/>
      <c r="O57" s="2"/>
      <c r="P57" s="762" t="s">
        <v>107</v>
      </c>
      <c r="Q57" s="762"/>
      <c r="R57" s="1"/>
      <c r="S57" s="762" t="s">
        <v>108</v>
      </c>
      <c r="T57" s="762"/>
      <c r="U57" s="279"/>
      <c r="V57" s="762" t="s">
        <v>329</v>
      </c>
      <c r="W57" s="762"/>
      <c r="Z57" s="154"/>
    </row>
    <row r="58" spans="1:26" x14ac:dyDescent="0.2">
      <c r="A58" s="173"/>
      <c r="B58" s="173" t="s">
        <v>331</v>
      </c>
      <c r="C58" s="121"/>
      <c r="D58" s="1"/>
      <c r="E58" s="1"/>
      <c r="F58" s="121"/>
      <c r="G58" s="121"/>
      <c r="H58" s="1"/>
      <c r="I58" s="121"/>
      <c r="J58" s="121"/>
      <c r="K58" s="1"/>
      <c r="L58" s="121"/>
      <c r="M58" s="245"/>
      <c r="N58" s="1"/>
      <c r="O58" s="121"/>
      <c r="P58" s="245"/>
      <c r="Q58" s="1"/>
      <c r="R58" s="121"/>
      <c r="S58" s="245"/>
      <c r="T58" s="1"/>
      <c r="U58" s="1"/>
      <c r="V58" s="245"/>
      <c r="W58" s="1"/>
      <c r="Z58" s="154"/>
    </row>
    <row r="59" spans="1:26" x14ac:dyDescent="0.2">
      <c r="A59" s="173"/>
      <c r="B59" s="173" t="s">
        <v>113</v>
      </c>
      <c r="C59" s="121"/>
      <c r="D59" s="121" t="s">
        <v>321</v>
      </c>
      <c r="E59" s="197" t="s">
        <v>322</v>
      </c>
      <c r="F59" s="121"/>
      <c r="G59" s="121" t="s">
        <v>321</v>
      </c>
      <c r="H59" s="197" t="s">
        <v>322</v>
      </c>
      <c r="I59" s="121"/>
      <c r="J59" s="121" t="s">
        <v>321</v>
      </c>
      <c r="K59" s="197" t="s">
        <v>322</v>
      </c>
      <c r="L59" s="121"/>
      <c r="M59" s="121" t="s">
        <v>321</v>
      </c>
      <c r="N59" s="197" t="s">
        <v>322</v>
      </c>
      <c r="O59" s="121"/>
      <c r="P59" s="121" t="s">
        <v>321</v>
      </c>
      <c r="Q59" s="197" t="s">
        <v>322</v>
      </c>
      <c r="R59" s="121"/>
      <c r="S59" s="121" t="s">
        <v>321</v>
      </c>
      <c r="T59" s="197" t="s">
        <v>322</v>
      </c>
      <c r="U59" s="197"/>
      <c r="V59" s="121" t="s">
        <v>321</v>
      </c>
      <c r="W59" s="197" t="s">
        <v>322</v>
      </c>
      <c r="Z59" s="237"/>
    </row>
    <row r="60" spans="1:26" ht="8.25" customHeight="1" x14ac:dyDescent="0.2">
      <c r="A60" s="5"/>
      <c r="B60" s="246"/>
      <c r="D60" s="5"/>
      <c r="E60" s="5"/>
      <c r="F60" s="1"/>
      <c r="G60" s="5"/>
      <c r="H60" s="243"/>
      <c r="I60" s="1"/>
      <c r="J60" s="5"/>
      <c r="K60" s="5"/>
      <c r="L60" s="1"/>
      <c r="M60" s="5"/>
      <c r="N60" s="5"/>
      <c r="O60" s="1"/>
      <c r="P60" s="5"/>
      <c r="Q60" s="243"/>
      <c r="R60" s="1"/>
      <c r="S60" s="5"/>
      <c r="T60" s="243"/>
      <c r="U60" s="4"/>
      <c r="V60" s="5"/>
      <c r="W60" s="243"/>
    </row>
    <row r="61" spans="1:26" ht="21" customHeight="1" x14ac:dyDescent="0.2">
      <c r="A61" s="1"/>
      <c r="B61" s="7">
        <v>0</v>
      </c>
      <c r="D61" s="331">
        <v>117166</v>
      </c>
      <c r="E61" s="332">
        <f>SUM(D61/185122*100)</f>
        <v>63.291234969371544</v>
      </c>
      <c r="F61" s="17"/>
      <c r="G61" s="331">
        <v>2836</v>
      </c>
      <c r="H61" s="332">
        <f>SUM(G61/$G$71*100)</f>
        <v>96.957264957264954</v>
      </c>
      <c r="I61" s="17"/>
      <c r="J61" s="331">
        <v>9118</v>
      </c>
      <c r="K61" s="332">
        <f>SUM(J61/9948*100)</f>
        <v>91.656614394853236</v>
      </c>
      <c r="L61" s="17"/>
      <c r="M61" s="331">
        <v>15015</v>
      </c>
      <c r="N61" s="332">
        <f>SUM(M61/18507*100)</f>
        <v>81.131463770465231</v>
      </c>
      <c r="O61" s="17"/>
      <c r="P61" s="331">
        <v>35966</v>
      </c>
      <c r="Q61" s="332">
        <f>SUM(P61/54558*100)</f>
        <v>65.922504490633813</v>
      </c>
      <c r="R61" s="17"/>
      <c r="S61" s="331">
        <v>23405</v>
      </c>
      <c r="T61" s="332">
        <f>SUM(S61/41882*100)</f>
        <v>55.883195644907126</v>
      </c>
      <c r="U61" s="333"/>
      <c r="V61" s="331">
        <v>30826</v>
      </c>
      <c r="W61" s="332">
        <f>SUM(V61/57302*100)</f>
        <v>53.795679033890622</v>
      </c>
    </row>
    <row r="62" spans="1:26" x14ac:dyDescent="0.2">
      <c r="A62" s="1"/>
      <c r="B62" s="7">
        <v>1</v>
      </c>
      <c r="D62" s="331">
        <v>50454</v>
      </c>
      <c r="E62" s="332">
        <f t="shared" ref="E62:E69" si="0">SUM(D62/185122*100)</f>
        <v>27.254459221486371</v>
      </c>
      <c r="F62" s="17"/>
      <c r="G62" s="331">
        <v>84</v>
      </c>
      <c r="H62" s="332">
        <f t="shared" ref="H62:H69" si="1">SUM(G62/$G$71*100)</f>
        <v>2.8717948717948718</v>
      </c>
      <c r="I62" s="17"/>
      <c r="J62" s="331">
        <v>779</v>
      </c>
      <c r="K62" s="332">
        <f t="shared" ref="K62:K68" si="2">SUM(J62/9948*100)</f>
        <v>7.8307197426618416</v>
      </c>
      <c r="L62" s="17"/>
      <c r="M62" s="331">
        <v>3054</v>
      </c>
      <c r="N62" s="332">
        <f t="shared" ref="N62:N69" si="3">SUM(M62/18507*100)</f>
        <v>16.501864159507214</v>
      </c>
      <c r="O62" s="17"/>
      <c r="P62" s="331">
        <v>14658</v>
      </c>
      <c r="Q62" s="332">
        <f t="shared" ref="Q62:Q69" si="4">SUM(P62/54558*100)</f>
        <v>26.866820631254811</v>
      </c>
      <c r="R62" s="17"/>
      <c r="S62" s="331">
        <v>13265</v>
      </c>
      <c r="T62" s="332">
        <f t="shared" ref="T62:T69" si="5">SUM(S62/41882*100)</f>
        <v>31.672317463349408</v>
      </c>
      <c r="U62" s="333"/>
      <c r="V62" s="331">
        <v>18614</v>
      </c>
      <c r="W62" s="332">
        <f t="shared" ref="W62:W69" si="6">SUM(V62/57302*100)</f>
        <v>32.484031970960878</v>
      </c>
    </row>
    <row r="63" spans="1:26" x14ac:dyDescent="0.2">
      <c r="A63" s="1"/>
      <c r="B63" s="7">
        <v>2</v>
      </c>
      <c r="D63" s="331">
        <v>12974</v>
      </c>
      <c r="E63" s="332">
        <f t="shared" si="0"/>
        <v>7.0083512494463109</v>
      </c>
      <c r="F63" s="17"/>
      <c r="G63" s="331">
        <v>4</v>
      </c>
      <c r="H63" s="332">
        <f t="shared" si="1"/>
        <v>0.13675213675213677</v>
      </c>
      <c r="I63" s="17"/>
      <c r="J63" s="331">
        <v>48</v>
      </c>
      <c r="K63" s="332">
        <f t="shared" si="2"/>
        <v>0.48250904704463204</v>
      </c>
      <c r="L63" s="17"/>
      <c r="M63" s="331">
        <v>392</v>
      </c>
      <c r="N63" s="332">
        <f t="shared" si="3"/>
        <v>2.1181174690657589</v>
      </c>
      <c r="O63" s="17"/>
      <c r="P63" s="331">
        <v>3152</v>
      </c>
      <c r="Q63" s="332">
        <f t="shared" si="4"/>
        <v>5.7773378789545067</v>
      </c>
      <c r="R63" s="17"/>
      <c r="S63" s="331">
        <v>3818</v>
      </c>
      <c r="T63" s="332">
        <f t="shared" si="5"/>
        <v>9.1160880569218286</v>
      </c>
      <c r="U63" s="333"/>
      <c r="V63" s="331">
        <v>5560</v>
      </c>
      <c r="W63" s="332">
        <f t="shared" si="6"/>
        <v>9.7029772084743993</v>
      </c>
    </row>
    <row r="64" spans="1:26" x14ac:dyDescent="0.2">
      <c r="A64" s="1"/>
      <c r="B64" s="7">
        <v>3</v>
      </c>
      <c r="D64" s="331">
        <v>3194</v>
      </c>
      <c r="E64" s="332">
        <f t="shared" si="0"/>
        <v>1.7253486889726772</v>
      </c>
      <c r="F64" s="17"/>
      <c r="G64" s="331">
        <v>1</v>
      </c>
      <c r="H64" s="332">
        <f t="shared" si="1"/>
        <v>3.4188034188034191E-2</v>
      </c>
      <c r="I64" s="183"/>
      <c r="J64" s="331">
        <v>3</v>
      </c>
      <c r="K64" s="332">
        <f t="shared" si="2"/>
        <v>3.0156815440289503E-2</v>
      </c>
      <c r="L64" s="17"/>
      <c r="M64" s="331">
        <v>44</v>
      </c>
      <c r="N64" s="332">
        <f t="shared" si="3"/>
        <v>0.23774787918085047</v>
      </c>
      <c r="O64" s="17"/>
      <c r="P64" s="331">
        <v>577</v>
      </c>
      <c r="Q64" s="332">
        <f t="shared" si="4"/>
        <v>1.0575900876131823</v>
      </c>
      <c r="R64" s="17"/>
      <c r="S64" s="331">
        <v>999</v>
      </c>
      <c r="T64" s="332">
        <f t="shared" si="5"/>
        <v>2.3852729096031706</v>
      </c>
      <c r="U64" s="333"/>
      <c r="V64" s="331">
        <v>1570</v>
      </c>
      <c r="W64" s="332">
        <f t="shared" si="6"/>
        <v>2.7398694635440299</v>
      </c>
    </row>
    <row r="65" spans="1:24" x14ac:dyDescent="0.2">
      <c r="A65" s="1"/>
      <c r="B65" s="7">
        <v>4</v>
      </c>
      <c r="D65" s="331">
        <v>914</v>
      </c>
      <c r="E65" s="332">
        <f t="shared" si="0"/>
        <v>0.49372846015060334</v>
      </c>
      <c r="F65" s="17"/>
      <c r="G65" s="331">
        <v>0</v>
      </c>
      <c r="H65" s="332">
        <f t="shared" si="1"/>
        <v>0</v>
      </c>
      <c r="I65" s="183"/>
      <c r="J65" s="331">
        <v>0</v>
      </c>
      <c r="K65" s="332">
        <f t="shared" si="2"/>
        <v>0</v>
      </c>
      <c r="L65" s="17"/>
      <c r="M65" s="331">
        <v>2</v>
      </c>
      <c r="N65" s="332">
        <f t="shared" si="3"/>
        <v>1.0806721780947749E-2</v>
      </c>
      <c r="O65" s="17"/>
      <c r="P65" s="331">
        <v>153</v>
      </c>
      <c r="Q65" s="332">
        <f t="shared" si="4"/>
        <v>0.28043549983503796</v>
      </c>
      <c r="R65" s="17"/>
      <c r="S65" s="331">
        <v>281</v>
      </c>
      <c r="T65" s="332">
        <f t="shared" si="5"/>
        <v>0.6709326202187097</v>
      </c>
      <c r="U65" s="333"/>
      <c r="V65" s="331">
        <v>478</v>
      </c>
      <c r="W65" s="332">
        <f t="shared" si="6"/>
        <v>0.83417681756308681</v>
      </c>
    </row>
    <row r="66" spans="1:24" x14ac:dyDescent="0.2">
      <c r="A66" s="1"/>
      <c r="B66" s="7">
        <v>5</v>
      </c>
      <c r="D66" s="331">
        <v>267</v>
      </c>
      <c r="E66" s="332">
        <f t="shared" si="0"/>
        <v>0.1442292110067955</v>
      </c>
      <c r="F66" s="17"/>
      <c r="G66" s="331">
        <v>0</v>
      </c>
      <c r="H66" s="332">
        <f t="shared" si="1"/>
        <v>0</v>
      </c>
      <c r="I66" s="183"/>
      <c r="J66" s="331">
        <v>0</v>
      </c>
      <c r="K66" s="332">
        <f t="shared" si="2"/>
        <v>0</v>
      </c>
      <c r="L66" s="17"/>
      <c r="M66" s="331">
        <v>0</v>
      </c>
      <c r="N66" s="332">
        <f t="shared" si="3"/>
        <v>0</v>
      </c>
      <c r="O66" s="17"/>
      <c r="P66" s="331">
        <v>36</v>
      </c>
      <c r="Q66" s="332">
        <f t="shared" si="4"/>
        <v>6.5984823490597158E-2</v>
      </c>
      <c r="R66" s="17"/>
      <c r="S66" s="331">
        <v>75</v>
      </c>
      <c r="T66" s="332">
        <f t="shared" si="5"/>
        <v>0.1790745427630008</v>
      </c>
      <c r="U66" s="333"/>
      <c r="V66" s="331">
        <v>156</v>
      </c>
      <c r="W66" s="332">
        <f t="shared" si="6"/>
        <v>0.27224180656870617</v>
      </c>
    </row>
    <row r="67" spans="1:24" x14ac:dyDescent="0.2">
      <c r="A67" s="1"/>
      <c r="B67" s="7">
        <v>6</v>
      </c>
      <c r="D67" s="331">
        <v>91</v>
      </c>
      <c r="E67" s="332">
        <f t="shared" si="0"/>
        <v>4.9156772290705586E-2</v>
      </c>
      <c r="F67" s="17"/>
      <c r="G67" s="331">
        <v>0</v>
      </c>
      <c r="H67" s="332">
        <f t="shared" si="1"/>
        <v>0</v>
      </c>
      <c r="I67" s="183"/>
      <c r="J67" s="331">
        <v>0</v>
      </c>
      <c r="K67" s="332">
        <f t="shared" si="2"/>
        <v>0</v>
      </c>
      <c r="L67" s="17"/>
      <c r="M67" s="331">
        <v>0</v>
      </c>
      <c r="N67" s="332">
        <f t="shared" si="3"/>
        <v>0</v>
      </c>
      <c r="O67" s="17"/>
      <c r="P67" s="331">
        <v>10</v>
      </c>
      <c r="Q67" s="332">
        <f t="shared" si="4"/>
        <v>1.8329117636276992E-2</v>
      </c>
      <c r="R67" s="17"/>
      <c r="S67" s="331">
        <v>28</v>
      </c>
      <c r="T67" s="332">
        <f t="shared" si="5"/>
        <v>6.6854495964853641E-2</v>
      </c>
      <c r="U67" s="333"/>
      <c r="V67" s="331">
        <v>53</v>
      </c>
      <c r="W67" s="332">
        <f t="shared" si="6"/>
        <v>9.2492408641932214E-2</v>
      </c>
    </row>
    <row r="68" spans="1:24" x14ac:dyDescent="0.2">
      <c r="A68" s="1"/>
      <c r="B68" s="7">
        <v>7</v>
      </c>
      <c r="D68" s="331">
        <v>29</v>
      </c>
      <c r="E68" s="332">
        <f t="shared" si="0"/>
        <v>1.5665345015719364E-2</v>
      </c>
      <c r="F68" s="17"/>
      <c r="G68" s="331">
        <v>0</v>
      </c>
      <c r="H68" s="332">
        <f t="shared" si="1"/>
        <v>0</v>
      </c>
      <c r="I68" s="183"/>
      <c r="J68" s="331">
        <v>0</v>
      </c>
      <c r="K68" s="332">
        <f t="shared" si="2"/>
        <v>0</v>
      </c>
      <c r="L68" s="17"/>
      <c r="M68" s="331">
        <v>0</v>
      </c>
      <c r="N68" s="332">
        <f t="shared" si="3"/>
        <v>0</v>
      </c>
      <c r="O68" s="17"/>
      <c r="P68" s="331">
        <v>5</v>
      </c>
      <c r="Q68" s="332">
        <f t="shared" si="4"/>
        <v>9.1645588181384959E-3</v>
      </c>
      <c r="R68" s="17"/>
      <c r="S68" s="331">
        <v>5</v>
      </c>
      <c r="T68" s="332">
        <f t="shared" si="5"/>
        <v>1.193830285086672E-2</v>
      </c>
      <c r="U68" s="333"/>
      <c r="V68" s="331">
        <v>19</v>
      </c>
      <c r="W68" s="332">
        <f t="shared" si="6"/>
        <v>3.3157655928239854E-2</v>
      </c>
    </row>
    <row r="69" spans="1:24" x14ac:dyDescent="0.2">
      <c r="A69" s="1"/>
      <c r="B69" s="404" t="s">
        <v>475</v>
      </c>
      <c r="C69" s="17"/>
      <c r="D69" s="331">
        <v>33</v>
      </c>
      <c r="E69" s="332">
        <f t="shared" si="0"/>
        <v>1.7826082259266861E-2</v>
      </c>
      <c r="F69" s="17"/>
      <c r="G69" s="331">
        <v>0</v>
      </c>
      <c r="H69" s="332">
        <f t="shared" si="1"/>
        <v>0</v>
      </c>
      <c r="I69" s="183"/>
      <c r="J69" s="331">
        <v>0</v>
      </c>
      <c r="K69" s="332">
        <f>SUM(J69/9948*100)</f>
        <v>0</v>
      </c>
      <c r="L69" s="17"/>
      <c r="M69" s="331">
        <v>0</v>
      </c>
      <c r="N69" s="332">
        <f t="shared" si="3"/>
        <v>0</v>
      </c>
      <c r="O69" s="17"/>
      <c r="P69" s="331">
        <v>1</v>
      </c>
      <c r="Q69" s="332">
        <f t="shared" si="4"/>
        <v>1.8329117636276991E-3</v>
      </c>
      <c r="R69" s="17"/>
      <c r="S69" s="331">
        <v>6</v>
      </c>
      <c r="T69" s="332">
        <f t="shared" si="5"/>
        <v>1.4325963421040066E-2</v>
      </c>
      <c r="U69" s="333"/>
      <c r="V69" s="331">
        <v>26</v>
      </c>
      <c r="W69" s="332">
        <f t="shared" si="6"/>
        <v>4.537363442811769E-2</v>
      </c>
      <c r="X69" s="98"/>
    </row>
    <row r="70" spans="1:24" ht="7.5" customHeight="1" x14ac:dyDescent="0.2">
      <c r="A70" s="5"/>
      <c r="B70" s="5"/>
      <c r="D70" s="334"/>
      <c r="E70" s="334"/>
      <c r="F70" s="17"/>
      <c r="G70" s="334"/>
      <c r="H70" s="334"/>
      <c r="I70" s="17"/>
      <c r="J70" s="335"/>
      <c r="K70" s="334"/>
      <c r="L70" s="17"/>
      <c r="M70" s="335"/>
      <c r="N70" s="334"/>
      <c r="O70" s="17"/>
      <c r="P70" s="334"/>
      <c r="Q70" s="334"/>
      <c r="R70" s="17"/>
      <c r="S70" s="334"/>
      <c r="T70" s="336"/>
      <c r="U70" s="337"/>
      <c r="V70" s="334"/>
      <c r="W70" s="334"/>
    </row>
    <row r="71" spans="1:24" ht="20.25" customHeight="1" x14ac:dyDescent="0.2">
      <c r="A71" s="1"/>
      <c r="B71" s="286" t="s">
        <v>2</v>
      </c>
      <c r="C71" s="205"/>
      <c r="D71" s="338">
        <f>SUM(D61:D70)</f>
        <v>185122</v>
      </c>
      <c r="E71" s="338"/>
      <c r="F71" s="338">
        <f t="shared" ref="F71:V71" si="7">SUM(F61:F70)</f>
        <v>0</v>
      </c>
      <c r="G71" s="338">
        <f t="shared" si="7"/>
        <v>2925</v>
      </c>
      <c r="H71" s="338"/>
      <c r="I71" s="338">
        <f t="shared" si="7"/>
        <v>0</v>
      </c>
      <c r="J71" s="338">
        <f t="shared" si="7"/>
        <v>9948</v>
      </c>
      <c r="K71" s="338"/>
      <c r="L71" s="338">
        <f t="shared" si="7"/>
        <v>0</v>
      </c>
      <c r="M71" s="338">
        <f t="shared" si="7"/>
        <v>18507</v>
      </c>
      <c r="N71" s="338"/>
      <c r="O71" s="338">
        <f t="shared" si="7"/>
        <v>0</v>
      </c>
      <c r="P71" s="338">
        <f t="shared" si="7"/>
        <v>54558</v>
      </c>
      <c r="Q71" s="338"/>
      <c r="R71" s="338">
        <f t="shared" si="7"/>
        <v>0</v>
      </c>
      <c r="S71" s="338">
        <f t="shared" si="7"/>
        <v>41882</v>
      </c>
      <c r="T71" s="338"/>
      <c r="U71" s="338">
        <f t="shared" si="7"/>
        <v>0</v>
      </c>
      <c r="V71" s="338">
        <f t="shared" si="7"/>
        <v>57302</v>
      </c>
      <c r="W71" s="339"/>
    </row>
    <row r="72" spans="1:24" ht="6.75" customHeight="1" x14ac:dyDescent="0.2">
      <c r="A72" s="5"/>
      <c r="B72" s="5"/>
      <c r="C72" s="174"/>
      <c r="D72" s="5"/>
      <c r="E72" s="5"/>
      <c r="F72" s="174"/>
      <c r="G72" s="174"/>
      <c r="H72" s="5"/>
      <c r="I72" s="174"/>
      <c r="J72" s="174"/>
      <c r="K72" s="5"/>
      <c r="L72" s="174"/>
      <c r="M72" s="174"/>
      <c r="N72" s="5"/>
      <c r="O72" s="174"/>
      <c r="P72" s="174"/>
      <c r="Q72" s="5"/>
      <c r="R72" s="174"/>
      <c r="S72" s="174"/>
      <c r="T72" s="5"/>
      <c r="U72" s="5"/>
      <c r="V72" s="174"/>
      <c r="W72" s="5"/>
    </row>
    <row r="73" spans="1:24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24" x14ac:dyDescent="0.2">
      <c r="A74" s="100" t="s">
        <v>246</v>
      </c>
    </row>
  </sheetData>
  <mergeCells count="7">
    <mergeCell ref="V57:W57"/>
    <mergeCell ref="P57:Q57"/>
    <mergeCell ref="D57:E57"/>
    <mergeCell ref="J57:K57"/>
    <mergeCell ref="M57:N57"/>
    <mergeCell ref="S57:T57"/>
    <mergeCell ref="G57:H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69"/>
  <sheetViews>
    <sheetView showGridLines="0" workbookViewId="0"/>
  </sheetViews>
  <sheetFormatPr defaultRowHeight="12.75" x14ac:dyDescent="0.2"/>
  <cols>
    <col min="1" max="1" width="10.42578125" style="17" customWidth="1"/>
    <col min="2" max="2" width="12.5703125" style="17" customWidth="1"/>
    <col min="3" max="3" width="1.7109375" style="17" customWidth="1"/>
    <col min="4" max="4" width="13.5703125" style="17" customWidth="1"/>
    <col min="5" max="5" width="5.28515625" style="17" customWidth="1"/>
    <col min="6" max="6" width="10.140625" style="17" customWidth="1"/>
    <col min="7" max="7" width="2.140625" style="17" customWidth="1"/>
    <col min="8" max="8" width="11.28515625" style="17" customWidth="1"/>
    <col min="9" max="9" width="2.28515625" style="17" customWidth="1"/>
    <col min="10" max="10" width="11.140625" style="17" customWidth="1"/>
    <col min="11" max="11" width="7.28515625" style="17" customWidth="1"/>
    <col min="12" max="12" width="9.140625" style="17"/>
    <col min="13" max="13" width="1.42578125" customWidth="1"/>
    <col min="15" max="15" width="1" style="17" customWidth="1"/>
    <col min="16" max="19" width="3.85546875" customWidth="1"/>
  </cols>
  <sheetData>
    <row r="1" spans="1:18" ht="15.75" x14ac:dyDescent="0.25">
      <c r="A1" s="190" t="s">
        <v>2017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5.75" x14ac:dyDescent="0.25">
      <c r="A2" s="190" t="s">
        <v>2015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8.25" customHeight="1" x14ac:dyDescent="0.2">
      <c r="A3" s="29"/>
      <c r="B3" s="1"/>
      <c r="C3" s="1"/>
      <c r="D3" s="1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8" ht="16.5" customHeight="1" x14ac:dyDescent="0.2">
      <c r="A4" s="3" t="s">
        <v>8</v>
      </c>
      <c r="B4" s="3"/>
      <c r="C4" s="1"/>
      <c r="D4" s="1"/>
      <c r="E4" s="1"/>
      <c r="F4" s="4"/>
      <c r="G4" s="4"/>
      <c r="H4" s="4"/>
      <c r="I4" s="1"/>
      <c r="J4" s="8"/>
      <c r="K4" s="1"/>
      <c r="L4" s="1"/>
      <c r="M4" s="1"/>
      <c r="N4" s="499" t="s">
        <v>37</v>
      </c>
      <c r="O4" s="1"/>
    </row>
    <row r="5" spans="1:18" ht="6.75" customHeight="1" x14ac:dyDescent="0.2">
      <c r="A5" s="3"/>
      <c r="B5" s="3"/>
      <c r="C5" s="5"/>
      <c r="D5" s="1"/>
      <c r="E5" s="5"/>
      <c r="F5" s="1"/>
      <c r="G5" s="4"/>
      <c r="H5" s="1"/>
      <c r="I5" s="4"/>
      <c r="J5" s="4"/>
      <c r="K5" s="5"/>
      <c r="L5" s="5"/>
      <c r="M5" s="5"/>
      <c r="N5" s="5"/>
      <c r="O5" s="1"/>
    </row>
    <row r="6" spans="1:18" x14ac:dyDescent="0.2">
      <c r="A6" s="39"/>
      <c r="B6" s="40"/>
      <c r="C6" s="4"/>
      <c r="D6" s="40"/>
      <c r="E6" s="4"/>
      <c r="F6" s="40"/>
      <c r="G6" s="40"/>
      <c r="H6" s="40"/>
      <c r="I6" s="40"/>
      <c r="J6" s="41"/>
      <c r="K6" s="1"/>
      <c r="L6" s="1"/>
      <c r="M6" s="1"/>
      <c r="N6" s="1"/>
      <c r="O6" s="1"/>
    </row>
    <row r="7" spans="1:18" x14ac:dyDescent="0.2">
      <c r="A7" s="4" t="s">
        <v>48</v>
      </c>
      <c r="B7" s="1"/>
      <c r="C7" s="1"/>
      <c r="D7" s="8" t="s">
        <v>47</v>
      </c>
      <c r="E7" s="4"/>
      <c r="F7" s="4"/>
      <c r="G7" s="4"/>
      <c r="H7" s="8" t="s">
        <v>46</v>
      </c>
      <c r="I7" s="4"/>
      <c r="J7" s="8"/>
      <c r="K7" s="1"/>
      <c r="L7" s="1" t="s">
        <v>238</v>
      </c>
      <c r="N7" s="1"/>
      <c r="O7" s="1"/>
    </row>
    <row r="8" spans="1:18" ht="12.75" customHeight="1" x14ac:dyDescent="0.2">
      <c r="A8" s="1"/>
      <c r="B8" s="1"/>
      <c r="C8" s="1"/>
      <c r="D8" s="8" t="s">
        <v>49</v>
      </c>
      <c r="E8" s="4"/>
      <c r="F8" s="5"/>
      <c r="G8" s="5"/>
      <c r="H8" s="5"/>
      <c r="I8" s="5"/>
      <c r="J8" s="5"/>
      <c r="K8" s="4"/>
      <c r="L8" s="5"/>
      <c r="M8" s="5"/>
      <c r="N8" s="5"/>
      <c r="O8" s="1"/>
    </row>
    <row r="9" spans="1:18" ht="6" customHeight="1" x14ac:dyDescent="0.2">
      <c r="A9" s="1"/>
      <c r="B9" s="1"/>
      <c r="C9" s="1"/>
      <c r="D9" s="1"/>
      <c r="E9" s="1"/>
      <c r="F9" s="4"/>
      <c r="G9" s="4"/>
      <c r="H9" s="4"/>
      <c r="I9" s="1"/>
      <c r="J9" s="8"/>
      <c r="K9" s="1"/>
      <c r="L9" s="1"/>
      <c r="M9" s="1"/>
      <c r="N9" s="1"/>
      <c r="O9" s="1"/>
    </row>
    <row r="10" spans="1:18" ht="14.25" customHeight="1" x14ac:dyDescent="0.2">
      <c r="E10" s="1"/>
      <c r="F10" s="763" t="s">
        <v>300</v>
      </c>
      <c r="G10" s="763"/>
      <c r="H10" s="763"/>
      <c r="I10" s="1"/>
      <c r="J10" s="176" t="s">
        <v>304</v>
      </c>
      <c r="K10" s="1"/>
      <c r="L10" s="1"/>
      <c r="M10" s="1"/>
      <c r="N10" s="1"/>
      <c r="O10" s="1"/>
    </row>
    <row r="11" spans="1:18" ht="15" customHeight="1" x14ac:dyDescent="0.2">
      <c r="E11" s="1"/>
      <c r="F11" s="5"/>
      <c r="G11" s="5"/>
      <c r="H11" s="5"/>
      <c r="I11" s="1"/>
      <c r="J11" s="181" t="s">
        <v>302</v>
      </c>
      <c r="K11" s="1"/>
      <c r="L11" s="8" t="s">
        <v>27</v>
      </c>
      <c r="M11" s="8"/>
      <c r="N11" s="8" t="s">
        <v>26</v>
      </c>
      <c r="O11" s="1"/>
    </row>
    <row r="12" spans="1:18" ht="18" customHeight="1" x14ac:dyDescent="0.2">
      <c r="A12" s="1"/>
      <c r="B12" s="1"/>
      <c r="C12" s="1"/>
      <c r="E12" s="1"/>
      <c r="F12" s="183" t="s">
        <v>5</v>
      </c>
      <c r="G12" s="8"/>
      <c r="H12" s="8" t="s">
        <v>296</v>
      </c>
      <c r="I12" s="1"/>
      <c r="J12" s="176"/>
      <c r="K12" s="1"/>
      <c r="L12" s="1"/>
      <c r="M12" s="1"/>
      <c r="N12" s="1"/>
      <c r="O12" s="1"/>
    </row>
    <row r="13" spans="1:18" x14ac:dyDescent="0.2">
      <c r="B13" s="4"/>
      <c r="C13" s="4"/>
      <c r="E13" s="1"/>
      <c r="F13" s="2" t="s">
        <v>306</v>
      </c>
      <c r="G13" s="2"/>
      <c r="H13" s="8" t="s">
        <v>305</v>
      </c>
      <c r="I13" s="2"/>
      <c r="J13" s="1"/>
      <c r="K13" s="1"/>
      <c r="O13" s="1"/>
    </row>
    <row r="14" spans="1:18" ht="7.5" customHeight="1" x14ac:dyDescent="0.2">
      <c r="A14" s="5"/>
      <c r="B14" s="5"/>
      <c r="C14" s="4"/>
      <c r="D14" s="5"/>
      <c r="E14" s="1"/>
      <c r="F14" s="6"/>
      <c r="G14" s="2"/>
      <c r="H14" s="6"/>
      <c r="I14" s="2"/>
      <c r="J14" s="182"/>
      <c r="K14" s="1"/>
      <c r="L14" s="5"/>
      <c r="M14" s="1"/>
      <c r="N14" s="5"/>
      <c r="O14" s="1"/>
    </row>
    <row r="15" spans="1:18" ht="6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8" ht="16.5" customHeight="1" x14ac:dyDescent="0.2">
      <c r="A16" s="42" t="s">
        <v>2</v>
      </c>
      <c r="B16" s="42"/>
      <c r="C16" s="42"/>
      <c r="D16" s="338">
        <v>185122</v>
      </c>
      <c r="E16" s="338"/>
      <c r="F16" s="340">
        <v>35</v>
      </c>
      <c r="G16" s="340"/>
      <c r="H16" s="340">
        <v>62</v>
      </c>
      <c r="I16" s="340"/>
      <c r="J16" s="340">
        <v>3</v>
      </c>
      <c r="K16" s="259"/>
      <c r="L16" s="259">
        <v>48</v>
      </c>
      <c r="M16" s="259"/>
      <c r="N16" s="259">
        <v>52</v>
      </c>
      <c r="O16" s="259"/>
      <c r="P16" s="64"/>
      <c r="Q16" s="64"/>
      <c r="R16" s="64"/>
    </row>
    <row r="17" spans="1:22" ht="11.25" customHeight="1" x14ac:dyDescent="0.2">
      <c r="A17" s="29"/>
      <c r="B17" s="29"/>
      <c r="C17" s="29"/>
      <c r="D17" s="341"/>
      <c r="E17" s="341"/>
      <c r="F17" s="229"/>
      <c r="G17" s="229"/>
      <c r="H17" s="229"/>
      <c r="I17" s="229"/>
      <c r="J17" s="229"/>
      <c r="K17" s="259"/>
      <c r="L17" s="259"/>
      <c r="M17" s="259"/>
      <c r="N17" s="259"/>
      <c r="O17" s="259"/>
    </row>
    <row r="18" spans="1:22" ht="12.75" customHeight="1" x14ac:dyDescent="0.2">
      <c r="A18" s="31" t="s">
        <v>251</v>
      </c>
      <c r="B18" s="178"/>
      <c r="C18" s="29"/>
      <c r="D18" s="342">
        <v>1007</v>
      </c>
      <c r="E18" s="342"/>
      <c r="F18" s="259">
        <v>13</v>
      </c>
      <c r="G18" s="229"/>
      <c r="H18" s="259">
        <v>80</v>
      </c>
      <c r="I18" s="229"/>
      <c r="J18" s="259">
        <v>7</v>
      </c>
      <c r="K18" s="259"/>
      <c r="L18" s="259">
        <v>73</v>
      </c>
      <c r="M18" s="259"/>
      <c r="N18" s="259">
        <v>27</v>
      </c>
      <c r="O18" s="259"/>
      <c r="P18" s="64"/>
      <c r="S18" s="64"/>
    </row>
    <row r="19" spans="1:22" ht="12.75" customHeight="1" x14ac:dyDescent="0.2">
      <c r="A19" s="29">
        <v>5</v>
      </c>
      <c r="B19" s="29"/>
      <c r="C19" s="29"/>
      <c r="D19" s="342">
        <v>16855</v>
      </c>
      <c r="E19" s="342"/>
      <c r="F19" s="259">
        <v>24</v>
      </c>
      <c r="G19" s="229"/>
      <c r="H19" s="259">
        <v>71</v>
      </c>
      <c r="I19" s="229"/>
      <c r="J19" s="259">
        <v>6</v>
      </c>
      <c r="K19" s="259"/>
      <c r="L19" s="259">
        <v>74</v>
      </c>
      <c r="M19" s="259"/>
      <c r="N19" s="259">
        <v>26</v>
      </c>
      <c r="O19" s="259"/>
      <c r="P19" s="64"/>
    </row>
    <row r="20" spans="1:22" ht="12.75" customHeight="1" x14ac:dyDescent="0.2">
      <c r="A20" s="29">
        <v>6</v>
      </c>
      <c r="B20" s="29"/>
      <c r="C20" s="29"/>
      <c r="D20" s="342">
        <v>40946</v>
      </c>
      <c r="E20" s="342"/>
      <c r="F20" s="259">
        <v>26</v>
      </c>
      <c r="G20" s="229"/>
      <c r="H20" s="259">
        <v>69</v>
      </c>
      <c r="I20" s="229"/>
      <c r="J20" s="259">
        <v>4</v>
      </c>
      <c r="K20" s="259"/>
      <c r="L20" s="259">
        <v>67</v>
      </c>
      <c r="M20" s="259"/>
      <c r="N20" s="259">
        <v>33</v>
      </c>
      <c r="O20" s="259"/>
      <c r="P20" s="64"/>
      <c r="S20" s="64"/>
    </row>
    <row r="21" spans="1:22" ht="12.75" customHeight="1" x14ac:dyDescent="0.2">
      <c r="A21" s="37">
        <v>7</v>
      </c>
      <c r="B21" s="29"/>
      <c r="C21" s="29"/>
      <c r="D21" s="342">
        <v>38540</v>
      </c>
      <c r="E21" s="342"/>
      <c r="F21" s="259">
        <v>32</v>
      </c>
      <c r="G21" s="229"/>
      <c r="H21" s="259">
        <v>65</v>
      </c>
      <c r="I21" s="229"/>
      <c r="J21" s="259">
        <v>3</v>
      </c>
      <c r="K21" s="259"/>
      <c r="L21" s="259">
        <v>57</v>
      </c>
      <c r="M21" s="259"/>
      <c r="N21" s="259">
        <v>43</v>
      </c>
      <c r="O21" s="259"/>
      <c r="P21" s="64"/>
      <c r="S21" s="64"/>
    </row>
    <row r="22" spans="1:22" ht="12.75" customHeight="1" x14ac:dyDescent="0.2">
      <c r="A22" s="37"/>
      <c r="B22" s="29"/>
      <c r="C22" s="29"/>
      <c r="D22" s="342"/>
      <c r="E22" s="342"/>
      <c r="F22" s="259"/>
      <c r="G22" s="229"/>
      <c r="I22" s="229"/>
      <c r="J22" s="259"/>
      <c r="K22" s="259"/>
      <c r="L22" s="259"/>
      <c r="M22" s="259"/>
      <c r="N22" s="259"/>
      <c r="O22" s="259"/>
      <c r="S22" s="64"/>
      <c r="U22" s="64"/>
      <c r="V22" s="64"/>
    </row>
    <row r="23" spans="1:22" ht="12.75" customHeight="1" x14ac:dyDescent="0.2">
      <c r="A23" s="37">
        <v>8</v>
      </c>
      <c r="B23" s="29"/>
      <c r="C23" s="29"/>
      <c r="D23" s="342">
        <v>29685</v>
      </c>
      <c r="E23" s="342"/>
      <c r="F23" s="259">
        <v>41</v>
      </c>
      <c r="G23" s="229"/>
      <c r="H23" s="259">
        <v>57</v>
      </c>
      <c r="I23" s="229"/>
      <c r="J23" s="259">
        <v>2</v>
      </c>
      <c r="K23" s="259"/>
      <c r="L23" s="259">
        <v>50</v>
      </c>
      <c r="M23" s="259"/>
      <c r="N23" s="259">
        <v>50</v>
      </c>
      <c r="O23" s="259"/>
      <c r="P23" s="64"/>
      <c r="S23" s="64"/>
      <c r="U23" s="64"/>
      <c r="V23" s="64"/>
    </row>
    <row r="24" spans="1:22" ht="12.75" customHeight="1" x14ac:dyDescent="0.2">
      <c r="A24" s="37">
        <v>9</v>
      </c>
      <c r="B24" s="29"/>
      <c r="C24" s="29"/>
      <c r="D24" s="342">
        <v>16331</v>
      </c>
      <c r="E24" s="342"/>
      <c r="F24" s="259">
        <v>47</v>
      </c>
      <c r="G24" s="229"/>
      <c r="H24" s="259">
        <v>51</v>
      </c>
      <c r="I24" s="229"/>
      <c r="J24" s="259">
        <v>2</v>
      </c>
      <c r="K24" s="259"/>
      <c r="L24" s="259">
        <v>24</v>
      </c>
      <c r="M24" s="259"/>
      <c r="N24" s="259">
        <v>76</v>
      </c>
      <c r="O24" s="259"/>
      <c r="P24" s="64"/>
      <c r="S24" s="64"/>
      <c r="U24" s="64"/>
      <c r="V24" s="64"/>
    </row>
    <row r="25" spans="1:22" ht="12.75" customHeight="1" x14ac:dyDescent="0.2">
      <c r="A25" s="37">
        <v>10</v>
      </c>
      <c r="B25" s="43"/>
      <c r="C25" s="43"/>
      <c r="D25" s="342">
        <v>11878</v>
      </c>
      <c r="E25" s="342"/>
      <c r="F25" s="259">
        <v>48</v>
      </c>
      <c r="G25" s="229"/>
      <c r="H25" s="259">
        <v>50</v>
      </c>
      <c r="I25" s="229"/>
      <c r="J25" s="259">
        <v>2</v>
      </c>
      <c r="K25" s="259"/>
      <c r="L25" s="259">
        <v>13</v>
      </c>
      <c r="M25" s="259"/>
      <c r="N25" s="259">
        <v>87</v>
      </c>
      <c r="O25" s="259"/>
      <c r="P25" s="64"/>
      <c r="U25" s="64"/>
      <c r="V25" s="64"/>
    </row>
    <row r="26" spans="1:22" ht="12.75" customHeight="1" x14ac:dyDescent="0.2">
      <c r="A26" s="37">
        <v>11</v>
      </c>
      <c r="B26" s="43"/>
      <c r="C26" s="43"/>
      <c r="D26" s="342">
        <v>7677</v>
      </c>
      <c r="E26" s="342"/>
      <c r="F26" s="259">
        <v>46</v>
      </c>
      <c r="G26" s="229"/>
      <c r="H26" s="259">
        <v>53</v>
      </c>
      <c r="I26" s="229"/>
      <c r="J26" s="259">
        <v>2</v>
      </c>
      <c r="K26" s="259"/>
      <c r="L26" s="259">
        <v>14</v>
      </c>
      <c r="M26" s="259"/>
      <c r="N26" s="259">
        <v>86</v>
      </c>
      <c r="O26" s="259"/>
      <c r="P26" s="64"/>
      <c r="U26" s="64"/>
      <c r="V26" s="64"/>
    </row>
    <row r="27" spans="1:22" ht="12.75" customHeight="1" x14ac:dyDescent="0.2">
      <c r="A27" s="37"/>
      <c r="B27" s="43"/>
      <c r="C27" s="43"/>
      <c r="D27" s="342"/>
      <c r="E27" s="342"/>
      <c r="F27" s="259"/>
      <c r="G27" s="229"/>
      <c r="I27" s="229"/>
      <c r="J27" s="259"/>
      <c r="K27" s="259"/>
      <c r="L27" s="259"/>
      <c r="M27" s="259"/>
      <c r="N27" s="259"/>
      <c r="O27" s="259"/>
      <c r="U27" s="64"/>
      <c r="V27" s="64"/>
    </row>
    <row r="28" spans="1:22" ht="12.75" customHeight="1" x14ac:dyDescent="0.2">
      <c r="A28" s="37">
        <v>12</v>
      </c>
      <c r="B28" s="43"/>
      <c r="C28" s="43"/>
      <c r="D28" s="342">
        <v>5529</v>
      </c>
      <c r="E28" s="342"/>
      <c r="F28" s="259">
        <v>46</v>
      </c>
      <c r="G28" s="229"/>
      <c r="H28" s="259">
        <v>52</v>
      </c>
      <c r="I28" s="229"/>
      <c r="J28" s="259">
        <v>2</v>
      </c>
      <c r="K28" s="259"/>
      <c r="L28" s="259">
        <v>18</v>
      </c>
      <c r="M28" s="259"/>
      <c r="N28" s="259">
        <v>82</v>
      </c>
      <c r="O28" s="259"/>
      <c r="P28" s="64"/>
      <c r="S28" s="64"/>
      <c r="U28" s="64"/>
      <c r="V28" s="64"/>
    </row>
    <row r="29" spans="1:22" ht="12.75" customHeight="1" x14ac:dyDescent="0.2">
      <c r="A29" s="37">
        <v>13</v>
      </c>
      <c r="B29" s="29"/>
      <c r="C29" s="29"/>
      <c r="D29" s="342">
        <v>4004</v>
      </c>
      <c r="E29" s="342"/>
      <c r="F29" s="259">
        <v>39</v>
      </c>
      <c r="G29" s="229"/>
      <c r="H29" s="259">
        <v>58</v>
      </c>
      <c r="I29" s="229"/>
      <c r="J29" s="259">
        <v>2</v>
      </c>
      <c r="K29" s="259"/>
      <c r="L29" s="259">
        <v>24</v>
      </c>
      <c r="M29" s="259"/>
      <c r="N29" s="259">
        <v>76</v>
      </c>
      <c r="O29" s="259"/>
      <c r="P29" s="64"/>
      <c r="S29" s="64"/>
      <c r="U29" s="64"/>
      <c r="V29" s="64"/>
    </row>
    <row r="30" spans="1:22" ht="12.75" customHeight="1" x14ac:dyDescent="0.2">
      <c r="A30" s="37">
        <v>14</v>
      </c>
      <c r="B30" s="29"/>
      <c r="C30" s="29"/>
      <c r="D30" s="342">
        <v>3032</v>
      </c>
      <c r="E30" s="342"/>
      <c r="F30" s="259">
        <v>36</v>
      </c>
      <c r="G30" s="229"/>
      <c r="H30" s="259">
        <v>62</v>
      </c>
      <c r="I30" s="229"/>
      <c r="J30" s="259">
        <v>2</v>
      </c>
      <c r="K30" s="259"/>
      <c r="L30" s="259">
        <v>26</v>
      </c>
      <c r="M30" s="259"/>
      <c r="N30" s="259">
        <v>74</v>
      </c>
      <c r="O30" s="259"/>
      <c r="P30" s="64"/>
      <c r="S30" s="64"/>
      <c r="U30" s="64"/>
      <c r="V30" s="64"/>
    </row>
    <row r="31" spans="1:22" ht="12.75" customHeight="1" x14ac:dyDescent="0.2">
      <c r="A31" s="37">
        <v>15</v>
      </c>
      <c r="B31" s="29"/>
      <c r="C31" s="29"/>
      <c r="D31" s="342">
        <v>2207</v>
      </c>
      <c r="E31" s="342"/>
      <c r="F31" s="259">
        <v>31</v>
      </c>
      <c r="G31" s="229"/>
      <c r="H31" s="259">
        <v>67</v>
      </c>
      <c r="I31" s="229"/>
      <c r="J31" s="259">
        <v>2</v>
      </c>
      <c r="K31" s="259"/>
      <c r="L31" s="259">
        <v>25</v>
      </c>
      <c r="M31" s="259"/>
      <c r="N31" s="259">
        <v>75</v>
      </c>
      <c r="O31" s="259"/>
      <c r="P31" s="64"/>
      <c r="U31" s="64"/>
      <c r="V31" s="64"/>
    </row>
    <row r="32" spans="1:22" ht="12.75" customHeight="1" x14ac:dyDescent="0.2">
      <c r="A32" s="37"/>
      <c r="B32" s="29"/>
      <c r="C32" s="29"/>
      <c r="D32" s="342"/>
      <c r="E32" s="342"/>
      <c r="F32" s="259"/>
      <c r="G32" s="229"/>
      <c r="I32" s="229"/>
      <c r="J32" s="259"/>
      <c r="K32" s="259"/>
      <c r="L32" s="259"/>
      <c r="M32" s="259"/>
      <c r="N32" s="259"/>
      <c r="O32" s="259"/>
      <c r="U32" s="64"/>
      <c r="V32" s="64"/>
    </row>
    <row r="33" spans="1:22" ht="12.75" customHeight="1" x14ac:dyDescent="0.2">
      <c r="A33" s="37">
        <v>16</v>
      </c>
      <c r="B33" s="29"/>
      <c r="C33" s="29"/>
      <c r="D33" s="342">
        <v>1620</v>
      </c>
      <c r="E33" s="342"/>
      <c r="F33" s="259">
        <v>30</v>
      </c>
      <c r="G33" s="229"/>
      <c r="H33" s="259">
        <v>68</v>
      </c>
      <c r="I33" s="229"/>
      <c r="J33" s="259">
        <v>2</v>
      </c>
      <c r="K33" s="259"/>
      <c r="L33" s="259">
        <v>26</v>
      </c>
      <c r="M33" s="259"/>
      <c r="N33" s="259">
        <v>74</v>
      </c>
      <c r="O33" s="259"/>
      <c r="P33" s="64"/>
      <c r="S33" s="64"/>
      <c r="U33" s="64"/>
      <c r="V33" s="64"/>
    </row>
    <row r="34" spans="1:22" ht="12.75" customHeight="1" x14ac:dyDescent="0.2">
      <c r="A34" s="29">
        <v>17</v>
      </c>
      <c r="B34" s="29"/>
      <c r="C34" s="29"/>
      <c r="D34" s="342">
        <v>1337</v>
      </c>
      <c r="E34" s="342"/>
      <c r="F34" s="259">
        <v>27</v>
      </c>
      <c r="G34" s="229"/>
      <c r="H34" s="259">
        <v>70</v>
      </c>
      <c r="I34" s="229"/>
      <c r="J34" s="259">
        <v>3</v>
      </c>
      <c r="K34" s="259"/>
      <c r="L34" s="259">
        <v>24</v>
      </c>
      <c r="M34" s="259"/>
      <c r="N34" s="259">
        <v>76</v>
      </c>
      <c r="O34" s="259"/>
      <c r="P34" s="64"/>
      <c r="U34" s="64"/>
      <c r="V34" s="64"/>
    </row>
    <row r="35" spans="1:22" ht="12.75" customHeight="1" x14ac:dyDescent="0.2">
      <c r="A35" s="29">
        <v>18</v>
      </c>
      <c r="B35" s="29"/>
      <c r="C35" s="29"/>
      <c r="D35" s="342">
        <v>1004</v>
      </c>
      <c r="E35" s="342"/>
      <c r="F35" s="259">
        <v>20</v>
      </c>
      <c r="G35" s="229"/>
      <c r="H35" s="259">
        <v>77</v>
      </c>
      <c r="I35" s="229"/>
      <c r="J35" s="259">
        <v>3</v>
      </c>
      <c r="K35" s="259"/>
      <c r="L35" s="259">
        <v>18</v>
      </c>
      <c r="M35" s="259"/>
      <c r="N35" s="259">
        <v>82</v>
      </c>
      <c r="O35" s="259"/>
      <c r="P35" s="64"/>
      <c r="S35" s="64"/>
      <c r="U35" s="64"/>
      <c r="V35" s="64"/>
    </row>
    <row r="36" spans="1:22" ht="12.75" customHeight="1" x14ac:dyDescent="0.2">
      <c r="A36" s="29">
        <v>19</v>
      </c>
      <c r="B36" s="29"/>
      <c r="C36" s="29"/>
      <c r="D36" s="342">
        <v>610</v>
      </c>
      <c r="E36" s="342"/>
      <c r="F36" s="259">
        <v>26</v>
      </c>
      <c r="G36" s="229"/>
      <c r="H36" s="259">
        <v>72</v>
      </c>
      <c r="I36" s="229"/>
      <c r="J36" s="259">
        <v>1</v>
      </c>
      <c r="K36" s="259"/>
      <c r="L36" s="259">
        <v>22</v>
      </c>
      <c r="M36" s="259"/>
      <c r="N36" s="259">
        <v>78</v>
      </c>
      <c r="O36" s="259"/>
      <c r="P36" s="64"/>
      <c r="S36" s="64"/>
      <c r="U36" s="64"/>
      <c r="V36" s="64"/>
    </row>
    <row r="37" spans="1:22" ht="12.75" customHeight="1" x14ac:dyDescent="0.2">
      <c r="A37" s="29"/>
      <c r="B37" s="29"/>
      <c r="C37" s="29"/>
      <c r="D37" s="342"/>
      <c r="E37" s="342"/>
      <c r="F37" s="259"/>
      <c r="G37" s="229"/>
      <c r="I37" s="229"/>
      <c r="J37" s="259"/>
      <c r="K37" s="259"/>
      <c r="L37" s="259"/>
      <c r="M37" s="259"/>
      <c r="N37" s="259"/>
      <c r="O37" s="259"/>
      <c r="S37" s="64"/>
      <c r="U37" s="64"/>
      <c r="V37" s="64"/>
    </row>
    <row r="38" spans="1:22" ht="12.75" customHeight="1" x14ac:dyDescent="0.2">
      <c r="A38" s="29">
        <v>20</v>
      </c>
      <c r="B38" s="29"/>
      <c r="C38" s="29"/>
      <c r="D38" s="342">
        <v>764</v>
      </c>
      <c r="E38" s="342"/>
      <c r="F38" s="259">
        <v>33</v>
      </c>
      <c r="G38" s="229"/>
      <c r="H38" s="259">
        <v>65</v>
      </c>
      <c r="I38" s="229"/>
      <c r="J38" s="259">
        <v>2</v>
      </c>
      <c r="K38" s="259"/>
      <c r="L38" s="259">
        <v>32</v>
      </c>
      <c r="M38" s="259"/>
      <c r="N38" s="259">
        <v>68</v>
      </c>
      <c r="O38" s="259"/>
      <c r="P38" s="64"/>
    </row>
    <row r="39" spans="1:22" ht="12.75" customHeight="1" x14ac:dyDescent="0.2">
      <c r="A39" s="29">
        <v>21</v>
      </c>
      <c r="B39" s="29"/>
      <c r="C39" s="29"/>
      <c r="D39" s="342">
        <v>784</v>
      </c>
      <c r="E39" s="342"/>
      <c r="F39" s="259">
        <v>39</v>
      </c>
      <c r="G39" s="229"/>
      <c r="H39" s="259">
        <v>59</v>
      </c>
      <c r="I39" s="229"/>
      <c r="J39" s="259">
        <v>2</v>
      </c>
      <c r="K39" s="259"/>
      <c r="L39" s="259">
        <v>40</v>
      </c>
      <c r="M39" s="259"/>
      <c r="N39" s="259">
        <v>60</v>
      </c>
      <c r="O39" s="259"/>
      <c r="P39" s="64"/>
      <c r="S39" s="64"/>
    </row>
    <row r="40" spans="1:22" ht="12.75" customHeight="1" x14ac:dyDescent="0.2">
      <c r="A40" s="29">
        <v>22</v>
      </c>
      <c r="B40" s="29"/>
      <c r="C40" s="29"/>
      <c r="D40" s="342">
        <v>596</v>
      </c>
      <c r="E40" s="342"/>
      <c r="F40" s="259">
        <v>29</v>
      </c>
      <c r="G40" s="229"/>
      <c r="H40" s="259">
        <v>68</v>
      </c>
      <c r="I40" s="229"/>
      <c r="J40" s="259">
        <v>3</v>
      </c>
      <c r="K40" s="259"/>
      <c r="L40" s="259">
        <v>29</v>
      </c>
      <c r="M40" s="259"/>
      <c r="N40" s="259">
        <v>71</v>
      </c>
      <c r="O40" s="259"/>
      <c r="P40" s="64"/>
      <c r="S40" s="64"/>
    </row>
    <row r="41" spans="1:22" ht="12.75" customHeight="1" x14ac:dyDescent="0.2">
      <c r="A41" s="31">
        <v>23</v>
      </c>
      <c r="B41" s="151">
        <v>1</v>
      </c>
      <c r="C41" s="33"/>
      <c r="D41" s="342">
        <v>556</v>
      </c>
      <c r="E41" s="342"/>
      <c r="F41" s="229">
        <v>20</v>
      </c>
      <c r="G41" s="229"/>
      <c r="H41" s="259">
        <v>77</v>
      </c>
      <c r="I41" s="229"/>
      <c r="J41" s="229">
        <v>3</v>
      </c>
      <c r="K41" s="259"/>
      <c r="L41" s="259">
        <v>20</v>
      </c>
      <c r="M41" s="259"/>
      <c r="N41" s="259">
        <v>80</v>
      </c>
      <c r="O41" s="259"/>
    </row>
    <row r="42" spans="1:22" ht="6.75" customHeight="1" x14ac:dyDescent="0.2">
      <c r="A42" s="33"/>
      <c r="B42" s="33"/>
      <c r="C42" s="33"/>
      <c r="F42" s="229"/>
      <c r="G42" s="229"/>
      <c r="H42" s="229"/>
      <c r="I42" s="229"/>
      <c r="J42" s="229"/>
      <c r="K42" s="259"/>
      <c r="L42" s="259"/>
      <c r="M42" s="259"/>
      <c r="N42" s="259"/>
      <c r="O42" s="259"/>
      <c r="S42" s="64"/>
    </row>
    <row r="43" spans="1:22" ht="15" customHeight="1" x14ac:dyDescent="0.2">
      <c r="A43" s="42" t="s">
        <v>334</v>
      </c>
      <c r="B43" s="29"/>
      <c r="C43" s="29"/>
      <c r="D43" s="338">
        <v>160</v>
      </c>
      <c r="E43" s="338"/>
      <c r="F43" s="340">
        <v>100</v>
      </c>
      <c r="G43" s="340"/>
      <c r="H43" s="343" t="s">
        <v>7</v>
      </c>
      <c r="I43" s="343"/>
      <c r="J43" s="343" t="s">
        <v>7</v>
      </c>
      <c r="K43" s="259"/>
      <c r="L43" s="259">
        <v>93</v>
      </c>
      <c r="M43" s="259"/>
      <c r="N43" s="259">
        <v>8</v>
      </c>
      <c r="O43" s="259"/>
    </row>
    <row r="44" spans="1:22" ht="4.5" customHeight="1" x14ac:dyDescent="0.2">
      <c r="A44" s="29"/>
      <c r="B44" s="29"/>
      <c r="C44" s="29"/>
      <c r="D44" s="331"/>
      <c r="E44" s="331"/>
      <c r="F44" s="227"/>
      <c r="G44" s="344"/>
      <c r="H44" s="227"/>
      <c r="I44" s="344"/>
      <c r="J44" s="227"/>
      <c r="K44" s="259"/>
      <c r="L44" s="259"/>
      <c r="M44" s="259"/>
      <c r="N44" s="259"/>
      <c r="O44" s="259"/>
    </row>
    <row r="45" spans="1:22" ht="14.25" customHeight="1" x14ac:dyDescent="0.2">
      <c r="A45" s="31">
        <v>24</v>
      </c>
      <c r="B45" s="151">
        <v>1</v>
      </c>
      <c r="C45" s="33"/>
      <c r="D45" s="342">
        <v>32</v>
      </c>
      <c r="E45" s="342"/>
      <c r="F45" s="229">
        <v>100</v>
      </c>
      <c r="G45" s="344"/>
      <c r="H45" s="227" t="s">
        <v>7</v>
      </c>
      <c r="I45" s="344"/>
      <c r="J45" s="227" t="s">
        <v>7</v>
      </c>
      <c r="K45" s="259"/>
      <c r="L45" s="259">
        <v>97</v>
      </c>
      <c r="M45" s="259"/>
      <c r="N45" s="259">
        <v>3</v>
      </c>
      <c r="O45" s="259"/>
      <c r="S45" s="230"/>
      <c r="T45" s="230"/>
      <c r="U45" s="230"/>
      <c r="V45" s="17"/>
    </row>
    <row r="46" spans="1:22" ht="14.25" customHeight="1" x14ac:dyDescent="0.2">
      <c r="A46" s="31">
        <v>25</v>
      </c>
      <c r="B46" s="33"/>
      <c r="C46" s="33"/>
      <c r="D46" s="342">
        <v>29</v>
      </c>
      <c r="E46" s="342"/>
      <c r="F46" s="229">
        <v>100</v>
      </c>
      <c r="G46" s="344"/>
      <c r="H46" s="227" t="s">
        <v>7</v>
      </c>
      <c r="I46" s="344"/>
      <c r="J46" s="227" t="s">
        <v>7</v>
      </c>
      <c r="K46" s="259"/>
      <c r="L46" s="259">
        <v>100</v>
      </c>
      <c r="M46" s="259"/>
      <c r="N46" s="259">
        <v>0</v>
      </c>
      <c r="O46" s="259"/>
      <c r="R46" s="64"/>
      <c r="S46" s="230"/>
      <c r="T46" s="230"/>
      <c r="U46" s="230"/>
      <c r="V46" s="17"/>
    </row>
    <row r="47" spans="1:22" ht="14.25" customHeight="1" x14ac:dyDescent="0.2">
      <c r="A47" s="31" t="s">
        <v>282</v>
      </c>
      <c r="B47" s="33"/>
      <c r="C47" s="33"/>
      <c r="D47" s="342">
        <v>33</v>
      </c>
      <c r="E47" s="342"/>
      <c r="F47" s="229">
        <v>100</v>
      </c>
      <c r="G47" s="344"/>
      <c r="H47" s="227" t="s">
        <v>7</v>
      </c>
      <c r="I47" s="344"/>
      <c r="J47" s="227" t="s">
        <v>7</v>
      </c>
      <c r="K47" s="259"/>
      <c r="L47" s="259">
        <v>97</v>
      </c>
      <c r="M47" s="259"/>
      <c r="N47" s="259">
        <v>3</v>
      </c>
      <c r="O47" s="259"/>
      <c r="R47" s="64"/>
      <c r="S47" s="17"/>
      <c r="T47" s="230"/>
      <c r="U47" s="230"/>
      <c r="V47" s="17"/>
    </row>
    <row r="48" spans="1:22" ht="12.75" customHeight="1" x14ac:dyDescent="0.2">
      <c r="A48" s="31" t="s">
        <v>50</v>
      </c>
      <c r="B48" s="33"/>
      <c r="C48" s="33"/>
      <c r="D48" s="342">
        <v>38</v>
      </c>
      <c r="E48" s="342"/>
      <c r="F48" s="229">
        <v>100</v>
      </c>
      <c r="G48" s="344"/>
      <c r="H48" s="227" t="s">
        <v>7</v>
      </c>
      <c r="I48" s="344"/>
      <c r="J48" s="227" t="s">
        <v>7</v>
      </c>
      <c r="K48" s="259"/>
      <c r="L48" s="259">
        <v>89</v>
      </c>
      <c r="M48" s="259"/>
      <c r="N48" s="259">
        <v>11</v>
      </c>
      <c r="O48" s="259"/>
      <c r="R48" s="64"/>
      <c r="S48" s="17"/>
      <c r="T48" s="230"/>
      <c r="U48" s="230"/>
      <c r="V48" s="17"/>
    </row>
    <row r="49" spans="1:22" ht="15" customHeight="1" x14ac:dyDescent="0.2">
      <c r="A49" s="31" t="s">
        <v>51</v>
      </c>
      <c r="B49" s="33"/>
      <c r="C49" s="33"/>
      <c r="D49" s="342">
        <v>28</v>
      </c>
      <c r="E49" s="342"/>
      <c r="F49" s="401">
        <v>100</v>
      </c>
      <c r="G49" s="402"/>
      <c r="H49" s="403" t="s">
        <v>7</v>
      </c>
      <c r="I49" s="402"/>
      <c r="J49" s="403" t="s">
        <v>7</v>
      </c>
      <c r="K49" s="259"/>
      <c r="L49" s="259">
        <v>79</v>
      </c>
      <c r="M49" s="259"/>
      <c r="N49" s="259">
        <v>21</v>
      </c>
      <c r="O49" s="259"/>
      <c r="R49" s="64"/>
      <c r="S49" s="17"/>
      <c r="T49" s="230"/>
      <c r="U49" s="230"/>
      <c r="V49" s="17"/>
    </row>
    <row r="50" spans="1:22" ht="9.75" customHeight="1" x14ac:dyDescent="0.2">
      <c r="A50" s="5"/>
      <c r="B50" s="5"/>
      <c r="C50" s="4"/>
      <c r="D50" s="334"/>
      <c r="E50" s="337"/>
      <c r="F50" s="182"/>
      <c r="G50" s="182"/>
      <c r="H50" s="182"/>
      <c r="I50" s="182"/>
      <c r="J50" s="182"/>
      <c r="K50" s="259"/>
      <c r="L50" s="400"/>
      <c r="M50" s="400"/>
      <c r="N50" s="400"/>
      <c r="O50" s="259"/>
      <c r="Q50" s="17"/>
      <c r="R50" s="17"/>
      <c r="S50" s="230"/>
      <c r="T50" s="17"/>
      <c r="U50" s="17"/>
      <c r="V50" s="17"/>
    </row>
    <row r="51" spans="1:22" ht="12" customHeight="1" x14ac:dyDescent="0.2">
      <c r="A51" s="1"/>
      <c r="B51" s="1"/>
      <c r="C51" s="1"/>
      <c r="D51" s="331"/>
      <c r="E51" s="337"/>
      <c r="F51" s="228"/>
      <c r="G51" s="345"/>
      <c r="H51" s="97"/>
      <c r="I51" s="97"/>
      <c r="J51" s="97"/>
      <c r="K51" s="259"/>
      <c r="L51" s="259"/>
      <c r="M51" s="259"/>
      <c r="N51" s="259"/>
      <c r="O51" s="259"/>
      <c r="S51" s="64"/>
    </row>
    <row r="52" spans="1:22" ht="18" customHeight="1" x14ac:dyDescent="0.2">
      <c r="A52" s="42" t="s">
        <v>2</v>
      </c>
      <c r="B52" s="42"/>
      <c r="C52" s="42"/>
      <c r="D52" s="338">
        <v>185122</v>
      </c>
      <c r="E52" s="338"/>
      <c r="F52" s="340">
        <v>35</v>
      </c>
      <c r="G52" s="340"/>
      <c r="H52" s="340">
        <v>62</v>
      </c>
      <c r="I52" s="340"/>
      <c r="J52" s="340">
        <v>3</v>
      </c>
      <c r="K52" s="259"/>
      <c r="L52" s="259">
        <v>48</v>
      </c>
      <c r="M52" s="259"/>
      <c r="N52" s="259">
        <v>52</v>
      </c>
      <c r="O52" s="259"/>
    </row>
    <row r="53" spans="1:22" ht="17.25" customHeight="1" x14ac:dyDescent="0.2">
      <c r="A53" s="42"/>
      <c r="B53" s="42"/>
      <c r="C53" s="42"/>
      <c r="D53" s="331"/>
      <c r="E53" s="331"/>
      <c r="F53" s="229"/>
      <c r="G53" s="229"/>
      <c r="H53" s="229"/>
      <c r="I53" s="229"/>
      <c r="J53" s="229"/>
      <c r="K53" s="259"/>
      <c r="L53" s="259"/>
      <c r="M53" s="259"/>
      <c r="N53" s="259"/>
      <c r="O53" s="259"/>
    </row>
    <row r="54" spans="1:22" x14ac:dyDescent="0.2">
      <c r="A54" s="12"/>
      <c r="B54" s="120" t="s">
        <v>275</v>
      </c>
      <c r="C54" s="12"/>
      <c r="D54" s="342">
        <v>127033</v>
      </c>
      <c r="E54" s="342"/>
      <c r="F54" s="259">
        <v>31</v>
      </c>
      <c r="G54" s="230"/>
      <c r="H54" s="259">
        <v>65</v>
      </c>
      <c r="I54" s="230"/>
      <c r="J54" s="259">
        <v>4</v>
      </c>
      <c r="K54" s="259"/>
      <c r="L54" s="259">
        <v>61</v>
      </c>
      <c r="M54" s="259"/>
      <c r="N54" s="259">
        <v>39</v>
      </c>
      <c r="O54" s="259"/>
      <c r="Q54" s="64"/>
      <c r="R54" s="64"/>
      <c r="S54" s="64"/>
      <c r="U54" s="64"/>
      <c r="V54" s="64"/>
    </row>
    <row r="55" spans="1:22" ht="6.75" customHeight="1" x14ac:dyDescent="0.2">
      <c r="A55" s="12"/>
      <c r="B55" s="12"/>
      <c r="C55" s="12"/>
      <c r="D55" s="342"/>
      <c r="E55" s="342"/>
      <c r="F55" s="259"/>
      <c r="G55" s="230"/>
      <c r="H55" s="259"/>
      <c r="I55" s="230"/>
      <c r="J55" s="259"/>
      <c r="K55" s="259"/>
      <c r="L55" s="259"/>
      <c r="M55" s="259"/>
      <c r="N55" s="259"/>
      <c r="O55" s="259"/>
      <c r="Q55" s="64"/>
      <c r="R55" s="64"/>
      <c r="S55" s="64"/>
      <c r="U55" s="64"/>
      <c r="V55" s="64"/>
    </row>
    <row r="56" spans="1:22" x14ac:dyDescent="0.2">
      <c r="A56" s="12"/>
      <c r="B56" s="120" t="s">
        <v>208</v>
      </c>
      <c r="C56" s="12"/>
      <c r="D56" s="342">
        <v>41415</v>
      </c>
      <c r="E56" s="342"/>
      <c r="F56" s="259">
        <v>47</v>
      </c>
      <c r="G56" s="230"/>
      <c r="H56" s="259">
        <v>51</v>
      </c>
      <c r="I56" s="230"/>
      <c r="J56" s="259">
        <v>2</v>
      </c>
      <c r="K56" s="259"/>
      <c r="L56" s="259">
        <v>18</v>
      </c>
      <c r="M56" s="259"/>
      <c r="N56" s="259">
        <v>82</v>
      </c>
      <c r="O56" s="259"/>
      <c r="R56" s="64"/>
      <c r="S56" s="64"/>
      <c r="U56" s="64"/>
      <c r="V56" s="64"/>
    </row>
    <row r="57" spans="1:22" ht="6.75" customHeight="1" x14ac:dyDescent="0.2">
      <c r="A57" s="12"/>
      <c r="B57" s="12"/>
      <c r="C57" s="12"/>
      <c r="D57" s="342"/>
      <c r="E57" s="342"/>
      <c r="F57" s="259"/>
      <c r="G57" s="230"/>
      <c r="H57" s="259"/>
      <c r="I57" s="230"/>
      <c r="J57" s="259"/>
      <c r="K57" s="259"/>
      <c r="L57" s="259"/>
      <c r="M57" s="259"/>
      <c r="N57" s="259"/>
      <c r="O57" s="259"/>
      <c r="R57" s="64"/>
      <c r="S57" s="64"/>
      <c r="U57" s="64"/>
      <c r="V57" s="64"/>
    </row>
    <row r="58" spans="1:22" x14ac:dyDescent="0.2">
      <c r="A58" s="12"/>
      <c r="B58" s="12" t="s">
        <v>41</v>
      </c>
      <c r="C58" s="12"/>
      <c r="D58" s="342">
        <v>13814</v>
      </c>
      <c r="E58" s="342"/>
      <c r="F58" s="259">
        <v>33</v>
      </c>
      <c r="G58" s="230"/>
      <c r="H58" s="259">
        <v>65</v>
      </c>
      <c r="I58" s="230"/>
      <c r="J58" s="259">
        <v>2</v>
      </c>
      <c r="K58" s="259"/>
      <c r="L58" s="259">
        <v>24</v>
      </c>
      <c r="M58" s="259"/>
      <c r="N58" s="259">
        <v>76</v>
      </c>
      <c r="O58" s="259"/>
      <c r="R58" s="64"/>
      <c r="S58" s="64"/>
      <c r="U58" s="64"/>
      <c r="V58" s="64"/>
    </row>
    <row r="59" spans="1:22" ht="6.75" customHeight="1" x14ac:dyDescent="0.2">
      <c r="A59" s="12"/>
      <c r="B59" s="12"/>
      <c r="C59" s="12"/>
      <c r="D59" s="342"/>
      <c r="E59" s="342"/>
      <c r="F59" s="259"/>
      <c r="G59" s="230"/>
      <c r="H59" s="259"/>
      <c r="I59" s="230"/>
      <c r="J59" s="259"/>
      <c r="K59" s="259"/>
      <c r="L59" s="259"/>
      <c r="M59" s="259"/>
      <c r="N59" s="259"/>
      <c r="O59" s="259"/>
      <c r="R59" s="64"/>
      <c r="S59" s="64"/>
      <c r="U59" s="64"/>
      <c r="V59" s="64"/>
    </row>
    <row r="60" spans="1:22" ht="14.25" x14ac:dyDescent="0.2">
      <c r="A60" s="12"/>
      <c r="B60" s="12" t="s">
        <v>336</v>
      </c>
      <c r="C60" s="12"/>
      <c r="D60" s="342">
        <v>2700</v>
      </c>
      <c r="E60" s="342"/>
      <c r="F60" s="259">
        <v>31</v>
      </c>
      <c r="G60" s="230"/>
      <c r="H60" s="259">
        <v>68</v>
      </c>
      <c r="I60" s="230"/>
      <c r="J60" s="259">
        <v>2</v>
      </c>
      <c r="K60" s="259"/>
      <c r="L60" s="259">
        <v>31</v>
      </c>
      <c r="M60" s="259"/>
      <c r="N60" s="259">
        <v>69</v>
      </c>
      <c r="O60" s="259"/>
      <c r="Q60" s="64"/>
      <c r="R60" s="64"/>
      <c r="S60" s="64"/>
      <c r="U60" s="64"/>
      <c r="V60" s="64"/>
    </row>
    <row r="61" spans="1:22" ht="6.75" customHeight="1" x14ac:dyDescent="0.2">
      <c r="A61" s="12"/>
      <c r="B61" s="12"/>
      <c r="C61" s="12"/>
      <c r="D61" s="342"/>
      <c r="E61" s="342"/>
      <c r="F61" s="259"/>
      <c r="G61" s="230"/>
      <c r="H61" s="259"/>
      <c r="I61" s="230"/>
      <c r="J61" s="259"/>
      <c r="K61" s="259"/>
      <c r="L61" s="259"/>
      <c r="M61" s="259"/>
      <c r="N61" s="259"/>
      <c r="O61" s="259"/>
    </row>
    <row r="62" spans="1:22" ht="14.25" x14ac:dyDescent="0.2">
      <c r="A62" s="12"/>
      <c r="B62" s="12" t="s">
        <v>335</v>
      </c>
      <c r="C62" s="12"/>
      <c r="D62" s="342">
        <v>160</v>
      </c>
      <c r="E62" s="342"/>
      <c r="F62" s="259">
        <v>100</v>
      </c>
      <c r="G62" s="230"/>
      <c r="H62" s="259">
        <v>0</v>
      </c>
      <c r="I62" s="230"/>
      <c r="J62" s="259">
        <v>0</v>
      </c>
      <c r="K62" s="259"/>
      <c r="L62" s="259">
        <v>93</v>
      </c>
      <c r="M62" s="259"/>
      <c r="N62" s="259">
        <v>8</v>
      </c>
      <c r="O62" s="259"/>
    </row>
    <row r="63" spans="1:22" ht="9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22" ht="7.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3.5" x14ac:dyDescent="0.2">
      <c r="A65" s="150" t="s">
        <v>440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00" t="s">
        <v>2282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 customHeight="1" x14ac:dyDescent="0.2">
      <c r="A67" s="100" t="s">
        <v>441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00" t="s">
        <v>2280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6.75" customHeight="1" x14ac:dyDescent="0.2">
      <c r="A69" s="4"/>
      <c r="B69" s="4"/>
      <c r="C69" s="4"/>
      <c r="D69" s="4"/>
      <c r="E69" s="4"/>
      <c r="F69" s="176"/>
      <c r="G69" s="4"/>
      <c r="H69" s="1"/>
      <c r="I69" s="1"/>
      <c r="J69" s="1"/>
      <c r="K69" s="1"/>
      <c r="L69" s="1"/>
      <c r="M69" s="1"/>
      <c r="N69" s="1"/>
    </row>
  </sheetData>
  <mergeCells count="1">
    <mergeCell ref="F10:H1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>
    <oddFooter>&amp;R23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2"/>
  <sheetViews>
    <sheetView showGridLines="0" workbookViewId="0"/>
  </sheetViews>
  <sheetFormatPr defaultRowHeight="12.75" x14ac:dyDescent="0.2"/>
  <cols>
    <col min="1" max="1" width="2" customWidth="1"/>
    <col min="2" max="2" width="28.28515625" customWidth="1"/>
    <col min="3" max="3" width="0.7109375" customWidth="1"/>
    <col min="4" max="4" width="19.42578125" customWidth="1"/>
    <col min="5" max="5" width="0.7109375" customWidth="1"/>
    <col min="6" max="6" width="9.7109375" style="64" customWidth="1"/>
    <col min="7" max="7" width="0.7109375" style="64" customWidth="1"/>
    <col min="8" max="8" width="8.28515625" style="64" customWidth="1"/>
    <col min="9" max="9" width="0.7109375" style="64" customWidth="1"/>
    <col min="10" max="10" width="8.28515625" style="64" customWidth="1"/>
    <col min="11" max="11" width="0.7109375" style="64" customWidth="1"/>
    <col min="12" max="12" width="8.28515625" style="64" customWidth="1"/>
  </cols>
  <sheetData>
    <row r="1" spans="1:12" ht="15.75" x14ac:dyDescent="0.25">
      <c r="A1" s="190" t="s">
        <v>2016</v>
      </c>
      <c r="B1" s="29"/>
      <c r="C1" s="1"/>
      <c r="D1" s="1"/>
      <c r="E1" s="1"/>
      <c r="F1" s="54"/>
      <c r="G1" s="54"/>
      <c r="H1" s="54"/>
      <c r="I1" s="54"/>
      <c r="J1" s="54"/>
      <c r="K1" s="54"/>
      <c r="L1" s="54"/>
    </row>
    <row r="2" spans="1:12" ht="15.75" x14ac:dyDescent="0.25">
      <c r="A2" s="190" t="s">
        <v>2015</v>
      </c>
      <c r="B2" s="29"/>
      <c r="C2" s="1"/>
      <c r="D2" s="1"/>
      <c r="E2" s="1"/>
      <c r="F2" s="54"/>
      <c r="G2" s="54"/>
      <c r="H2" s="54"/>
      <c r="I2" s="54"/>
      <c r="J2" s="54"/>
      <c r="K2" s="54"/>
      <c r="L2" s="54"/>
    </row>
    <row r="3" spans="1:12" ht="7.5" customHeight="1" x14ac:dyDescent="0.2">
      <c r="A3" s="1"/>
      <c r="B3" s="1"/>
      <c r="C3" s="1"/>
      <c r="D3" s="1"/>
      <c r="E3" s="1"/>
      <c r="F3" s="54"/>
      <c r="G3" s="54"/>
      <c r="H3" s="54"/>
      <c r="I3" s="54"/>
      <c r="J3" s="54"/>
      <c r="K3" s="54"/>
      <c r="L3" s="54"/>
    </row>
    <row r="4" spans="1:12" x14ac:dyDescent="0.2">
      <c r="A4" s="3" t="s">
        <v>8</v>
      </c>
      <c r="B4" s="3"/>
      <c r="C4" s="3"/>
      <c r="D4" s="4"/>
      <c r="E4" s="4"/>
      <c r="F4" s="55"/>
      <c r="G4" s="55"/>
      <c r="H4" s="55"/>
      <c r="I4" s="55"/>
      <c r="J4" s="55"/>
      <c r="K4" s="55"/>
      <c r="L4" s="56" t="s">
        <v>37</v>
      </c>
    </row>
    <row r="5" spans="1:12" ht="9" customHeight="1" x14ac:dyDescent="0.2">
      <c r="A5" s="5"/>
      <c r="B5" s="5"/>
      <c r="C5" s="5"/>
      <c r="D5" s="5"/>
      <c r="E5" s="5"/>
      <c r="F5" s="45"/>
      <c r="G5" s="45"/>
      <c r="H5" s="45"/>
      <c r="I5" s="45"/>
      <c r="J5" s="45"/>
      <c r="K5" s="45"/>
      <c r="L5" s="45"/>
    </row>
    <row r="6" spans="1:12" ht="6" customHeight="1" x14ac:dyDescent="0.2">
      <c r="A6" s="4"/>
      <c r="B6" s="4"/>
      <c r="C6" s="4"/>
      <c r="D6" s="4"/>
      <c r="E6" s="4"/>
      <c r="F6" s="55"/>
      <c r="G6" s="55"/>
      <c r="H6" s="55"/>
      <c r="I6" s="55"/>
      <c r="J6" s="55"/>
      <c r="K6" s="55"/>
      <c r="L6" s="55"/>
    </row>
    <row r="7" spans="1:12" ht="25.5" customHeight="1" x14ac:dyDescent="0.2">
      <c r="A7" s="55" t="s">
        <v>52</v>
      </c>
      <c r="B7" s="55"/>
      <c r="C7" s="1"/>
      <c r="D7" s="57" t="s">
        <v>48</v>
      </c>
      <c r="E7" s="1"/>
      <c r="F7" s="58" t="s">
        <v>239</v>
      </c>
      <c r="G7" s="59"/>
      <c r="H7" s="60" t="s">
        <v>11</v>
      </c>
      <c r="I7" s="60"/>
      <c r="J7" s="60" t="s">
        <v>12</v>
      </c>
      <c r="K7" s="60"/>
      <c r="L7" s="60" t="s">
        <v>53</v>
      </c>
    </row>
    <row r="8" spans="1:12" ht="6" customHeight="1" x14ac:dyDescent="0.2">
      <c r="A8" s="5"/>
      <c r="B8" s="5"/>
      <c r="C8" s="4"/>
      <c r="D8" s="5"/>
      <c r="E8" s="1"/>
      <c r="F8" s="45"/>
      <c r="G8" s="54"/>
      <c r="H8" s="61"/>
      <c r="I8" s="62"/>
      <c r="J8" s="61"/>
      <c r="K8" s="62"/>
      <c r="L8" s="61"/>
    </row>
    <row r="9" spans="1:12" ht="26.25" customHeight="1" x14ac:dyDescent="0.2">
      <c r="A9" s="1"/>
      <c r="B9" s="1"/>
      <c r="C9" s="1"/>
      <c r="D9" s="1"/>
      <c r="E9" s="1"/>
      <c r="F9" s="56"/>
      <c r="G9" s="56"/>
      <c r="H9" s="56"/>
      <c r="I9" s="56"/>
      <c r="J9" s="56"/>
      <c r="K9" s="56"/>
      <c r="L9" s="56"/>
    </row>
    <row r="10" spans="1:12" ht="10.5" customHeight="1" x14ac:dyDescent="0.2">
      <c r="A10" s="1"/>
      <c r="B10" s="1"/>
      <c r="C10" s="1"/>
      <c r="D10" s="1"/>
      <c r="E10" s="1"/>
      <c r="F10" s="54"/>
      <c r="G10" s="54"/>
      <c r="H10" s="54"/>
      <c r="I10" s="54"/>
      <c r="J10" s="54"/>
      <c r="K10" s="54"/>
      <c r="L10" s="54"/>
    </row>
    <row r="11" spans="1:12" x14ac:dyDescent="0.2">
      <c r="A11" s="42" t="s">
        <v>2</v>
      </c>
      <c r="B11" s="42"/>
      <c r="C11" s="42"/>
      <c r="D11" s="177" t="s">
        <v>47</v>
      </c>
      <c r="E11" s="63"/>
      <c r="F11" s="315">
        <v>185122</v>
      </c>
      <c r="G11" s="315"/>
      <c r="H11" s="315">
        <v>31380</v>
      </c>
      <c r="I11" s="315"/>
      <c r="J11" s="315">
        <v>126793</v>
      </c>
      <c r="K11" s="315"/>
      <c r="L11" s="315">
        <v>26949</v>
      </c>
    </row>
    <row r="12" spans="1:12" x14ac:dyDescent="0.2">
      <c r="A12" s="42"/>
      <c r="B12" s="42"/>
      <c r="C12" s="42"/>
      <c r="D12" s="283" t="s">
        <v>343</v>
      </c>
      <c r="E12" s="63"/>
      <c r="F12" s="259">
        <v>100</v>
      </c>
      <c r="G12" s="314"/>
      <c r="H12" s="346">
        <v>16.950983675630123</v>
      </c>
      <c r="I12" s="346"/>
      <c r="J12" s="346">
        <v>68.491589330279496</v>
      </c>
      <c r="K12" s="346"/>
      <c r="L12" s="346">
        <v>14.557426994090383</v>
      </c>
    </row>
    <row r="13" spans="1:12" x14ac:dyDescent="0.2">
      <c r="A13" s="1"/>
      <c r="B13" s="1"/>
      <c r="C13" s="1"/>
      <c r="D13" s="63"/>
      <c r="E13" s="63"/>
      <c r="F13" s="259"/>
      <c r="G13" s="259"/>
      <c r="H13" s="259"/>
      <c r="I13" s="259"/>
      <c r="J13" s="259"/>
      <c r="K13" s="259"/>
      <c r="L13" s="259"/>
    </row>
    <row r="14" spans="1:12" x14ac:dyDescent="0.2">
      <c r="A14" s="1"/>
      <c r="B14" s="1"/>
      <c r="C14" s="1"/>
      <c r="D14" s="198" t="s">
        <v>344</v>
      </c>
      <c r="E14" s="63"/>
      <c r="F14" s="346">
        <v>100</v>
      </c>
      <c r="G14" s="346"/>
      <c r="H14" s="346">
        <v>100</v>
      </c>
      <c r="I14" s="346"/>
      <c r="J14" s="346">
        <v>100</v>
      </c>
      <c r="K14" s="346"/>
      <c r="L14" s="346">
        <v>100</v>
      </c>
    </row>
    <row r="15" spans="1:12" x14ac:dyDescent="0.2">
      <c r="A15" s="1"/>
      <c r="B15" s="1"/>
      <c r="C15" s="1"/>
      <c r="D15" s="156" t="s">
        <v>253</v>
      </c>
      <c r="E15" s="1"/>
      <c r="F15" s="346">
        <v>77.442983545985882</v>
      </c>
      <c r="G15" s="346"/>
      <c r="H15" s="346">
        <v>72.268961121733582</v>
      </c>
      <c r="I15" s="346"/>
      <c r="J15" s="346">
        <v>78.352905917519109</v>
      </c>
      <c r="K15" s="346"/>
      <c r="L15" s="346">
        <v>79.186611748116803</v>
      </c>
    </row>
    <row r="16" spans="1:12" x14ac:dyDescent="0.2">
      <c r="A16" s="1"/>
      <c r="B16" s="1"/>
      <c r="C16" s="1"/>
      <c r="D16" s="1" t="s">
        <v>40</v>
      </c>
      <c r="E16" s="1"/>
      <c r="F16" s="346">
        <v>13.549983254286364</v>
      </c>
      <c r="G16" s="346"/>
      <c r="H16" s="346">
        <v>16.252390057361378</v>
      </c>
      <c r="I16" s="346"/>
      <c r="J16" s="346">
        <v>13.255463629695646</v>
      </c>
      <c r="K16" s="346"/>
      <c r="L16" s="346">
        <v>11.7889346543471</v>
      </c>
    </row>
    <row r="17" spans="1:12" x14ac:dyDescent="0.2">
      <c r="A17" s="1"/>
      <c r="B17" s="1"/>
      <c r="C17" s="1"/>
      <c r="D17" s="1" t="s">
        <v>41</v>
      </c>
      <c r="E17" s="1"/>
      <c r="F17" s="346">
        <v>7.4621060705912861</v>
      </c>
      <c r="G17" s="346"/>
      <c r="H17" s="346">
        <v>9.5889101338432123</v>
      </c>
      <c r="I17" s="346"/>
      <c r="J17" s="346">
        <v>6.9286159330562409</v>
      </c>
      <c r="K17" s="346"/>
      <c r="L17" s="346">
        <v>7.4956399124271762</v>
      </c>
    </row>
    <row r="18" spans="1:12" x14ac:dyDescent="0.2">
      <c r="A18" s="1"/>
      <c r="B18" s="1"/>
      <c r="C18" s="1"/>
      <c r="D18" s="1" t="s">
        <v>24</v>
      </c>
      <c r="E18" s="1"/>
      <c r="F18" s="346">
        <v>1.5449271291364615</v>
      </c>
      <c r="G18" s="346"/>
      <c r="H18" s="346">
        <v>1.8897386870618229</v>
      </c>
      <c r="I18" s="346"/>
      <c r="J18" s="346">
        <v>1.4630145197290072</v>
      </c>
      <c r="K18" s="346"/>
      <c r="L18" s="346">
        <v>1.5288136851089094</v>
      </c>
    </row>
    <row r="19" spans="1:12" x14ac:dyDescent="0.2">
      <c r="A19" s="1"/>
      <c r="B19" s="1"/>
      <c r="C19" s="1"/>
      <c r="D19" s="1"/>
      <c r="E19" s="1"/>
      <c r="F19" s="259"/>
      <c r="G19" s="259"/>
      <c r="H19" s="259"/>
      <c r="I19" s="259"/>
      <c r="J19" s="259"/>
      <c r="K19" s="259"/>
      <c r="L19" s="259"/>
    </row>
    <row r="20" spans="1:12" ht="4.5" customHeight="1" x14ac:dyDescent="0.2">
      <c r="A20" s="1"/>
      <c r="B20" s="1"/>
      <c r="C20" s="1"/>
      <c r="D20" s="1"/>
      <c r="E20" s="1"/>
      <c r="F20" s="259"/>
      <c r="G20" s="259"/>
      <c r="H20" s="259"/>
      <c r="I20" s="259"/>
      <c r="J20" s="259"/>
      <c r="K20" s="259"/>
      <c r="L20" s="259"/>
    </row>
    <row r="21" spans="1:12" x14ac:dyDescent="0.2">
      <c r="A21" s="29" t="s">
        <v>308</v>
      </c>
      <c r="B21" s="1"/>
      <c r="C21" s="42"/>
      <c r="D21" s="177" t="s">
        <v>47</v>
      </c>
      <c r="E21" s="63"/>
      <c r="F21" s="315">
        <v>64399</v>
      </c>
      <c r="G21" s="315"/>
      <c r="H21" s="315">
        <v>11936</v>
      </c>
      <c r="I21" s="315"/>
      <c r="J21" s="315">
        <v>43656</v>
      </c>
      <c r="K21" s="315"/>
      <c r="L21" s="315">
        <v>8807</v>
      </c>
    </row>
    <row r="22" spans="1:12" x14ac:dyDescent="0.2">
      <c r="A22" s="29"/>
      <c r="C22" s="42"/>
      <c r="D22" s="283" t="s">
        <v>343</v>
      </c>
      <c r="E22" s="63"/>
      <c r="F22" s="259">
        <v>100</v>
      </c>
      <c r="G22" s="230"/>
      <c r="H22" s="346">
        <v>18.53444929269088</v>
      </c>
      <c r="I22" s="346"/>
      <c r="J22" s="346">
        <v>67.789872513548346</v>
      </c>
      <c r="K22" s="346"/>
      <c r="L22" s="346">
        <v>13.675678193760774</v>
      </c>
    </row>
    <row r="23" spans="1:12" x14ac:dyDescent="0.2">
      <c r="A23" s="29"/>
      <c r="B23" s="1"/>
      <c r="C23" s="1"/>
      <c r="D23" s="63"/>
      <c r="E23" s="63"/>
      <c r="F23" s="259"/>
      <c r="G23" s="259"/>
      <c r="H23" s="259"/>
      <c r="I23" s="259"/>
      <c r="J23" s="259"/>
      <c r="K23" s="259"/>
      <c r="L23" s="259"/>
    </row>
    <row r="24" spans="1:12" x14ac:dyDescent="0.2">
      <c r="A24" s="1"/>
      <c r="B24" s="1"/>
      <c r="C24" s="1"/>
      <c r="D24" s="198" t="s">
        <v>344</v>
      </c>
      <c r="E24" s="63"/>
      <c r="F24" s="346">
        <v>100</v>
      </c>
      <c r="G24" s="346"/>
      <c r="H24" s="346">
        <v>100</v>
      </c>
      <c r="I24" s="346"/>
      <c r="J24" s="346">
        <v>100</v>
      </c>
      <c r="K24" s="346"/>
      <c r="L24" s="346">
        <v>100</v>
      </c>
    </row>
    <row r="25" spans="1:12" x14ac:dyDescent="0.2">
      <c r="A25" s="29"/>
      <c r="B25" s="1"/>
      <c r="C25" s="1"/>
      <c r="D25" s="156" t="s">
        <v>253</v>
      </c>
      <c r="E25" s="1"/>
      <c r="F25" s="346">
        <v>73.053929408841753</v>
      </c>
      <c r="G25" s="346"/>
      <c r="H25" s="346">
        <v>73.02278820375335</v>
      </c>
      <c r="I25" s="346"/>
      <c r="J25" s="346">
        <v>73.827194429173531</v>
      </c>
      <c r="K25" s="346"/>
      <c r="L25" s="346">
        <v>69.263086181446582</v>
      </c>
    </row>
    <row r="26" spans="1:12" x14ac:dyDescent="0.2">
      <c r="A26" s="29"/>
      <c r="B26" s="1"/>
      <c r="C26" s="1"/>
      <c r="D26" s="1" t="s">
        <v>40</v>
      </c>
      <c r="E26" s="1"/>
      <c r="F26" s="346">
        <v>18.307737697790337</v>
      </c>
      <c r="G26" s="346"/>
      <c r="H26" s="346">
        <v>19.906166219839143</v>
      </c>
      <c r="I26" s="346"/>
      <c r="J26" s="346">
        <v>18.187648891332234</v>
      </c>
      <c r="K26" s="346"/>
      <c r="L26" s="346">
        <v>16.736686726467585</v>
      </c>
    </row>
    <row r="27" spans="1:12" x14ac:dyDescent="0.2">
      <c r="A27" s="29"/>
      <c r="B27" s="1"/>
      <c r="C27" s="1"/>
      <c r="D27" s="1" t="s">
        <v>41</v>
      </c>
      <c r="E27" s="1"/>
      <c r="F27" s="346">
        <v>7.0793024736408947</v>
      </c>
      <c r="G27" s="346"/>
      <c r="H27" s="346">
        <v>6.7191689008042896</v>
      </c>
      <c r="I27" s="346"/>
      <c r="J27" s="346">
        <v>6.3633864760857612</v>
      </c>
      <c r="K27" s="346"/>
      <c r="L27" s="346">
        <v>11.116157601907574</v>
      </c>
    </row>
    <row r="28" spans="1:12" x14ac:dyDescent="0.2">
      <c r="A28" s="29"/>
      <c r="B28" s="1"/>
      <c r="C28" s="1"/>
      <c r="D28" s="1" t="s">
        <v>24</v>
      </c>
      <c r="E28" s="1"/>
      <c r="F28" s="346">
        <v>1.5590304197270144</v>
      </c>
      <c r="G28" s="346"/>
      <c r="H28" s="346">
        <v>0.35187667560321717</v>
      </c>
      <c r="I28" s="346"/>
      <c r="J28" s="346">
        <v>1.6217702034084662</v>
      </c>
      <c r="K28" s="346"/>
      <c r="L28" s="346">
        <v>2.8840694901782671</v>
      </c>
    </row>
    <row r="29" spans="1:12" x14ac:dyDescent="0.2">
      <c r="A29" s="29"/>
      <c r="B29" s="1"/>
      <c r="C29" s="1"/>
      <c r="D29" s="1"/>
      <c r="E29" s="1"/>
      <c r="F29" s="259"/>
      <c r="G29" s="259"/>
      <c r="H29" s="259"/>
      <c r="I29" s="259"/>
      <c r="J29" s="259"/>
      <c r="K29" s="259"/>
      <c r="L29" s="230"/>
    </row>
    <row r="30" spans="1:12" x14ac:dyDescent="0.2">
      <c r="A30" s="29"/>
      <c r="C30" s="1"/>
      <c r="D30" s="1"/>
      <c r="E30" s="1"/>
      <c r="F30" s="259"/>
      <c r="G30" s="259"/>
      <c r="H30" s="259"/>
      <c r="I30" s="259"/>
      <c r="J30" s="259"/>
      <c r="K30" s="259"/>
      <c r="L30" s="259"/>
    </row>
    <row r="31" spans="1:12" x14ac:dyDescent="0.2">
      <c r="A31" s="29" t="s">
        <v>307</v>
      </c>
      <c r="B31" s="42"/>
      <c r="C31" s="42"/>
      <c r="D31" s="177" t="s">
        <v>47</v>
      </c>
      <c r="E31" s="63"/>
      <c r="F31" s="315">
        <v>114999</v>
      </c>
      <c r="G31" s="315"/>
      <c r="H31" s="315">
        <v>19148</v>
      </c>
      <c r="I31" s="315"/>
      <c r="J31" s="315">
        <v>79339</v>
      </c>
      <c r="K31" s="315"/>
      <c r="L31" s="315">
        <v>16512</v>
      </c>
    </row>
    <row r="32" spans="1:12" x14ac:dyDescent="0.2">
      <c r="A32" s="29"/>
      <c r="B32" s="42"/>
      <c r="C32" s="42"/>
      <c r="D32" s="283" t="s">
        <v>343</v>
      </c>
      <c r="E32" s="63"/>
      <c r="F32" s="259">
        <v>100</v>
      </c>
      <c r="G32" s="230"/>
      <c r="H32" s="346">
        <v>16.650579570257133</v>
      </c>
      <c r="I32" s="346"/>
      <c r="J32" s="346">
        <v>68.991034704649607</v>
      </c>
      <c r="K32" s="346"/>
      <c r="L32" s="346">
        <v>14.358385725093262</v>
      </c>
    </row>
    <row r="33" spans="1:12" x14ac:dyDescent="0.2">
      <c r="A33" s="29"/>
      <c r="B33" s="42"/>
      <c r="C33" s="42"/>
      <c r="D33" s="177"/>
      <c r="E33" s="63"/>
      <c r="F33" s="259"/>
      <c r="G33" s="259"/>
      <c r="H33" s="259"/>
      <c r="I33" s="259"/>
      <c r="J33" s="259"/>
      <c r="K33" s="259"/>
      <c r="L33" s="259"/>
    </row>
    <row r="34" spans="1:12" x14ac:dyDescent="0.2">
      <c r="A34" s="1"/>
      <c r="B34" s="1"/>
      <c r="C34" s="1"/>
      <c r="D34" s="198" t="s">
        <v>344</v>
      </c>
      <c r="E34" s="63"/>
      <c r="F34" s="346">
        <v>100</v>
      </c>
      <c r="G34" s="346"/>
      <c r="H34" s="346">
        <v>100</v>
      </c>
      <c r="I34" s="346"/>
      <c r="J34" s="346">
        <v>100</v>
      </c>
      <c r="K34" s="346"/>
      <c r="L34" s="346">
        <v>100</v>
      </c>
    </row>
    <row r="35" spans="1:12" x14ac:dyDescent="0.2">
      <c r="A35" s="29"/>
      <c r="B35" s="1"/>
      <c r="C35" s="1"/>
      <c r="D35" s="156" t="s">
        <v>253</v>
      </c>
      <c r="E35" s="1"/>
      <c r="F35" s="346">
        <v>79.476343272550196</v>
      </c>
      <c r="G35" s="346"/>
      <c r="H35" s="346">
        <v>71.668059327344892</v>
      </c>
      <c r="I35" s="346"/>
      <c r="J35" s="346">
        <v>80.483746959250809</v>
      </c>
      <c r="K35" s="346"/>
      <c r="L35" s="346">
        <v>83.690649224806208</v>
      </c>
    </row>
    <row r="36" spans="1:12" x14ac:dyDescent="0.2">
      <c r="A36" s="29"/>
      <c r="B36" s="1"/>
      <c r="C36" s="1"/>
      <c r="D36" s="1" t="s">
        <v>40</v>
      </c>
      <c r="E36" s="1"/>
      <c r="F36" s="346">
        <v>11.184445082131148</v>
      </c>
      <c r="G36" s="346"/>
      <c r="H36" s="346">
        <v>14.048464591602256</v>
      </c>
      <c r="I36" s="346"/>
      <c r="J36" s="346">
        <v>10.824436909968615</v>
      </c>
      <c r="K36" s="346"/>
      <c r="L36" s="346">
        <v>9.5930232558139537</v>
      </c>
    </row>
    <row r="37" spans="1:12" x14ac:dyDescent="0.2">
      <c r="A37" s="29"/>
      <c r="B37" s="1"/>
      <c r="C37" s="1"/>
      <c r="D37" s="1" t="s">
        <v>41</v>
      </c>
      <c r="E37" s="1"/>
      <c r="F37" s="346">
        <v>7.7809372255410914</v>
      </c>
      <c r="G37" s="346"/>
      <c r="H37" s="346">
        <v>11.437225819928974</v>
      </c>
      <c r="I37" s="346"/>
      <c r="J37" s="346">
        <v>7.3066209556460242</v>
      </c>
      <c r="K37" s="346"/>
      <c r="L37" s="346">
        <v>5.8200096899224807</v>
      </c>
    </row>
    <row r="38" spans="1:12" x14ac:dyDescent="0.2">
      <c r="A38" s="29"/>
      <c r="B38" s="1"/>
      <c r="C38" s="1"/>
      <c r="D38" s="1" t="s">
        <v>24</v>
      </c>
      <c r="E38" s="1"/>
      <c r="F38" s="346">
        <v>1.5582744197775633</v>
      </c>
      <c r="G38" s="346"/>
      <c r="H38" s="346">
        <v>2.8462502611238771</v>
      </c>
      <c r="I38" s="346"/>
      <c r="J38" s="346">
        <v>1.3851951751345493</v>
      </c>
      <c r="K38" s="346"/>
      <c r="L38" s="346">
        <v>0.89631782945736438</v>
      </c>
    </row>
    <row r="39" spans="1:12" x14ac:dyDescent="0.2">
      <c r="A39" s="29"/>
      <c r="B39" s="1"/>
      <c r="C39" s="1"/>
      <c r="D39" s="1"/>
      <c r="E39" s="1"/>
      <c r="F39" s="259"/>
      <c r="G39" s="259"/>
      <c r="H39" s="259"/>
      <c r="I39" s="259"/>
      <c r="J39" s="259"/>
      <c r="K39" s="259"/>
      <c r="L39" s="259"/>
    </row>
    <row r="40" spans="1:12" x14ac:dyDescent="0.2">
      <c r="A40" s="29"/>
      <c r="C40" s="1"/>
      <c r="D40" s="1"/>
      <c r="E40" s="1"/>
      <c r="F40" s="259"/>
      <c r="G40" s="259"/>
      <c r="H40" s="259"/>
      <c r="I40" s="259"/>
      <c r="J40" s="259"/>
      <c r="K40" s="259"/>
      <c r="L40" s="259"/>
    </row>
    <row r="41" spans="1:12" ht="14.25" x14ac:dyDescent="0.2">
      <c r="A41" s="29" t="s">
        <v>303</v>
      </c>
      <c r="B41" s="20"/>
      <c r="C41" s="42"/>
      <c r="D41" s="177" t="s">
        <v>47</v>
      </c>
      <c r="E41" s="63"/>
      <c r="F41" s="315">
        <v>5724</v>
      </c>
      <c r="G41" s="315"/>
      <c r="H41" s="315">
        <v>296</v>
      </c>
      <c r="I41" s="315"/>
      <c r="J41" s="315">
        <v>3798</v>
      </c>
      <c r="K41" s="315"/>
      <c r="L41" s="315">
        <v>1630</v>
      </c>
    </row>
    <row r="42" spans="1:12" ht="14.25" x14ac:dyDescent="0.2">
      <c r="A42" s="29"/>
      <c r="B42" s="20"/>
      <c r="C42" s="42"/>
      <c r="D42" s="283" t="s">
        <v>343</v>
      </c>
      <c r="E42" s="63"/>
      <c r="F42" s="259">
        <v>100</v>
      </c>
      <c r="G42" s="314"/>
      <c r="H42" s="346">
        <v>5.1712089447938503</v>
      </c>
      <c r="I42" s="346"/>
      <c r="J42" s="346">
        <v>66.352201257861637</v>
      </c>
      <c r="K42" s="346"/>
      <c r="L42" s="346">
        <v>28.476589797344516</v>
      </c>
    </row>
    <row r="43" spans="1:12" x14ac:dyDescent="0.2">
      <c r="A43" s="1"/>
      <c r="B43" s="1"/>
      <c r="C43" s="1"/>
      <c r="D43" s="63"/>
      <c r="E43" s="63"/>
      <c r="F43" s="259"/>
      <c r="G43" s="259"/>
      <c r="H43" s="346"/>
      <c r="I43" s="346"/>
      <c r="J43" s="346"/>
      <c r="K43" s="346"/>
      <c r="L43" s="346"/>
    </row>
    <row r="44" spans="1:12" x14ac:dyDescent="0.2">
      <c r="A44" s="1"/>
      <c r="B44" s="1"/>
      <c r="C44" s="1"/>
      <c r="D44" s="198" t="s">
        <v>344</v>
      </c>
      <c r="E44" s="63"/>
      <c r="F44" s="346">
        <v>100</v>
      </c>
      <c r="G44" s="346"/>
      <c r="H44" s="346">
        <v>100</v>
      </c>
      <c r="I44" s="346"/>
      <c r="J44" s="346">
        <v>100</v>
      </c>
      <c r="K44" s="346"/>
      <c r="L44" s="346">
        <v>100</v>
      </c>
    </row>
    <row r="45" spans="1:12" x14ac:dyDescent="0.2">
      <c r="A45" s="1"/>
      <c r="B45" s="1"/>
      <c r="C45" s="1"/>
      <c r="D45" s="156" t="s">
        <v>253</v>
      </c>
      <c r="E45" s="1"/>
      <c r="F45" s="346">
        <v>85.971348707197762</v>
      </c>
      <c r="G45" s="346"/>
      <c r="H45" s="346">
        <v>80.743243243243242</v>
      </c>
      <c r="I45" s="346"/>
      <c r="J45" s="346">
        <v>85.860979462875193</v>
      </c>
      <c r="K45" s="346"/>
      <c r="L45" s="346">
        <v>87.177914110429441</v>
      </c>
    </row>
    <row r="46" spans="1:12" x14ac:dyDescent="0.2">
      <c r="A46" s="1"/>
      <c r="B46" s="1"/>
      <c r="C46" s="1"/>
      <c r="D46" s="1" t="s">
        <v>40</v>
      </c>
      <c r="E46" s="1"/>
      <c r="F46" s="346">
        <v>7.5471698113207548</v>
      </c>
      <c r="G46" s="346"/>
      <c r="H46" s="346">
        <v>11.486486486486488</v>
      </c>
      <c r="I46" s="346"/>
      <c r="J46" s="346">
        <v>7.3459715639810419</v>
      </c>
      <c r="K46" s="346"/>
      <c r="L46" s="346">
        <v>7.3006134969325149</v>
      </c>
    </row>
    <row r="47" spans="1:12" x14ac:dyDescent="0.2">
      <c r="A47" s="1"/>
      <c r="B47" s="1"/>
      <c r="C47" s="1"/>
      <c r="D47" s="1" t="s">
        <v>41</v>
      </c>
      <c r="E47" s="1"/>
      <c r="F47" s="346">
        <v>5.3633822501747028</v>
      </c>
      <c r="G47" s="346"/>
      <c r="H47" s="346">
        <v>5.7432432432432439</v>
      </c>
      <c r="I47" s="346"/>
      <c r="J47" s="346">
        <v>5.5292259083728279</v>
      </c>
      <c r="K47" s="346"/>
      <c r="L47" s="346">
        <v>4.9079754601226995</v>
      </c>
    </row>
    <row r="48" spans="1:12" x14ac:dyDescent="0.2">
      <c r="A48" s="1"/>
      <c r="B48" s="1"/>
      <c r="C48" s="1"/>
      <c r="D48" s="1" t="s">
        <v>24</v>
      </c>
      <c r="E48" s="1"/>
      <c r="F48" s="346">
        <v>1.1180992313067784</v>
      </c>
      <c r="G48" s="346"/>
      <c r="H48" s="346">
        <v>2.0270270270270272</v>
      </c>
      <c r="I48" s="346"/>
      <c r="J48" s="346">
        <v>1.2638230647709321</v>
      </c>
      <c r="K48" s="346"/>
      <c r="L48" s="346">
        <v>0.61349693251533743</v>
      </c>
    </row>
    <row r="49" spans="1:12" x14ac:dyDescent="0.2">
      <c r="A49" s="5"/>
      <c r="B49" s="5"/>
      <c r="C49" s="5"/>
      <c r="D49" s="5"/>
      <c r="E49" s="5"/>
      <c r="F49" s="45"/>
      <c r="G49" s="45"/>
      <c r="H49" s="45"/>
      <c r="I49" s="45"/>
      <c r="J49" s="45"/>
      <c r="K49" s="45"/>
      <c r="L49" s="45"/>
    </row>
    <row r="50" spans="1:12" x14ac:dyDescent="0.2">
      <c r="A50" s="1"/>
      <c r="B50" s="1"/>
      <c r="C50" s="1"/>
      <c r="D50" s="1"/>
      <c r="E50" s="1"/>
      <c r="F50" s="36"/>
      <c r="G50" s="36"/>
      <c r="H50" s="36"/>
      <c r="I50" s="36"/>
      <c r="J50" s="36"/>
      <c r="K50" s="36"/>
      <c r="L50" s="36"/>
    </row>
    <row r="51" spans="1:12" ht="14.25" x14ac:dyDescent="0.2">
      <c r="A51" s="149" t="s">
        <v>2274</v>
      </c>
      <c r="B51" s="149"/>
      <c r="C51" s="1"/>
      <c r="D51" s="1"/>
      <c r="E51" s="1"/>
      <c r="F51" s="36"/>
      <c r="G51" s="36"/>
      <c r="H51" s="36"/>
      <c r="I51" s="36"/>
      <c r="J51" s="36"/>
      <c r="K51" s="36"/>
      <c r="L51" s="36"/>
    </row>
    <row r="52" spans="1:12" x14ac:dyDescent="0.2">
      <c r="A52" s="29" t="s">
        <v>2280</v>
      </c>
      <c r="B52" s="29"/>
      <c r="C52" s="29"/>
      <c r="D52" s="36"/>
      <c r="E52" s="36"/>
      <c r="F52" s="36"/>
      <c r="G52" s="36"/>
      <c r="H52" s="36"/>
      <c r="I52" s="36"/>
      <c r="J52" s="36"/>
      <c r="K52" s="36"/>
      <c r="L52" s="36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80"/>
  <sheetViews>
    <sheetView showGridLines="0" workbookViewId="0"/>
  </sheetViews>
  <sheetFormatPr defaultRowHeight="12.75" x14ac:dyDescent="0.2"/>
  <cols>
    <col min="1" max="1" width="29.85546875" style="78" customWidth="1"/>
    <col min="2" max="2" width="1.28515625" style="78" customWidth="1"/>
    <col min="3" max="3" width="8" style="78" customWidth="1"/>
    <col min="4" max="4" width="0.85546875" style="78" customWidth="1"/>
    <col min="5" max="5" width="8" style="78" customWidth="1"/>
    <col min="6" max="6" width="0.85546875" style="78" customWidth="1"/>
    <col min="7" max="7" width="8" style="78" customWidth="1"/>
    <col min="8" max="8" width="0.85546875" style="78" customWidth="1"/>
    <col min="9" max="9" width="9" style="78" customWidth="1"/>
    <col min="10" max="10" width="0.85546875" style="78" customWidth="1"/>
    <col min="11" max="11" width="8.7109375" style="78" customWidth="1"/>
    <col min="12" max="12" width="0.85546875" style="78" customWidth="1"/>
    <col min="13" max="13" width="10.140625" style="78" customWidth="1"/>
    <col min="14" max="14" width="0.85546875" style="47" customWidth="1"/>
    <col min="15" max="15" width="9.140625" style="47"/>
    <col min="16" max="16" width="1.5703125" style="47" customWidth="1"/>
    <col min="17" max="16384" width="9.140625" style="47"/>
  </cols>
  <sheetData>
    <row r="1" spans="1:13" ht="15.75" x14ac:dyDescent="0.25">
      <c r="A1" s="191" t="s">
        <v>2013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6.5" customHeight="1" x14ac:dyDescent="0.25">
      <c r="A2" s="191" t="s">
        <v>463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3.75" customHeight="1" x14ac:dyDescent="0.25">
      <c r="A3" s="191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5" customHeight="1" x14ac:dyDescent="0.2">
      <c r="A4" s="67" t="s">
        <v>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8" t="s">
        <v>37</v>
      </c>
    </row>
    <row r="5" spans="1:13" ht="6" customHeight="1" x14ac:dyDescent="0.2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6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x14ac:dyDescent="0.2">
      <c r="A7" s="65" t="s">
        <v>54</v>
      </c>
      <c r="B7" s="65"/>
      <c r="D7" s="65"/>
      <c r="E7" s="65"/>
      <c r="F7" s="66"/>
      <c r="G7" s="65" t="s">
        <v>48</v>
      </c>
      <c r="H7" s="66"/>
      <c r="I7" s="66"/>
      <c r="J7" s="66"/>
      <c r="K7" s="66"/>
      <c r="L7" s="66"/>
      <c r="M7" s="66"/>
    </row>
    <row r="8" spans="1:13" ht="6" customHeight="1" x14ac:dyDescent="0.2">
      <c r="A8" s="66"/>
      <c r="B8" s="66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ht="6" customHeight="1" x14ac:dyDescent="0.2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s="71" customFormat="1" x14ac:dyDescent="0.2">
      <c r="A10" s="68"/>
      <c r="B10" s="68"/>
      <c r="C10" s="68" t="s">
        <v>2</v>
      </c>
      <c r="D10" s="68"/>
      <c r="E10" s="157" t="s">
        <v>250</v>
      </c>
      <c r="F10" s="70"/>
      <c r="G10" s="70" t="s">
        <v>22</v>
      </c>
      <c r="H10" s="70"/>
      <c r="I10" s="68" t="s">
        <v>55</v>
      </c>
      <c r="J10" s="70"/>
      <c r="K10" s="68" t="s">
        <v>56</v>
      </c>
      <c r="L10" s="68"/>
      <c r="M10" s="68" t="s">
        <v>24</v>
      </c>
    </row>
    <row r="11" spans="1:13" s="74" customFormat="1" ht="6" customHeight="1" x14ac:dyDescent="0.2">
      <c r="A11" s="72"/>
      <c r="B11" s="65"/>
      <c r="C11" s="72"/>
      <c r="D11" s="73"/>
      <c r="E11" s="72"/>
      <c r="F11" s="73"/>
      <c r="G11" s="72"/>
      <c r="H11" s="73"/>
      <c r="I11" s="72"/>
      <c r="J11" s="73"/>
      <c r="K11" s="72"/>
      <c r="L11" s="73"/>
      <c r="M11" s="72"/>
    </row>
    <row r="12" spans="1:13" s="74" customFormat="1" ht="6" customHeight="1" x14ac:dyDescent="0.2">
      <c r="A12" s="65"/>
      <c r="B12" s="65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</row>
    <row r="13" spans="1:13" s="77" customFormat="1" ht="12.75" customHeight="1" x14ac:dyDescent="0.2">
      <c r="A13" s="75" t="s">
        <v>437</v>
      </c>
      <c r="B13" s="75"/>
      <c r="C13" s="315">
        <v>185122</v>
      </c>
      <c r="D13" s="90"/>
      <c r="E13" s="315">
        <v>143364</v>
      </c>
      <c r="F13" s="90"/>
      <c r="G13" s="351">
        <v>25084</v>
      </c>
      <c r="H13" s="90"/>
      <c r="I13" s="315">
        <v>7036</v>
      </c>
      <c r="J13" s="90"/>
      <c r="K13" s="351">
        <v>6778</v>
      </c>
      <c r="L13" s="90"/>
      <c r="M13" s="315">
        <v>2860</v>
      </c>
    </row>
    <row r="14" spans="1:13" s="74" customFormat="1" ht="6" customHeight="1" x14ac:dyDescent="0.2">
      <c r="A14" s="65"/>
      <c r="B14" s="65"/>
      <c r="C14" s="17"/>
      <c r="D14" s="90"/>
      <c r="E14" s="17"/>
      <c r="F14" s="90"/>
      <c r="G14" s="17"/>
      <c r="H14" s="90"/>
      <c r="I14" s="17"/>
      <c r="J14" s="90"/>
      <c r="K14" s="17"/>
      <c r="L14" s="90"/>
      <c r="M14" s="17"/>
    </row>
    <row r="15" spans="1:13" s="77" customFormat="1" ht="14.25" customHeight="1" x14ac:dyDescent="0.2">
      <c r="A15" s="75" t="s">
        <v>26</v>
      </c>
      <c r="B15" s="75"/>
      <c r="C15" s="322">
        <v>52</v>
      </c>
      <c r="D15" s="352"/>
      <c r="E15" s="322">
        <v>43</v>
      </c>
      <c r="F15" s="352"/>
      <c r="G15" s="353">
        <v>85</v>
      </c>
      <c r="H15" s="352"/>
      <c r="I15" s="322">
        <v>75</v>
      </c>
      <c r="J15" s="352"/>
      <c r="K15" s="353">
        <v>76</v>
      </c>
      <c r="L15" s="352"/>
      <c r="M15" s="322">
        <v>65</v>
      </c>
    </row>
    <row r="16" spans="1:13" s="74" customFormat="1" ht="6" customHeight="1" x14ac:dyDescent="0.2">
      <c r="A16" s="73"/>
      <c r="B16" s="65"/>
      <c r="C16" s="17"/>
      <c r="D16" s="90"/>
      <c r="E16" s="17"/>
      <c r="F16" s="90"/>
      <c r="G16" s="17"/>
      <c r="H16" s="90"/>
      <c r="I16" s="17"/>
      <c r="J16" s="90"/>
      <c r="K16" s="17"/>
      <c r="L16" s="90"/>
      <c r="M16" s="17"/>
    </row>
    <row r="17" spans="1:13" s="74" customFormat="1" x14ac:dyDescent="0.2">
      <c r="A17" s="73" t="s">
        <v>42</v>
      </c>
      <c r="B17" s="65"/>
      <c r="C17" s="354">
        <v>47</v>
      </c>
      <c r="D17" s="354"/>
      <c r="E17" s="354">
        <v>43</v>
      </c>
      <c r="F17" s="354"/>
      <c r="G17" s="354">
        <v>82</v>
      </c>
      <c r="H17" s="354"/>
      <c r="I17" s="354">
        <v>56</v>
      </c>
      <c r="J17" s="354"/>
      <c r="K17" s="354">
        <v>4</v>
      </c>
      <c r="L17" s="354"/>
      <c r="M17" s="354">
        <v>0</v>
      </c>
    </row>
    <row r="18" spans="1:13" s="74" customFormat="1" x14ac:dyDescent="0.2">
      <c r="A18" s="65" t="s">
        <v>43</v>
      </c>
      <c r="B18" s="65"/>
      <c r="C18" s="354">
        <v>5</v>
      </c>
      <c r="D18" s="354"/>
      <c r="E18" s="354">
        <v>0</v>
      </c>
      <c r="F18" s="354"/>
      <c r="G18" s="354">
        <v>4</v>
      </c>
      <c r="H18" s="354"/>
      <c r="I18" s="354">
        <v>19</v>
      </c>
      <c r="J18" s="354"/>
      <c r="K18" s="354">
        <v>71</v>
      </c>
      <c r="L18" s="354"/>
      <c r="M18" s="354">
        <v>43</v>
      </c>
    </row>
    <row r="19" spans="1:13" s="74" customFormat="1" ht="14.25" x14ac:dyDescent="0.2">
      <c r="A19" s="166" t="s">
        <v>247</v>
      </c>
      <c r="B19" s="65"/>
      <c r="C19" s="259">
        <v>0</v>
      </c>
      <c r="D19" s="259"/>
      <c r="E19" s="259">
        <v>0</v>
      </c>
      <c r="F19" s="259"/>
      <c r="G19" s="259">
        <v>0</v>
      </c>
      <c r="H19" s="259"/>
      <c r="I19" s="259">
        <v>0</v>
      </c>
      <c r="J19" s="259"/>
      <c r="K19" s="259">
        <v>1</v>
      </c>
      <c r="L19" s="259"/>
      <c r="M19" s="259">
        <v>22</v>
      </c>
    </row>
    <row r="20" spans="1:13" s="74" customFormat="1" ht="6" customHeight="1" x14ac:dyDescent="0.2">
      <c r="A20" s="166"/>
      <c r="B20" s="65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</row>
    <row r="21" spans="1:13" s="77" customFormat="1" ht="19.5" customHeight="1" x14ac:dyDescent="0.2">
      <c r="A21" s="89" t="s">
        <v>27</v>
      </c>
      <c r="B21" s="75"/>
      <c r="C21" s="323">
        <v>48</v>
      </c>
      <c r="D21" s="323"/>
      <c r="E21" s="323">
        <v>57</v>
      </c>
      <c r="F21" s="323"/>
      <c r="G21" s="323">
        <v>15</v>
      </c>
      <c r="H21" s="323"/>
      <c r="I21" s="323">
        <v>25</v>
      </c>
      <c r="J21" s="323"/>
      <c r="K21" s="323">
        <v>24</v>
      </c>
      <c r="L21" s="323"/>
      <c r="M21" s="323">
        <v>35</v>
      </c>
    </row>
    <row r="22" spans="1:13" s="74" customFormat="1" ht="6" customHeight="1" x14ac:dyDescent="0.2">
      <c r="A22" s="166"/>
      <c r="B22" s="65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</row>
    <row r="23" spans="1:13" s="74" customFormat="1" x14ac:dyDescent="0.2">
      <c r="A23" s="166" t="s">
        <v>451</v>
      </c>
      <c r="B23" s="6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</row>
    <row r="24" spans="1:13" s="74" customFormat="1" x14ac:dyDescent="0.2">
      <c r="A24" s="166" t="s">
        <v>59</v>
      </c>
      <c r="B24" s="65"/>
      <c r="C24" s="354">
        <v>47</v>
      </c>
      <c r="D24" s="354"/>
      <c r="E24" s="354">
        <v>56</v>
      </c>
      <c r="F24" s="354"/>
      <c r="G24" s="354">
        <v>15</v>
      </c>
      <c r="H24" s="354"/>
      <c r="I24" s="354">
        <v>24</v>
      </c>
      <c r="J24" s="354"/>
      <c r="K24" s="354">
        <v>22</v>
      </c>
      <c r="L24" s="354"/>
      <c r="M24" s="354">
        <v>16</v>
      </c>
    </row>
    <row r="25" spans="1:13" s="74" customFormat="1" x14ac:dyDescent="0.2">
      <c r="A25" s="166" t="s">
        <v>219</v>
      </c>
      <c r="B25" s="65"/>
      <c r="C25" s="354">
        <v>1</v>
      </c>
      <c r="D25" s="354"/>
      <c r="E25" s="354">
        <v>1</v>
      </c>
      <c r="F25" s="354"/>
      <c r="G25" s="354">
        <v>0</v>
      </c>
      <c r="H25" s="354"/>
      <c r="I25" s="354">
        <v>1</v>
      </c>
      <c r="J25" s="354"/>
      <c r="K25" s="354">
        <v>1</v>
      </c>
      <c r="L25" s="354"/>
      <c r="M25" s="354">
        <v>1</v>
      </c>
    </row>
    <row r="26" spans="1:13" s="77" customFormat="1" ht="13.5" customHeight="1" x14ac:dyDescent="0.2">
      <c r="A26" s="166" t="s">
        <v>248</v>
      </c>
      <c r="B26" s="75"/>
      <c r="C26" s="354">
        <v>0</v>
      </c>
      <c r="D26" s="354"/>
      <c r="E26" s="354">
        <v>0</v>
      </c>
      <c r="F26" s="354"/>
      <c r="G26" s="354">
        <v>0</v>
      </c>
      <c r="H26" s="354"/>
      <c r="I26" s="354">
        <v>0</v>
      </c>
      <c r="J26" s="354"/>
      <c r="K26" s="354">
        <v>0</v>
      </c>
      <c r="L26" s="354"/>
      <c r="M26" s="354">
        <v>17</v>
      </c>
    </row>
    <row r="27" spans="1:13" ht="6" customHeight="1" x14ac:dyDescent="0.2">
      <c r="A27" s="69"/>
      <c r="B27" s="69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</row>
    <row r="28" spans="1:13" ht="6" customHeight="1" x14ac:dyDescent="0.2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4.25" x14ac:dyDescent="0.2">
      <c r="A29" s="168" t="s">
        <v>272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</row>
    <row r="30" spans="1:13" x14ac:dyDescent="0.2">
      <c r="A30" s="29" t="s">
        <v>236</v>
      </c>
      <c r="B30" s="66"/>
      <c r="C30" s="66"/>
      <c r="D30" s="66"/>
      <c r="E30" s="66"/>
      <c r="F30" s="66"/>
      <c r="G30" s="166"/>
      <c r="H30" s="166"/>
      <c r="I30" s="166"/>
      <c r="J30" s="166"/>
      <c r="K30" s="166"/>
      <c r="L30" s="166"/>
      <c r="M30" s="166"/>
    </row>
    <row r="31" spans="1:13" s="163" customFormat="1" x14ac:dyDescent="0.2">
      <c r="A31" s="167"/>
      <c r="B31" s="124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</row>
    <row r="32" spans="1:13" s="163" customFormat="1" x14ac:dyDescent="0.2">
      <c r="A32" s="167"/>
      <c r="B32" s="124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</row>
    <row r="33" spans="1:13" s="163" customFormat="1" x14ac:dyDescent="0.2">
      <c r="A33" s="167"/>
      <c r="B33" s="124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</row>
    <row r="34" spans="1:13" s="163" customFormat="1" x14ac:dyDescent="0.2">
      <c r="A34" s="167"/>
      <c r="B34" s="124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</row>
    <row r="35" spans="1:13" s="163" customFormat="1" x14ac:dyDescent="0.2">
      <c r="A35" s="167"/>
      <c r="B35" s="124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</row>
    <row r="36" spans="1:13" s="163" customFormat="1" x14ac:dyDescent="0.2">
      <c r="A36" s="167"/>
      <c r="B36" s="124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</row>
    <row r="37" spans="1:13" s="163" customFormat="1" x14ac:dyDescent="0.2">
      <c r="A37" s="167"/>
      <c r="B37" s="124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</row>
    <row r="38" spans="1:13" s="163" customFormat="1" x14ac:dyDescent="0.2">
      <c r="A38" s="167"/>
      <c r="B38" s="124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</row>
    <row r="39" spans="1:13" ht="15.75" x14ac:dyDescent="0.25">
      <c r="A39" s="190" t="s">
        <v>2014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66"/>
      <c r="M39" s="166"/>
    </row>
    <row r="40" spans="1:13" ht="15.75" x14ac:dyDescent="0.25">
      <c r="A40" s="190" t="s">
        <v>2015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66"/>
      <c r="M40" s="66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66"/>
      <c r="M41" s="66"/>
    </row>
    <row r="42" spans="1:13" x14ac:dyDescent="0.2">
      <c r="A42" s="1" t="s">
        <v>8</v>
      </c>
      <c r="B42" s="1"/>
      <c r="C42" s="1"/>
      <c r="D42" s="1"/>
      <c r="E42" s="1"/>
      <c r="F42" s="1"/>
      <c r="G42" s="1"/>
      <c r="H42" s="1"/>
      <c r="I42" s="1"/>
      <c r="J42" s="1"/>
      <c r="K42" s="2" t="s">
        <v>9</v>
      </c>
      <c r="L42" s="66"/>
      <c r="M42" s="66"/>
    </row>
    <row r="43" spans="1:13" ht="6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66"/>
      <c r="M43" s="66"/>
    </row>
    <row r="44" spans="1:13" ht="6.75" customHeight="1" x14ac:dyDescent="0.2">
      <c r="A44" s="1"/>
      <c r="B44" s="1"/>
      <c r="C44" s="4"/>
      <c r="D44" s="4"/>
      <c r="E44" s="4"/>
      <c r="F44" s="4"/>
      <c r="G44" s="4"/>
      <c r="H44" s="4"/>
      <c r="I44" s="4"/>
      <c r="J44" s="4"/>
      <c r="K44" s="4"/>
      <c r="L44" s="66"/>
      <c r="M44" s="66"/>
    </row>
    <row r="45" spans="1:13" x14ac:dyDescent="0.2">
      <c r="A45" s="1"/>
      <c r="B45" s="1"/>
      <c r="C45" s="66"/>
      <c r="D45" s="1"/>
      <c r="E45" s="1" t="s">
        <v>48</v>
      </c>
      <c r="F45" s="1"/>
      <c r="G45" s="1"/>
      <c r="H45" s="1"/>
      <c r="I45" s="1"/>
      <c r="J45" s="1"/>
      <c r="K45" s="1"/>
      <c r="L45" s="66"/>
      <c r="M45" s="66"/>
    </row>
    <row r="46" spans="1:13" ht="6.75" customHeight="1" x14ac:dyDescent="0.2">
      <c r="A46" s="1"/>
      <c r="B46" s="1"/>
      <c r="C46" s="5"/>
      <c r="D46" s="5"/>
      <c r="E46" s="5"/>
      <c r="F46" s="5"/>
      <c r="G46" s="5"/>
      <c r="H46" s="5"/>
      <c r="I46" s="5"/>
      <c r="J46" s="5"/>
      <c r="K46" s="5"/>
      <c r="L46" s="66"/>
      <c r="M46" s="66"/>
    </row>
    <row r="47" spans="1:13" ht="6.75" customHeight="1" x14ac:dyDescent="0.2">
      <c r="A47" s="4"/>
      <c r="B47" s="1"/>
      <c r="C47" s="4"/>
      <c r="D47" s="4"/>
      <c r="E47" s="4"/>
      <c r="F47" s="4"/>
      <c r="G47" s="4"/>
      <c r="H47" s="4"/>
      <c r="I47" s="4"/>
      <c r="J47" s="4"/>
      <c r="K47" s="4"/>
      <c r="L47" s="66"/>
      <c r="M47" s="66"/>
    </row>
    <row r="48" spans="1:13" x14ac:dyDescent="0.2">
      <c r="A48" s="1" t="s">
        <v>264</v>
      </c>
      <c r="B48" s="1"/>
      <c r="C48" s="159" t="s">
        <v>2</v>
      </c>
      <c r="D48" s="1"/>
      <c r="E48" s="284" t="s">
        <v>250</v>
      </c>
      <c r="F48" s="284"/>
      <c r="G48" s="284" t="s">
        <v>22</v>
      </c>
      <c r="H48" s="284"/>
      <c r="I48" s="284" t="s">
        <v>163</v>
      </c>
      <c r="J48" s="284"/>
      <c r="K48" s="515" t="s">
        <v>24</v>
      </c>
      <c r="L48" s="66"/>
      <c r="M48" s="66"/>
    </row>
    <row r="49" spans="1:14" ht="6.75" customHeight="1" x14ac:dyDescent="0.2">
      <c r="A49" s="160"/>
      <c r="B49" s="1"/>
      <c r="C49" s="160"/>
      <c r="D49" s="1"/>
      <c r="E49" s="160"/>
      <c r="F49" s="161"/>
      <c r="G49" s="160"/>
      <c r="H49" s="161"/>
      <c r="I49" s="160"/>
      <c r="J49" s="161"/>
      <c r="K49" s="160"/>
      <c r="L49" s="66"/>
      <c r="M49" s="66"/>
    </row>
    <row r="50" spans="1:14" ht="6.75" customHeight="1" x14ac:dyDescent="0.2">
      <c r="A50" s="1"/>
      <c r="B50" s="1"/>
      <c r="C50" s="162"/>
      <c r="D50" s="1"/>
      <c r="E50" s="162"/>
      <c r="F50" s="161"/>
      <c r="G50" s="162"/>
      <c r="H50" s="161"/>
      <c r="I50" s="162"/>
      <c r="J50" s="161"/>
      <c r="K50" s="162"/>
      <c r="L50" s="66"/>
      <c r="M50" s="66"/>
    </row>
    <row r="51" spans="1:14" ht="15" customHeight="1" x14ac:dyDescent="0.2">
      <c r="A51" s="1" t="s">
        <v>279</v>
      </c>
      <c r="B51" s="1"/>
      <c r="C51" s="315">
        <f>SUM(E51:K51)</f>
        <v>61</v>
      </c>
      <c r="D51" s="154"/>
      <c r="E51" s="154">
        <v>14</v>
      </c>
      <c r="F51" s="154"/>
      <c r="G51" s="331">
        <v>9</v>
      </c>
      <c r="H51" s="331"/>
      <c r="I51" s="331">
        <v>21</v>
      </c>
      <c r="J51" s="331"/>
      <c r="K51" s="331">
        <v>17</v>
      </c>
      <c r="L51" s="66"/>
      <c r="M51" s="66"/>
    </row>
    <row r="52" spans="1:14" ht="15" customHeight="1" x14ac:dyDescent="0.2">
      <c r="A52" s="1" t="s">
        <v>265</v>
      </c>
      <c r="B52" s="1"/>
      <c r="C52" s="315">
        <f>SUM(E52:K52)</f>
        <v>130</v>
      </c>
      <c r="D52" s="154"/>
      <c r="E52" s="154">
        <v>81</v>
      </c>
      <c r="F52" s="154"/>
      <c r="G52" s="331">
        <v>21</v>
      </c>
      <c r="H52" s="331"/>
      <c r="I52" s="331">
        <v>18</v>
      </c>
      <c r="J52" s="331"/>
      <c r="K52" s="331">
        <v>10</v>
      </c>
      <c r="L52" s="66"/>
      <c r="M52" s="66"/>
    </row>
    <row r="53" spans="1:14" ht="15" customHeight="1" x14ac:dyDescent="0.2">
      <c r="A53" s="1" t="s">
        <v>160</v>
      </c>
      <c r="B53" s="1"/>
      <c r="C53" s="315">
        <f>SUM(E53:K53)</f>
        <v>180117</v>
      </c>
      <c r="D53" s="154"/>
      <c r="E53" s="154">
        <v>141644</v>
      </c>
      <c r="F53" s="154"/>
      <c r="G53" s="331">
        <v>24257</v>
      </c>
      <c r="H53" s="331"/>
      <c r="I53" s="331">
        <v>12259</v>
      </c>
      <c r="J53" s="331"/>
      <c r="K53" s="331">
        <v>1957</v>
      </c>
      <c r="L53" s="66"/>
      <c r="M53" s="66"/>
    </row>
    <row r="54" spans="1:14" ht="15" customHeight="1" x14ac:dyDescent="0.2">
      <c r="A54" s="1" t="s">
        <v>276</v>
      </c>
      <c r="B54" s="1"/>
      <c r="C54" s="338">
        <f>SUM(E54:K54)</f>
        <v>2122</v>
      </c>
      <c r="D54" s="331"/>
      <c r="E54" s="331">
        <v>1605</v>
      </c>
      <c r="F54" s="154"/>
      <c r="G54" s="331">
        <v>431</v>
      </c>
      <c r="H54" s="331"/>
      <c r="I54" s="331">
        <v>85</v>
      </c>
      <c r="J54" s="331"/>
      <c r="K54" s="331">
        <v>1</v>
      </c>
      <c r="L54" s="66"/>
      <c r="M54" s="66"/>
    </row>
    <row r="55" spans="1:14" ht="15" customHeight="1" x14ac:dyDescent="0.2">
      <c r="A55" s="1" t="s">
        <v>280</v>
      </c>
      <c r="B55" s="1"/>
      <c r="C55" s="315">
        <f>SUM(E55:K55)</f>
        <v>2692</v>
      </c>
      <c r="D55" s="154"/>
      <c r="E55" s="154">
        <v>20</v>
      </c>
      <c r="F55" s="154"/>
      <c r="G55" s="154">
        <v>366</v>
      </c>
      <c r="H55" s="154"/>
      <c r="I55" s="154">
        <v>1431</v>
      </c>
      <c r="J55" s="154"/>
      <c r="K55" s="154">
        <v>875</v>
      </c>
      <c r="L55" s="66"/>
      <c r="M55" s="66"/>
    </row>
    <row r="56" spans="1:14" ht="6.75" customHeight="1" x14ac:dyDescent="0.2">
      <c r="A56" s="5"/>
      <c r="B56" s="1"/>
      <c r="C56" s="347"/>
      <c r="D56" s="154"/>
      <c r="E56" s="348"/>
      <c r="F56" s="154"/>
      <c r="G56" s="348"/>
      <c r="H56" s="154"/>
      <c r="I56" s="348"/>
      <c r="J56" s="154"/>
      <c r="K56" s="348"/>
      <c r="L56" s="66"/>
      <c r="M56" s="66"/>
    </row>
    <row r="57" spans="1:14" ht="6.75" customHeight="1" x14ac:dyDescent="0.2">
      <c r="A57" s="1"/>
      <c r="B57" s="1"/>
      <c r="C57" s="315"/>
      <c r="D57" s="154"/>
      <c r="E57" s="154"/>
      <c r="F57" s="154"/>
      <c r="G57" s="154"/>
      <c r="H57" s="154"/>
      <c r="I57" s="349"/>
      <c r="J57" s="154"/>
      <c r="K57" s="154"/>
      <c r="L57" s="66"/>
      <c r="M57" s="66"/>
    </row>
    <row r="58" spans="1:14" ht="14.25" customHeight="1" x14ac:dyDescent="0.2">
      <c r="A58" s="42" t="s">
        <v>2</v>
      </c>
      <c r="B58" s="42"/>
      <c r="C58" s="315">
        <f>SUM(C51:C57)</f>
        <v>185122</v>
      </c>
      <c r="D58" s="154"/>
      <c r="E58" s="154">
        <f>SUM(E51:E57)</f>
        <v>143364</v>
      </c>
      <c r="F58" s="154"/>
      <c r="G58" s="154">
        <f>SUM(G51:G57)</f>
        <v>25084</v>
      </c>
      <c r="H58" s="154"/>
      <c r="I58" s="154">
        <f>SUM(I51:I57)</f>
        <v>13814</v>
      </c>
      <c r="J58" s="154"/>
      <c r="K58" s="154">
        <f>SUM(K51:K57)</f>
        <v>2860</v>
      </c>
      <c r="L58" s="66"/>
      <c r="M58" s="66"/>
    </row>
    <row r="59" spans="1:14" ht="6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66"/>
      <c r="M59" s="66"/>
    </row>
    <row r="60" spans="1:14" x14ac:dyDescent="0.2">
      <c r="L60" s="66"/>
      <c r="M60" s="298"/>
      <c r="N60" s="299"/>
    </row>
    <row r="65" spans="20:24" ht="6.75" customHeight="1" x14ac:dyDescent="0.2"/>
    <row r="66" spans="20:24" ht="4.5" customHeight="1" x14ac:dyDescent="0.2"/>
    <row r="69" spans="20:24" ht="8.25" customHeight="1" x14ac:dyDescent="0.2"/>
    <row r="80" spans="20:24" x14ac:dyDescent="0.2">
      <c r="T80" s="79"/>
      <c r="U80" s="79"/>
      <c r="V80" s="79"/>
      <c r="W80" s="79"/>
      <c r="X80" s="79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index</vt:lpstr>
      <vt:lpstr>T1</vt:lpstr>
      <vt:lpstr>T2</vt:lpstr>
      <vt:lpstr>T3a</vt:lpstr>
      <vt:lpstr>T3b</vt:lpstr>
      <vt:lpstr>T4&amp;4b</vt:lpstr>
      <vt:lpstr>T5</vt:lpstr>
      <vt:lpstr>T6</vt:lpstr>
      <vt:lpstr>T7ab</vt:lpstr>
      <vt:lpstr>T8 &amp; 8b</vt:lpstr>
      <vt:lpstr>T9a</vt:lpstr>
      <vt:lpstr>T9bc</vt:lpstr>
      <vt:lpstr>T10a</vt:lpstr>
      <vt:lpstr>T10b</vt:lpstr>
      <vt:lpstr>T10c</vt:lpstr>
      <vt:lpstr>T10d</vt:lpstr>
      <vt:lpstr>T11a</vt:lpstr>
      <vt:lpstr>11b</vt:lpstr>
      <vt:lpstr>12a</vt:lpstr>
      <vt:lpstr>12b&amp;c</vt:lpstr>
      <vt:lpstr>12d</vt:lpstr>
      <vt:lpstr>T13 GB</vt:lpstr>
      <vt:lpstr>'11b'!Print_Area</vt:lpstr>
      <vt:lpstr>'11b'!Print_Titles</vt:lpstr>
      <vt:lpstr>T10a!Print_Titles</vt:lpstr>
      <vt:lpstr>T10b!Print_Titles</vt:lpstr>
      <vt:lpstr>T10c!Print_Titles</vt:lpstr>
      <vt:lpstr>T10d!Print_Titles</vt:lpstr>
      <vt:lpstr>T11a!Print_Titles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User</dc:creator>
  <cp:lastModifiedBy>James, Andrew</cp:lastModifiedBy>
  <cp:lastPrinted>2013-07-05T11:09:02Z</cp:lastPrinted>
  <dcterms:created xsi:type="dcterms:W3CDTF">2003-08-01T14:12:13Z</dcterms:created>
  <dcterms:modified xsi:type="dcterms:W3CDTF">2014-04-17T13:27:39Z</dcterms:modified>
</cp:coreProperties>
</file>