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5730" activeTab="0"/>
  </bookViews>
  <sheets>
    <sheet name="Highlights" sheetId="1" r:id="rId1"/>
    <sheet name="Main Table" sheetId="2" r:id="rId2"/>
    <sheet name="Sheet2" sheetId="3" state="hidden" r:id="rId3"/>
    <sheet name="Sheet3" sheetId="4" state="hidden" r:id="rId4"/>
    <sheet name="Financial Year" sheetId="5" r:id="rId5"/>
    <sheet name="Quarter" sheetId="6" r:id="rId6"/>
    <sheet name="Month" sheetId="7" r:id="rId7"/>
    <sheet name="FY-only sites" sheetId="8" r:id="rId8"/>
    <sheet name="Calculation" sheetId="9" state="hidden" r:id="rId9"/>
  </sheets>
  <definedNames>
    <definedName name="_xlnm.Print_Area" localSheetId="7">'FY-only sites'!#REF!,'FY-only sites'!$B:$B,'FY-only sites'!#REF!</definedName>
    <definedName name="_xlnm.Print_Area" localSheetId="0">'Highlights'!$B$1:$G$28</definedName>
    <definedName name="_xlnm.Print_Area" localSheetId="1">'Main Table'!$A$1:$Z$186</definedName>
    <definedName name="_xlnm.Print_Area" localSheetId="6">'Month'!#REF!,'Month'!$B:$B,'Month'!#REF!</definedName>
    <definedName name="_xlnm.Print_Area" localSheetId="5">'Quarter'!#REF!,'Quarter'!$A:$A,'Quarter'!#REF!</definedName>
  </definedNames>
  <calcPr fullCalcOnLoad="1"/>
</workbook>
</file>

<file path=xl/sharedStrings.xml><?xml version="1.0" encoding="utf-8"?>
<sst xmlns="http://schemas.openxmlformats.org/spreadsheetml/2006/main" count="971" uniqueCount="158">
  <si>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</si>
  <si>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</si>
  <si>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</si>
  <si>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</si>
  <si>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</si>
  <si>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</si>
  <si>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</si>
  <si>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</si>
  <si>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</si>
  <si>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</si>
  <si>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</si>
  <si>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</si>
  <si>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</si>
  <si>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</si>
  <si>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</si>
  <si>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</si>
  <si>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</si>
  <si>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</si>
  <si>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</si>
  <si>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</si>
  <si>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</si>
  <si>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</si>
  <si>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</si>
  <si>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</si>
  <si>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</si>
  <si>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</si>
  <si>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</si>
  <si>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</si>
  <si>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</si>
  <si>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</si>
  <si>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</si>
  <si>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</si>
  <si>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per cent change</t>
  </si>
  <si>
    <t>Offshore Wind</t>
  </si>
  <si>
    <t>Latest quarter</t>
  </si>
  <si>
    <t>Hydro</t>
  </si>
  <si>
    <t>Load Factors</t>
  </si>
  <si>
    <t>Animal Biomass</t>
  </si>
  <si>
    <t>Plant Biomass</t>
  </si>
  <si>
    <t>6 RENEWABLES</t>
  </si>
  <si>
    <t>Table 6.3. Renewables obligation: certificates and generation</t>
  </si>
  <si>
    <t>Certificates</t>
  </si>
  <si>
    <t>2010/11</t>
  </si>
  <si>
    <t>2011/12</t>
  </si>
  <si>
    <t>April</t>
  </si>
  <si>
    <t>May</t>
  </si>
  <si>
    <t>June</t>
  </si>
  <si>
    <t>July</t>
  </si>
  <si>
    <t>August</t>
  </si>
  <si>
    <t>September</t>
  </si>
  <si>
    <t>October</t>
  </si>
  <si>
    <t>November</t>
  </si>
  <si>
    <t>December</t>
  </si>
  <si>
    <t>January</t>
  </si>
  <si>
    <t>ROCs</t>
  </si>
  <si>
    <t>MWh</t>
  </si>
  <si>
    <t>Landfill Gas</t>
  </si>
  <si>
    <t>Micro Hydro</t>
  </si>
  <si>
    <t>Off-shore Wind</t>
  </si>
  <si>
    <t>On-shore Wind</t>
  </si>
  <si>
    <t xml:space="preserve">Photovoltaic </t>
  </si>
  <si>
    <t>Sewage Gas</t>
  </si>
  <si>
    <t>Tidal Flow</t>
  </si>
  <si>
    <t>Wave Power</t>
  </si>
  <si>
    <t>per MWh</t>
  </si>
  <si>
    <t>Dedicated biomass</t>
  </si>
  <si>
    <t>N/A</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</si>
  <si>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</si>
  <si>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</si>
  <si>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</si>
  <si>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</si>
  <si>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</si>
  <si>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</si>
  <si>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</si>
  <si>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</si>
  <si>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</si>
  <si>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</si>
  <si>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</si>
  <si>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</si>
  <si>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February</t>
  </si>
  <si>
    <t>March</t>
  </si>
  <si>
    <t>https://www.renewablesandchp.ofgem.gov.uk/Public/ReportManager.aspx?ReportVisibility=1&amp;ReportCategory=0</t>
  </si>
  <si>
    <t xml:space="preserve">Equivalent Generation </t>
  </si>
  <si>
    <r>
      <t xml:space="preserve">Table 6.3. Renewables obligation: certificates and generation </t>
    </r>
    <r>
      <rPr>
        <b/>
        <vertAlign val="superscript"/>
        <sz val="14"/>
        <rFont val="Arial"/>
        <family val="2"/>
      </rPr>
      <t>1</t>
    </r>
  </si>
  <si>
    <t>2. For the Biomass 50 KW or less category, there is an entry with a 'Generation Type' of N/A - this is for some older, annually reporting,</t>
  </si>
  <si>
    <t>100 per cent biomass schemes, where fuelling information (on which the 'Generation Type' is based) has historically not been required.</t>
  </si>
  <si>
    <r>
      <t>Table 6.3. Renewables obligation: certificates and generation</t>
    </r>
    <r>
      <rPr>
        <b/>
        <vertAlign val="superscript"/>
        <sz val="14"/>
        <rFont val="Arial"/>
        <family val="2"/>
      </rPr>
      <t xml:space="preserve"> 1 2</t>
    </r>
  </si>
  <si>
    <t>2. All data for the latest financial year remain provisional (and subject to revision) until October, when Ofgem have carried out their reconciliation exercise.</t>
  </si>
  <si>
    <t>1. Includes data for all sites, whether reporting on a monthly or annual (financial year) basis.</t>
  </si>
  <si>
    <t>A small number of smaller-scale sites, however, report on an annual basis only - the 'FY-only' worksheet covers only these.</t>
  </si>
  <si>
    <t>ROCs per MWh</t>
  </si>
  <si>
    <t>http://www.ofgem.gov.uk/Sustainability/Environment/RenewablObl/Pages/RenewablObl.aspx</t>
  </si>
  <si>
    <t>Notes:</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</si>
  <si>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</si>
  <si>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Latest financial year</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</si>
  <si>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</si>
  <si>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Total ROCs presented by suppliers (from Ofgem's Renewables Obligation annual report) *</t>
  </si>
  <si>
    <t>* Taken from Ofgem's annual report for the corresponding year, available at:</t>
  </si>
  <si>
    <t>Total ROCs equivalent generation (MWh) (see Main Table)</t>
  </si>
  <si>
    <t>Total ROCs equivalent generation presented by suppliers (MWh) (from Ofgem's Renewables Obligation annual report) *</t>
  </si>
  <si>
    <t>Total ROCs issued to generators (see Main Table)</t>
  </si>
  <si>
    <r>
      <t xml:space="preserve">1. Includes data for </t>
    </r>
    <r>
      <rPr>
        <b/>
        <sz val="10"/>
        <rFont val="Arial"/>
        <family val="2"/>
      </rPr>
      <t>all sites</t>
    </r>
    <r>
      <rPr>
        <sz val="10"/>
        <rFont val="Arial"/>
        <family val="2"/>
      </rPr>
      <t>, whether reporting on a monthly or annual (financial year) basis.</t>
    </r>
  </si>
  <si>
    <t>Unspecified</t>
  </si>
  <si>
    <t>ROCs financial year summary tables</t>
  </si>
  <si>
    <t>1. The majority of sites covered by the Renewables Obligation submit data on a monthly basis - only these are included in the 'Month' and 'Quarter' worksheets.</t>
  </si>
  <si>
    <t>The total number of ROCs issued to generators during a year will differ from the number presented by suppliers (to meet their obligation).  This is because suppliers are able to 'bank' ROCs for use in subsequent years.</t>
  </si>
  <si>
    <t>2. All data for the latest financial year remain provisional (and subject to revision) until the following October.</t>
  </si>
  <si>
    <t>Data are sourced from Ofgem's live internal ROCs database.  An external version of the database can be found at:</t>
  </si>
  <si>
    <r>
      <t>Table 6.3. Renewables obligation: certificates and generation</t>
    </r>
    <r>
      <rPr>
        <b/>
        <vertAlign val="superscript"/>
        <sz val="14"/>
        <rFont val="Arial"/>
        <family val="2"/>
      </rPr>
      <t xml:space="preserve"> 1 2 3</t>
    </r>
  </si>
  <si>
    <t xml:space="preserve">3. To note that this table, at the end of September 2012, is one month behind the quarterly renewables table, ET 6.1, with the latest complete quarter being 2012 Q1, rather than 2012 Q2. </t>
  </si>
  <si>
    <t>To note that this table is produced four months in arrears</t>
  </si>
  <si>
    <t>RENEWABLES</t>
  </si>
  <si>
    <t xml:space="preserve">July </t>
  </si>
  <si>
    <t>Hydro greater than 20MW DNC</t>
  </si>
  <si>
    <t>Hydro 20MW DNC or less</t>
  </si>
  <si>
    <t>Hydro 50kW DNC or less</t>
  </si>
  <si>
    <t>Biomass 50kW DNC or less</t>
  </si>
  <si>
    <t>AD</t>
  </si>
  <si>
    <t>Photovoltaic 50kW DNC or less</t>
  </si>
  <si>
    <t>Wind 50kW DNC or less</t>
  </si>
  <si>
    <t>Summary Technology Group</t>
  </si>
  <si>
    <t>1. Financial year columns include data for sites that report on an annual (financial year) basis, as well as sites reporting</t>
  </si>
  <si>
    <t xml:space="preserve">   on a monthly basis.  The totals will therefore differ from the sum of the corresponding quarters (which include data just</t>
  </si>
  <si>
    <t xml:space="preserve">   for sites reporting monthly).</t>
  </si>
  <si>
    <t>Anaerobic Digestion</t>
  </si>
  <si>
    <t>2012/13 p</t>
  </si>
  <si>
    <t>Onshore wind</t>
  </si>
  <si>
    <t>Offshore wind</t>
  </si>
  <si>
    <t>Solar PV</t>
  </si>
  <si>
    <t>Co-firing</t>
  </si>
  <si>
    <t>Dedicated Biomass</t>
  </si>
  <si>
    <t>Other Biomass</t>
  </si>
  <si>
    <t>Wave &amp; Tidal</t>
  </si>
  <si>
    <t xml:space="preserve">2011/12 </t>
  </si>
  <si>
    <t>2012/13</t>
  </si>
  <si>
    <t>2012/2013</t>
  </si>
  <si>
    <t>Dedicated biomass with CHP - BL</t>
  </si>
  <si>
    <t>Station conversion</t>
  </si>
  <si>
    <t xml:space="preserve">2012/13 </t>
  </si>
  <si>
    <t>Dedicated biomass - BL</t>
  </si>
  <si>
    <t>Station conversion - BL</t>
  </si>
  <si>
    <t>Low-range co-firing</t>
  </si>
  <si>
    <t>Mid-range co-firing</t>
  </si>
  <si>
    <t>Low range co-firing of relevant energy crop</t>
  </si>
  <si>
    <t>Unit conversion</t>
  </si>
  <si>
    <t>High-range co-firing</t>
  </si>
  <si>
    <t xml:space="preserve">June </t>
  </si>
  <si>
    <t>3rd quarter p</t>
  </si>
  <si>
    <r>
      <t>Ofgem administer the Renewables Obligation scheme on behalf of DECC.  Data on Renewables Obligation Certificates (ROCs) issued are published each month, on a monthly basis, on Ofgem's website (with approximately a three month lag).  Data for the latest ROCs (financial) year are considered provisional until October.  Furthermore, d</t>
    </r>
    <r>
      <rPr>
        <b/>
        <u val="single"/>
        <sz val="10"/>
        <rFont val="MS Sans Serif"/>
        <family val="2"/>
      </rPr>
      <t>ata for the latest month are very provisional</t>
    </r>
    <r>
      <rPr>
        <b/>
        <sz val="10"/>
        <rFont val="MS Sans Serif"/>
        <family val="2"/>
      </rPr>
      <t>, since not all ROCs claimed will have been issued to generators.</t>
    </r>
  </si>
  <si>
    <t>per cent change (latest year)</t>
  </si>
  <si>
    <t>Co-firing of regular bioliquid</t>
  </si>
  <si>
    <t>Latest Month</t>
  </si>
  <si>
    <t xml:space="preserve">October </t>
  </si>
  <si>
    <t>December p</t>
  </si>
  <si>
    <t>4th quarter p</t>
  </si>
  <si>
    <t>Provisonally, the number of ROCs issued to accredited generators increased by 7 per cent in December 2013 from December 2012, from 5,227,158 to 5,615,394.  Overall generation rose by 9 per cent in the same period, from 4,000 GWh to 4,350 GWh.</t>
  </si>
  <si>
    <r>
      <t>Provisionally, the number of ROCs issued to accredited generators increased by 23.6 per cent in the fourth</t>
    </r>
    <r>
      <rPr>
        <b/>
        <u val="single"/>
        <sz val="12"/>
        <rFont val="MS Sans Serif"/>
        <family val="2"/>
      </rPr>
      <t xml:space="preserve"> quarter of 2013</t>
    </r>
    <r>
      <rPr>
        <b/>
        <sz val="12"/>
        <rFont val="MS Sans Serif"/>
        <family val="2"/>
      </rPr>
      <t xml:space="preserve"> on the fourth quarter in 2012, from 13,236,185 to 16,366,872.  Overall generation rose by 23.5 per cent in the fourth quarter of 2013 compared to fourth quarter of 2012, from 7,582 GWh to 12,569 GWh.</t>
    </r>
  </si>
  <si>
    <t>Provisionally, the number of ROCs issued to accredited generators rose by 26.7 per cent in 2012/13 on 2011/12, from 34,972,637 to 44,316,617.  This equates to an increase of 12.0 per cent in generation, from 31,266 GWh to 35,020 GWh.</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</si>
</sst>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0.0\ ;&quot;-&quot;\ "/>
    <numFmt numFmtId="170" formatCode="0.0%"/>
    <numFmt numFmtId="171" formatCode="#,##0\ ;\-#,##0\ ;&quot;-&quot;\ "/>
    <numFmt numFmtId="172" formatCode="0\ \p;;;@&quot; p&quot;"/>
    <numFmt numFmtId="173" formatCode="#,##0\r;\-#,##0\r;&quot;-&quot;\ "/>
    <numFmt numFmtId="174" formatCode="#,##0.0\ ;\-#,##0.0\ ;&quot;-&quot;\ "/>
    <numFmt numFmtId="175" formatCode="#,##0.000\ ;\-#,##0.000\ ;&quot;-&quot;\ "/>
    <numFmt numFmtId="176" formatCode="dd\-mmm\-yyyy"/>
    <numFmt numFmtId="177" formatCode="#,##0.0\ ;\-#,##0.0\ ;&quot;- &quot;\ "/>
    <numFmt numFmtId="178" formatCode="0.00000000"/>
    <numFmt numFmtId="179" formatCode="0.0000000"/>
    <numFmt numFmtId="180" formatCode="0.000000"/>
    <numFmt numFmtId="181" formatCode="0.00000"/>
    <numFmt numFmtId="182" formatCode="0.0000"/>
    <numFmt numFmtId="183" formatCode="0.000"/>
    <numFmt numFmtId="184" formatCode="_-* #,##0.0_-;\-* #,##0.0_-;_-* &quot;-&quot;??_-;_-@_-"/>
    <numFmt numFmtId="185" formatCode="\+#,##0.00\ ;\-#,##0.00\ ;&quot;-&quot;\ "/>
    <numFmt numFmtId="186" formatCode="\+#,##0\ ;\-#,##0\ ;&quot;-&quot;\ "/>
    <numFmt numFmtId="187" formatCode="_-* #,##0.000_-;\-* #,##0.000_-;_-* &quot;-&quot;??_-;_-@_-"/>
    <numFmt numFmtId="188" formatCode="0.000000000000000%"/>
    <numFmt numFmtId="189" formatCode="_-* #,##0.0_-;\-* #,##0.0_-;_-* &quot;-&quot;?_-;_-@_-"/>
    <numFmt numFmtId="190" formatCode="[$-1010809]General"/>
    <numFmt numFmtId="191" formatCode="&quot;Yes&quot;;&quot;Yes&quot;;&quot;No&quot;"/>
    <numFmt numFmtId="192" formatCode="&quot;True&quot;;&quot;True&quot;;&quot;False&quot;"/>
    <numFmt numFmtId="193" formatCode="&quot;On&quot;;&quot;On&quot;;&quot;Off&quot;"/>
    <numFmt numFmtId="194" formatCode="[$€-2]\ #,##0.00_);[Red]\([$€-2]\ #,##0.00\)"/>
    <numFmt numFmtId="195" formatCode="[$-1010809]dd/mm/yyyy"/>
    <numFmt numFmtId="196" formatCode="#,##0_ ;\-#,##0\ "/>
    <numFmt numFmtId="197" formatCode="#,##0.0_ ;\-#,##0.0\ "/>
    <numFmt numFmtId="198" formatCode="#,##0.000_ ;\-#,##0.000\ "/>
    <numFmt numFmtId="199" formatCode="mmm\-yyyy"/>
    <numFmt numFmtId="200" formatCode="[$-809]dd\ mmmm\ yyyy"/>
    <numFmt numFmtId="201" formatCode="[$-809]dd\ mmmm\ yyyy;@"/>
    <numFmt numFmtId="202" formatCode="_-* #,##0.0000_-;\-* #,##0.0000_-;_-* &quot;-&quot;??_-;_-@_-"/>
  </numFmts>
  <fonts count="68">
    <font>
      <sz val="10"/>
      <name val="Arial"/>
      <family val="0"/>
    </font>
    <font>
      <sz val="10"/>
      <color indexed="8"/>
      <name val="Arial"/>
      <family val="2"/>
    </font>
    <font>
      <b/>
      <sz val="8"/>
      <name val="Arial"/>
      <family val="2"/>
    </font>
    <font>
      <b/>
      <sz val="22"/>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b/>
      <sz val="28"/>
      <name val="Antique Olive"/>
      <family val="2"/>
    </font>
    <font>
      <sz val="12"/>
      <name val="MS Sans Serif"/>
      <family val="2"/>
    </font>
    <font>
      <b/>
      <sz val="12"/>
      <name val="MS Sans Serif"/>
      <family val="2"/>
    </font>
    <font>
      <sz val="8.5"/>
      <name val="MS Sans Serif"/>
      <family val="2"/>
    </font>
    <font>
      <b/>
      <u val="single"/>
      <sz val="12"/>
      <name val="MS Sans Serif"/>
      <family val="2"/>
    </font>
    <font>
      <sz val="12"/>
      <name val="Arial"/>
      <family val="2"/>
    </font>
    <font>
      <b/>
      <vertAlign val="superscript"/>
      <sz val="14"/>
      <name val="Arial"/>
      <family val="2"/>
    </font>
    <font>
      <b/>
      <u val="single"/>
      <sz val="10"/>
      <name val="Arial"/>
      <family val="2"/>
    </font>
    <font>
      <b/>
      <sz val="10"/>
      <name val="MS Sans Serif"/>
      <family val="2"/>
    </font>
    <font>
      <b/>
      <u val="single"/>
      <sz val="10"/>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40"/>
      <name val="Arial"/>
      <family val="2"/>
    </font>
    <font>
      <i/>
      <sz val="8.5"/>
      <color indexed="9"/>
      <name val="MS Sans Serif"/>
      <family val="2"/>
    </font>
    <font>
      <b/>
      <sz val="12"/>
      <color indexed="10"/>
      <name val="MS Sans Serif"/>
      <family val="2"/>
    </font>
    <font>
      <sz val="8"/>
      <color indexed="40"/>
      <name val="Arial"/>
      <family val="2"/>
    </font>
    <font>
      <b/>
      <sz val="11"/>
      <color indexed="8"/>
      <name val="Calibri"/>
      <family val="0"/>
    </font>
    <font>
      <sz val="11"/>
      <color indexed="8"/>
      <name val="Calibri"/>
      <family val="0"/>
    </font>
    <font>
      <i/>
      <sz val="11"/>
      <color indexed="8"/>
      <name val="Calibri"/>
      <family val="0"/>
    </font>
    <font>
      <i/>
      <u val="single"/>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B0F0"/>
      <name val="Arial"/>
      <family val="2"/>
    </font>
    <font>
      <i/>
      <sz val="8.5"/>
      <color theme="0"/>
      <name val="MS Sans Serif"/>
      <family val="2"/>
    </font>
    <font>
      <b/>
      <sz val="12"/>
      <color rgb="FFFF0000"/>
      <name val="MS Sans Serif"/>
      <family val="2"/>
    </font>
    <font>
      <sz val="8"/>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border>
    <border>
      <left/>
      <right/>
      <top/>
      <bottom style="double"/>
    </border>
    <border>
      <left/>
      <right/>
      <top style="double"/>
      <bottom/>
    </border>
    <border>
      <left/>
      <right/>
      <top style="double"/>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color indexed="63"/>
      </left>
      <right>
        <color indexed="63"/>
      </right>
      <top style="thin"/>
      <bottom style="double"/>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5">
    <xf numFmtId="0" fontId="0" fillId="0" borderId="0" xfId="0" applyAlignment="1">
      <alignment/>
    </xf>
    <xf numFmtId="0" fontId="64" fillId="33" borderId="0" xfId="0" applyFont="1" applyFill="1" applyAlignment="1">
      <alignment/>
    </xf>
    <xf numFmtId="0" fontId="3" fillId="33" borderId="0" xfId="0" applyFont="1" applyFill="1" applyBorder="1" applyAlignment="1">
      <alignment vertical="center"/>
    </xf>
    <xf numFmtId="0" fontId="4" fillId="33" borderId="0" xfId="0" applyFont="1" applyFill="1" applyBorder="1" applyAlignment="1">
      <alignment/>
    </xf>
    <xf numFmtId="0" fontId="62"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0" fontId="62" fillId="0" borderId="0" xfId="0" applyFont="1" applyAlignment="1">
      <alignment horizontal="righ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44" applyNumberFormat="1" applyFont="1" applyFill="1" applyBorder="1" applyAlignment="1">
      <alignment/>
    </xf>
    <xf numFmtId="165" fontId="5"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2" fillId="0" borderId="0" xfId="0" applyFont="1" applyAlignment="1">
      <alignment/>
    </xf>
    <xf numFmtId="0" fontId="0" fillId="0" borderId="0" xfId="0" applyFont="1" applyAlignment="1">
      <alignment/>
    </xf>
    <xf numFmtId="0" fontId="5" fillId="0" borderId="11" xfId="0" applyFont="1" applyBorder="1" applyAlignment="1">
      <alignment/>
    </xf>
    <xf numFmtId="0" fontId="0" fillId="0" borderId="12" xfId="0" applyFont="1" applyBorder="1" applyAlignment="1">
      <alignment/>
    </xf>
    <xf numFmtId="165" fontId="5" fillId="0" borderId="0" xfId="0" applyNumberFormat="1" applyFont="1" applyFill="1" applyBorder="1" applyAlignment="1">
      <alignment horizontal="right"/>
    </xf>
    <xf numFmtId="0" fontId="0" fillId="0" borderId="13" xfId="0" applyFill="1" applyBorder="1" applyAlignment="1">
      <alignment/>
    </xf>
    <xf numFmtId="164" fontId="5" fillId="0" borderId="14" xfId="0" applyNumberFormat="1" applyFont="1" applyFill="1" applyBorder="1" applyAlignment="1">
      <alignment horizontal="center"/>
    </xf>
    <xf numFmtId="0" fontId="0" fillId="0" borderId="15" xfId="0" applyFill="1" applyBorder="1" applyAlignment="1">
      <alignment/>
    </xf>
    <xf numFmtId="0" fontId="0" fillId="0" borderId="0" xfId="59">
      <alignment/>
      <protection/>
    </xf>
    <xf numFmtId="0" fontId="0" fillId="34" borderId="16" xfId="59" applyFill="1" applyBorder="1">
      <alignment/>
      <protection/>
    </xf>
    <xf numFmtId="0" fontId="0" fillId="34" borderId="17" xfId="59" applyFill="1" applyBorder="1">
      <alignment/>
      <protection/>
    </xf>
    <xf numFmtId="0" fontId="0" fillId="34" borderId="18" xfId="59" applyFill="1" applyBorder="1">
      <alignment/>
      <protection/>
    </xf>
    <xf numFmtId="0" fontId="0" fillId="34" borderId="19" xfId="59" applyFill="1" applyBorder="1">
      <alignment/>
      <protection/>
    </xf>
    <xf numFmtId="0" fontId="62" fillId="0" borderId="0" xfId="59" applyFont="1">
      <alignment/>
      <protection/>
    </xf>
    <xf numFmtId="0" fontId="9" fillId="0" borderId="0" xfId="59" applyFont="1" applyFill="1" applyAlignment="1">
      <alignment vertical="center"/>
      <protection/>
    </xf>
    <xf numFmtId="0" fontId="10" fillId="33" borderId="0" xfId="59" applyFont="1" applyFill="1">
      <alignment/>
      <protection/>
    </xf>
    <xf numFmtId="0" fontId="0" fillId="0" borderId="0" xfId="59" applyFill="1">
      <alignment/>
      <protection/>
    </xf>
    <xf numFmtId="0" fontId="0" fillId="33" borderId="0" xfId="59" applyFill="1">
      <alignment/>
      <protection/>
    </xf>
    <xf numFmtId="0" fontId="11" fillId="33" borderId="0" xfId="59" applyFont="1" applyFill="1" applyBorder="1" applyAlignment="1">
      <alignment vertical="center"/>
      <protection/>
    </xf>
    <xf numFmtId="0" fontId="11" fillId="33" borderId="0" xfId="59" applyFont="1" applyFill="1" applyAlignment="1" quotePrefix="1">
      <alignment wrapText="1"/>
      <protection/>
    </xf>
    <xf numFmtId="0" fontId="11" fillId="33" borderId="0" xfId="59" applyFont="1" applyFill="1" applyAlignment="1">
      <alignment wrapText="1"/>
      <protection/>
    </xf>
    <xf numFmtId="0" fontId="0" fillId="33" borderId="0" xfId="0" applyFont="1" applyFill="1" applyBorder="1" applyAlignment="1">
      <alignment/>
    </xf>
    <xf numFmtId="0" fontId="0" fillId="33"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Border="1" applyAlignment="1">
      <alignment/>
    </xf>
    <xf numFmtId="0" fontId="62" fillId="0" borderId="0" xfId="0" applyFont="1" applyBorder="1" applyAlignment="1">
      <alignment/>
    </xf>
    <xf numFmtId="0" fontId="8" fillId="33" borderId="0" xfId="0" applyFont="1" applyFill="1" applyBorder="1" applyAlignment="1">
      <alignment/>
    </xf>
    <xf numFmtId="171" fontId="0" fillId="0" borderId="0" xfId="0" applyNumberFormat="1" applyFill="1" applyBorder="1" applyAlignment="1">
      <alignment/>
    </xf>
    <xf numFmtId="164" fontId="5" fillId="0" borderId="13" xfId="0" applyNumberFormat="1" applyFont="1" applyFill="1" applyBorder="1" applyAlignment="1">
      <alignment horizontal="center"/>
    </xf>
    <xf numFmtId="0" fontId="62" fillId="0" borderId="20" xfId="0" applyFont="1" applyBorder="1" applyAlignment="1">
      <alignment/>
    </xf>
    <xf numFmtId="169" fontId="65" fillId="33" borderId="20" xfId="0" applyNumberFormat="1" applyFont="1" applyFill="1" applyBorder="1" applyAlignment="1" applyProtection="1">
      <alignment horizontal="right"/>
      <protection hidden="1"/>
    </xf>
    <xf numFmtId="0" fontId="0" fillId="0" borderId="20" xfId="0" applyFill="1" applyBorder="1" applyAlignment="1">
      <alignment/>
    </xf>
    <xf numFmtId="0" fontId="62" fillId="0" borderId="20" xfId="0" applyFont="1" applyBorder="1" applyAlignment="1">
      <alignment horizontal="right"/>
    </xf>
    <xf numFmtId="173" fontId="12" fillId="0" borderId="0" xfId="0" applyNumberFormat="1" applyFont="1" applyFill="1" applyBorder="1" applyAlignment="1">
      <alignment/>
    </xf>
    <xf numFmtId="9" fontId="0" fillId="0" borderId="0" xfId="63" applyFont="1" applyFill="1" applyBorder="1" applyAlignment="1">
      <alignment/>
    </xf>
    <xf numFmtId="170" fontId="0" fillId="0" borderId="0" xfId="63" applyNumberFormat="1" applyFont="1" applyFill="1" applyBorder="1" applyAlignment="1">
      <alignment/>
    </xf>
    <xf numFmtId="9" fontId="0" fillId="0" borderId="0" xfId="63" applyNumberFormat="1" applyFont="1" applyFill="1" applyBorder="1" applyAlignment="1">
      <alignment/>
    </xf>
    <xf numFmtId="0" fontId="13" fillId="0" borderId="0" xfId="59" applyFont="1" applyFill="1" applyAlignment="1">
      <alignment wrapText="1"/>
      <protection/>
    </xf>
    <xf numFmtId="0" fontId="62" fillId="0" borderId="0" xfId="0" applyFont="1" applyBorder="1" applyAlignment="1">
      <alignment/>
    </xf>
    <xf numFmtId="167" fontId="0" fillId="0" borderId="0" xfId="42" applyNumberFormat="1" applyFont="1" applyBorder="1" applyAlignment="1">
      <alignment/>
    </xf>
    <xf numFmtId="0" fontId="11" fillId="0" borderId="0" xfId="0" applyFont="1" applyFill="1" applyAlignment="1">
      <alignment wrapText="1"/>
    </xf>
    <xf numFmtId="171" fontId="12" fillId="0" borderId="0" xfId="0" applyNumberFormat="1" applyFont="1" applyFill="1" applyBorder="1" applyAlignment="1">
      <alignment/>
    </xf>
    <xf numFmtId="0" fontId="0" fillId="0" borderId="0" xfId="60" applyFont="1" applyAlignment="1">
      <alignment/>
      <protection/>
    </xf>
    <xf numFmtId="0" fontId="5" fillId="0" borderId="0" xfId="0" applyFont="1" applyFill="1" applyBorder="1" applyAlignment="1">
      <alignment/>
    </xf>
    <xf numFmtId="171" fontId="0" fillId="0" borderId="0" xfId="0" applyNumberFormat="1" applyFont="1" applyFill="1" applyBorder="1" applyAlignment="1">
      <alignment/>
    </xf>
    <xf numFmtId="9" fontId="0" fillId="0" borderId="0" xfId="63" applyFont="1" applyAlignment="1">
      <alignment/>
    </xf>
    <xf numFmtId="0" fontId="0" fillId="0" borderId="0" xfId="60" applyFill="1" applyBorder="1">
      <alignment/>
      <protection/>
    </xf>
    <xf numFmtId="0" fontId="0" fillId="33" borderId="0" xfId="0" applyFont="1" applyFill="1" applyAlignment="1">
      <alignment horizontal="left"/>
    </xf>
    <xf numFmtId="167" fontId="0" fillId="0" borderId="0" xfId="42" applyNumberFormat="1" applyFont="1" applyFill="1" applyBorder="1" applyAlignment="1">
      <alignment/>
    </xf>
    <xf numFmtId="167" fontId="5" fillId="0" borderId="0" xfId="42" applyNumberFormat="1" applyFont="1" applyFill="1" applyBorder="1" applyAlignment="1">
      <alignment horizontal="right"/>
    </xf>
    <xf numFmtId="167" fontId="0" fillId="0" borderId="0" xfId="42" applyNumberFormat="1" applyFont="1" applyFill="1" applyBorder="1" applyAlignment="1">
      <alignment/>
    </xf>
    <xf numFmtId="0" fontId="56" fillId="33" borderId="0" xfId="55" applyFill="1" applyAlignment="1" applyProtection="1">
      <alignment wrapText="1"/>
      <protection/>
    </xf>
    <xf numFmtId="0" fontId="63" fillId="33" borderId="0" xfId="59" applyFont="1" applyFill="1">
      <alignment/>
      <protection/>
    </xf>
    <xf numFmtId="0" fontId="13" fillId="0" borderId="0" xfId="0" applyFont="1" applyFill="1" applyAlignment="1" quotePrefix="1">
      <alignment wrapText="1"/>
    </xf>
    <xf numFmtId="0" fontId="0" fillId="0" borderId="13" xfId="0" applyFont="1" applyFill="1" applyBorder="1" applyAlignment="1">
      <alignment/>
    </xf>
    <xf numFmtId="0" fontId="5" fillId="0" borderId="0" xfId="0" applyFont="1" applyBorder="1" applyAlignment="1">
      <alignment/>
    </xf>
    <xf numFmtId="0" fontId="5" fillId="0" borderId="21" xfId="0" applyFont="1" applyBorder="1" applyAlignment="1">
      <alignment/>
    </xf>
    <xf numFmtId="0" fontId="56" fillId="33" borderId="0" xfId="55" applyFill="1" applyAlignment="1" applyProtection="1">
      <alignment/>
      <protection/>
    </xf>
    <xf numFmtId="0" fontId="5" fillId="0" borderId="0" xfId="0" applyFont="1" applyAlignment="1">
      <alignment/>
    </xf>
    <xf numFmtId="167" fontId="62" fillId="0" borderId="0" xfId="42" applyNumberFormat="1" applyFont="1" applyBorder="1" applyAlignment="1">
      <alignment/>
    </xf>
    <xf numFmtId="167" fontId="0" fillId="0" borderId="21" xfId="42" applyNumberFormat="1" applyFont="1" applyFill="1" applyBorder="1" applyAlignment="1">
      <alignment/>
    </xf>
    <xf numFmtId="0" fontId="5" fillId="0" borderId="0" xfId="0" applyFont="1" applyFill="1" applyBorder="1" applyAlignment="1" quotePrefix="1">
      <alignment horizontal="center"/>
    </xf>
    <xf numFmtId="0" fontId="0" fillId="0" borderId="0" xfId="0" applyFont="1" applyAlignment="1">
      <alignment/>
    </xf>
    <xf numFmtId="170" fontId="64" fillId="33" borderId="0" xfId="63" applyNumberFormat="1" applyFont="1" applyFill="1" applyAlignment="1">
      <alignment/>
    </xf>
    <xf numFmtId="0" fontId="0" fillId="0" borderId="15" xfId="0" applyFont="1" applyFill="1" applyBorder="1" applyAlignment="1">
      <alignment/>
    </xf>
    <xf numFmtId="166" fontId="5" fillId="0" borderId="0" xfId="0" applyNumberFormat="1" applyFont="1" applyFill="1" applyBorder="1" applyAlignment="1">
      <alignment/>
    </xf>
    <xf numFmtId="0" fontId="5" fillId="0" borderId="15" xfId="0" applyFont="1" applyBorder="1" applyAlignment="1">
      <alignment/>
    </xf>
    <xf numFmtId="0" fontId="5" fillId="0" borderId="15" xfId="0" applyFont="1" applyFill="1" applyBorder="1" applyAlignment="1" quotePrefix="1">
      <alignment horizontal="center"/>
    </xf>
    <xf numFmtId="172" fontId="5" fillId="33" borderId="15" xfId="0" applyNumberFormat="1" applyFont="1" applyFill="1" applyBorder="1" applyAlignment="1" quotePrefix="1">
      <alignment horizontal="center" vertical="center" wrapText="1"/>
    </xf>
    <xf numFmtId="167" fontId="45" fillId="0" borderId="0" xfId="42" applyNumberFormat="1" applyFont="1" applyBorder="1" applyAlignment="1">
      <alignment horizontal="right"/>
    </xf>
    <xf numFmtId="167" fontId="0" fillId="0" borderId="0" xfId="42" applyNumberFormat="1" applyFont="1" applyFill="1" applyBorder="1" applyAlignment="1">
      <alignment/>
    </xf>
    <xf numFmtId="0" fontId="16" fillId="0" borderId="0" xfId="0" applyFont="1" applyFill="1" applyAlignment="1">
      <alignment wrapText="1"/>
    </xf>
    <xf numFmtId="0" fontId="17" fillId="33" borderId="0" xfId="59" applyFont="1" applyFill="1" applyAlignment="1">
      <alignment horizontal="left" wrapText="1"/>
      <protection/>
    </xf>
    <xf numFmtId="0" fontId="10" fillId="33" borderId="0" xfId="59" applyFont="1" applyFill="1" applyBorder="1">
      <alignment/>
      <protection/>
    </xf>
    <xf numFmtId="0" fontId="10" fillId="33" borderId="22" xfId="59" applyFont="1" applyFill="1" applyBorder="1">
      <alignment/>
      <protection/>
    </xf>
    <xf numFmtId="0" fontId="10" fillId="33" borderId="23" xfId="59" applyFont="1" applyFill="1" applyBorder="1">
      <alignment/>
      <protection/>
    </xf>
    <xf numFmtId="0" fontId="66" fillId="33" borderId="0" xfId="59" applyFont="1" applyFill="1" applyAlignment="1">
      <alignment wrapText="1"/>
      <protection/>
    </xf>
    <xf numFmtId="0" fontId="13" fillId="33" borderId="0" xfId="59" applyFont="1" applyFill="1" applyAlignment="1">
      <alignment wrapText="1"/>
      <protection/>
    </xf>
    <xf numFmtId="167" fontId="10" fillId="33" borderId="23" xfId="42" applyNumberFormat="1" applyFont="1" applyFill="1" applyBorder="1" applyAlignment="1">
      <alignment/>
    </xf>
    <xf numFmtId="167" fontId="10" fillId="0" borderId="24" xfId="42" applyNumberFormat="1" applyFont="1" applyBorder="1" applyAlignment="1">
      <alignment/>
    </xf>
    <xf numFmtId="167" fontId="10" fillId="0" borderId="0" xfId="42" applyNumberFormat="1" applyFont="1" applyBorder="1" applyAlignment="1">
      <alignment/>
    </xf>
    <xf numFmtId="167" fontId="10" fillId="33" borderId="0" xfId="42" applyNumberFormat="1" applyFont="1" applyFill="1" applyBorder="1" applyAlignment="1">
      <alignment/>
    </xf>
    <xf numFmtId="0" fontId="10" fillId="33" borderId="22" xfId="59" applyFont="1" applyFill="1" applyBorder="1" applyAlignment="1">
      <alignment wrapText="1"/>
      <protection/>
    </xf>
    <xf numFmtId="0" fontId="56" fillId="0" borderId="0" xfId="55" applyFill="1" applyAlignment="1" applyProtection="1">
      <alignment wrapText="1"/>
      <protection/>
    </xf>
    <xf numFmtId="0" fontId="17" fillId="33" borderId="0" xfId="59" applyFont="1" applyFill="1" applyAlignment="1">
      <alignment wrapText="1"/>
      <protection/>
    </xf>
    <xf numFmtId="167" fontId="0" fillId="0" borderId="11" xfId="42" applyNumberFormat="1" applyFont="1" applyBorder="1" applyAlignment="1">
      <alignment/>
    </xf>
    <xf numFmtId="167" fontId="0" fillId="33" borderId="21" xfId="42" applyNumberFormat="1" applyFont="1" applyFill="1" applyBorder="1" applyAlignment="1">
      <alignment/>
    </xf>
    <xf numFmtId="0" fontId="12" fillId="0" borderId="0" xfId="0" applyFont="1" applyFill="1" applyBorder="1" applyAlignment="1">
      <alignment/>
    </xf>
    <xf numFmtId="9" fontId="10" fillId="33" borderId="0" xfId="63" applyFont="1" applyFill="1" applyAlignment="1">
      <alignment/>
    </xf>
    <xf numFmtId="1"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ill="1" applyBorder="1" applyAlignment="1">
      <alignment/>
    </xf>
    <xf numFmtId="167" fontId="5" fillId="0" borderId="0" xfId="0" applyNumberFormat="1" applyFont="1" applyFill="1" applyBorder="1" applyAlignment="1">
      <alignment/>
    </xf>
    <xf numFmtId="9" fontId="5" fillId="0" borderId="0" xfId="0" applyNumberFormat="1" applyFont="1" applyFill="1" applyBorder="1" applyAlignment="1">
      <alignment/>
    </xf>
    <xf numFmtId="3" fontId="62" fillId="0" borderId="0" xfId="0" applyNumberFormat="1" applyFont="1" applyAlignment="1">
      <alignment horizontal="right"/>
    </xf>
    <xf numFmtId="3" fontId="5" fillId="0" borderId="0" xfId="0" applyNumberFormat="1" applyFont="1" applyFill="1" applyBorder="1" applyAlignment="1">
      <alignment/>
    </xf>
    <xf numFmtId="0" fontId="0" fillId="0" borderId="0" xfId="0" applyAlignment="1">
      <alignment horizontal="left"/>
    </xf>
    <xf numFmtId="167" fontId="0" fillId="0" borderId="25" xfId="42" applyNumberFormat="1" applyFont="1" applyFill="1" applyBorder="1" applyAlignment="1">
      <alignment/>
    </xf>
    <xf numFmtId="2" fontId="0" fillId="0" borderId="0" xfId="0" applyNumberFormat="1" applyBorder="1" applyAlignment="1">
      <alignment/>
    </xf>
    <xf numFmtId="0" fontId="2" fillId="0" borderId="15" xfId="0" applyFont="1" applyFill="1" applyBorder="1" applyAlignment="1">
      <alignment horizontal="center" vertical="center" wrapText="1"/>
    </xf>
    <xf numFmtId="168" fontId="5"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left" vertical="top"/>
    </xf>
    <xf numFmtId="3" fontId="0" fillId="0" borderId="0" xfId="42" applyNumberFormat="1" applyFont="1" applyAlignment="1">
      <alignment/>
    </xf>
    <xf numFmtId="0" fontId="5" fillId="0" borderId="21" xfId="0" applyFont="1" applyFill="1" applyBorder="1" applyAlignment="1">
      <alignment/>
    </xf>
    <xf numFmtId="171" fontId="0" fillId="0" borderId="21" xfId="0" applyNumberFormat="1" applyFont="1" applyFill="1" applyBorder="1" applyAlignment="1">
      <alignment/>
    </xf>
    <xf numFmtId="0" fontId="62" fillId="35" borderId="0" xfId="0" applyFont="1" applyFill="1" applyBorder="1" applyAlignment="1">
      <alignment/>
    </xf>
    <xf numFmtId="0" fontId="62" fillId="35" borderId="0" xfId="0" applyFont="1" applyFill="1" applyBorder="1" applyAlignment="1">
      <alignment/>
    </xf>
    <xf numFmtId="0" fontId="0" fillId="0" borderId="0" xfId="0" applyBorder="1" applyAlignment="1">
      <alignment horizontal="left" vertical="top"/>
    </xf>
    <xf numFmtId="0" fontId="0" fillId="0" borderId="21" xfId="0" applyFont="1" applyBorder="1" applyAlignment="1">
      <alignment horizontal="left"/>
    </xf>
    <xf numFmtId="168" fontId="5" fillId="0" borderId="21" xfId="0" applyNumberFormat="1" applyFont="1" applyBorder="1" applyAlignment="1">
      <alignment/>
    </xf>
    <xf numFmtId="0" fontId="5" fillId="0" borderId="21" xfId="0" applyFont="1" applyBorder="1" applyAlignment="1">
      <alignment horizontal="left"/>
    </xf>
    <xf numFmtId="0" fontId="62" fillId="0" borderId="0" xfId="0" applyFont="1" applyFill="1" applyAlignment="1">
      <alignment horizontal="right"/>
    </xf>
    <xf numFmtId="167" fontId="0" fillId="0" borderId="21" xfId="44" applyNumberFormat="1" applyFont="1" applyFill="1" applyBorder="1" applyAlignment="1">
      <alignment/>
    </xf>
    <xf numFmtId="0" fontId="16" fillId="35" borderId="0" xfId="0" applyFont="1" applyFill="1" applyBorder="1" applyAlignment="1">
      <alignment/>
    </xf>
    <xf numFmtId="0" fontId="5" fillId="0" borderId="0" xfId="0" applyFont="1" applyFill="1" applyBorder="1" applyAlignment="1">
      <alignment horizontal="right"/>
    </xf>
    <xf numFmtId="167" fontId="12" fillId="33" borderId="0" xfId="42" applyNumberFormat="1" applyFont="1" applyFill="1" applyBorder="1" applyAlignment="1" applyProtection="1">
      <alignment horizontal="right"/>
      <protection hidden="1"/>
    </xf>
    <xf numFmtId="167" fontId="1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0" fontId="62" fillId="0" borderId="0" xfId="0" applyFont="1" applyFill="1" applyBorder="1" applyAlignment="1">
      <alignment/>
    </xf>
    <xf numFmtId="165" fontId="12" fillId="0" borderId="20" xfId="0" applyNumberFormat="1" applyFont="1" applyFill="1" applyBorder="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67" fillId="0" borderId="0" xfId="0" applyFont="1" applyFill="1" applyAlignment="1">
      <alignment/>
    </xf>
    <xf numFmtId="0" fontId="64" fillId="0" borderId="0" xfId="0" applyFont="1" applyFill="1" applyAlignment="1">
      <alignment/>
    </xf>
    <xf numFmtId="0" fontId="3" fillId="0" borderId="0" xfId="0" applyFont="1" applyFill="1" applyBorder="1" applyAlignment="1">
      <alignment vertical="center"/>
    </xf>
    <xf numFmtId="170" fontId="12" fillId="0" borderId="0" xfId="63" applyNumberFormat="1" applyFont="1" applyFill="1" applyBorder="1" applyAlignment="1">
      <alignment/>
    </xf>
    <xf numFmtId="170" fontId="12" fillId="0" borderId="0" xfId="63" applyNumberFormat="1" applyFont="1" applyFill="1" applyBorder="1" applyAlignment="1" applyProtection="1">
      <alignment horizontal="right"/>
      <protection hidden="1"/>
    </xf>
    <xf numFmtId="170" fontId="12" fillId="33" borderId="0" xfId="63" applyNumberFormat="1" applyFont="1" applyFill="1" applyBorder="1" applyAlignment="1" applyProtection="1">
      <alignment horizontal="right"/>
      <protection hidden="1"/>
    </xf>
    <xf numFmtId="3" fontId="0" fillId="0" borderId="0" xfId="0" applyNumberFormat="1" applyFont="1" applyFill="1" applyBorder="1" applyAlignment="1">
      <alignment/>
    </xf>
    <xf numFmtId="0" fontId="62" fillId="0" borderId="0" xfId="0" applyFont="1" applyBorder="1" applyAlignment="1">
      <alignment horizontal="right"/>
    </xf>
    <xf numFmtId="170" fontId="10" fillId="33" borderId="23" xfId="63" applyNumberFormat="1" applyFont="1" applyFill="1" applyBorder="1" applyAlignment="1">
      <alignment/>
    </xf>
    <xf numFmtId="0" fontId="10" fillId="33" borderId="23" xfId="59" applyFont="1" applyFill="1" applyBorder="1" applyAlignment="1">
      <alignment horizontal="center"/>
      <protection/>
    </xf>
    <xf numFmtId="0" fontId="10" fillId="33" borderId="26" xfId="59" applyFont="1" applyFill="1" applyBorder="1" applyAlignment="1">
      <alignment horizontal="center"/>
      <protection/>
    </xf>
    <xf numFmtId="0" fontId="2" fillId="0" borderId="10" xfId="0" applyNumberFormat="1" applyFont="1" applyFill="1" applyBorder="1" applyAlignment="1">
      <alignment horizontal="center" vertical="center" wrapText="1"/>
    </xf>
    <xf numFmtId="3" fontId="0" fillId="0" borderId="0" xfId="63" applyNumberFormat="1" applyFont="1" applyFill="1" applyBorder="1" applyAlignment="1">
      <alignment/>
    </xf>
    <xf numFmtId="0" fontId="5" fillId="33" borderId="15" xfId="0" applyNumberFormat="1" applyFont="1" applyFill="1" applyBorder="1" applyAlignment="1" quotePrefix="1">
      <alignment horizontal="center" vertical="center" wrapText="1"/>
    </xf>
    <xf numFmtId="0" fontId="62" fillId="0" borderId="20" xfId="0" applyFont="1" applyFill="1" applyBorder="1" applyAlignment="1">
      <alignment horizontal="right"/>
    </xf>
    <xf numFmtId="3" fontId="0" fillId="0" borderId="0" xfId="42" applyNumberFormat="1" applyFont="1" applyFill="1" applyBorder="1" applyAlignment="1">
      <alignment/>
    </xf>
    <xf numFmtId="3" fontId="0" fillId="0" borderId="0" xfId="0" applyNumberFormat="1" applyFont="1" applyAlignment="1">
      <alignment/>
    </xf>
    <xf numFmtId="167" fontId="12" fillId="0" borderId="0" xfId="42" applyNumberFormat="1" applyFont="1" applyFill="1" applyBorder="1" applyAlignment="1" applyProtection="1">
      <alignment horizontal="right"/>
      <protection hidden="1"/>
    </xf>
    <xf numFmtId="0" fontId="12" fillId="0" borderId="0" xfId="0" applyFont="1" applyFill="1" applyBorder="1" applyAlignment="1">
      <alignment horizontal="center" vertical="center" wrapText="1"/>
    </xf>
    <xf numFmtId="167" fontId="5" fillId="0" borderId="0" xfId="42" applyNumberFormat="1" applyFont="1" applyFill="1" applyBorder="1" applyAlignment="1">
      <alignment/>
    </xf>
    <xf numFmtId="2" fontId="0" fillId="0" borderId="0" xfId="0" applyNumberFormat="1" applyFill="1" applyBorder="1" applyAlignment="1">
      <alignment/>
    </xf>
    <xf numFmtId="0" fontId="0" fillId="0" borderId="0" xfId="0" applyFill="1" applyAlignment="1">
      <alignment/>
    </xf>
    <xf numFmtId="2" fontId="0" fillId="0" borderId="0" xfId="0" applyNumberFormat="1" applyFont="1" applyFill="1" applyBorder="1" applyAlignment="1">
      <alignment/>
    </xf>
    <xf numFmtId="3" fontId="0" fillId="0" borderId="0" xfId="0" applyNumberFormat="1" applyFont="1" applyBorder="1" applyAlignment="1">
      <alignment/>
    </xf>
    <xf numFmtId="167" fontId="5" fillId="0" borderId="0" xfId="0" applyNumberFormat="1" applyFont="1" applyBorder="1" applyAlignment="1">
      <alignment/>
    </xf>
    <xf numFmtId="3" fontId="0" fillId="0" borderId="0" xfId="0" applyNumberFormat="1" applyFont="1" applyFill="1" applyBorder="1" applyAlignment="1">
      <alignment/>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0" fillId="0" borderId="0" xfId="0" applyNumberFormat="1" applyFont="1" applyFill="1" applyAlignment="1">
      <alignment/>
    </xf>
    <xf numFmtId="3" fontId="0" fillId="0" borderId="0" xfId="42" applyNumberFormat="1" applyFont="1" applyFill="1" applyAlignment="1">
      <alignment/>
    </xf>
    <xf numFmtId="3" fontId="0" fillId="0" borderId="0" xfId="42" applyNumberFormat="1" applyFont="1" applyFill="1" applyAlignment="1">
      <alignment/>
    </xf>
    <xf numFmtId="3" fontId="0" fillId="0" borderId="21" xfId="0" applyNumberFormat="1" applyFont="1" applyFill="1" applyBorder="1" applyAlignment="1">
      <alignment/>
    </xf>
    <xf numFmtId="167" fontId="0" fillId="0" borderId="0" xfId="0" applyNumberFormat="1" applyFont="1" applyBorder="1" applyAlignment="1">
      <alignment/>
    </xf>
    <xf numFmtId="0" fontId="5" fillId="0" borderId="15" xfId="0" applyNumberFormat="1" applyFont="1" applyFill="1" applyBorder="1" applyAlignment="1" quotePrefix="1">
      <alignment horizontal="center" vertical="center" wrapText="1"/>
    </xf>
    <xf numFmtId="172" fontId="5" fillId="0" borderId="15" xfId="0" applyNumberFormat="1" applyFont="1" applyFill="1" applyBorder="1" applyAlignment="1" quotePrefix="1">
      <alignment horizontal="center" vertical="center" wrapText="1"/>
    </xf>
    <xf numFmtId="10" fontId="0" fillId="0" borderId="0" xfId="0" applyNumberFormat="1" applyFill="1" applyBorder="1" applyAlignment="1">
      <alignment/>
    </xf>
    <xf numFmtId="0" fontId="12" fillId="0" borderId="13" xfId="0" applyFont="1" applyFill="1" applyBorder="1" applyAlignment="1">
      <alignment/>
    </xf>
    <xf numFmtId="0" fontId="5" fillId="0" borderId="15" xfId="0" applyNumberFormat="1" applyFont="1" applyFill="1" applyBorder="1" applyAlignment="1" quotePrefix="1">
      <alignment horizontal="center" wrapText="1"/>
    </xf>
    <xf numFmtId="172" fontId="5" fillId="0" borderId="0" xfId="0" applyNumberFormat="1" applyFont="1" applyFill="1" applyBorder="1" applyAlignment="1" quotePrefix="1">
      <alignment horizontal="center" wrapText="1"/>
    </xf>
    <xf numFmtId="0" fontId="16" fillId="0" borderId="0" xfId="0" applyFont="1" applyFill="1" applyBorder="1" applyAlignment="1">
      <alignment/>
    </xf>
    <xf numFmtId="170" fontId="12" fillId="33" borderId="21" xfId="63" applyNumberFormat="1" applyFont="1" applyFill="1" applyBorder="1" applyAlignment="1" applyProtection="1">
      <alignment horizontal="right"/>
      <protection hidden="1"/>
    </xf>
    <xf numFmtId="195" fontId="0" fillId="0" borderId="0" xfId="0" applyNumberFormat="1" applyAlignment="1">
      <alignment/>
    </xf>
    <xf numFmtId="3" fontId="0" fillId="0" borderId="21" xfId="42" applyNumberFormat="1" applyFont="1" applyFill="1" applyBorder="1" applyAlignment="1">
      <alignment/>
    </xf>
    <xf numFmtId="165" fontId="0" fillId="0" borderId="21" xfId="0" applyNumberFormat="1" applyFill="1" applyBorder="1" applyAlignment="1">
      <alignment/>
    </xf>
    <xf numFmtId="195" fontId="0" fillId="0" borderId="0" xfId="0" applyNumberFormat="1" applyFont="1" applyAlignment="1">
      <alignment horizontal="left" vertical="top"/>
    </xf>
    <xf numFmtId="195" fontId="0" fillId="0" borderId="0" xfId="0" applyNumberFormat="1" applyFont="1" applyAlignment="1">
      <alignment horizontal="left"/>
    </xf>
    <xf numFmtId="2" fontId="5" fillId="0" borderId="0" xfId="0" applyNumberFormat="1" applyFont="1" applyAlignment="1">
      <alignment/>
    </xf>
    <xf numFmtId="195" fontId="0" fillId="0" borderId="0" xfId="0" applyNumberFormat="1" applyFont="1" applyAlignment="1">
      <alignment/>
    </xf>
    <xf numFmtId="195" fontId="0" fillId="0" borderId="0" xfId="0" applyNumberFormat="1" applyFont="1" applyFill="1" applyAlignment="1">
      <alignment horizontal="left"/>
    </xf>
    <xf numFmtId="2" fontId="5" fillId="0" borderId="0" xfId="0" applyNumberFormat="1" applyFont="1" applyFill="1" applyAlignment="1">
      <alignment/>
    </xf>
    <xf numFmtId="195" fontId="0" fillId="0" borderId="0" xfId="0" applyNumberFormat="1" applyAlignment="1">
      <alignment horizontal="left"/>
    </xf>
    <xf numFmtId="195" fontId="0" fillId="0" borderId="0" xfId="0" applyNumberFormat="1" applyFont="1" applyFill="1" applyAlignment="1">
      <alignment/>
    </xf>
    <xf numFmtId="195" fontId="0" fillId="0" borderId="0" xfId="0" applyNumberFormat="1" applyFill="1" applyAlignment="1">
      <alignment/>
    </xf>
    <xf numFmtId="195" fontId="0" fillId="0" borderId="0" xfId="0" applyNumberFormat="1" applyFill="1" applyAlignment="1">
      <alignment horizontal="left"/>
    </xf>
    <xf numFmtId="195" fontId="0" fillId="0" borderId="0" xfId="0" applyNumberFormat="1" applyAlignment="1">
      <alignment/>
    </xf>
    <xf numFmtId="195" fontId="0" fillId="0" borderId="0" xfId="0" applyNumberFormat="1" applyFont="1" applyBorder="1" applyAlignment="1">
      <alignment horizontal="left" vertical="top"/>
    </xf>
    <xf numFmtId="195" fontId="0" fillId="0" borderId="0" xfId="0" applyNumberFormat="1" applyFont="1" applyBorder="1" applyAlignment="1">
      <alignment vertical="top"/>
    </xf>
    <xf numFmtId="0" fontId="0" fillId="0" borderId="0" xfId="0" applyFont="1" applyFill="1" applyAlignment="1">
      <alignment horizontal="left"/>
    </xf>
    <xf numFmtId="0" fontId="0" fillId="0" borderId="0" xfId="0" applyFont="1" applyBorder="1" applyAlignment="1">
      <alignment horizontal="left" vertical="top"/>
    </xf>
    <xf numFmtId="195" fontId="0" fillId="0" borderId="0" xfId="0" applyNumberFormat="1" applyBorder="1" applyAlignment="1">
      <alignment vertical="top"/>
    </xf>
    <xf numFmtId="195" fontId="0" fillId="0" borderId="0" xfId="0" applyNumberFormat="1" applyFill="1" applyBorder="1" applyAlignment="1">
      <alignment vertical="top"/>
    </xf>
    <xf numFmtId="0" fontId="0" fillId="0" borderId="0" xfId="0" applyFont="1" applyFill="1" applyAlignment="1">
      <alignment/>
    </xf>
    <xf numFmtId="0" fontId="0" fillId="0" borderId="0" xfId="0" applyFill="1" applyAlignment="1">
      <alignment horizontal="left"/>
    </xf>
    <xf numFmtId="0" fontId="0" fillId="0" borderId="0" xfId="0" applyAlignment="1">
      <alignment/>
    </xf>
    <xf numFmtId="3" fontId="0" fillId="0" borderId="25" xfId="63" applyNumberFormat="1" applyFont="1" applyFill="1" applyBorder="1" applyAlignment="1">
      <alignment/>
    </xf>
    <xf numFmtId="3" fontId="0" fillId="0" borderId="0" xfId="0" applyNumberFormat="1" applyBorder="1" applyAlignment="1">
      <alignment/>
    </xf>
    <xf numFmtId="167" fontId="0" fillId="33" borderId="0" xfId="42" applyNumberFormat="1" applyFont="1" applyFill="1" applyBorder="1" applyAlignment="1">
      <alignment vertical="center"/>
    </xf>
    <xf numFmtId="167" fontId="5" fillId="0" borderId="21" xfId="0" applyNumberFormat="1" applyFont="1" applyBorder="1" applyAlignment="1">
      <alignment/>
    </xf>
    <xf numFmtId="0" fontId="16" fillId="36" borderId="0" xfId="0" applyFont="1" applyFill="1" applyAlignment="1">
      <alignment wrapText="1"/>
    </xf>
    <xf numFmtId="3" fontId="0" fillId="0" borderId="0" xfId="0" applyNumberFormat="1" applyFill="1" applyAlignment="1">
      <alignment/>
    </xf>
    <xf numFmtId="167" fontId="0" fillId="0" borderId="0" xfId="42" applyNumberFormat="1" applyFont="1" applyFill="1" applyBorder="1" applyAlignment="1">
      <alignment/>
    </xf>
    <xf numFmtId="167" fontId="0" fillId="0" borderId="0" xfId="42" applyNumberFormat="1" applyFont="1" applyFill="1" applyBorder="1" applyAlignment="1">
      <alignment/>
    </xf>
    <xf numFmtId="165" fontId="0" fillId="0" borderId="0" xfId="0" applyNumberFormat="1" applyFont="1" applyFill="1" applyBorder="1" applyAlignment="1">
      <alignment/>
    </xf>
    <xf numFmtId="201" fontId="11" fillId="33" borderId="0" xfId="59" applyNumberFormat="1" applyFont="1" applyFill="1" applyAlignment="1">
      <alignment horizontal="right"/>
      <protection/>
    </xf>
    <xf numFmtId="0" fontId="10" fillId="33" borderId="26" xfId="59" applyFont="1" applyFill="1" applyBorder="1" applyAlignment="1">
      <alignment wrapText="1"/>
      <protection/>
    </xf>
    <xf numFmtId="195" fontId="0" fillId="0" borderId="0" xfId="0" applyNumberFormat="1" applyFont="1" applyAlignment="1">
      <alignment vertical="top"/>
    </xf>
    <xf numFmtId="195" fontId="45" fillId="0" borderId="0" xfId="0" applyNumberFormat="1" applyFont="1" applyAlignment="1">
      <alignment/>
    </xf>
    <xf numFmtId="201" fontId="13" fillId="33" borderId="0" xfId="59" applyNumberFormat="1" applyFont="1" applyFill="1" applyAlignment="1">
      <alignment horizontal="left"/>
      <protection/>
    </xf>
    <xf numFmtId="170" fontId="5" fillId="0" borderId="0" xfId="0" applyNumberFormat="1" applyFont="1" applyFill="1" applyBorder="1" applyAlignment="1">
      <alignment/>
    </xf>
    <xf numFmtId="9" fontId="0" fillId="0" borderId="0" xfId="63" applyNumberFormat="1" applyFont="1" applyFill="1" applyBorder="1" applyAlignment="1">
      <alignment/>
    </xf>
    <xf numFmtId="167" fontId="5" fillId="0" borderId="21" xfId="0" applyNumberFormat="1" applyFont="1" applyFill="1" applyBorder="1" applyAlignment="1">
      <alignment/>
    </xf>
    <xf numFmtId="43" fontId="0" fillId="0" borderId="0" xfId="42" applyNumberFormat="1" applyFont="1" applyFill="1" applyBorder="1" applyAlignment="1">
      <alignment/>
    </xf>
    <xf numFmtId="0" fontId="3" fillId="36" borderId="0" xfId="0" applyFont="1" applyFill="1" applyBorder="1" applyAlignment="1">
      <alignment vertical="center"/>
    </xf>
    <xf numFmtId="0" fontId="0" fillId="36" borderId="0" xfId="0" applyFill="1" applyBorder="1" applyAlignment="1">
      <alignment/>
    </xf>
    <xf numFmtId="0" fontId="4" fillId="36" borderId="0" xfId="0" applyFont="1" applyFill="1" applyBorder="1" applyAlignment="1">
      <alignment/>
    </xf>
    <xf numFmtId="9" fontId="0" fillId="0" borderId="0" xfId="63" applyFont="1" applyFill="1" applyBorder="1" applyAlignment="1">
      <alignment/>
    </xf>
    <xf numFmtId="195" fontId="0" fillId="0" borderId="0" xfId="0" applyNumberFormat="1" applyFont="1" applyAlignment="1">
      <alignment horizontal="left" vertical="top"/>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4" fillId="33" borderId="0" xfId="0" applyFont="1" applyFill="1" applyBorder="1" applyAlignment="1">
      <alignment horizontal="left" vertical="center" textRotation="180"/>
    </xf>
    <xf numFmtId="195" fontId="0" fillId="0" borderId="0" xfId="0" applyNumberFormat="1" applyFont="1" applyBorder="1" applyAlignment="1">
      <alignment horizontal="left" vertical="top"/>
    </xf>
    <xf numFmtId="195" fontId="0" fillId="0" borderId="25" xfId="0" applyNumberFormat="1" applyFont="1" applyBorder="1" applyAlignment="1">
      <alignment horizontal="left" vertical="top"/>
    </xf>
    <xf numFmtId="195" fontId="0" fillId="0" borderId="0" xfId="0" applyNumberFormat="1" applyFont="1" applyBorder="1" applyAlignment="1">
      <alignment vertical="top"/>
    </xf>
    <xf numFmtId="195" fontId="0" fillId="0" borderId="0" xfId="0" applyNumberFormat="1" applyFont="1" applyAlignment="1">
      <alignment vertical="top"/>
    </xf>
    <xf numFmtId="195" fontId="0" fillId="0" borderId="0" xfId="0" applyNumberFormat="1" applyFont="1" applyFill="1" applyAlignment="1">
      <alignment vertical="top"/>
    </xf>
    <xf numFmtId="195" fontId="0" fillId="0" borderId="0" xfId="0" applyNumberFormat="1" applyFont="1" applyFill="1" applyAlignment="1">
      <alignment horizontal="left" vertical="top"/>
    </xf>
    <xf numFmtId="195" fontId="0" fillId="0" borderId="0" xfId="0" applyNumberFormat="1" applyFill="1" applyAlignment="1">
      <alignment vertical="top"/>
    </xf>
    <xf numFmtId="195" fontId="0" fillId="0" borderId="0" xfId="0" applyNumberFormat="1" applyFill="1" applyBorder="1" applyAlignment="1">
      <alignment horizontal="left" vertical="top"/>
    </xf>
    <xf numFmtId="195" fontId="0" fillId="0" borderId="0" xfId="0" applyNumberFormat="1" applyFill="1" applyBorder="1" applyAlignment="1">
      <alignment vertical="top"/>
    </xf>
    <xf numFmtId="195" fontId="0" fillId="0" borderId="0" xfId="0" applyNumberFormat="1" applyFill="1" applyAlignment="1">
      <alignment horizontal="left" vertical="top"/>
    </xf>
    <xf numFmtId="195" fontId="0" fillId="0" borderId="0" xfId="0" applyNumberFormat="1" applyAlignment="1">
      <alignment horizontal="left" vertical="top"/>
    </xf>
    <xf numFmtId="195" fontId="0" fillId="0" borderId="0" xfId="0" applyNumberFormat="1" applyBorder="1" applyAlignment="1">
      <alignment horizontal="left" vertical="top"/>
    </xf>
    <xf numFmtId="195" fontId="0" fillId="0" borderId="0" xfId="0" applyNumberFormat="1" applyBorder="1" applyAlignment="1">
      <alignment vertical="top"/>
    </xf>
    <xf numFmtId="195" fontId="0" fillId="0" borderId="25" xfId="0" applyNumberFormat="1" applyBorder="1" applyAlignment="1">
      <alignment vertical="top"/>
    </xf>
    <xf numFmtId="195" fontId="0" fillId="0" borderId="0" xfId="0" applyNumberFormat="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247650</xdr:colOff>
      <xdr:row>34</xdr:row>
      <xdr:rowOff>9525</xdr:rowOff>
    </xdr:to>
    <xdr:sp>
      <xdr:nvSpPr>
        <xdr:cNvPr id="1" name="Text Box 5"/>
        <xdr:cNvSpPr txBox="1">
          <a:spLocks noChangeArrowheads="1"/>
        </xdr:cNvSpPr>
      </xdr:nvSpPr>
      <xdr:spPr>
        <a:xfrm>
          <a:off x="0" y="0"/>
          <a:ext cx="0" cy="580072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March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7</xdr:row>
      <xdr:rowOff>66675</xdr:rowOff>
    </xdr:from>
    <xdr:to>
      <xdr:col>13</xdr:col>
      <xdr:colOff>352425</xdr:colOff>
      <xdr:row>19</xdr:row>
      <xdr:rowOff>66675</xdr:rowOff>
    </xdr:to>
    <xdr:sp>
      <xdr:nvSpPr>
        <xdr:cNvPr id="1" name="TextBox 1"/>
        <xdr:cNvSpPr txBox="1">
          <a:spLocks noChangeArrowheads="1"/>
        </xdr:cNvSpPr>
      </xdr:nvSpPr>
      <xdr:spPr>
        <a:xfrm>
          <a:off x="8124825" y="1476375"/>
          <a:ext cx="3895725"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gem.gov.uk/Sustainability/Environment/RenewablObl/Pages/RenewablObl.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F40"/>
  <sheetViews>
    <sheetView tabSelected="1" zoomScalePageLayoutView="0" workbookViewId="0" topLeftCell="A1">
      <selection activeCell="B1" sqref="B1"/>
    </sheetView>
  </sheetViews>
  <sheetFormatPr defaultColWidth="9.140625" defaultRowHeight="12.75"/>
  <cols>
    <col min="1" max="1" width="4.57421875" style="32" customWidth="1"/>
    <col min="2" max="2" width="94.57421875" style="32" customWidth="1"/>
    <col min="3" max="4" width="14.421875" style="32" customWidth="1"/>
    <col min="5" max="5" width="14.8515625" style="32" customWidth="1"/>
    <col min="6" max="6" width="17.28125" style="32" customWidth="1"/>
    <col min="7" max="7" width="12.8515625" style="32" customWidth="1"/>
    <col min="8" max="16384" width="9.140625" style="32" customWidth="1"/>
  </cols>
  <sheetData>
    <row r="1" spans="2:6" ht="35.25">
      <c r="B1" s="29" t="s">
        <v>111</v>
      </c>
      <c r="C1" s="30"/>
      <c r="D1" s="30"/>
      <c r="E1" s="30"/>
      <c r="F1" s="31"/>
    </row>
    <row r="2" s="30" customFormat="1" ht="15.75">
      <c r="B2" s="33" t="s">
        <v>40</v>
      </c>
    </row>
    <row r="3" s="30" customFormat="1" ht="15.75">
      <c r="B3" s="213">
        <v>41739</v>
      </c>
    </row>
    <row r="4" s="30" customFormat="1" ht="15.75">
      <c r="B4" s="217" t="s">
        <v>151</v>
      </c>
    </row>
    <row r="5" s="30" customFormat="1" ht="71.25" customHeight="1">
      <c r="B5" s="35" t="s">
        <v>155</v>
      </c>
    </row>
    <row r="6" s="30" customFormat="1" ht="20.25" customHeight="1">
      <c r="B6" s="68" t="s">
        <v>34</v>
      </c>
    </row>
    <row r="7" s="30" customFormat="1" ht="84" customHeight="1">
      <c r="B7" s="35" t="s">
        <v>156</v>
      </c>
    </row>
    <row r="8" s="30" customFormat="1" ht="21" customHeight="1">
      <c r="B8" s="68" t="s">
        <v>94</v>
      </c>
    </row>
    <row r="9" s="30" customFormat="1" ht="51.75" customHeight="1">
      <c r="B9" s="35" t="s">
        <v>157</v>
      </c>
    </row>
    <row r="10" s="30" customFormat="1" ht="6.75" customHeight="1">
      <c r="B10" s="91"/>
    </row>
    <row r="11" s="30" customFormat="1" ht="19.5" customHeight="1">
      <c r="B11" s="92" t="s">
        <v>103</v>
      </c>
    </row>
    <row r="12" spans="2:6" s="30" customFormat="1" ht="45" customHeight="1">
      <c r="B12" s="90"/>
      <c r="C12" s="149" t="s">
        <v>42</v>
      </c>
      <c r="D12" s="150" t="s">
        <v>43</v>
      </c>
      <c r="E12" s="150" t="s">
        <v>134</v>
      </c>
      <c r="F12" s="214" t="s">
        <v>149</v>
      </c>
    </row>
    <row r="13" spans="2:6" s="30" customFormat="1" ht="25.5" customHeight="1">
      <c r="B13" s="90" t="s">
        <v>100</v>
      </c>
      <c r="C13" s="93">
        <f>'Main Table'!E75</f>
        <v>24962401</v>
      </c>
      <c r="D13" s="93">
        <f>'Main Table'!F75</f>
        <v>34972637</v>
      </c>
      <c r="E13" s="93">
        <f>'Main Table'!G75</f>
        <v>44316617</v>
      </c>
      <c r="F13" s="148">
        <f>E13/D13-1</f>
        <v>0.2671797382622305</v>
      </c>
    </row>
    <row r="14" spans="2:6" s="30" customFormat="1" ht="23.25" customHeight="1">
      <c r="B14" s="89" t="s">
        <v>96</v>
      </c>
      <c r="C14" s="94">
        <v>24969364</v>
      </c>
      <c r="D14" s="93">
        <v>34404733</v>
      </c>
      <c r="E14" s="93">
        <v>44773499</v>
      </c>
      <c r="F14" s="148">
        <f>E14/D14-1</f>
        <v>0.30137615077553437</v>
      </c>
    </row>
    <row r="15" spans="2:6" s="30" customFormat="1" ht="23.25" customHeight="1">
      <c r="B15" s="88"/>
      <c r="C15" s="95"/>
      <c r="D15" s="96"/>
      <c r="E15" s="96"/>
      <c r="F15" s="103"/>
    </row>
    <row r="16" spans="2:6" s="30" customFormat="1" ht="50.25" customHeight="1">
      <c r="B16" s="90"/>
      <c r="C16" s="149" t="s">
        <v>42</v>
      </c>
      <c r="D16" s="150" t="s">
        <v>43</v>
      </c>
      <c r="E16" s="150" t="s">
        <v>135</v>
      </c>
      <c r="F16" s="214" t="s">
        <v>149</v>
      </c>
    </row>
    <row r="17" spans="2:6" s="30" customFormat="1" ht="23.25" customHeight="1">
      <c r="B17" s="90" t="s">
        <v>98</v>
      </c>
      <c r="C17" s="93">
        <f>'Main Table'!E146</f>
        <v>23289739.416663684</v>
      </c>
      <c r="D17" s="93">
        <f>'Main Table'!F146</f>
        <v>31266240.899996217</v>
      </c>
      <c r="E17" s="93">
        <f>'Main Table'!G146</f>
        <v>35019897.28332758</v>
      </c>
      <c r="F17" s="148">
        <f>E17/D17-1</f>
        <v>0.1200546108288898</v>
      </c>
    </row>
    <row r="18" spans="2:6" s="30" customFormat="1" ht="36" customHeight="1">
      <c r="B18" s="97" t="s">
        <v>99</v>
      </c>
      <c r="C18" s="94">
        <v>23284428</v>
      </c>
      <c r="D18" s="93">
        <v>30676435</v>
      </c>
      <c r="E18" s="93">
        <v>35508956.53332758</v>
      </c>
      <c r="F18" s="148">
        <f>E18/D18-1</f>
        <v>0.1575320448196662</v>
      </c>
    </row>
    <row r="19" s="30" customFormat="1" ht="18.75" customHeight="1">
      <c r="B19" s="208" t="s">
        <v>92</v>
      </c>
    </row>
    <row r="20" s="30" customFormat="1" ht="18.75" customHeight="1">
      <c r="B20" s="86" t="s">
        <v>110</v>
      </c>
    </row>
    <row r="21" s="30" customFormat="1" ht="69.75" customHeight="1">
      <c r="B21" s="87" t="s">
        <v>148</v>
      </c>
    </row>
    <row r="22" s="30" customFormat="1" ht="88.5" customHeight="1">
      <c r="B22" s="87" t="s">
        <v>95</v>
      </c>
    </row>
    <row r="23" s="30" customFormat="1" ht="98.25" customHeight="1">
      <c r="B23" s="87" t="s">
        <v>93</v>
      </c>
    </row>
    <row r="24" s="30" customFormat="1" ht="22.5" customHeight="1">
      <c r="B24" s="99" t="s">
        <v>97</v>
      </c>
    </row>
    <row r="25" s="30" customFormat="1" ht="14.25" customHeight="1">
      <c r="B25" s="98" t="s">
        <v>91</v>
      </c>
    </row>
    <row r="26" s="30" customFormat="1" ht="45" customHeight="1">
      <c r="B26" s="87" t="s">
        <v>105</v>
      </c>
    </row>
    <row r="27" s="30" customFormat="1" ht="6.75" customHeight="1">
      <c r="B27" s="35"/>
    </row>
    <row r="28" s="30" customFormat="1" ht="18.75" customHeight="1">
      <c r="B28" s="98"/>
    </row>
    <row r="29" s="30" customFormat="1" ht="64.5" customHeight="1">
      <c r="B29" s="35"/>
    </row>
    <row r="30" s="30" customFormat="1" ht="10.5" customHeight="1">
      <c r="B30" s="34"/>
    </row>
    <row r="31" s="30" customFormat="1" ht="29.25" customHeight="1">
      <c r="B31" s="55"/>
    </row>
    <row r="32" s="30" customFormat="1" ht="14.25" customHeight="1">
      <c r="B32" s="66"/>
    </row>
    <row r="33" s="30" customFormat="1" ht="5.25" customHeight="1">
      <c r="B33" s="66"/>
    </row>
    <row r="34" s="30" customFormat="1" ht="15.75">
      <c r="B34" s="52"/>
    </row>
    <row r="35" s="30" customFormat="1" ht="127.5" customHeight="1">
      <c r="B35" s="35"/>
    </row>
    <row r="36" s="30" customFormat="1" ht="64.5" customHeight="1">
      <c r="B36" s="67"/>
    </row>
    <row r="37" s="30" customFormat="1" ht="15.75">
      <c r="B37" s="35"/>
    </row>
    <row r="38" s="30" customFormat="1" ht="15.75">
      <c r="B38" s="32"/>
    </row>
    <row r="39" s="30" customFormat="1" ht="15.75">
      <c r="B39" s="32"/>
    </row>
    <row r="40" s="30" customFormat="1" ht="15.75">
      <c r="B40" s="32"/>
    </row>
  </sheetData>
  <sheetProtection/>
  <hyperlinks>
    <hyperlink ref="B25" r:id="rId1" display="http://www.ofgem.gov.uk/Sustainability/Environment/RenewablObl/Pages/RenewablObl.aspx"/>
  </hyperlinks>
  <printOptions/>
  <pageMargins left="0.7480314960629921" right="0.7480314960629921" top="0.4330708661417323" bottom="0.5118110236220472" header="0.2755905511811024" footer="0.35433070866141736"/>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pageSetUpPr fitToPage="1"/>
  </sheetPr>
  <dimension ref="A1:AQ305"/>
  <sheetViews>
    <sheetView zoomScalePageLayoutView="0" workbookViewId="0" topLeftCell="B1">
      <selection activeCell="A1" sqref="A1:A98"/>
    </sheetView>
  </sheetViews>
  <sheetFormatPr defaultColWidth="9.140625" defaultRowHeight="12.75"/>
  <cols>
    <col min="1" max="1" width="6.421875" style="62" hidden="1" customWidth="1"/>
    <col min="2" max="2" width="30.7109375" style="5" customWidth="1"/>
    <col min="3" max="3" width="34.7109375" style="5" customWidth="1"/>
    <col min="4" max="4" width="9.8515625" style="5" customWidth="1"/>
    <col min="5" max="5" width="11.8515625" style="37" hidden="1" customWidth="1"/>
    <col min="6" max="7" width="11.7109375" style="37" customWidth="1"/>
    <col min="8" max="8" width="9.00390625" style="37" customWidth="1"/>
    <col min="9" max="9" width="1.8515625" style="37" customWidth="1"/>
    <col min="10" max="10" width="10.7109375" style="37" hidden="1" customWidth="1"/>
    <col min="11" max="14" width="10.7109375" style="5" hidden="1" customWidth="1"/>
    <col min="15" max="15" width="12.421875" style="5" hidden="1" customWidth="1"/>
    <col min="16" max="18" width="12.140625" style="5" hidden="1" customWidth="1"/>
    <col min="19" max="22" width="12.140625" style="5" customWidth="1"/>
    <col min="23" max="25" width="13.7109375" style="5" customWidth="1"/>
    <col min="26" max="27" width="7.8515625" style="102" customWidth="1"/>
    <col min="28" max="38" width="9.140625" style="5" customWidth="1"/>
    <col min="39" max="39" width="7.7109375" style="5" customWidth="1"/>
    <col min="40" max="42" width="9.140625" style="5" customWidth="1"/>
    <col min="43" max="16384" width="9.140625" style="5" customWidth="1"/>
  </cols>
  <sheetData>
    <row r="1" spans="1:10" ht="24.75" customHeight="1">
      <c r="A1" s="229">
        <v>50</v>
      </c>
      <c r="B1" s="2" t="s">
        <v>111</v>
      </c>
      <c r="C1" s="2"/>
      <c r="D1" s="2"/>
      <c r="E1" s="36"/>
      <c r="F1" s="138"/>
      <c r="G1" s="138"/>
      <c r="H1" s="138"/>
      <c r="I1" s="138"/>
      <c r="J1" s="138"/>
    </row>
    <row r="2" spans="1:10" ht="21">
      <c r="A2" s="229"/>
      <c r="B2" s="3" t="s">
        <v>108</v>
      </c>
      <c r="C2" s="3"/>
      <c r="D2" s="3"/>
      <c r="E2" s="36"/>
      <c r="F2" s="138"/>
      <c r="G2" s="138"/>
      <c r="H2" s="138"/>
      <c r="I2" s="138"/>
      <c r="J2" s="138"/>
    </row>
    <row r="3" spans="1:10" ht="13.5" customHeight="1">
      <c r="A3" s="229"/>
      <c r="B3" s="137"/>
      <c r="C3" s="137"/>
      <c r="D3" s="137"/>
      <c r="E3" s="13"/>
      <c r="F3" s="13"/>
      <c r="G3" s="13"/>
      <c r="H3" s="13"/>
      <c r="I3" s="13"/>
      <c r="J3" s="13"/>
    </row>
    <row r="4" spans="1:10" ht="12.75" customHeight="1" thickBot="1">
      <c r="A4" s="229"/>
      <c r="E4" s="13"/>
      <c r="F4" s="13"/>
      <c r="G4" s="13"/>
      <c r="H4" s="13"/>
      <c r="I4" s="13"/>
      <c r="J4" s="13"/>
    </row>
    <row r="5" spans="1:27" ht="13.5" thickTop="1">
      <c r="A5" s="229"/>
      <c r="B5" s="20"/>
      <c r="C5" s="20"/>
      <c r="D5" s="69" t="s">
        <v>54</v>
      </c>
      <c r="E5" s="176"/>
      <c r="F5" s="176"/>
      <c r="G5" s="176"/>
      <c r="H5" s="227" t="s">
        <v>32</v>
      </c>
      <c r="I5" s="166"/>
      <c r="J5" s="43">
        <v>2010</v>
      </c>
      <c r="K5" s="43">
        <v>2010</v>
      </c>
      <c r="L5" s="43">
        <v>2010</v>
      </c>
      <c r="M5" s="43">
        <v>2010</v>
      </c>
      <c r="N5" s="43">
        <v>2011</v>
      </c>
      <c r="O5" s="43">
        <v>2011</v>
      </c>
      <c r="P5" s="43">
        <v>2011</v>
      </c>
      <c r="Q5" s="43">
        <v>2011</v>
      </c>
      <c r="R5" s="43">
        <v>2012</v>
      </c>
      <c r="S5" s="43">
        <v>2012</v>
      </c>
      <c r="T5" s="43">
        <v>2012</v>
      </c>
      <c r="U5" s="43">
        <v>2012</v>
      </c>
      <c r="V5" s="43">
        <v>2013</v>
      </c>
      <c r="W5" s="43">
        <v>2013</v>
      </c>
      <c r="X5" s="43">
        <v>2013</v>
      </c>
      <c r="Y5" s="43">
        <v>2013</v>
      </c>
      <c r="Z5" s="227" t="s">
        <v>32</v>
      </c>
      <c r="AA5" s="158"/>
    </row>
    <row r="6" spans="1:27" ht="13.5" thickBot="1">
      <c r="A6" s="229"/>
      <c r="B6" s="73" t="s">
        <v>77</v>
      </c>
      <c r="C6" s="81" t="s">
        <v>78</v>
      </c>
      <c r="D6" s="22" t="s">
        <v>64</v>
      </c>
      <c r="E6" s="82" t="s">
        <v>42</v>
      </c>
      <c r="F6" s="177" t="s">
        <v>43</v>
      </c>
      <c r="G6" s="178" t="s">
        <v>138</v>
      </c>
      <c r="H6" s="228"/>
      <c r="I6" s="167"/>
      <c r="J6" s="38" t="s">
        <v>5</v>
      </c>
      <c r="K6" s="38" t="s">
        <v>2</v>
      </c>
      <c r="L6" s="38" t="s">
        <v>3</v>
      </c>
      <c r="M6" s="38" t="s">
        <v>4</v>
      </c>
      <c r="N6" s="38" t="s">
        <v>5</v>
      </c>
      <c r="O6" s="38" t="s">
        <v>2</v>
      </c>
      <c r="P6" s="38" t="s">
        <v>3</v>
      </c>
      <c r="Q6" s="38" t="s">
        <v>4</v>
      </c>
      <c r="R6" s="38" t="s">
        <v>5</v>
      </c>
      <c r="S6" s="114" t="s">
        <v>2</v>
      </c>
      <c r="T6" s="114" t="s">
        <v>3</v>
      </c>
      <c r="U6" s="114" t="s">
        <v>4</v>
      </c>
      <c r="V6" s="114" t="s">
        <v>5</v>
      </c>
      <c r="W6" s="114" t="s">
        <v>2</v>
      </c>
      <c r="X6" s="114" t="s">
        <v>3</v>
      </c>
      <c r="Y6" s="114" t="s">
        <v>154</v>
      </c>
      <c r="Z6" s="228"/>
      <c r="AA6" s="158"/>
    </row>
    <row r="7" spans="1:27" ht="12.75">
      <c r="A7" s="229"/>
      <c r="B7" s="44" t="s">
        <v>41</v>
      </c>
      <c r="E7" s="135"/>
      <c r="F7" s="136"/>
      <c r="G7" s="136"/>
      <c r="H7" s="45"/>
      <c r="I7" s="45"/>
      <c r="J7" s="45"/>
      <c r="K7" s="46"/>
      <c r="L7" s="46"/>
      <c r="M7" s="46"/>
      <c r="N7" s="47"/>
      <c r="O7" s="47"/>
      <c r="P7" s="47"/>
      <c r="Q7" s="154"/>
      <c r="R7" s="46"/>
      <c r="Z7" s="47" t="s">
        <v>54</v>
      </c>
      <c r="AA7" s="147"/>
    </row>
    <row r="8" spans="1:29" ht="12.75">
      <c r="A8" s="229"/>
      <c r="B8" s="226" t="s">
        <v>57</v>
      </c>
      <c r="C8" s="185" t="s">
        <v>66</v>
      </c>
      <c r="D8" s="186">
        <v>1</v>
      </c>
      <c r="E8" s="84">
        <f>'Financial Year'!D8</f>
        <v>66584</v>
      </c>
      <c r="F8" s="84">
        <f>'Financial Year'!E8</f>
        <v>74502</v>
      </c>
      <c r="G8" s="84">
        <f>'Financial Year'!F8</f>
        <v>71336</v>
      </c>
      <c r="H8" s="145">
        <f>G8/F8-1</f>
        <v>-0.04249550347641673</v>
      </c>
      <c r="I8" s="145"/>
      <c r="J8" s="63">
        <f>Quarter!D8</f>
        <v>15850</v>
      </c>
      <c r="K8" s="63">
        <f>Quarter!E8</f>
        <v>10280</v>
      </c>
      <c r="L8" s="63">
        <f>Quarter!F8</f>
        <v>16157</v>
      </c>
      <c r="M8" s="63">
        <f>Quarter!G8</f>
        <v>18186</v>
      </c>
      <c r="N8" s="63">
        <f>Quarter!H8</f>
        <v>21961</v>
      </c>
      <c r="O8" s="63">
        <f>Quarter!I8</f>
        <v>15185</v>
      </c>
      <c r="P8" s="63">
        <f>Quarter!J8</f>
        <v>16600</v>
      </c>
      <c r="Q8" s="63">
        <f>Quarter!K8</f>
        <v>22384</v>
      </c>
      <c r="R8" s="63">
        <f>Quarter!L8</f>
        <v>20333</v>
      </c>
      <c r="S8" s="63">
        <f>Quarter!M8</f>
        <v>12596</v>
      </c>
      <c r="T8" s="63">
        <f>Quarter!N8</f>
        <v>18228</v>
      </c>
      <c r="U8" s="63">
        <f>Quarter!O8</f>
        <v>22026</v>
      </c>
      <c r="V8" s="63">
        <f>Quarter!P8</f>
        <v>18486</v>
      </c>
      <c r="W8" s="63">
        <f>Quarter!Q8</f>
        <v>14706</v>
      </c>
      <c r="X8" s="63">
        <f>Quarter!R8</f>
        <v>11697</v>
      </c>
      <c r="Y8" s="63">
        <f>Quarter!S8</f>
        <v>19288</v>
      </c>
      <c r="Z8" s="143">
        <f>Y8/U8-1</f>
        <v>-0.12430763642967402</v>
      </c>
      <c r="AA8" s="143"/>
      <c r="AB8" s="106"/>
      <c r="AC8" s="50"/>
    </row>
    <row r="9" spans="1:27" ht="12.75">
      <c r="A9" s="229"/>
      <c r="B9" s="226"/>
      <c r="C9" s="116"/>
      <c r="D9" s="186">
        <v>2</v>
      </c>
      <c r="E9" s="84">
        <f>'Financial Year'!D9</f>
        <v>0</v>
      </c>
      <c r="F9" s="84">
        <f>'Financial Year'!E9</f>
        <v>0</v>
      </c>
      <c r="G9" s="84">
        <f>'Financial Year'!F9</f>
        <v>0</v>
      </c>
      <c r="H9" s="145"/>
      <c r="I9" s="145"/>
      <c r="J9" s="63">
        <f>Quarter!D9</f>
        <v>97</v>
      </c>
      <c r="K9" s="63">
        <f>Quarter!E9</f>
        <v>0</v>
      </c>
      <c r="L9" s="63">
        <f>Quarter!F9</f>
        <v>0</v>
      </c>
      <c r="M9" s="63">
        <f>Quarter!G9</f>
        <v>0</v>
      </c>
      <c r="N9" s="63">
        <f>Quarter!H9</f>
        <v>0</v>
      </c>
      <c r="O9" s="63">
        <f>Quarter!I9</f>
        <v>0</v>
      </c>
      <c r="P9" s="63">
        <f>Quarter!J9</f>
        <v>0</v>
      </c>
      <c r="Q9" s="63">
        <f>Quarter!K9</f>
        <v>0</v>
      </c>
      <c r="R9" s="63">
        <f>Quarter!L9</f>
        <v>0</v>
      </c>
      <c r="S9" s="63">
        <f>Quarter!M9</f>
        <v>0</v>
      </c>
      <c r="T9" s="63">
        <f>Quarter!N9</f>
        <v>0</v>
      </c>
      <c r="U9" s="63">
        <f>Quarter!O9</f>
        <v>0</v>
      </c>
      <c r="V9" s="63">
        <f>Quarter!P9</f>
        <v>0</v>
      </c>
      <c r="W9" s="63">
        <f>Quarter!Q9</f>
        <v>0</v>
      </c>
      <c r="X9" s="63">
        <f>Quarter!R9</f>
        <v>0</v>
      </c>
      <c r="Y9" s="63">
        <f>Quarter!S9</f>
        <v>0</v>
      </c>
      <c r="Z9" s="143"/>
      <c r="AA9" s="143"/>
    </row>
    <row r="10" spans="1:27" ht="12.75">
      <c r="A10" s="229"/>
      <c r="B10" s="226"/>
      <c r="C10" s="116"/>
      <c r="D10" s="186">
        <v>3.000000000003</v>
      </c>
      <c r="E10" s="84">
        <f>'Financial Year'!D10</f>
        <v>0</v>
      </c>
      <c r="F10" s="84">
        <f>'Financial Year'!E10</f>
        <v>3409</v>
      </c>
      <c r="G10" s="84">
        <f>'Financial Year'!F10</f>
        <v>5773</v>
      </c>
      <c r="H10" s="145">
        <f aca="true" t="shared" si="0" ref="H10:H72">G10/F10-1</f>
        <v>0.6934584922264593</v>
      </c>
      <c r="I10" s="145"/>
      <c r="J10" s="63">
        <f>Quarter!D10</f>
        <v>0</v>
      </c>
      <c r="K10" s="63">
        <f>Quarter!E10</f>
        <v>0</v>
      </c>
      <c r="L10" s="63">
        <f>Quarter!F10</f>
        <v>0</v>
      </c>
      <c r="M10" s="63">
        <f>Quarter!G10</f>
        <v>0</v>
      </c>
      <c r="N10" s="63">
        <f>Quarter!H10</f>
        <v>0</v>
      </c>
      <c r="O10" s="63">
        <f>Quarter!I10</f>
        <v>82</v>
      </c>
      <c r="P10" s="63">
        <f>Quarter!J10</f>
        <v>978</v>
      </c>
      <c r="Q10" s="63">
        <f>Quarter!K10</f>
        <v>1190</v>
      </c>
      <c r="R10" s="63">
        <f>Quarter!L10</f>
        <v>1159</v>
      </c>
      <c r="S10" s="63">
        <f>Quarter!M10</f>
        <v>1055</v>
      </c>
      <c r="T10" s="63">
        <f>Quarter!N10</f>
        <v>1307</v>
      </c>
      <c r="U10" s="63">
        <f>Quarter!O10</f>
        <v>1660</v>
      </c>
      <c r="V10" s="63">
        <f>Quarter!P10</f>
        <v>1751</v>
      </c>
      <c r="W10" s="63">
        <f>Quarter!Q10</f>
        <v>1066</v>
      </c>
      <c r="X10" s="63">
        <f>Quarter!R10</f>
        <v>452</v>
      </c>
      <c r="Y10" s="63">
        <f>Quarter!S10</f>
        <v>1399</v>
      </c>
      <c r="Z10" s="143">
        <f aca="true" t="shared" si="1" ref="Z10:Z72">Y10/U10-1</f>
        <v>-0.15722891566265063</v>
      </c>
      <c r="AA10" s="143"/>
    </row>
    <row r="11" spans="1:27" ht="12.75">
      <c r="A11" s="229"/>
      <c r="B11" s="226" t="s">
        <v>114</v>
      </c>
      <c r="C11" s="187" t="s">
        <v>66</v>
      </c>
      <c r="D11" s="186">
        <v>1</v>
      </c>
      <c r="E11" s="84">
        <f>'Financial Year'!D11</f>
        <v>1789327</v>
      </c>
      <c r="F11" s="84">
        <f>'Financial Year'!E11</f>
        <v>2640585</v>
      </c>
      <c r="G11" s="84">
        <f>'Financial Year'!F11</f>
        <v>2023240</v>
      </c>
      <c r="H11" s="145">
        <f t="shared" si="0"/>
        <v>-0.23379099707072482</v>
      </c>
      <c r="I11" s="145"/>
      <c r="J11" s="63">
        <f>Quarter!D11</f>
        <v>383187</v>
      </c>
      <c r="K11" s="63">
        <f>Quarter!E11</f>
        <v>306233</v>
      </c>
      <c r="L11" s="63">
        <f>Quarter!F11</f>
        <v>390826</v>
      </c>
      <c r="M11" s="63">
        <f>Quarter!G11</f>
        <v>524720</v>
      </c>
      <c r="N11" s="63">
        <f>Quarter!H11</f>
        <v>567548</v>
      </c>
      <c r="O11" s="63">
        <f>Quarter!I11</f>
        <v>490903</v>
      </c>
      <c r="P11" s="63">
        <f>Quarter!J11</f>
        <v>539521</v>
      </c>
      <c r="Q11" s="63">
        <f>Quarter!K11</f>
        <v>837973</v>
      </c>
      <c r="R11" s="63">
        <f>Quarter!L11</f>
        <v>772188</v>
      </c>
      <c r="S11" s="63">
        <f>Quarter!M11</f>
        <v>404942</v>
      </c>
      <c r="T11" s="63">
        <f>Quarter!N11</f>
        <v>434412</v>
      </c>
      <c r="U11" s="63">
        <f>Quarter!O11</f>
        <v>660499</v>
      </c>
      <c r="V11" s="63">
        <f>Quarter!P11</f>
        <v>523387</v>
      </c>
      <c r="W11" s="63">
        <f>Quarter!Q11</f>
        <v>402943</v>
      </c>
      <c r="X11" s="63">
        <f>Quarter!R11</f>
        <v>316225</v>
      </c>
      <c r="Y11" s="63">
        <f>Quarter!S11</f>
        <v>483113</v>
      </c>
      <c r="Z11" s="143">
        <f t="shared" si="1"/>
        <v>-0.268563616296164</v>
      </c>
      <c r="AA11" s="143"/>
    </row>
    <row r="12" spans="1:27" ht="12.75">
      <c r="A12" s="229"/>
      <c r="B12" s="226"/>
      <c r="C12" s="77"/>
      <c r="D12" s="186">
        <v>3.000000000003</v>
      </c>
      <c r="E12" s="84">
        <f>'Financial Year'!D12</f>
        <v>0</v>
      </c>
      <c r="F12" s="84">
        <f>'Financial Year'!E12</f>
        <v>527</v>
      </c>
      <c r="G12" s="84">
        <f>'Financial Year'!F12</f>
        <v>912</v>
      </c>
      <c r="H12" s="145">
        <f t="shared" si="0"/>
        <v>0.730550284629981</v>
      </c>
      <c r="I12" s="145"/>
      <c r="J12" s="63">
        <f>Quarter!D12</f>
        <v>0</v>
      </c>
      <c r="K12" s="63">
        <f>Quarter!E12</f>
        <v>0</v>
      </c>
      <c r="L12" s="63">
        <f>Quarter!F12</f>
        <v>0</v>
      </c>
      <c r="M12" s="63">
        <f>Quarter!G12</f>
        <v>0</v>
      </c>
      <c r="N12" s="63">
        <f>Quarter!H12</f>
        <v>0</v>
      </c>
      <c r="O12" s="63">
        <f>Quarter!I12</f>
        <v>0</v>
      </c>
      <c r="P12" s="63">
        <f>Quarter!J12</f>
        <v>0</v>
      </c>
      <c r="Q12" s="63">
        <f>Quarter!K12</f>
        <v>306</v>
      </c>
      <c r="R12" s="63">
        <f>Quarter!L12</f>
        <v>221</v>
      </c>
      <c r="S12" s="63">
        <f>Quarter!M12</f>
        <v>133</v>
      </c>
      <c r="T12" s="63">
        <f>Quarter!N12</f>
        <v>198</v>
      </c>
      <c r="U12" s="63">
        <f>Quarter!O12</f>
        <v>247</v>
      </c>
      <c r="V12" s="63">
        <f>Quarter!P12</f>
        <v>334</v>
      </c>
      <c r="W12" s="63">
        <f>Quarter!Q12</f>
        <v>190</v>
      </c>
      <c r="X12" s="63">
        <f>Quarter!R12</f>
        <v>1</v>
      </c>
      <c r="Y12" s="63">
        <f>Quarter!S12</f>
        <v>182</v>
      </c>
      <c r="Z12" s="143">
        <f t="shared" si="1"/>
        <v>-0.26315789473684215</v>
      </c>
      <c r="AA12" s="143"/>
    </row>
    <row r="13" spans="1:27" ht="12.75">
      <c r="A13" s="229"/>
      <c r="B13" s="226"/>
      <c r="C13" s="77"/>
      <c r="D13" s="186">
        <v>0.70000000000021</v>
      </c>
      <c r="E13" s="84">
        <f>'Financial Year'!D13</f>
        <v>0</v>
      </c>
      <c r="F13" s="84">
        <f>'Financial Year'!E13</f>
        <v>0</v>
      </c>
      <c r="G13" s="84">
        <f>'Financial Year'!F13</f>
        <v>0</v>
      </c>
      <c r="H13" s="145"/>
      <c r="I13" s="145"/>
      <c r="J13" s="63"/>
      <c r="K13" s="63"/>
      <c r="L13" s="63"/>
      <c r="M13" s="63"/>
      <c r="N13" s="63"/>
      <c r="O13" s="63">
        <f>Quarter!I13</f>
        <v>0</v>
      </c>
      <c r="P13" s="63">
        <f>Quarter!J13</f>
        <v>0</v>
      </c>
      <c r="Q13" s="63">
        <f>Quarter!K13</f>
        <v>0</v>
      </c>
      <c r="R13" s="63">
        <f>Quarter!L13</f>
        <v>0</v>
      </c>
      <c r="S13" s="63">
        <f>Quarter!M13</f>
        <v>0</v>
      </c>
      <c r="T13" s="63">
        <f>Quarter!N13</f>
        <v>0</v>
      </c>
      <c r="U13" s="63">
        <f>Quarter!O13</f>
        <v>0</v>
      </c>
      <c r="V13" s="63">
        <f>Quarter!P13</f>
        <v>0</v>
      </c>
      <c r="W13" s="63">
        <f>Quarter!Q13</f>
        <v>9</v>
      </c>
      <c r="X13" s="63">
        <f>Quarter!R13</f>
        <v>20</v>
      </c>
      <c r="Y13" s="63">
        <f>Quarter!S13</f>
        <v>16</v>
      </c>
      <c r="Z13" s="143"/>
      <c r="AA13" s="143"/>
    </row>
    <row r="14" spans="1:27" ht="12.75">
      <c r="A14" s="229"/>
      <c r="B14" s="185" t="s">
        <v>113</v>
      </c>
      <c r="C14" s="187" t="s">
        <v>66</v>
      </c>
      <c r="D14" s="186">
        <v>1</v>
      </c>
      <c r="E14" s="84">
        <f>'Financial Year'!D14</f>
        <v>0</v>
      </c>
      <c r="F14" s="84">
        <f>'Financial Year'!E14</f>
        <v>0</v>
      </c>
      <c r="G14" s="84">
        <f>'Financial Year'!F14</f>
        <v>101340</v>
      </c>
      <c r="H14" s="145"/>
      <c r="I14" s="145"/>
      <c r="J14" s="63">
        <f>Quarter!D14</f>
        <v>0</v>
      </c>
      <c r="K14" s="63">
        <f>Quarter!E14</f>
        <v>0</v>
      </c>
      <c r="L14" s="63">
        <f>Quarter!F14</f>
        <v>0</v>
      </c>
      <c r="M14" s="63">
        <f>Quarter!G14</f>
        <v>0</v>
      </c>
      <c r="N14" s="63">
        <f>Quarter!H14</f>
        <v>0</v>
      </c>
      <c r="O14" s="63">
        <f>Quarter!I14</f>
        <v>0</v>
      </c>
      <c r="P14" s="63">
        <f>Quarter!J14</f>
        <v>0</v>
      </c>
      <c r="Q14" s="63">
        <f>Quarter!K14</f>
        <v>0</v>
      </c>
      <c r="R14" s="63">
        <f>Quarter!L14</f>
        <v>0</v>
      </c>
      <c r="S14" s="63">
        <f>Quarter!M14</f>
        <v>0</v>
      </c>
      <c r="T14" s="63">
        <f>Quarter!N14</f>
        <v>15446</v>
      </c>
      <c r="U14" s="63">
        <f>Quarter!O14</f>
        <v>52291</v>
      </c>
      <c r="V14" s="63">
        <f>Quarter!P14</f>
        <v>33603</v>
      </c>
      <c r="W14" s="63">
        <f>Quarter!Q14</f>
        <v>43163</v>
      </c>
      <c r="X14" s="63">
        <f>Quarter!R14</f>
        <v>12114</v>
      </c>
      <c r="Y14" s="63">
        <f>Quarter!S14</f>
        <v>15215</v>
      </c>
      <c r="Z14" s="143">
        <f t="shared" si="1"/>
        <v>-0.7090321470233883</v>
      </c>
      <c r="AA14" s="143"/>
    </row>
    <row r="15" spans="1:27" ht="12.75">
      <c r="A15" s="229"/>
      <c r="B15" s="226" t="s">
        <v>115</v>
      </c>
      <c r="C15" s="187" t="s">
        <v>66</v>
      </c>
      <c r="D15" s="186">
        <v>1</v>
      </c>
      <c r="E15" s="84">
        <f>'Financial Year'!D15</f>
        <v>1260</v>
      </c>
      <c r="F15" s="84">
        <f>'Financial Year'!E15</f>
        <v>2164</v>
      </c>
      <c r="G15" s="84">
        <f>'Financial Year'!F15</f>
        <v>2624</v>
      </c>
      <c r="H15" s="145">
        <f t="shared" si="0"/>
        <v>0.2125693160813309</v>
      </c>
      <c r="I15" s="145"/>
      <c r="J15" s="63">
        <f>Quarter!D15</f>
        <v>0</v>
      </c>
      <c r="K15" s="63">
        <f>Quarter!E15</f>
        <v>0</v>
      </c>
      <c r="L15" s="63">
        <f>Quarter!F15</f>
        <v>0</v>
      </c>
      <c r="M15" s="63">
        <f>Quarter!G15</f>
        <v>0</v>
      </c>
      <c r="N15" s="63">
        <f>Quarter!H15</f>
        <v>0</v>
      </c>
      <c r="O15" s="63">
        <f>Quarter!I15</f>
        <v>0</v>
      </c>
      <c r="P15" s="63">
        <f>Quarter!J15</f>
        <v>0</v>
      </c>
      <c r="Q15" s="63">
        <f>Quarter!K15</f>
        <v>0</v>
      </c>
      <c r="R15" s="63">
        <f>Quarter!L15</f>
        <v>0</v>
      </c>
      <c r="S15" s="63">
        <f>Quarter!M15</f>
        <v>0</v>
      </c>
      <c r="T15" s="63">
        <f>Quarter!N15</f>
        <v>0</v>
      </c>
      <c r="U15" s="63">
        <f>Quarter!O15</f>
        <v>0</v>
      </c>
      <c r="V15" s="63">
        <f>Quarter!P15</f>
        <v>0</v>
      </c>
      <c r="W15" s="63">
        <f>Quarter!Q15</f>
        <v>0</v>
      </c>
      <c r="X15" s="63">
        <f>Quarter!R15</f>
        <v>0</v>
      </c>
      <c r="Y15" s="63">
        <f>Quarter!S15</f>
        <v>0</v>
      </c>
      <c r="Z15" s="143"/>
      <c r="AA15" s="143"/>
    </row>
    <row r="16" spans="1:27" ht="12.75">
      <c r="A16" s="229"/>
      <c r="B16" s="226"/>
      <c r="C16" s="116"/>
      <c r="D16" s="186">
        <v>2</v>
      </c>
      <c r="E16" s="84">
        <f>'Financial Year'!D16</f>
        <v>360</v>
      </c>
      <c r="F16" s="84">
        <f>'Financial Year'!E16</f>
        <v>442</v>
      </c>
      <c r="G16" s="84">
        <f>'Financial Year'!F16</f>
        <v>467</v>
      </c>
      <c r="H16" s="145">
        <f t="shared" si="0"/>
        <v>0.0565610859728507</v>
      </c>
      <c r="I16" s="145"/>
      <c r="J16" s="63">
        <f>Quarter!D16</f>
        <v>1316</v>
      </c>
      <c r="K16" s="63">
        <f>Quarter!E16</f>
        <v>69</v>
      </c>
      <c r="L16" s="63">
        <f>Quarter!F16</f>
        <v>64</v>
      </c>
      <c r="M16" s="63">
        <f>Quarter!G16</f>
        <v>86</v>
      </c>
      <c r="N16" s="63">
        <f>Quarter!H16</f>
        <v>95</v>
      </c>
      <c r="O16" s="63">
        <f>Quarter!I16</f>
        <v>82</v>
      </c>
      <c r="P16" s="63">
        <f>Quarter!J16</f>
        <v>65</v>
      </c>
      <c r="Q16" s="63">
        <f>Quarter!K16</f>
        <v>118</v>
      </c>
      <c r="R16" s="63">
        <f>Quarter!L16</f>
        <v>118</v>
      </c>
      <c r="S16" s="63">
        <f>Quarter!M16</f>
        <v>76</v>
      </c>
      <c r="T16" s="63">
        <f>Quarter!N16</f>
        <v>87</v>
      </c>
      <c r="U16" s="63">
        <f>Quarter!O16</f>
        <v>102</v>
      </c>
      <c r="V16" s="63">
        <f>Quarter!P16</f>
        <v>124</v>
      </c>
      <c r="W16" s="63">
        <f>Quarter!Q16</f>
        <v>93</v>
      </c>
      <c r="X16" s="63">
        <f>Quarter!R16</f>
        <v>47</v>
      </c>
      <c r="Y16" s="63">
        <f>Quarter!S16</f>
        <v>90</v>
      </c>
      <c r="Z16" s="143">
        <f t="shared" si="1"/>
        <v>-0.11764705882352944</v>
      </c>
      <c r="AA16" s="143"/>
    </row>
    <row r="17" spans="1:27" ht="12.75">
      <c r="A17" s="229"/>
      <c r="B17" s="226"/>
      <c r="C17" s="116"/>
      <c r="D17" s="186">
        <v>4</v>
      </c>
      <c r="E17" s="84">
        <f>'Financial Year'!D17</f>
        <v>0</v>
      </c>
      <c r="F17" s="84">
        <f>'Financial Year'!E17</f>
        <v>0</v>
      </c>
      <c r="G17" s="84">
        <f>'Financial Year'!F17</f>
        <v>100</v>
      </c>
      <c r="H17" s="145"/>
      <c r="I17" s="145"/>
      <c r="J17" s="63">
        <f>Quarter!D17</f>
        <v>0</v>
      </c>
      <c r="K17" s="63">
        <f>Quarter!E17</f>
        <v>0</v>
      </c>
      <c r="L17" s="63">
        <f>Quarter!F17</f>
        <v>0</v>
      </c>
      <c r="M17" s="63">
        <f>Quarter!G17</f>
        <v>0</v>
      </c>
      <c r="N17" s="63">
        <f>Quarter!H17</f>
        <v>0</v>
      </c>
      <c r="O17" s="63">
        <f>Quarter!I17</f>
        <v>0</v>
      </c>
      <c r="P17" s="63">
        <f>Quarter!J17</f>
        <v>0</v>
      </c>
      <c r="Q17" s="63">
        <f>Quarter!K17</f>
        <v>0</v>
      </c>
      <c r="R17" s="63">
        <f>Quarter!L17</f>
        <v>0</v>
      </c>
      <c r="S17" s="63">
        <f>Quarter!M17</f>
        <v>0</v>
      </c>
      <c r="T17" s="63">
        <f>Quarter!N17</f>
        <v>0</v>
      </c>
      <c r="U17" s="63">
        <f>Quarter!O17</f>
        <v>0</v>
      </c>
      <c r="V17" s="63">
        <f>Quarter!P17</f>
        <v>0</v>
      </c>
      <c r="W17" s="63">
        <f>Quarter!Q17</f>
        <v>0</v>
      </c>
      <c r="X17" s="63">
        <f>Quarter!R17</f>
        <v>0</v>
      </c>
      <c r="Y17" s="63">
        <f>Quarter!S17</f>
        <v>0</v>
      </c>
      <c r="Z17" s="143"/>
      <c r="AA17" s="143"/>
    </row>
    <row r="18" spans="1:27" ht="12.75">
      <c r="A18" s="229"/>
      <c r="B18" s="226" t="s">
        <v>58</v>
      </c>
      <c r="C18" s="185" t="s">
        <v>66</v>
      </c>
      <c r="D18" s="186">
        <v>1</v>
      </c>
      <c r="E18" s="84">
        <f>'Financial Year'!D18</f>
        <v>789171</v>
      </c>
      <c r="F18" s="84">
        <f>'Financial Year'!E18</f>
        <v>959199</v>
      </c>
      <c r="G18" s="84">
        <f>'Financial Year'!F18</f>
        <v>935121</v>
      </c>
      <c r="H18" s="145">
        <f t="shared" si="0"/>
        <v>-0.025102194643655817</v>
      </c>
      <c r="I18" s="145"/>
      <c r="J18" s="63">
        <f>Quarter!D18</f>
        <v>209170</v>
      </c>
      <c r="K18" s="63">
        <f>Quarter!E18</f>
        <v>128694</v>
      </c>
      <c r="L18" s="63">
        <f>Quarter!F18</f>
        <v>201479</v>
      </c>
      <c r="M18" s="63">
        <f>Quarter!G18</f>
        <v>242427</v>
      </c>
      <c r="N18" s="63">
        <f>Quarter!H18</f>
        <v>216571</v>
      </c>
      <c r="O18" s="63">
        <f>Quarter!I18</f>
        <v>220844</v>
      </c>
      <c r="P18" s="63">
        <f>Quarter!J18</f>
        <v>177490</v>
      </c>
      <c r="Q18" s="63">
        <f>Quarter!K18</f>
        <v>326525</v>
      </c>
      <c r="R18" s="63">
        <f>Quarter!L18</f>
        <v>234340</v>
      </c>
      <c r="S18" s="63">
        <f>Quarter!M18</f>
        <v>218036</v>
      </c>
      <c r="T18" s="63">
        <f>Quarter!N18</f>
        <v>193661</v>
      </c>
      <c r="U18" s="63">
        <f>Quarter!O18</f>
        <v>271752</v>
      </c>
      <c r="V18" s="63">
        <f>Quarter!P18</f>
        <v>251672</v>
      </c>
      <c r="W18" s="63">
        <f>Quarter!Q18</f>
        <v>227954</v>
      </c>
      <c r="X18" s="63">
        <f>Quarter!R18</f>
        <v>156975</v>
      </c>
      <c r="Y18" s="63">
        <f>Quarter!S18</f>
        <v>307795</v>
      </c>
      <c r="Z18" s="143">
        <f t="shared" si="1"/>
        <v>0.13263195855044296</v>
      </c>
      <c r="AA18" s="143"/>
    </row>
    <row r="19" spans="1:27" ht="12.75">
      <c r="A19" s="229"/>
      <c r="B19" s="226"/>
      <c r="C19" s="77"/>
      <c r="D19" s="186">
        <v>1.5000000000015</v>
      </c>
      <c r="E19" s="84">
        <f>'Financial Year'!D19</f>
        <v>2625344</v>
      </c>
      <c r="F19" s="84">
        <f>'Financial Year'!E19</f>
        <v>3093524</v>
      </c>
      <c r="G19" s="84">
        <f>'Financial Year'!F19</f>
        <v>3017014</v>
      </c>
      <c r="H19" s="145">
        <f t="shared" si="0"/>
        <v>-0.024732311758370096</v>
      </c>
      <c r="I19" s="145"/>
      <c r="J19" s="63">
        <f>Quarter!D19</f>
        <v>641745</v>
      </c>
      <c r="K19" s="63">
        <f>Quarter!E19</f>
        <v>433570</v>
      </c>
      <c r="L19" s="63">
        <f>Quarter!F19</f>
        <v>665118</v>
      </c>
      <c r="M19" s="63">
        <f>Quarter!G19</f>
        <v>790277</v>
      </c>
      <c r="N19" s="63">
        <f>Quarter!H19</f>
        <v>736379</v>
      </c>
      <c r="O19" s="63">
        <f>Quarter!I19</f>
        <v>727593</v>
      </c>
      <c r="P19" s="63">
        <f>Quarter!J19</f>
        <v>637228</v>
      </c>
      <c r="Q19" s="63">
        <f>Quarter!K19</f>
        <v>1048218</v>
      </c>
      <c r="R19" s="63">
        <f>Quarter!L19</f>
        <v>680485</v>
      </c>
      <c r="S19" s="63">
        <f>Quarter!M19</f>
        <v>654540</v>
      </c>
      <c r="T19" s="63">
        <f>Quarter!N19</f>
        <v>636655</v>
      </c>
      <c r="U19" s="63">
        <f>Quarter!O19</f>
        <v>903098</v>
      </c>
      <c r="V19" s="63">
        <f>Quarter!P19</f>
        <v>822721</v>
      </c>
      <c r="W19" s="63">
        <f>Quarter!Q19</f>
        <v>690445</v>
      </c>
      <c r="X19" s="63">
        <f>Quarter!R19</f>
        <v>482481</v>
      </c>
      <c r="Y19" s="63">
        <f>Quarter!S19</f>
        <v>1014605</v>
      </c>
      <c r="Z19" s="143">
        <f t="shared" si="1"/>
        <v>0.12347164980987668</v>
      </c>
      <c r="AA19" s="143"/>
    </row>
    <row r="20" spans="1:27" ht="12.75">
      <c r="A20" s="229"/>
      <c r="B20" s="226"/>
      <c r="C20" s="77"/>
      <c r="D20" s="186">
        <v>2</v>
      </c>
      <c r="E20" s="84">
        <f>'Financial Year'!D20</f>
        <v>1611231</v>
      </c>
      <c r="F20" s="84">
        <f>'Financial Year'!E20</f>
        <v>4732365</v>
      </c>
      <c r="G20" s="84">
        <f>'Financial Year'!F20</f>
        <v>11737463</v>
      </c>
      <c r="H20" s="145">
        <f t="shared" si="0"/>
        <v>1.4802531081182453</v>
      </c>
      <c r="I20" s="145"/>
      <c r="J20" s="63">
        <f>Quarter!D20</f>
        <v>0</v>
      </c>
      <c r="K20" s="63">
        <f>Quarter!E20</f>
        <v>53467</v>
      </c>
      <c r="L20" s="63">
        <f>Quarter!F20</f>
        <v>356635</v>
      </c>
      <c r="M20" s="63">
        <f>Quarter!G20</f>
        <v>655418</v>
      </c>
      <c r="N20" s="63">
        <f>Quarter!H20</f>
        <v>545711</v>
      </c>
      <c r="O20" s="63">
        <f>Quarter!I20</f>
        <v>757483</v>
      </c>
      <c r="P20" s="63">
        <f>Quarter!J20</f>
        <v>768092</v>
      </c>
      <c r="Q20" s="63">
        <f>Quarter!K20</f>
        <v>1662529</v>
      </c>
      <c r="R20" s="63">
        <f>Quarter!L20</f>
        <v>1544261</v>
      </c>
      <c r="S20" s="63">
        <f>Quarter!M20</f>
        <v>1863243</v>
      </c>
      <c r="T20" s="63">
        <f>Quarter!N20</f>
        <v>2139321</v>
      </c>
      <c r="U20" s="63">
        <f>Quarter!O20</f>
        <v>3712219</v>
      </c>
      <c r="V20" s="63">
        <f>Quarter!P20</f>
        <v>4022680</v>
      </c>
      <c r="W20" s="63">
        <f>Quarter!Q20</f>
        <v>3852456</v>
      </c>
      <c r="X20" s="63">
        <f>Quarter!R20</f>
        <v>2964995</v>
      </c>
      <c r="Y20" s="63">
        <f>Quarter!S20</f>
        <v>5908857</v>
      </c>
      <c r="Z20" s="143">
        <f t="shared" si="1"/>
        <v>0.5917317916857814</v>
      </c>
      <c r="AA20" s="143"/>
    </row>
    <row r="21" spans="1:27" ht="12.75">
      <c r="A21" s="229"/>
      <c r="B21" s="226" t="s">
        <v>59</v>
      </c>
      <c r="C21" s="187" t="s">
        <v>66</v>
      </c>
      <c r="D21" s="186">
        <v>1</v>
      </c>
      <c r="E21" s="84">
        <f>'Financial Year'!D21</f>
        <v>7698134</v>
      </c>
      <c r="F21" s="84">
        <f>'Financial Year'!E21</f>
        <v>11768298</v>
      </c>
      <c r="G21" s="84">
        <f>'Financial Year'!F21</f>
        <v>12127578</v>
      </c>
      <c r="H21" s="145">
        <f t="shared" si="0"/>
        <v>0.03052947843434972</v>
      </c>
      <c r="I21" s="145"/>
      <c r="J21" s="63">
        <f>Quarter!D21</f>
        <v>1734159</v>
      </c>
      <c r="K21" s="63">
        <f>Quarter!E21</f>
        <v>1166818</v>
      </c>
      <c r="L21" s="63">
        <f>Quarter!F21</f>
        <v>1912581</v>
      </c>
      <c r="M21" s="63">
        <f>Quarter!G21</f>
        <v>2307489</v>
      </c>
      <c r="N21" s="63">
        <f>Quarter!H21</f>
        <v>2311246</v>
      </c>
      <c r="O21" s="63">
        <f>Quarter!I21</f>
        <v>2391563</v>
      </c>
      <c r="P21" s="63">
        <f>Quarter!J21</f>
        <v>1897973</v>
      </c>
      <c r="Q21" s="63">
        <f>Quarter!K21</f>
        <v>4011549</v>
      </c>
      <c r="R21" s="63">
        <f>Quarter!L21</f>
        <v>3467213</v>
      </c>
      <c r="S21" s="63">
        <f>Quarter!M21</f>
        <v>2152555</v>
      </c>
      <c r="T21" s="63">
        <f>Quarter!N21</f>
        <v>2627644</v>
      </c>
      <c r="U21" s="63">
        <f>Quarter!O21</f>
        <v>3494406</v>
      </c>
      <c r="V21" s="63">
        <f>Quarter!P21</f>
        <v>3852973</v>
      </c>
      <c r="W21" s="63">
        <f>Quarter!Q21</f>
        <v>3605669</v>
      </c>
      <c r="X21" s="63">
        <f>Quarter!R21</f>
        <v>2496489</v>
      </c>
      <c r="Y21" s="63">
        <f>Quarter!S21</f>
        <v>5173002</v>
      </c>
      <c r="Z21" s="143">
        <f t="shared" si="1"/>
        <v>0.48036662024962173</v>
      </c>
      <c r="AA21" s="143"/>
    </row>
    <row r="22" spans="1:27" ht="12.75">
      <c r="A22" s="229"/>
      <c r="B22" s="226"/>
      <c r="C22" s="116"/>
      <c r="D22" s="186">
        <v>4</v>
      </c>
      <c r="E22" s="84">
        <f>'Financial Year'!D22</f>
        <v>5455</v>
      </c>
      <c r="F22" s="84">
        <f>'Financial Year'!E22</f>
        <v>22793</v>
      </c>
      <c r="G22" s="84">
        <f>'Financial Year'!F22</f>
        <v>51986</v>
      </c>
      <c r="H22" s="145">
        <f t="shared" si="0"/>
        <v>1.2807879612161628</v>
      </c>
      <c r="I22" s="145"/>
      <c r="J22" s="63">
        <f>Quarter!D22</f>
        <v>0</v>
      </c>
      <c r="K22" s="63">
        <f>Quarter!E22</f>
        <v>445</v>
      </c>
      <c r="L22" s="63">
        <f>Quarter!F22</f>
        <v>1124</v>
      </c>
      <c r="M22" s="63">
        <f>Quarter!G22</f>
        <v>1473</v>
      </c>
      <c r="N22" s="63">
        <f>Quarter!H22</f>
        <v>2413</v>
      </c>
      <c r="O22" s="63">
        <f>Quarter!I22</f>
        <v>3184</v>
      </c>
      <c r="P22" s="63">
        <f>Quarter!J22</f>
        <v>3833</v>
      </c>
      <c r="Q22" s="63">
        <f>Quarter!K22</f>
        <v>8435</v>
      </c>
      <c r="R22" s="63">
        <f>Quarter!L22</f>
        <v>7341</v>
      </c>
      <c r="S22" s="63">
        <f>Quarter!M22</f>
        <v>5567</v>
      </c>
      <c r="T22" s="63">
        <f>Quarter!N22</f>
        <v>8141</v>
      </c>
      <c r="U22" s="63">
        <f>Quarter!O22</f>
        <v>14490</v>
      </c>
      <c r="V22" s="63">
        <f>Quarter!P22</f>
        <v>23788</v>
      </c>
      <c r="W22" s="63">
        <f>Quarter!Q22</f>
        <v>23552</v>
      </c>
      <c r="X22" s="63">
        <f>Quarter!R22</f>
        <v>15429</v>
      </c>
      <c r="Y22" s="63">
        <f>Quarter!S22</f>
        <v>32968</v>
      </c>
      <c r="Z22" s="143">
        <f t="shared" si="1"/>
        <v>1.2752242926155968</v>
      </c>
      <c r="AA22" s="143"/>
    </row>
    <row r="23" spans="1:27" ht="12.75">
      <c r="A23" s="229"/>
      <c r="B23" s="226"/>
      <c r="C23" s="116"/>
      <c r="D23" s="186">
        <v>0.9000000000000901</v>
      </c>
      <c r="E23" s="84">
        <f>'Financial Year'!D23</f>
        <v>0</v>
      </c>
      <c r="F23" s="84">
        <f>'Financial Year'!E23</f>
        <v>0</v>
      </c>
      <c r="G23" s="84">
        <f>'Financial Year'!F23</f>
        <v>0</v>
      </c>
      <c r="H23" s="145"/>
      <c r="I23" s="145"/>
      <c r="J23" s="63">
        <f>Quarter!D23</f>
        <v>0</v>
      </c>
      <c r="K23" s="63">
        <f>Quarter!E23</f>
        <v>0</v>
      </c>
      <c r="L23" s="63">
        <f>Quarter!F23</f>
        <v>0</v>
      </c>
      <c r="M23" s="63">
        <f>Quarter!G23</f>
        <v>0</v>
      </c>
      <c r="N23" s="63">
        <f>Quarter!H23</f>
        <v>0</v>
      </c>
      <c r="O23" s="63">
        <f>Quarter!I23</f>
        <v>0</v>
      </c>
      <c r="P23" s="63">
        <f>Quarter!J23</f>
        <v>0</v>
      </c>
      <c r="Q23" s="63">
        <f>Quarter!K23</f>
        <v>0</v>
      </c>
      <c r="R23" s="63">
        <f>Quarter!L23</f>
        <v>0</v>
      </c>
      <c r="S23" s="63">
        <f>Quarter!M23</f>
        <v>0</v>
      </c>
      <c r="T23" s="63">
        <f>Quarter!N23</f>
        <v>0</v>
      </c>
      <c r="U23" s="63">
        <f>Quarter!O23</f>
        <v>0</v>
      </c>
      <c r="V23" s="63">
        <f>Quarter!P23</f>
        <v>0</v>
      </c>
      <c r="W23" s="63">
        <f>Quarter!Q23</f>
        <v>337</v>
      </c>
      <c r="X23" s="63">
        <f>Quarter!R23</f>
        <v>3497</v>
      </c>
      <c r="Y23" s="63">
        <f>Quarter!S23</f>
        <v>22068</v>
      </c>
      <c r="Z23" s="143"/>
      <c r="AA23" s="143"/>
    </row>
    <row r="24" spans="1:27" ht="12.75">
      <c r="A24" s="229"/>
      <c r="B24" s="226" t="s">
        <v>119</v>
      </c>
      <c r="C24" s="187" t="s">
        <v>66</v>
      </c>
      <c r="D24" s="186">
        <v>1</v>
      </c>
      <c r="E24" s="84">
        <f>'Financial Year'!D24</f>
        <v>4152</v>
      </c>
      <c r="F24" s="84">
        <f>'Financial Year'!E24</f>
        <v>7924</v>
      </c>
      <c r="G24" s="84">
        <f>'Financial Year'!F24</f>
        <v>7314</v>
      </c>
      <c r="H24" s="145">
        <f t="shared" si="0"/>
        <v>-0.07698132256436141</v>
      </c>
      <c r="I24" s="145"/>
      <c r="J24" s="63">
        <f>Quarter!D24</f>
        <v>0</v>
      </c>
      <c r="K24" s="63">
        <f>Quarter!E24</f>
        <v>0</v>
      </c>
      <c r="L24" s="63">
        <f>Quarter!F24</f>
        <v>0</v>
      </c>
      <c r="M24" s="63">
        <f>Quarter!G24</f>
        <v>0</v>
      </c>
      <c r="N24" s="63">
        <f>Quarter!H24</f>
        <v>0</v>
      </c>
      <c r="O24" s="63">
        <f>Quarter!I24</f>
        <v>0</v>
      </c>
      <c r="P24" s="63">
        <f>Quarter!J24</f>
        <v>0</v>
      </c>
      <c r="Q24" s="63">
        <f>Quarter!K24</f>
        <v>0</v>
      </c>
      <c r="R24" s="63">
        <f>Quarter!L24</f>
        <v>0</v>
      </c>
      <c r="S24" s="63">
        <f>Quarter!M24</f>
        <v>0</v>
      </c>
      <c r="T24" s="63">
        <f>Quarter!N24</f>
        <v>0</v>
      </c>
      <c r="U24" s="63">
        <f>Quarter!O24</f>
        <v>0</v>
      </c>
      <c r="V24" s="63">
        <f>Quarter!P24</f>
        <v>0</v>
      </c>
      <c r="W24" s="63">
        <f>Quarter!Q24</f>
        <v>0</v>
      </c>
      <c r="X24" s="63">
        <f>Quarter!R24</f>
        <v>0</v>
      </c>
      <c r="Y24" s="63">
        <f>Quarter!S24</f>
        <v>0</v>
      </c>
      <c r="Z24" s="143"/>
      <c r="AA24" s="143"/>
    </row>
    <row r="25" spans="1:27" ht="12.75">
      <c r="A25" s="229"/>
      <c r="B25" s="226"/>
      <c r="C25" s="116"/>
      <c r="D25" s="186">
        <v>2</v>
      </c>
      <c r="E25" s="84">
        <f>'Financial Year'!D25</f>
        <v>115</v>
      </c>
      <c r="F25" s="84">
        <f>'Financial Year'!E25</f>
        <v>209</v>
      </c>
      <c r="G25" s="84">
        <f>'Financial Year'!F25</f>
        <v>129</v>
      </c>
      <c r="H25" s="145">
        <f t="shared" si="0"/>
        <v>-0.3827751196172249</v>
      </c>
      <c r="I25" s="145"/>
      <c r="J25" s="63">
        <f>Quarter!D25</f>
        <v>124</v>
      </c>
      <c r="K25" s="63">
        <f>Quarter!E25</f>
        <v>7</v>
      </c>
      <c r="L25" s="63">
        <f>Quarter!F25</f>
        <v>8</v>
      </c>
      <c r="M25" s="63">
        <f>Quarter!G25</f>
        <v>8</v>
      </c>
      <c r="N25" s="63">
        <f>Quarter!H25</f>
        <v>7</v>
      </c>
      <c r="O25" s="63">
        <f>Quarter!I25</f>
        <v>8</v>
      </c>
      <c r="P25" s="63">
        <f>Quarter!J25</f>
        <v>6</v>
      </c>
      <c r="Q25" s="63">
        <f>Quarter!K25</f>
        <v>10</v>
      </c>
      <c r="R25" s="63">
        <f>Quarter!L25</f>
        <v>8</v>
      </c>
      <c r="S25" s="63">
        <f>Quarter!M25</f>
        <v>9</v>
      </c>
      <c r="T25" s="63">
        <f>Quarter!N25</f>
        <v>7</v>
      </c>
      <c r="U25" s="63">
        <f>Quarter!O25</f>
        <v>9</v>
      </c>
      <c r="V25" s="63">
        <f>Quarter!P25</f>
        <v>9</v>
      </c>
      <c r="W25" s="63">
        <f>Quarter!Q25</f>
        <v>6</v>
      </c>
      <c r="X25" s="63">
        <f>Quarter!R25</f>
        <v>9</v>
      </c>
      <c r="Y25" s="63">
        <f>Quarter!S25</f>
        <v>8</v>
      </c>
      <c r="Z25" s="143">
        <f t="shared" si="1"/>
        <v>-0.11111111111111116</v>
      </c>
      <c r="AA25" s="143"/>
    </row>
    <row r="26" spans="1:27" ht="12.75">
      <c r="A26" s="229"/>
      <c r="B26" s="226"/>
      <c r="C26" s="116"/>
      <c r="D26" s="186">
        <v>4</v>
      </c>
      <c r="E26" s="84">
        <f>'Financial Year'!D26</f>
        <v>516</v>
      </c>
      <c r="F26" s="84">
        <f>'Financial Year'!E26</f>
        <v>197</v>
      </c>
      <c r="G26" s="84">
        <f>'Financial Year'!F26</f>
        <v>141</v>
      </c>
      <c r="H26" s="145">
        <f t="shared" si="0"/>
        <v>-0.2842639593908629</v>
      </c>
      <c r="I26" s="145"/>
      <c r="J26" s="63">
        <f>Quarter!D26</f>
        <v>0</v>
      </c>
      <c r="K26" s="63">
        <f>Quarter!E26</f>
        <v>0</v>
      </c>
      <c r="L26" s="63">
        <f>Quarter!F26</f>
        <v>0</v>
      </c>
      <c r="M26" s="63">
        <f>Quarter!G26</f>
        <v>0</v>
      </c>
      <c r="N26" s="63">
        <f>Quarter!H26</f>
        <v>0</v>
      </c>
      <c r="O26" s="63">
        <f>Quarter!I26</f>
        <v>0</v>
      </c>
      <c r="P26" s="63">
        <f>Quarter!J26</f>
        <v>0</v>
      </c>
      <c r="Q26" s="63">
        <f>Quarter!K26</f>
        <v>0</v>
      </c>
      <c r="R26" s="63">
        <f>Quarter!L26</f>
        <v>0</v>
      </c>
      <c r="S26" s="63">
        <f>Quarter!M26</f>
        <v>0</v>
      </c>
      <c r="T26" s="63">
        <f>Quarter!N26</f>
        <v>0</v>
      </c>
      <c r="U26" s="63">
        <f>Quarter!O26</f>
        <v>0</v>
      </c>
      <c r="V26" s="63">
        <f>Quarter!P26</f>
        <v>0</v>
      </c>
      <c r="W26" s="63">
        <f>Quarter!Q26</f>
        <v>0</v>
      </c>
      <c r="X26" s="63">
        <f>Quarter!R26</f>
        <v>0</v>
      </c>
      <c r="Y26" s="63">
        <f>Quarter!S26</f>
        <v>0</v>
      </c>
      <c r="Z26" s="143"/>
      <c r="AA26" s="143"/>
    </row>
    <row r="27" spans="1:27" ht="12.75">
      <c r="A27" s="229"/>
      <c r="B27" s="226" t="s">
        <v>60</v>
      </c>
      <c r="C27" s="187" t="s">
        <v>66</v>
      </c>
      <c r="D27" s="186">
        <v>1</v>
      </c>
      <c r="E27" s="84">
        <f>'Financial Year'!D27</f>
        <v>178</v>
      </c>
      <c r="F27" s="84">
        <f>'Financial Year'!E27</f>
        <v>167</v>
      </c>
      <c r="G27" s="84">
        <f>'Financial Year'!F27</f>
        <v>108</v>
      </c>
      <c r="H27" s="145">
        <f t="shared" si="0"/>
        <v>-0.3532934131736527</v>
      </c>
      <c r="I27" s="145"/>
      <c r="J27" s="63">
        <f>Quarter!D27</f>
        <v>24</v>
      </c>
      <c r="K27" s="63">
        <f>Quarter!E27</f>
        <v>76</v>
      </c>
      <c r="L27" s="63">
        <f>Quarter!F27</f>
        <v>64</v>
      </c>
      <c r="M27" s="63">
        <f>Quarter!G27</f>
        <v>19</v>
      </c>
      <c r="N27" s="63">
        <f>Quarter!H27</f>
        <v>19</v>
      </c>
      <c r="O27" s="63">
        <f>Quarter!I27</f>
        <v>72</v>
      </c>
      <c r="P27" s="63">
        <f>Quarter!J27</f>
        <v>54</v>
      </c>
      <c r="Q27" s="63">
        <f>Quarter!K27</f>
        <v>18</v>
      </c>
      <c r="R27" s="63">
        <f>Quarter!L27</f>
        <v>23</v>
      </c>
      <c r="S27" s="63">
        <f>Quarter!M27</f>
        <v>47</v>
      </c>
      <c r="T27" s="63">
        <f>Quarter!N27</f>
        <v>33</v>
      </c>
      <c r="U27" s="63">
        <f>Quarter!O27</f>
        <v>12</v>
      </c>
      <c r="V27" s="63">
        <f>Quarter!P27</f>
        <v>16</v>
      </c>
      <c r="W27" s="63">
        <f>Quarter!Q27</f>
        <v>26</v>
      </c>
      <c r="X27" s="63">
        <f>Quarter!R27</f>
        <v>38</v>
      </c>
      <c r="Y27" s="63">
        <f>Quarter!S27</f>
        <v>5</v>
      </c>
      <c r="Z27" s="143">
        <f t="shared" si="1"/>
        <v>-0.5833333333333333</v>
      </c>
      <c r="AA27" s="143"/>
    </row>
    <row r="28" spans="1:27" ht="12.75">
      <c r="A28" s="229"/>
      <c r="B28" s="226"/>
      <c r="C28" s="77"/>
      <c r="D28" s="186">
        <v>2</v>
      </c>
      <c r="E28" s="84">
        <f>'Financial Year'!D28</f>
        <v>495</v>
      </c>
      <c r="F28" s="84">
        <f>'Financial Year'!E28</f>
        <v>2451</v>
      </c>
      <c r="G28" s="84">
        <f>'Financial Year'!F28</f>
        <v>17922</v>
      </c>
      <c r="H28" s="145">
        <f t="shared" si="0"/>
        <v>6.312117503059976</v>
      </c>
      <c r="I28" s="145"/>
      <c r="J28" s="63">
        <f>Quarter!D28</f>
        <v>76</v>
      </c>
      <c r="K28" s="63">
        <f>Quarter!E28</f>
        <v>180</v>
      </c>
      <c r="L28" s="63">
        <f>Quarter!F28</f>
        <v>191</v>
      </c>
      <c r="M28" s="63">
        <f>Quarter!G28</f>
        <v>55</v>
      </c>
      <c r="N28" s="63">
        <f>Quarter!H28</f>
        <v>69</v>
      </c>
      <c r="O28" s="63">
        <f>Quarter!I28</f>
        <v>270</v>
      </c>
      <c r="P28" s="63">
        <f>Quarter!J28</f>
        <v>209</v>
      </c>
      <c r="Q28" s="63">
        <f>Quarter!K28</f>
        <v>101</v>
      </c>
      <c r="R28" s="63">
        <f>Quarter!L28</f>
        <v>1871</v>
      </c>
      <c r="S28" s="63">
        <f>Quarter!M28</f>
        <v>4133</v>
      </c>
      <c r="T28" s="63">
        <f>Quarter!N28</f>
        <v>4457</v>
      </c>
      <c r="U28" s="63">
        <f>Quarter!O28</f>
        <v>1382</v>
      </c>
      <c r="V28" s="63">
        <f>Quarter!P28</f>
        <v>7950</v>
      </c>
      <c r="W28" s="63">
        <f>Quarter!Q28</f>
        <v>191688</v>
      </c>
      <c r="X28" s="63">
        <f>Quarter!R28</f>
        <v>238807</v>
      </c>
      <c r="Y28" s="63">
        <f>Quarter!S28</f>
        <v>76434</v>
      </c>
      <c r="Z28" s="143">
        <f t="shared" si="1"/>
        <v>54.3068017366136</v>
      </c>
      <c r="AA28" s="143"/>
    </row>
    <row r="29" spans="1:27" ht="12.75">
      <c r="A29" s="229"/>
      <c r="B29" s="226"/>
      <c r="C29" s="77"/>
      <c r="D29" s="186">
        <v>1.6</v>
      </c>
      <c r="E29" s="84">
        <f>'Financial Year'!D29</f>
        <v>0</v>
      </c>
      <c r="F29" s="84">
        <f>'Financial Year'!E29</f>
        <v>0</v>
      </c>
      <c r="G29" s="84">
        <f>'Financial Year'!F29</f>
        <v>0</v>
      </c>
      <c r="H29" s="145"/>
      <c r="I29" s="145"/>
      <c r="J29" s="63">
        <f>Quarter!D29</f>
        <v>0</v>
      </c>
      <c r="K29" s="63">
        <f>Quarter!E29</f>
        <v>0</v>
      </c>
      <c r="L29" s="63">
        <f>Quarter!F29</f>
        <v>0</v>
      </c>
      <c r="M29" s="63">
        <f>Quarter!G29</f>
        <v>0</v>
      </c>
      <c r="N29" s="63">
        <f>Quarter!H29</f>
        <v>0</v>
      </c>
      <c r="O29" s="63">
        <f>Quarter!I29</f>
        <v>0</v>
      </c>
      <c r="P29" s="63">
        <f>Quarter!J29</f>
        <v>0</v>
      </c>
      <c r="Q29" s="63">
        <f>Quarter!K29</f>
        <v>0</v>
      </c>
      <c r="R29" s="63">
        <f>Quarter!L29</f>
        <v>0</v>
      </c>
      <c r="S29" s="63">
        <f>Quarter!M29</f>
        <v>0</v>
      </c>
      <c r="T29" s="63">
        <f>Quarter!N29</f>
        <v>0</v>
      </c>
      <c r="U29" s="63">
        <f>Quarter!O29</f>
        <v>0</v>
      </c>
      <c r="V29" s="63">
        <f>Quarter!P29</f>
        <v>0</v>
      </c>
      <c r="W29" s="63">
        <f>Quarter!Q29</f>
        <v>10502</v>
      </c>
      <c r="X29" s="63">
        <f>Quarter!R29</f>
        <v>31845</v>
      </c>
      <c r="Y29" s="63">
        <f>Quarter!S29</f>
        <v>15704</v>
      </c>
      <c r="Z29" s="143"/>
      <c r="AA29" s="143"/>
    </row>
    <row r="30" spans="1:27" ht="12.75">
      <c r="A30" s="229"/>
      <c r="B30" s="226" t="s">
        <v>118</v>
      </c>
      <c r="C30" s="187" t="s">
        <v>66</v>
      </c>
      <c r="D30" s="186">
        <v>1</v>
      </c>
      <c r="E30" s="84">
        <f>'Financial Year'!D30</f>
        <v>1796</v>
      </c>
      <c r="F30" s="84">
        <f>'Financial Year'!E30</f>
        <v>2347</v>
      </c>
      <c r="G30" s="84">
        <f>'Financial Year'!F30</f>
        <v>6270</v>
      </c>
      <c r="H30" s="145">
        <f t="shared" si="0"/>
        <v>1.6714955262036644</v>
      </c>
      <c r="I30" s="145"/>
      <c r="J30" s="63">
        <f>Quarter!D30</f>
        <v>0</v>
      </c>
      <c r="K30" s="63">
        <f>Quarter!E30</f>
        <v>0</v>
      </c>
      <c r="L30" s="63">
        <f>Quarter!F30</f>
        <v>0</v>
      </c>
      <c r="M30" s="63">
        <f>Quarter!G30</f>
        <v>0</v>
      </c>
      <c r="N30" s="63">
        <f>Quarter!H30</f>
        <v>0</v>
      </c>
      <c r="O30" s="63">
        <f>Quarter!I30</f>
        <v>0</v>
      </c>
      <c r="P30" s="63">
        <f>Quarter!J30</f>
        <v>0</v>
      </c>
      <c r="Q30" s="63">
        <f>Quarter!K30</f>
        <v>0</v>
      </c>
      <c r="R30" s="63">
        <f>Quarter!L30</f>
        <v>0</v>
      </c>
      <c r="S30" s="63">
        <f>Quarter!M30</f>
        <v>0</v>
      </c>
      <c r="T30" s="63">
        <f>Quarter!N30</f>
        <v>0</v>
      </c>
      <c r="U30" s="63">
        <f>Quarter!O30</f>
        <v>0</v>
      </c>
      <c r="V30" s="63">
        <f>Quarter!P30</f>
        <v>0</v>
      </c>
      <c r="W30" s="63">
        <f>Quarter!Q30</f>
        <v>0</v>
      </c>
      <c r="X30" s="63">
        <f>Quarter!R30</f>
        <v>0</v>
      </c>
      <c r="Y30" s="63">
        <f>Quarter!S30</f>
        <v>0</v>
      </c>
      <c r="Z30" s="143"/>
      <c r="AA30" s="143"/>
    </row>
    <row r="31" spans="1:27" ht="12.75">
      <c r="A31" s="229"/>
      <c r="B31" s="226"/>
      <c r="C31" s="116"/>
      <c r="D31" s="186">
        <v>2</v>
      </c>
      <c r="E31" s="84">
        <f>'Financial Year'!D31</f>
        <v>11</v>
      </c>
      <c r="F31" s="84">
        <f>'Financial Year'!E31</f>
        <v>10</v>
      </c>
      <c r="G31" s="84">
        <f>'Financial Year'!F31</f>
        <v>0</v>
      </c>
      <c r="H31" s="145">
        <f t="shared" si="0"/>
        <v>-1</v>
      </c>
      <c r="I31" s="145"/>
      <c r="J31" s="63">
        <f>Quarter!D31</f>
        <v>28</v>
      </c>
      <c r="K31" s="63">
        <f>Quarter!E31</f>
        <v>0</v>
      </c>
      <c r="L31" s="63">
        <f>Quarter!F31</f>
        <v>0</v>
      </c>
      <c r="M31" s="63">
        <f>Quarter!G31</f>
        <v>0</v>
      </c>
      <c r="N31" s="63">
        <f>Quarter!H31</f>
        <v>0</v>
      </c>
      <c r="O31" s="63">
        <f>Quarter!I31</f>
        <v>0</v>
      </c>
      <c r="P31" s="63">
        <f>Quarter!J31</f>
        <v>0</v>
      </c>
      <c r="Q31" s="63">
        <f>Quarter!K31</f>
        <v>0</v>
      </c>
      <c r="R31" s="63">
        <f>Quarter!L31</f>
        <v>0</v>
      </c>
      <c r="S31" s="63">
        <f>Quarter!M31</f>
        <v>0</v>
      </c>
      <c r="T31" s="63">
        <f>Quarter!N31</f>
        <v>0</v>
      </c>
      <c r="U31" s="63">
        <f>Quarter!O31</f>
        <v>0</v>
      </c>
      <c r="V31" s="63">
        <f>Quarter!P31</f>
        <v>0</v>
      </c>
      <c r="W31" s="63">
        <f>Quarter!Q31</f>
        <v>0</v>
      </c>
      <c r="X31" s="63">
        <f>Quarter!R31</f>
        <v>0</v>
      </c>
      <c r="Y31" s="63">
        <f>Quarter!S31</f>
        <v>0</v>
      </c>
      <c r="Z31" s="143"/>
      <c r="AA31" s="143"/>
    </row>
    <row r="32" spans="1:27" ht="12.75">
      <c r="A32" s="229"/>
      <c r="B32" s="226"/>
      <c r="C32" s="116"/>
      <c r="D32" s="186">
        <v>4</v>
      </c>
      <c r="E32" s="84">
        <f>'Financial Year'!D32</f>
        <v>0</v>
      </c>
      <c r="F32" s="84">
        <f>'Financial Year'!E32</f>
        <v>0</v>
      </c>
      <c r="G32" s="84">
        <f>'Financial Year'!F32</f>
        <v>12</v>
      </c>
      <c r="H32" s="145"/>
      <c r="I32" s="145"/>
      <c r="J32" s="63">
        <f>Quarter!D32</f>
        <v>0</v>
      </c>
      <c r="K32" s="63">
        <f>Quarter!E32</f>
        <v>0</v>
      </c>
      <c r="L32" s="63">
        <f>Quarter!F32</f>
        <v>0</v>
      </c>
      <c r="M32" s="63">
        <f>Quarter!G32</f>
        <v>0</v>
      </c>
      <c r="N32" s="63">
        <f>Quarter!H32</f>
        <v>0</v>
      </c>
      <c r="O32" s="63">
        <f>Quarter!I32</f>
        <v>0</v>
      </c>
      <c r="P32" s="63">
        <f>Quarter!J32</f>
        <v>0</v>
      </c>
      <c r="Q32" s="63">
        <f>Quarter!K32</f>
        <v>0</v>
      </c>
      <c r="R32" s="63">
        <f>Quarter!L32</f>
        <v>0</v>
      </c>
      <c r="S32" s="63">
        <f>Quarter!M32</f>
        <v>0</v>
      </c>
      <c r="T32" s="63">
        <f>Quarter!N32</f>
        <v>0</v>
      </c>
      <c r="U32" s="63">
        <f>Quarter!O32</f>
        <v>0</v>
      </c>
      <c r="V32" s="63">
        <f>Quarter!P32</f>
        <v>0</v>
      </c>
      <c r="W32" s="63">
        <f>Quarter!Q32</f>
        <v>11</v>
      </c>
      <c r="X32" s="63">
        <f>Quarter!R32</f>
        <v>26</v>
      </c>
      <c r="Y32" s="63">
        <f>Quarter!S32</f>
        <v>8</v>
      </c>
      <c r="Z32" s="143"/>
      <c r="AA32" s="143"/>
    </row>
    <row r="33" spans="1:27" ht="12.75">
      <c r="A33" s="229"/>
      <c r="B33" s="226" t="s">
        <v>67</v>
      </c>
      <c r="C33" s="185" t="s">
        <v>117</v>
      </c>
      <c r="D33" s="186">
        <v>2</v>
      </c>
      <c r="E33" s="84">
        <f>'Financial Year'!D33</f>
        <v>227205</v>
      </c>
      <c r="F33" s="84">
        <f>'Financial Year'!E33</f>
        <v>381950</v>
      </c>
      <c r="G33" s="84">
        <f>'Financial Year'!F33</f>
        <v>611176</v>
      </c>
      <c r="H33" s="145">
        <f t="shared" si="0"/>
        <v>0.600146616049221</v>
      </c>
      <c r="I33" s="145"/>
      <c r="J33" s="63">
        <f>Quarter!D33</f>
        <v>28157</v>
      </c>
      <c r="K33" s="63">
        <f>Quarter!E33</f>
        <v>40931</v>
      </c>
      <c r="L33" s="63">
        <f>Quarter!F33</f>
        <v>49942</v>
      </c>
      <c r="M33" s="63">
        <f>Quarter!G33</f>
        <v>66435</v>
      </c>
      <c r="N33" s="63">
        <f>Quarter!H33</f>
        <v>69897</v>
      </c>
      <c r="O33" s="63">
        <f>Quarter!I33</f>
        <v>71634</v>
      </c>
      <c r="P33" s="63">
        <f>Quarter!J33</f>
        <v>85388</v>
      </c>
      <c r="Q33" s="63">
        <f>Quarter!K33</f>
        <v>103425</v>
      </c>
      <c r="R33" s="63">
        <f>Quarter!L33</f>
        <v>121503</v>
      </c>
      <c r="S33" s="63">
        <f>Quarter!M33</f>
        <v>144414</v>
      </c>
      <c r="T33" s="63">
        <f>Quarter!N33</f>
        <v>151182</v>
      </c>
      <c r="U33" s="63">
        <f>Quarter!O33</f>
        <v>158072</v>
      </c>
      <c r="V33" s="63">
        <f>Quarter!P33</f>
        <v>157508</v>
      </c>
      <c r="W33" s="63">
        <f>Quarter!Q33</f>
        <v>147439</v>
      </c>
      <c r="X33" s="63">
        <f>Quarter!R33</f>
        <v>138017</v>
      </c>
      <c r="Y33" s="63">
        <f>Quarter!S33</f>
        <v>142660</v>
      </c>
      <c r="Z33" s="143">
        <f t="shared" si="1"/>
        <v>-0.09749987347537836</v>
      </c>
      <c r="AA33" s="143"/>
    </row>
    <row r="34" spans="1:27" ht="12.75">
      <c r="A34" s="229"/>
      <c r="B34" s="226"/>
      <c r="C34" s="116"/>
      <c r="D34" s="186">
        <v>3.000000000003</v>
      </c>
      <c r="E34" s="84">
        <f>'Financial Year'!D34</f>
        <v>0</v>
      </c>
      <c r="F34" s="84">
        <f>'Financial Year'!E34</f>
        <v>0</v>
      </c>
      <c r="G34" s="84">
        <f>'Financial Year'!F34</f>
        <v>8780</v>
      </c>
      <c r="H34" s="145"/>
      <c r="I34" s="145"/>
      <c r="J34" s="63">
        <f>Quarter!D34</f>
        <v>0</v>
      </c>
      <c r="K34" s="63">
        <f>Quarter!E34</f>
        <v>0</v>
      </c>
      <c r="L34" s="63">
        <f>Quarter!F34</f>
        <v>0</v>
      </c>
      <c r="M34" s="63">
        <f>Quarter!G34</f>
        <v>0</v>
      </c>
      <c r="N34" s="63">
        <f>Quarter!H34</f>
        <v>0</v>
      </c>
      <c r="O34" s="63">
        <f>Quarter!I34</f>
        <v>0</v>
      </c>
      <c r="P34" s="63">
        <f>Quarter!J34</f>
        <v>0</v>
      </c>
      <c r="Q34" s="63">
        <f>Quarter!K34</f>
        <v>0</v>
      </c>
      <c r="R34" s="63">
        <f>Quarter!L34</f>
        <v>0</v>
      </c>
      <c r="S34" s="63">
        <f>Quarter!M34</f>
        <v>357</v>
      </c>
      <c r="T34" s="63">
        <f>Quarter!N34</f>
        <v>2656</v>
      </c>
      <c r="U34" s="63">
        <f>Quarter!O34</f>
        <v>2949</v>
      </c>
      <c r="V34" s="63">
        <f>Quarter!P34</f>
        <v>2818</v>
      </c>
      <c r="W34" s="63">
        <f>Quarter!Q34</f>
        <v>2840</v>
      </c>
      <c r="X34" s="63">
        <f>Quarter!R34</f>
        <v>2859</v>
      </c>
      <c r="Y34" s="63">
        <f>Quarter!S34</f>
        <v>3163</v>
      </c>
      <c r="Z34" s="143">
        <f t="shared" si="1"/>
        <v>0.07256697185486605</v>
      </c>
      <c r="AA34" s="143"/>
    </row>
    <row r="35" spans="1:43" ht="12.75">
      <c r="A35" s="229"/>
      <c r="B35" s="226"/>
      <c r="C35" s="197"/>
      <c r="D35" s="186">
        <v>4</v>
      </c>
      <c r="E35" s="84">
        <f>'Financial Year'!D35</f>
        <v>0</v>
      </c>
      <c r="F35" s="84">
        <f>'Financial Year'!E35</f>
        <v>5131</v>
      </c>
      <c r="G35" s="84">
        <f>'Financial Year'!F35</f>
        <v>35711</v>
      </c>
      <c r="H35" s="145">
        <f t="shared" si="0"/>
        <v>5.9598518807250045</v>
      </c>
      <c r="I35" s="145"/>
      <c r="J35" s="63">
        <f>Quarter!D35</f>
        <v>0</v>
      </c>
      <c r="K35" s="63">
        <f>Quarter!E35</f>
        <v>0</v>
      </c>
      <c r="L35" s="63">
        <f>Quarter!F35</f>
        <v>0</v>
      </c>
      <c r="M35" s="63">
        <f>Quarter!G35</f>
        <v>0</v>
      </c>
      <c r="N35" s="63">
        <f>Quarter!H35</f>
        <v>0</v>
      </c>
      <c r="O35" s="63">
        <f>Quarter!I35</f>
        <v>0</v>
      </c>
      <c r="P35" s="63">
        <f>Quarter!J35</f>
        <v>697</v>
      </c>
      <c r="Q35" s="63">
        <f>Quarter!K35</f>
        <v>1614</v>
      </c>
      <c r="R35" s="63">
        <f>Quarter!L35</f>
        <v>2820</v>
      </c>
      <c r="S35" s="63">
        <f>Quarter!M35</f>
        <v>5347</v>
      </c>
      <c r="T35" s="63">
        <f>Quarter!N35</f>
        <v>9068</v>
      </c>
      <c r="U35" s="63">
        <f>Quarter!O35</f>
        <v>9562</v>
      </c>
      <c r="V35" s="63">
        <f>Quarter!P35</f>
        <v>11734</v>
      </c>
      <c r="W35" s="63">
        <f>Quarter!Q35</f>
        <v>15200</v>
      </c>
      <c r="X35" s="63">
        <f>Quarter!R35</f>
        <v>20452</v>
      </c>
      <c r="Y35" s="63">
        <f>Quarter!S35</f>
        <v>19107</v>
      </c>
      <c r="Z35" s="143">
        <f t="shared" si="1"/>
        <v>0.9982221292616607</v>
      </c>
      <c r="AA35" s="143"/>
      <c r="AB35" s="42"/>
      <c r="AI35" s="9"/>
      <c r="AJ35" s="9"/>
      <c r="AK35" s="9"/>
      <c r="AM35" s="10"/>
      <c r="AN35" s="10"/>
      <c r="AO35" s="10"/>
      <c r="AP35" s="10"/>
      <c r="AQ35" s="10"/>
    </row>
    <row r="36" spans="1:43" ht="12.75">
      <c r="A36" s="229"/>
      <c r="B36" s="226"/>
      <c r="C36" s="188" t="s">
        <v>68</v>
      </c>
      <c r="D36" s="186">
        <v>2</v>
      </c>
      <c r="E36" s="84">
        <f>'Financial Year'!D36</f>
        <v>127</v>
      </c>
      <c r="F36" s="84">
        <f>'Financial Year'!E36</f>
        <v>3033</v>
      </c>
      <c r="G36" s="84">
        <f>'Financial Year'!F36</f>
        <v>4551</v>
      </c>
      <c r="H36" s="145">
        <f t="shared" si="0"/>
        <v>0.500494559841741</v>
      </c>
      <c r="I36" s="145"/>
      <c r="J36" s="63">
        <f>Quarter!D36</f>
        <v>0</v>
      </c>
      <c r="K36" s="63">
        <f>Quarter!E36</f>
        <v>0</v>
      </c>
      <c r="L36" s="63">
        <f>Quarter!F36</f>
        <v>0</v>
      </c>
      <c r="M36" s="63">
        <f>Quarter!G36</f>
        <v>21</v>
      </c>
      <c r="N36" s="63">
        <f>Quarter!H36</f>
        <v>106</v>
      </c>
      <c r="O36" s="63">
        <f>Quarter!I36</f>
        <v>654</v>
      </c>
      <c r="P36" s="63">
        <f>Quarter!J36</f>
        <v>1223</v>
      </c>
      <c r="Q36" s="63">
        <f>Quarter!K36</f>
        <v>1156</v>
      </c>
      <c r="R36" s="63">
        <f>Quarter!L36</f>
        <v>0</v>
      </c>
      <c r="S36" s="63">
        <f>Quarter!M36</f>
        <v>0</v>
      </c>
      <c r="T36" s="63">
        <f>Quarter!N36</f>
        <v>100</v>
      </c>
      <c r="U36" s="63">
        <f>Quarter!O36</f>
        <v>1987</v>
      </c>
      <c r="V36" s="63">
        <f>Quarter!P36</f>
        <v>2464</v>
      </c>
      <c r="W36" s="63">
        <f>Quarter!Q36</f>
        <v>1605</v>
      </c>
      <c r="X36" s="63">
        <f>Quarter!R36</f>
        <v>3424</v>
      </c>
      <c r="Y36" s="63">
        <f>Quarter!S36</f>
        <v>4375</v>
      </c>
      <c r="Z36" s="143">
        <f t="shared" si="1"/>
        <v>1.2018117765475593</v>
      </c>
      <c r="AA36" s="143"/>
      <c r="AB36" s="42"/>
      <c r="AI36" s="9"/>
      <c r="AJ36" s="9"/>
      <c r="AK36" s="9"/>
      <c r="AM36" s="10"/>
      <c r="AN36" s="10"/>
      <c r="AO36" s="10"/>
      <c r="AP36" s="10"/>
      <c r="AQ36" s="10"/>
    </row>
    <row r="37" spans="1:43" ht="12.75">
      <c r="A37" s="229"/>
      <c r="B37" s="226"/>
      <c r="C37" s="188" t="s">
        <v>69</v>
      </c>
      <c r="D37" s="186">
        <v>0.5</v>
      </c>
      <c r="E37" s="84">
        <f>'Financial Year'!D37</f>
        <v>1333385</v>
      </c>
      <c r="F37" s="84">
        <f>'Financial Year'!E37</f>
        <v>1452040</v>
      </c>
      <c r="G37" s="84">
        <f>'Financial Year'!F37</f>
        <v>627616</v>
      </c>
      <c r="H37" s="145">
        <f t="shared" si="0"/>
        <v>-0.5677694829343545</v>
      </c>
      <c r="I37" s="145"/>
      <c r="J37" s="63">
        <f>Quarter!D37</f>
        <v>280895</v>
      </c>
      <c r="K37" s="63">
        <f>Quarter!E37</f>
        <v>225108</v>
      </c>
      <c r="L37" s="63">
        <f>Quarter!F37</f>
        <v>336640</v>
      </c>
      <c r="M37" s="63">
        <f>Quarter!G37</f>
        <v>356297</v>
      </c>
      <c r="N37" s="63">
        <f>Quarter!H37</f>
        <v>415340</v>
      </c>
      <c r="O37" s="63">
        <f>Quarter!I37</f>
        <v>292344</v>
      </c>
      <c r="P37" s="63">
        <f>Quarter!J37</f>
        <v>387988</v>
      </c>
      <c r="Q37" s="63">
        <f>Quarter!K37</f>
        <v>431119</v>
      </c>
      <c r="R37" s="63">
        <f>Quarter!L37</f>
        <v>340589</v>
      </c>
      <c r="S37" s="63">
        <f>Quarter!M37</f>
        <v>258232</v>
      </c>
      <c r="T37" s="63">
        <f>Quarter!N37</f>
        <v>202477</v>
      </c>
      <c r="U37" s="63">
        <f>Quarter!O37</f>
        <v>73344</v>
      </c>
      <c r="V37" s="63">
        <f>Quarter!P37</f>
        <v>93563</v>
      </c>
      <c r="W37" s="63">
        <f>Quarter!Q37</f>
        <v>0</v>
      </c>
      <c r="X37" s="63">
        <f>Quarter!R37</f>
        <v>0</v>
      </c>
      <c r="Y37" s="63">
        <f>Quarter!S37</f>
        <v>0</v>
      </c>
      <c r="Z37" s="143">
        <f t="shared" si="1"/>
        <v>-1</v>
      </c>
      <c r="AA37" s="143"/>
      <c r="AB37" s="42"/>
      <c r="AI37" s="9"/>
      <c r="AJ37" s="9"/>
      <c r="AK37" s="9"/>
      <c r="AM37" s="10"/>
      <c r="AN37" s="10"/>
      <c r="AO37" s="10"/>
      <c r="AP37" s="10"/>
      <c r="AQ37" s="10"/>
    </row>
    <row r="38" spans="1:43" ht="12.75">
      <c r="A38" s="229"/>
      <c r="B38" s="226"/>
      <c r="C38" s="188" t="s">
        <v>70</v>
      </c>
      <c r="D38" s="186">
        <v>1</v>
      </c>
      <c r="E38" s="84">
        <f>'Financial Year'!D38</f>
        <v>30767</v>
      </c>
      <c r="F38" s="84">
        <f>'Financial Year'!E38</f>
        <v>60299</v>
      </c>
      <c r="G38" s="84">
        <f>'Financial Year'!F38</f>
        <v>62836</v>
      </c>
      <c r="H38" s="145">
        <f t="shared" si="0"/>
        <v>0.04207366622995412</v>
      </c>
      <c r="I38" s="145"/>
      <c r="J38" s="63">
        <f>Quarter!D38</f>
        <v>8177</v>
      </c>
      <c r="K38" s="63">
        <f>Quarter!E38</f>
        <v>8790</v>
      </c>
      <c r="L38" s="63">
        <f>Quarter!F38</f>
        <v>11519</v>
      </c>
      <c r="M38" s="63">
        <f>Quarter!G38</f>
        <v>6103</v>
      </c>
      <c r="N38" s="63">
        <f>Quarter!H38</f>
        <v>4355</v>
      </c>
      <c r="O38" s="63">
        <f>Quarter!I38</f>
        <v>12540</v>
      </c>
      <c r="P38" s="63">
        <f>Quarter!J38</f>
        <v>15150</v>
      </c>
      <c r="Q38" s="63">
        <f>Quarter!K38</f>
        <v>8416</v>
      </c>
      <c r="R38" s="63">
        <f>Quarter!L38</f>
        <v>24193</v>
      </c>
      <c r="S38" s="63">
        <f>Quarter!M38</f>
        <v>26438</v>
      </c>
      <c r="T38" s="63">
        <f>Quarter!N38</f>
        <v>20000</v>
      </c>
      <c r="U38" s="63">
        <f>Quarter!O38</f>
        <v>8056</v>
      </c>
      <c r="V38" s="63">
        <f>Quarter!P38</f>
        <v>8342</v>
      </c>
      <c r="W38" s="63">
        <f>Quarter!Q38</f>
        <v>0</v>
      </c>
      <c r="X38" s="63">
        <f>Quarter!R38</f>
        <v>0</v>
      </c>
      <c r="Y38" s="63">
        <f>Quarter!S38</f>
        <v>0</v>
      </c>
      <c r="Z38" s="143">
        <f t="shared" si="1"/>
        <v>-1</v>
      </c>
      <c r="AA38" s="143"/>
      <c r="AB38" s="42"/>
      <c r="AC38" s="9"/>
      <c r="AD38" s="9"/>
      <c r="AE38" s="9"/>
      <c r="AI38" s="9"/>
      <c r="AJ38" s="9"/>
      <c r="AK38" s="9"/>
      <c r="AM38" s="10"/>
      <c r="AN38" s="10"/>
      <c r="AO38" s="10"/>
      <c r="AP38" s="10"/>
      <c r="AQ38" s="10"/>
    </row>
    <row r="39" spans="1:43" ht="12.75">
      <c r="A39" s="229"/>
      <c r="B39" s="226"/>
      <c r="C39" s="188" t="s">
        <v>65</v>
      </c>
      <c r="D39" s="186">
        <v>1</v>
      </c>
      <c r="E39" s="84">
        <f>'Financial Year'!D39</f>
        <v>125051</v>
      </c>
      <c r="F39" s="84">
        <f>'Financial Year'!E39</f>
        <v>117117</v>
      </c>
      <c r="G39" s="84">
        <f>'Financial Year'!F39</f>
        <v>94058</v>
      </c>
      <c r="H39" s="145">
        <f t="shared" si="0"/>
        <v>-0.19688858150396615</v>
      </c>
      <c r="I39" s="145"/>
      <c r="J39" s="63">
        <f>Quarter!D39</f>
        <v>39390</v>
      </c>
      <c r="K39" s="63">
        <f>Quarter!E39</f>
        <v>29905</v>
      </c>
      <c r="L39" s="63">
        <f>Quarter!F39</f>
        <v>30430</v>
      </c>
      <c r="M39" s="63">
        <f>Quarter!G39</f>
        <v>34595</v>
      </c>
      <c r="N39" s="63">
        <f>Quarter!H39</f>
        <v>30121</v>
      </c>
      <c r="O39" s="63">
        <f>Quarter!I39</f>
        <v>29464</v>
      </c>
      <c r="P39" s="63">
        <f>Quarter!J39</f>
        <v>26703</v>
      </c>
      <c r="Q39" s="63">
        <f>Quarter!K39</f>
        <v>31036</v>
      </c>
      <c r="R39" s="63">
        <f>Quarter!L39</f>
        <v>29914</v>
      </c>
      <c r="S39" s="63">
        <f>Quarter!M39</f>
        <v>12546</v>
      </c>
      <c r="T39" s="63">
        <f>Quarter!N39</f>
        <v>20131</v>
      </c>
      <c r="U39" s="63">
        <f>Quarter!O39</f>
        <v>31759</v>
      </c>
      <c r="V39" s="63">
        <f>Quarter!P39</f>
        <v>29622</v>
      </c>
      <c r="W39" s="63">
        <f>Quarter!Q39</f>
        <v>28432</v>
      </c>
      <c r="X39" s="63">
        <f>Quarter!R39</f>
        <v>28411</v>
      </c>
      <c r="Y39" s="63">
        <f>Quarter!S39</f>
        <v>20927</v>
      </c>
      <c r="Z39" s="143">
        <f t="shared" si="1"/>
        <v>-0.34106867344689695</v>
      </c>
      <c r="AA39" s="143"/>
      <c r="AB39" s="42"/>
      <c r="AC39" s="9"/>
      <c r="AD39" s="9"/>
      <c r="AE39" s="9"/>
      <c r="AI39" s="9"/>
      <c r="AJ39" s="9"/>
      <c r="AK39" s="9"/>
      <c r="AM39" s="10"/>
      <c r="AN39" s="10"/>
      <c r="AO39" s="10"/>
      <c r="AP39" s="10"/>
      <c r="AQ39" s="10"/>
    </row>
    <row r="40" spans="1:43" ht="12.75">
      <c r="A40" s="229"/>
      <c r="B40" s="226"/>
      <c r="C40" s="197"/>
      <c r="D40" s="186">
        <v>1.5000000000015</v>
      </c>
      <c r="E40" s="84">
        <f>'Financial Year'!D40</f>
        <v>1847453</v>
      </c>
      <c r="F40" s="84">
        <f>'Financial Year'!E40</f>
        <v>2581048</v>
      </c>
      <c r="G40" s="84">
        <f>'Financial Year'!F40</f>
        <v>5613375</v>
      </c>
      <c r="H40" s="145">
        <f t="shared" si="0"/>
        <v>1.1748433194578327</v>
      </c>
      <c r="I40" s="145"/>
      <c r="J40" s="63">
        <f>Quarter!D40</f>
        <v>405576</v>
      </c>
      <c r="K40" s="63">
        <f>Quarter!E40</f>
        <v>483833</v>
      </c>
      <c r="L40" s="63">
        <f>Quarter!F40</f>
        <v>433859</v>
      </c>
      <c r="M40" s="63">
        <f>Quarter!G40</f>
        <v>475809</v>
      </c>
      <c r="N40" s="63">
        <f>Quarter!H40</f>
        <v>453952</v>
      </c>
      <c r="O40" s="63">
        <f>Quarter!I40</f>
        <v>458493</v>
      </c>
      <c r="P40" s="63">
        <f>Quarter!J40</f>
        <v>409589</v>
      </c>
      <c r="Q40" s="63">
        <f>Quarter!K40</f>
        <v>457819</v>
      </c>
      <c r="R40" s="63">
        <f>Quarter!L40</f>
        <v>1255147</v>
      </c>
      <c r="S40" s="63">
        <f>Quarter!M40</f>
        <v>382076</v>
      </c>
      <c r="T40" s="63">
        <f>Quarter!N40</f>
        <v>989189</v>
      </c>
      <c r="U40" s="63">
        <f>Quarter!O40</f>
        <v>1983389</v>
      </c>
      <c r="V40" s="63">
        <f>Quarter!P40</f>
        <v>2258721</v>
      </c>
      <c r="W40" s="63">
        <f>Quarter!Q40</f>
        <v>395840</v>
      </c>
      <c r="X40" s="63">
        <f>Quarter!R40</f>
        <v>310661</v>
      </c>
      <c r="Y40" s="63">
        <f>Quarter!S40</f>
        <v>364177</v>
      </c>
      <c r="Z40" s="143">
        <f t="shared" si="1"/>
        <v>-0.8163864980596343</v>
      </c>
      <c r="AA40" s="143"/>
      <c r="AB40" s="42"/>
      <c r="AC40" s="9"/>
      <c r="AD40" s="9"/>
      <c r="AE40" s="9"/>
      <c r="AF40" s="9"/>
      <c r="AG40" s="9"/>
      <c r="AH40" s="9"/>
      <c r="AI40" s="9"/>
      <c r="AJ40" s="9"/>
      <c r="AK40" s="9"/>
      <c r="AM40" s="10"/>
      <c r="AN40" s="10"/>
      <c r="AO40" s="10"/>
      <c r="AP40" s="10"/>
      <c r="AQ40" s="10"/>
    </row>
    <row r="41" spans="1:43" ht="12.75">
      <c r="A41" s="229"/>
      <c r="B41" s="226"/>
      <c r="C41" s="188" t="s">
        <v>71</v>
      </c>
      <c r="D41" s="186">
        <v>2</v>
      </c>
      <c r="E41" s="84">
        <f>'Financial Year'!D41</f>
        <v>1117711</v>
      </c>
      <c r="F41" s="84">
        <f>'Financial Year'!E41</f>
        <v>1327276</v>
      </c>
      <c r="G41" s="84">
        <f>'Financial Year'!F41</f>
        <v>1572205</v>
      </c>
      <c r="H41" s="145">
        <f t="shared" si="0"/>
        <v>0.18453509292716808</v>
      </c>
      <c r="I41" s="145"/>
      <c r="J41" s="63">
        <f>Quarter!D41</f>
        <v>252837</v>
      </c>
      <c r="K41" s="63">
        <f>Quarter!E41</f>
        <v>249223</v>
      </c>
      <c r="L41" s="63">
        <f>Quarter!F41</f>
        <v>299260</v>
      </c>
      <c r="M41" s="63">
        <f>Quarter!G41</f>
        <v>293875</v>
      </c>
      <c r="N41" s="63">
        <f>Quarter!H41</f>
        <v>275353</v>
      </c>
      <c r="O41" s="63">
        <f>Quarter!I41</f>
        <v>314999</v>
      </c>
      <c r="P41" s="63">
        <f>Quarter!J41</f>
        <v>338398</v>
      </c>
      <c r="Q41" s="63">
        <f>Quarter!K41</f>
        <v>282604</v>
      </c>
      <c r="R41" s="63">
        <f>Quarter!L41</f>
        <v>391275</v>
      </c>
      <c r="S41" s="63">
        <f>Quarter!M41</f>
        <v>404184</v>
      </c>
      <c r="T41" s="63">
        <f>Quarter!N41</f>
        <v>407605</v>
      </c>
      <c r="U41" s="63">
        <f>Quarter!O41</f>
        <v>429935</v>
      </c>
      <c r="V41" s="63">
        <f>Quarter!P41</f>
        <v>330481</v>
      </c>
      <c r="W41" s="63">
        <f>Quarter!Q41</f>
        <v>491939</v>
      </c>
      <c r="X41" s="63">
        <f>Quarter!R41</f>
        <v>606945</v>
      </c>
      <c r="Y41" s="63">
        <f>Quarter!S41</f>
        <v>532040</v>
      </c>
      <c r="Z41" s="143">
        <f t="shared" si="1"/>
        <v>0.23748938793073382</v>
      </c>
      <c r="AA41" s="143"/>
      <c r="AB41" s="42"/>
      <c r="AC41" s="9"/>
      <c r="AD41" s="9"/>
      <c r="AE41" s="9"/>
      <c r="AF41" s="9"/>
      <c r="AG41" s="9"/>
      <c r="AH41" s="9"/>
      <c r="AI41" s="9"/>
      <c r="AJ41" s="9"/>
      <c r="AK41" s="9"/>
      <c r="AM41" s="10"/>
      <c r="AN41" s="10"/>
      <c r="AO41" s="10"/>
      <c r="AP41" s="10"/>
      <c r="AQ41" s="10"/>
    </row>
    <row r="42" spans="1:43" ht="12.75">
      <c r="A42" s="229"/>
      <c r="B42" s="226"/>
      <c r="C42" s="188" t="s">
        <v>72</v>
      </c>
      <c r="D42" s="186">
        <v>1</v>
      </c>
      <c r="E42" s="84">
        <f>'Financial Year'!D42</f>
        <v>0</v>
      </c>
      <c r="F42" s="84">
        <f>'Financial Year'!E42</f>
        <v>249</v>
      </c>
      <c r="G42" s="84">
        <f>'Financial Year'!F42</f>
        <v>0</v>
      </c>
      <c r="H42" s="145">
        <f t="shared" si="0"/>
        <v>-1</v>
      </c>
      <c r="I42" s="145"/>
      <c r="J42" s="63">
        <f>Quarter!D42</f>
        <v>0</v>
      </c>
      <c r="K42" s="63">
        <f>Quarter!E42</f>
        <v>0</v>
      </c>
      <c r="L42" s="63">
        <f>Quarter!F42</f>
        <v>0</v>
      </c>
      <c r="M42" s="63">
        <f>Quarter!G42</f>
        <v>0</v>
      </c>
      <c r="N42" s="63">
        <f>Quarter!H42</f>
        <v>0</v>
      </c>
      <c r="O42" s="63">
        <f>Quarter!I42</f>
        <v>0</v>
      </c>
      <c r="P42" s="63">
        <f>Quarter!J42</f>
        <v>0</v>
      </c>
      <c r="Q42" s="63">
        <f>Quarter!K42</f>
        <v>249</v>
      </c>
      <c r="R42" s="63">
        <f>Quarter!L42</f>
        <v>0</v>
      </c>
      <c r="S42" s="63">
        <f>Quarter!M42</f>
        <v>0</v>
      </c>
      <c r="T42" s="63">
        <f>Quarter!N42</f>
        <v>0</v>
      </c>
      <c r="U42" s="63">
        <f>Quarter!O42</f>
        <v>0</v>
      </c>
      <c r="V42" s="63">
        <f>Quarter!P42</f>
        <v>0</v>
      </c>
      <c r="W42" s="63">
        <f>Quarter!Q42</f>
        <v>0</v>
      </c>
      <c r="X42" s="63">
        <f>Quarter!R42</f>
        <v>0</v>
      </c>
      <c r="Y42" s="63">
        <f>Quarter!S42</f>
        <v>0</v>
      </c>
      <c r="Z42" s="143"/>
      <c r="AA42" s="143"/>
      <c r="AB42" s="42"/>
      <c r="AC42" s="9"/>
      <c r="AD42" s="9"/>
      <c r="AE42" s="9"/>
      <c r="AF42" s="9"/>
      <c r="AG42" s="9"/>
      <c r="AH42" s="9"/>
      <c r="AI42" s="9"/>
      <c r="AJ42" s="9"/>
      <c r="AK42" s="9"/>
      <c r="AM42" s="10"/>
      <c r="AN42" s="10"/>
      <c r="AO42" s="10"/>
      <c r="AP42" s="10"/>
      <c r="AQ42" s="10"/>
    </row>
    <row r="43" spans="1:43" ht="12.75">
      <c r="A43" s="229"/>
      <c r="B43" s="226"/>
      <c r="C43" s="197"/>
      <c r="D43" s="186">
        <v>2</v>
      </c>
      <c r="E43" s="84">
        <f>'Financial Year'!D43</f>
        <v>60988</v>
      </c>
      <c r="F43" s="84">
        <f>'Financial Year'!E43</f>
        <v>32883</v>
      </c>
      <c r="G43" s="84">
        <f>'Financial Year'!F43</f>
        <v>29973</v>
      </c>
      <c r="H43" s="145">
        <f t="shared" si="0"/>
        <v>-0.08849557522123896</v>
      </c>
      <c r="I43" s="145"/>
      <c r="J43" s="63">
        <f>Quarter!D43</f>
        <v>0</v>
      </c>
      <c r="K43" s="63">
        <f>Quarter!E43</f>
        <v>45143</v>
      </c>
      <c r="L43" s="63">
        <f>Quarter!F43</f>
        <v>15235</v>
      </c>
      <c r="M43" s="63">
        <f>Quarter!G43</f>
        <v>610</v>
      </c>
      <c r="N43" s="63">
        <f>Quarter!H43</f>
        <v>0</v>
      </c>
      <c r="O43" s="63">
        <f>Quarter!I43</f>
        <v>7029</v>
      </c>
      <c r="P43" s="63">
        <f>Quarter!J43</f>
        <v>10471</v>
      </c>
      <c r="Q43" s="63">
        <f>Quarter!K43</f>
        <v>7950</v>
      </c>
      <c r="R43" s="63">
        <f>Quarter!L43</f>
        <v>7433</v>
      </c>
      <c r="S43" s="63">
        <f>Quarter!M43</f>
        <v>11888</v>
      </c>
      <c r="T43" s="63">
        <f>Quarter!N43</f>
        <v>13429</v>
      </c>
      <c r="U43" s="63">
        <f>Quarter!O43</f>
        <v>3282</v>
      </c>
      <c r="V43" s="63">
        <f>Quarter!P43</f>
        <v>1374</v>
      </c>
      <c r="W43" s="63">
        <f>Quarter!Q43</f>
        <v>8301</v>
      </c>
      <c r="X43" s="63">
        <f>Quarter!R43</f>
        <v>7356</v>
      </c>
      <c r="Y43" s="63">
        <f>Quarter!S43</f>
        <v>1662</v>
      </c>
      <c r="Z43" s="143">
        <f t="shared" si="1"/>
        <v>-0.493601462522852</v>
      </c>
      <c r="AA43" s="143"/>
      <c r="AB43" s="42"/>
      <c r="AC43" s="9"/>
      <c r="AD43" s="9"/>
      <c r="AE43" s="9"/>
      <c r="AF43" s="9"/>
      <c r="AG43" s="9"/>
      <c r="AH43" s="9"/>
      <c r="AI43" s="9"/>
      <c r="AJ43" s="9"/>
      <c r="AK43" s="9"/>
      <c r="AM43" s="10"/>
      <c r="AN43" s="10"/>
      <c r="AO43" s="10"/>
      <c r="AP43" s="10"/>
      <c r="AQ43" s="10"/>
    </row>
    <row r="44" spans="1:43" ht="12.75">
      <c r="A44" s="229"/>
      <c r="B44" s="226"/>
      <c r="C44" s="190" t="s">
        <v>73</v>
      </c>
      <c r="D44" s="186">
        <v>2</v>
      </c>
      <c r="E44" s="84">
        <f>'Financial Year'!D44</f>
        <v>0</v>
      </c>
      <c r="F44" s="84">
        <f>'Financial Year'!E44</f>
        <v>8175</v>
      </c>
      <c r="G44" s="84">
        <f>'Financial Year'!F44</f>
        <v>2511</v>
      </c>
      <c r="H44" s="145">
        <f t="shared" si="0"/>
        <v>-0.6928440366972477</v>
      </c>
      <c r="I44" s="145"/>
      <c r="J44" s="63">
        <f>Quarter!D44</f>
        <v>4970</v>
      </c>
      <c r="K44" s="63">
        <f>Quarter!E44</f>
        <v>0</v>
      </c>
      <c r="L44" s="63">
        <f>Quarter!F44</f>
        <v>0</v>
      </c>
      <c r="M44" s="63">
        <f>Quarter!G44</f>
        <v>0</v>
      </c>
      <c r="N44" s="63">
        <f>Quarter!H44</f>
        <v>0</v>
      </c>
      <c r="O44" s="63">
        <f>Quarter!I44</f>
        <v>1275</v>
      </c>
      <c r="P44" s="63">
        <f>Quarter!J44</f>
        <v>5874</v>
      </c>
      <c r="Q44" s="63">
        <f>Quarter!K44</f>
        <v>396</v>
      </c>
      <c r="R44" s="63">
        <f>Quarter!L44</f>
        <v>630</v>
      </c>
      <c r="S44" s="63">
        <f>Quarter!M44</f>
        <v>1912</v>
      </c>
      <c r="T44" s="63">
        <f>Quarter!N44</f>
        <v>599</v>
      </c>
      <c r="U44" s="63">
        <f>Quarter!O44</f>
        <v>0</v>
      </c>
      <c r="V44" s="63">
        <f>Quarter!P44</f>
        <v>0</v>
      </c>
      <c r="W44" s="63">
        <f>Quarter!Q44</f>
        <v>0</v>
      </c>
      <c r="X44" s="63">
        <f>Quarter!R44</f>
        <v>0</v>
      </c>
      <c r="Y44" s="63">
        <f>Quarter!S44</f>
        <v>0</v>
      </c>
      <c r="Z44" s="143"/>
      <c r="AA44" s="143"/>
      <c r="AB44" s="42"/>
      <c r="AC44" s="9"/>
      <c r="AD44" s="9"/>
      <c r="AE44" s="9"/>
      <c r="AF44" s="9"/>
      <c r="AG44" s="9"/>
      <c r="AH44" s="9"/>
      <c r="AI44" s="9"/>
      <c r="AJ44" s="9"/>
      <c r="AK44" s="9"/>
      <c r="AM44" s="10"/>
      <c r="AN44" s="10"/>
      <c r="AO44" s="10"/>
      <c r="AP44" s="10"/>
      <c r="AQ44" s="10"/>
    </row>
    <row r="45" spans="1:43" ht="12.75">
      <c r="A45" s="229"/>
      <c r="B45" s="226"/>
      <c r="C45" s="190" t="s">
        <v>74</v>
      </c>
      <c r="D45" s="186">
        <v>1</v>
      </c>
      <c r="E45" s="84">
        <f>'Financial Year'!D45</f>
        <v>106870</v>
      </c>
      <c r="F45" s="84">
        <f>'Financial Year'!E45</f>
        <v>103492</v>
      </c>
      <c r="G45" s="84">
        <f>'Financial Year'!F45</f>
        <v>70406</v>
      </c>
      <c r="H45" s="145">
        <f t="shared" si="0"/>
        <v>-0.31969620840258184</v>
      </c>
      <c r="I45" s="145"/>
      <c r="J45" s="63">
        <f>Quarter!D45</f>
        <v>28985</v>
      </c>
      <c r="K45" s="63">
        <f>Quarter!E45</f>
        <v>27999</v>
      </c>
      <c r="L45" s="63">
        <f>Quarter!F45</f>
        <v>26632</v>
      </c>
      <c r="M45" s="63">
        <f>Quarter!G45</f>
        <v>25702</v>
      </c>
      <c r="N45" s="63">
        <f>Quarter!H45</f>
        <v>26537</v>
      </c>
      <c r="O45" s="63">
        <f>Quarter!I45</f>
        <v>27441</v>
      </c>
      <c r="P45" s="63">
        <f>Quarter!J45</f>
        <v>23921</v>
      </c>
      <c r="Q45" s="63">
        <f>Quarter!K45</f>
        <v>26324</v>
      </c>
      <c r="R45" s="63">
        <f>Quarter!L45</f>
        <v>25806</v>
      </c>
      <c r="S45" s="63">
        <f>Quarter!M45</f>
        <v>21148</v>
      </c>
      <c r="T45" s="63">
        <f>Quarter!N45</f>
        <v>19511</v>
      </c>
      <c r="U45" s="63">
        <f>Quarter!O45</f>
        <v>19354</v>
      </c>
      <c r="V45" s="63">
        <f>Quarter!P45</f>
        <v>10393</v>
      </c>
      <c r="W45" s="63">
        <f>Quarter!Q45</f>
        <v>5871</v>
      </c>
      <c r="X45" s="63">
        <f>Quarter!R45</f>
        <v>5404</v>
      </c>
      <c r="Y45" s="63">
        <f>Quarter!S45</f>
        <v>6338</v>
      </c>
      <c r="Z45" s="143">
        <f t="shared" si="1"/>
        <v>-0.6725224759739589</v>
      </c>
      <c r="AA45" s="143"/>
      <c r="AB45" s="42"/>
      <c r="AC45" s="9"/>
      <c r="AD45" s="9"/>
      <c r="AE45" s="9"/>
      <c r="AF45" s="9"/>
      <c r="AG45" s="9"/>
      <c r="AH45" s="9"/>
      <c r="AI45" s="9"/>
      <c r="AJ45" s="9"/>
      <c r="AK45" s="9"/>
      <c r="AM45" s="10"/>
      <c r="AN45" s="10"/>
      <c r="AO45" s="10"/>
      <c r="AP45" s="10"/>
      <c r="AQ45" s="10"/>
    </row>
    <row r="46" spans="1:43" ht="12.75">
      <c r="A46" s="229"/>
      <c r="B46" s="226"/>
      <c r="C46" s="190" t="s">
        <v>75</v>
      </c>
      <c r="D46" s="186">
        <v>1</v>
      </c>
      <c r="E46" s="84">
        <f>'Financial Year'!D46</f>
        <v>775</v>
      </c>
      <c r="F46" s="84">
        <f>'Financial Year'!E46</f>
        <v>396</v>
      </c>
      <c r="G46" s="84">
        <f>'Financial Year'!F46</f>
        <v>483</v>
      </c>
      <c r="H46" s="145">
        <f t="shared" si="0"/>
        <v>0.21969696969696972</v>
      </c>
      <c r="I46" s="145"/>
      <c r="J46" s="63">
        <f>Quarter!D46</f>
        <v>0</v>
      </c>
      <c r="K46" s="63">
        <f>Quarter!E46</f>
        <v>0</v>
      </c>
      <c r="L46" s="63">
        <f>Quarter!F46</f>
        <v>0</v>
      </c>
      <c r="M46" s="63">
        <f>Quarter!G46</f>
        <v>349</v>
      </c>
      <c r="N46" s="63">
        <f>Quarter!H46</f>
        <v>426</v>
      </c>
      <c r="O46" s="63">
        <f>Quarter!I46</f>
        <v>0</v>
      </c>
      <c r="P46" s="63">
        <f>Quarter!J46</f>
        <v>0</v>
      </c>
      <c r="Q46" s="63">
        <f>Quarter!K46</f>
        <v>0</v>
      </c>
      <c r="R46" s="63">
        <f>Quarter!L46</f>
        <v>396</v>
      </c>
      <c r="S46" s="63">
        <f>Quarter!M46</f>
        <v>251</v>
      </c>
      <c r="T46" s="63">
        <f>Quarter!N46</f>
        <v>232</v>
      </c>
      <c r="U46" s="63">
        <f>Quarter!O46</f>
        <v>0</v>
      </c>
      <c r="V46" s="63">
        <f>Quarter!P46</f>
        <v>0</v>
      </c>
      <c r="W46" s="63">
        <f>Quarter!Q46</f>
        <v>0</v>
      </c>
      <c r="X46" s="63">
        <f>Quarter!R46</f>
        <v>0</v>
      </c>
      <c r="Y46" s="63">
        <f>Quarter!S46</f>
        <v>0</v>
      </c>
      <c r="Z46" s="143"/>
      <c r="AA46" s="143"/>
      <c r="AB46" s="42"/>
      <c r="AC46" s="9"/>
      <c r="AD46" s="9"/>
      <c r="AE46" s="9"/>
      <c r="AF46" s="9"/>
      <c r="AG46" s="9"/>
      <c r="AH46" s="9"/>
      <c r="AI46" s="9"/>
      <c r="AJ46" s="9"/>
      <c r="AK46" s="9"/>
      <c r="AM46" s="10"/>
      <c r="AN46" s="10"/>
      <c r="AO46" s="10"/>
      <c r="AP46" s="10"/>
      <c r="AQ46" s="10"/>
    </row>
    <row r="47" spans="1:43" ht="12.75">
      <c r="A47" s="229"/>
      <c r="B47" s="226"/>
      <c r="C47" s="191" t="s">
        <v>102</v>
      </c>
      <c r="D47" s="186">
        <v>1</v>
      </c>
      <c r="E47" s="84">
        <f>'Financial Year'!D47</f>
        <v>0</v>
      </c>
      <c r="F47" s="84">
        <f>'Financial Year'!E47</f>
        <v>42</v>
      </c>
      <c r="G47" s="84">
        <f>'Financial Year'!F47</f>
        <v>375</v>
      </c>
      <c r="H47" s="145">
        <f t="shared" si="0"/>
        <v>7.928571428571429</v>
      </c>
      <c r="I47" s="145"/>
      <c r="J47" s="63">
        <f>Quarter!D47</f>
        <v>0</v>
      </c>
      <c r="K47" s="63">
        <f>Quarter!E47</f>
        <v>0</v>
      </c>
      <c r="L47" s="63">
        <f>Quarter!F47</f>
        <v>0</v>
      </c>
      <c r="M47" s="63">
        <f>Quarter!G47</f>
        <v>0</v>
      </c>
      <c r="N47" s="63">
        <f>Quarter!H47</f>
        <v>0</v>
      </c>
      <c r="O47" s="63">
        <f>Quarter!I47</f>
        <v>0</v>
      </c>
      <c r="P47" s="63">
        <f>Quarter!J47</f>
        <v>0</v>
      </c>
      <c r="Q47" s="63">
        <f>Quarter!K47</f>
        <v>23</v>
      </c>
      <c r="R47" s="63">
        <f>Quarter!L47</f>
        <v>19</v>
      </c>
      <c r="S47" s="63">
        <f>Quarter!M47</f>
        <v>15</v>
      </c>
      <c r="T47" s="63">
        <f>Quarter!N47</f>
        <v>108</v>
      </c>
      <c r="U47" s="63">
        <f>Quarter!O47</f>
        <v>109</v>
      </c>
      <c r="V47" s="63">
        <f>Quarter!P47</f>
        <v>143</v>
      </c>
      <c r="W47" s="63">
        <f>Quarter!Q47</f>
        <v>0</v>
      </c>
      <c r="X47" s="63">
        <f>Quarter!R47</f>
        <v>0</v>
      </c>
      <c r="Y47" s="63">
        <f>Quarter!S47</f>
        <v>0</v>
      </c>
      <c r="Z47" s="143">
        <f t="shared" si="1"/>
        <v>-1</v>
      </c>
      <c r="AA47" s="143"/>
      <c r="AB47" s="42"/>
      <c r="AC47" s="9"/>
      <c r="AD47" s="9"/>
      <c r="AE47" s="9"/>
      <c r="AF47" s="9"/>
      <c r="AG47" s="9"/>
      <c r="AH47" s="9"/>
      <c r="AI47" s="9"/>
      <c r="AJ47" s="9"/>
      <c r="AK47" s="9"/>
      <c r="AM47" s="10"/>
      <c r="AN47" s="10"/>
      <c r="AO47" s="10"/>
      <c r="AP47" s="10"/>
      <c r="AQ47" s="10"/>
    </row>
    <row r="48" spans="1:34" ht="12.75">
      <c r="A48" s="229"/>
      <c r="B48" s="226"/>
      <c r="C48" s="188" t="s">
        <v>139</v>
      </c>
      <c r="D48" s="186">
        <v>1.5000000000015</v>
      </c>
      <c r="E48" s="84">
        <f>'Financial Year'!D48</f>
        <v>0</v>
      </c>
      <c r="F48" s="84">
        <f>'Financial Year'!E48</f>
        <v>0</v>
      </c>
      <c r="G48" s="84">
        <f>'Financial Year'!F48</f>
        <v>0</v>
      </c>
      <c r="H48" s="145"/>
      <c r="I48" s="145"/>
      <c r="J48" s="63">
        <f>Quarter!D48</f>
        <v>0</v>
      </c>
      <c r="K48" s="63">
        <f>Quarter!E48</f>
        <v>0</v>
      </c>
      <c r="L48" s="63">
        <f>Quarter!F48</f>
        <v>0</v>
      </c>
      <c r="M48" s="63">
        <f>Quarter!G48</f>
        <v>0</v>
      </c>
      <c r="N48" s="63">
        <f>Quarter!H48</f>
        <v>0</v>
      </c>
      <c r="O48" s="63">
        <f>Quarter!I48</f>
        <v>0</v>
      </c>
      <c r="P48" s="63">
        <f>Quarter!J48</f>
        <v>0</v>
      </c>
      <c r="Q48" s="63">
        <f>Quarter!K48</f>
        <v>0</v>
      </c>
      <c r="R48" s="63">
        <f>Quarter!L48</f>
        <v>0</v>
      </c>
      <c r="S48" s="63">
        <f>Quarter!M48</f>
        <v>0</v>
      </c>
      <c r="T48" s="63">
        <f>Quarter!N48</f>
        <v>0</v>
      </c>
      <c r="U48" s="63">
        <f>Quarter!O48</f>
        <v>0</v>
      </c>
      <c r="V48" s="63">
        <f>Quarter!P48</f>
        <v>0</v>
      </c>
      <c r="W48" s="63">
        <f>Quarter!Q48</f>
        <v>4040</v>
      </c>
      <c r="X48" s="63">
        <f>Quarter!R48</f>
        <v>4755</v>
      </c>
      <c r="Y48" s="63">
        <f>Quarter!S48</f>
        <v>5289</v>
      </c>
      <c r="Z48" s="143"/>
      <c r="AA48" s="143"/>
      <c r="AD48" s="9"/>
      <c r="AE48" s="9"/>
      <c r="AF48" s="9"/>
      <c r="AG48" s="9"/>
      <c r="AH48" s="9"/>
    </row>
    <row r="49" spans="1:34" ht="12.75">
      <c r="A49" s="229"/>
      <c r="B49" s="226"/>
      <c r="C49" s="191" t="s">
        <v>136</v>
      </c>
      <c r="D49" s="186">
        <v>2</v>
      </c>
      <c r="E49" s="84">
        <f>'Financial Year'!D49</f>
        <v>0</v>
      </c>
      <c r="F49" s="84">
        <f>'Financial Year'!E49</f>
        <v>0</v>
      </c>
      <c r="G49" s="84">
        <f>'Financial Year'!F49</f>
        <v>0</v>
      </c>
      <c r="H49" s="145"/>
      <c r="I49" s="145"/>
      <c r="J49" s="63">
        <f>Quarter!D49</f>
        <v>0</v>
      </c>
      <c r="K49" s="63">
        <f>Quarter!E49</f>
        <v>0</v>
      </c>
      <c r="L49" s="63">
        <f>Quarter!F49</f>
        <v>0</v>
      </c>
      <c r="M49" s="63">
        <f>Quarter!G49</f>
        <v>0</v>
      </c>
      <c r="N49" s="63">
        <f>Quarter!H49</f>
        <v>0</v>
      </c>
      <c r="O49" s="63">
        <f>Quarter!I49</f>
        <v>0</v>
      </c>
      <c r="P49" s="63">
        <f>Quarter!J49</f>
        <v>0</v>
      </c>
      <c r="Q49" s="63">
        <f>Quarter!K49</f>
        <v>0</v>
      </c>
      <c r="R49" s="63">
        <f>Quarter!L49</f>
        <v>0</v>
      </c>
      <c r="S49" s="63">
        <f>Quarter!M49</f>
        <v>0</v>
      </c>
      <c r="T49" s="63">
        <f>Quarter!N49</f>
        <v>0</v>
      </c>
      <c r="U49" s="63">
        <f>Quarter!O49</f>
        <v>0</v>
      </c>
      <c r="V49" s="63">
        <f>Quarter!P49</f>
        <v>0</v>
      </c>
      <c r="W49" s="63">
        <f>Quarter!Q49</f>
        <v>4357</v>
      </c>
      <c r="X49" s="63">
        <f>Quarter!R49</f>
        <v>3677</v>
      </c>
      <c r="Y49" s="63">
        <f>Quarter!S49</f>
        <v>4144</v>
      </c>
      <c r="Z49" s="143"/>
      <c r="AA49" s="143"/>
      <c r="AD49" s="9"/>
      <c r="AE49" s="9"/>
      <c r="AF49" s="9"/>
      <c r="AG49" s="9"/>
      <c r="AH49" s="9"/>
    </row>
    <row r="50" spans="1:34" ht="12.75">
      <c r="A50" s="229"/>
      <c r="B50" s="226"/>
      <c r="C50" s="191" t="s">
        <v>137</v>
      </c>
      <c r="D50" s="186">
        <v>1</v>
      </c>
      <c r="E50" s="84">
        <f>'Financial Year'!D50</f>
        <v>0</v>
      </c>
      <c r="F50" s="84">
        <f>'Financial Year'!E50</f>
        <v>0</v>
      </c>
      <c r="G50" s="84">
        <f>'Financial Year'!F50</f>
        <v>0</v>
      </c>
      <c r="H50" s="145"/>
      <c r="I50" s="145"/>
      <c r="J50" s="63">
        <f>Quarter!D50</f>
        <v>0</v>
      </c>
      <c r="K50" s="63">
        <f>Quarter!E50</f>
        <v>0</v>
      </c>
      <c r="L50" s="63">
        <f>Quarter!F50</f>
        <v>0</v>
      </c>
      <c r="M50" s="63">
        <f>Quarter!G50</f>
        <v>0</v>
      </c>
      <c r="N50" s="63">
        <f>Quarter!H50</f>
        <v>0</v>
      </c>
      <c r="O50" s="63">
        <f>Quarter!I50</f>
        <v>0</v>
      </c>
      <c r="P50" s="63">
        <f>Quarter!J50</f>
        <v>0</v>
      </c>
      <c r="Q50" s="63">
        <f>Quarter!K50</f>
        <v>0</v>
      </c>
      <c r="R50" s="63">
        <f>Quarter!L50</f>
        <v>0</v>
      </c>
      <c r="S50" s="63">
        <f>Quarter!M50</f>
        <v>0</v>
      </c>
      <c r="T50" s="63">
        <f>Quarter!N50</f>
        <v>0</v>
      </c>
      <c r="U50" s="63">
        <f>Quarter!O50</f>
        <v>0</v>
      </c>
      <c r="V50" s="63">
        <f>Quarter!P50</f>
        <v>0</v>
      </c>
      <c r="W50" s="63">
        <f>Quarter!Q50</f>
        <v>1185548</v>
      </c>
      <c r="X50" s="63">
        <f>Quarter!R50</f>
        <v>379470</v>
      </c>
      <c r="Y50" s="63">
        <f>Quarter!S50</f>
        <v>113099</v>
      </c>
      <c r="Z50" s="143"/>
      <c r="AA50" s="143"/>
      <c r="AD50" s="9"/>
      <c r="AE50" s="9"/>
      <c r="AF50" s="9"/>
      <c r="AG50" s="9"/>
      <c r="AH50" s="9"/>
    </row>
    <row r="51" spans="1:34" ht="12.75">
      <c r="A51" s="229"/>
      <c r="B51" s="226"/>
      <c r="C51" s="187" t="s">
        <v>140</v>
      </c>
      <c r="D51" s="186">
        <v>1</v>
      </c>
      <c r="E51" s="84">
        <f>'Financial Year'!D51</f>
        <v>0</v>
      </c>
      <c r="F51" s="84">
        <f>'Financial Year'!E51</f>
        <v>0</v>
      </c>
      <c r="G51" s="84">
        <f>'Financial Year'!F51</f>
        <v>0</v>
      </c>
      <c r="H51" s="145"/>
      <c r="I51" s="145"/>
      <c r="J51" s="63">
        <f>Quarter!D51</f>
        <v>0</v>
      </c>
      <c r="K51" s="63">
        <f>Quarter!E51</f>
        <v>0</v>
      </c>
      <c r="L51" s="63">
        <f>Quarter!F51</f>
        <v>0</v>
      </c>
      <c r="M51" s="63">
        <f>Quarter!G51</f>
        <v>0</v>
      </c>
      <c r="N51" s="63">
        <f>Quarter!H51</f>
        <v>0</v>
      </c>
      <c r="O51" s="63">
        <f>Quarter!I51</f>
        <v>0</v>
      </c>
      <c r="P51" s="63">
        <f>Quarter!J51</f>
        <v>0</v>
      </c>
      <c r="Q51" s="63">
        <f>Quarter!K51</f>
        <v>0</v>
      </c>
      <c r="R51" s="63">
        <f>Quarter!L51</f>
        <v>0</v>
      </c>
      <c r="S51" s="63">
        <f>Quarter!M51</f>
        <v>0</v>
      </c>
      <c r="T51" s="63">
        <f>Quarter!N51</f>
        <v>0</v>
      </c>
      <c r="U51" s="63">
        <f>Quarter!O51</f>
        <v>0</v>
      </c>
      <c r="V51" s="63">
        <f>Quarter!P51</f>
        <v>0</v>
      </c>
      <c r="W51" s="63">
        <f>Quarter!Q51</f>
        <v>13547</v>
      </c>
      <c r="X51" s="63">
        <f>Quarter!R51</f>
        <v>10268</v>
      </c>
      <c r="Y51" s="63">
        <f>Quarter!S51</f>
        <v>0</v>
      </c>
      <c r="Z51" s="143"/>
      <c r="AA51" s="143"/>
      <c r="AD51" s="9"/>
      <c r="AE51" s="9"/>
      <c r="AF51" s="9"/>
      <c r="AG51" s="9"/>
      <c r="AH51" s="9"/>
    </row>
    <row r="52" spans="1:34" ht="12.75">
      <c r="A52" s="229"/>
      <c r="B52" s="226"/>
      <c r="C52" s="185" t="s">
        <v>144</v>
      </c>
      <c r="D52" s="186">
        <v>1</v>
      </c>
      <c r="E52" s="84">
        <f>'Financial Year'!D52</f>
        <v>0</v>
      </c>
      <c r="F52" s="84">
        <f>'Financial Year'!E52</f>
        <v>0</v>
      </c>
      <c r="G52" s="84">
        <f>'Financial Year'!F52</f>
        <v>0</v>
      </c>
      <c r="H52" s="145"/>
      <c r="I52" s="145"/>
      <c r="J52" s="63">
        <f>Quarter!D52</f>
        <v>0</v>
      </c>
      <c r="K52" s="63">
        <f>Quarter!E52</f>
        <v>0</v>
      </c>
      <c r="L52" s="63">
        <f>Quarter!F52</f>
        <v>0</v>
      </c>
      <c r="M52" s="63">
        <f>Quarter!G52</f>
        <v>0</v>
      </c>
      <c r="N52" s="63">
        <f>Quarter!H52</f>
        <v>0</v>
      </c>
      <c r="O52" s="63">
        <f>Quarter!I52</f>
        <v>0</v>
      </c>
      <c r="P52" s="63">
        <f>Quarter!J52</f>
        <v>0</v>
      </c>
      <c r="Q52" s="63">
        <f>Quarter!K52</f>
        <v>0</v>
      </c>
      <c r="R52" s="63">
        <f>Quarter!L52</f>
        <v>0</v>
      </c>
      <c r="S52" s="63">
        <f>Quarter!M52</f>
        <v>0</v>
      </c>
      <c r="T52" s="63">
        <f>Quarter!N52</f>
        <v>0</v>
      </c>
      <c r="U52" s="63">
        <f>Quarter!O52</f>
        <v>0</v>
      </c>
      <c r="V52" s="63">
        <f>Quarter!P52</f>
        <v>0</v>
      </c>
      <c r="W52" s="63">
        <f>Quarter!Q52</f>
        <v>790198</v>
      </c>
      <c r="X52" s="63">
        <f>Quarter!R52</f>
        <v>678289</v>
      </c>
      <c r="Y52" s="63">
        <f>Quarter!S52</f>
        <v>775301</v>
      </c>
      <c r="Z52" s="143"/>
      <c r="AA52" s="143"/>
      <c r="AD52" s="9"/>
      <c r="AE52" s="9"/>
      <c r="AF52" s="9"/>
      <c r="AG52" s="9"/>
      <c r="AH52" s="9"/>
    </row>
    <row r="53" spans="1:34" ht="12.75">
      <c r="A53" s="229"/>
      <c r="B53" s="226"/>
      <c r="C53" s="185" t="s">
        <v>141</v>
      </c>
      <c r="D53" s="186">
        <v>0.30000000000003</v>
      </c>
      <c r="E53" s="84">
        <f>'Financial Year'!D53</f>
        <v>0</v>
      </c>
      <c r="F53" s="84">
        <f>'Financial Year'!E53</f>
        <v>0</v>
      </c>
      <c r="G53" s="84">
        <f>'Financial Year'!F53</f>
        <v>0</v>
      </c>
      <c r="H53" s="145"/>
      <c r="I53" s="145"/>
      <c r="J53" s="63">
        <f>Quarter!D53</f>
        <v>0</v>
      </c>
      <c r="K53" s="63">
        <f>Quarter!E53</f>
        <v>0</v>
      </c>
      <c r="L53" s="63">
        <f>Quarter!F53</f>
        <v>0</v>
      </c>
      <c r="M53" s="63">
        <f>Quarter!G53</f>
        <v>0</v>
      </c>
      <c r="N53" s="63">
        <f>Quarter!H53</f>
        <v>0</v>
      </c>
      <c r="O53" s="63">
        <f>Quarter!I53</f>
        <v>0</v>
      </c>
      <c r="P53" s="63">
        <f>Quarter!J53</f>
        <v>0</v>
      </c>
      <c r="Q53" s="63">
        <f>Quarter!K53</f>
        <v>0</v>
      </c>
      <c r="R53" s="63">
        <f>Quarter!L53</f>
        <v>0</v>
      </c>
      <c r="S53" s="63">
        <f>Quarter!M53</f>
        <v>0</v>
      </c>
      <c r="T53" s="63">
        <f>Quarter!N53</f>
        <v>0</v>
      </c>
      <c r="U53" s="63">
        <f>Quarter!O53</f>
        <v>0</v>
      </c>
      <c r="V53" s="63">
        <f>Quarter!P53</f>
        <v>0</v>
      </c>
      <c r="W53" s="63">
        <f>Quarter!Q53</f>
        <v>10954</v>
      </c>
      <c r="X53" s="63">
        <f>Quarter!R53</f>
        <v>9271</v>
      </c>
      <c r="Y53" s="63">
        <f>Quarter!S53</f>
        <v>11008</v>
      </c>
      <c r="Z53" s="143"/>
      <c r="AA53" s="143"/>
      <c r="AD53" s="9"/>
      <c r="AE53" s="9"/>
      <c r="AF53" s="9"/>
      <c r="AG53" s="9"/>
      <c r="AH53" s="9"/>
    </row>
    <row r="54" spans="1:34" ht="12.75">
      <c r="A54" s="229"/>
      <c r="B54" s="226"/>
      <c r="C54" s="185" t="s">
        <v>142</v>
      </c>
      <c r="D54" s="186">
        <v>0.60000000000024</v>
      </c>
      <c r="E54" s="84">
        <f>'Financial Year'!D54</f>
        <v>0</v>
      </c>
      <c r="F54" s="84">
        <f>'Financial Year'!E54</f>
        <v>0</v>
      </c>
      <c r="G54" s="84">
        <f>'Financial Year'!F54</f>
        <v>0</v>
      </c>
      <c r="H54" s="145"/>
      <c r="I54" s="145"/>
      <c r="J54" s="63">
        <f>Quarter!D54</f>
        <v>0</v>
      </c>
      <c r="K54" s="63">
        <f>Quarter!E54</f>
        <v>0</v>
      </c>
      <c r="L54" s="63">
        <f>Quarter!F54</f>
        <v>0</v>
      </c>
      <c r="M54" s="63">
        <f>Quarter!G54</f>
        <v>0</v>
      </c>
      <c r="N54" s="63">
        <f>Quarter!H54</f>
        <v>0</v>
      </c>
      <c r="O54" s="63">
        <f>Quarter!I54</f>
        <v>0</v>
      </c>
      <c r="P54" s="63">
        <f>Quarter!J54</f>
        <v>0</v>
      </c>
      <c r="Q54" s="63">
        <f>Quarter!K54</f>
        <v>0</v>
      </c>
      <c r="R54" s="63">
        <f>Quarter!L54</f>
        <v>0</v>
      </c>
      <c r="S54" s="63">
        <f>Quarter!M54</f>
        <v>0</v>
      </c>
      <c r="T54" s="63">
        <f>Quarter!N54</f>
        <v>0</v>
      </c>
      <c r="U54" s="63">
        <f>Quarter!O54</f>
        <v>0</v>
      </c>
      <c r="V54" s="63">
        <f>Quarter!P54</f>
        <v>0</v>
      </c>
      <c r="W54" s="63">
        <f>Quarter!Q54</f>
        <v>27203</v>
      </c>
      <c r="X54" s="63">
        <f>Quarter!R54</f>
        <v>27004</v>
      </c>
      <c r="Y54" s="63">
        <f>Quarter!S54</f>
        <v>262</v>
      </c>
      <c r="Z54" s="143"/>
      <c r="AA54" s="143"/>
      <c r="AD54" s="9"/>
      <c r="AE54" s="9"/>
      <c r="AF54" s="9"/>
      <c r="AG54" s="9"/>
      <c r="AH54" s="9"/>
    </row>
    <row r="55" spans="1:34" ht="12.75">
      <c r="A55" s="229"/>
      <c r="B55" s="226"/>
      <c r="C55" s="185" t="s">
        <v>143</v>
      </c>
      <c r="D55" s="186">
        <v>0.8</v>
      </c>
      <c r="E55" s="84">
        <f>'Financial Year'!D55</f>
        <v>0</v>
      </c>
      <c r="F55" s="84">
        <f>'Financial Year'!E55</f>
        <v>0</v>
      </c>
      <c r="G55" s="84">
        <f>'Financial Year'!F55</f>
        <v>0</v>
      </c>
      <c r="H55" s="145"/>
      <c r="I55" s="145"/>
      <c r="J55" s="63">
        <f>Quarter!D55</f>
        <v>0</v>
      </c>
      <c r="K55" s="63">
        <f>Quarter!E55</f>
        <v>0</v>
      </c>
      <c r="L55" s="63">
        <f>Quarter!F55</f>
        <v>0</v>
      </c>
      <c r="M55" s="63">
        <f>Quarter!G55</f>
        <v>0</v>
      </c>
      <c r="N55" s="63">
        <f>Quarter!H55</f>
        <v>0</v>
      </c>
      <c r="O55" s="63">
        <f>Quarter!I55</f>
        <v>0</v>
      </c>
      <c r="P55" s="63">
        <f>Quarter!J55</f>
        <v>0</v>
      </c>
      <c r="Q55" s="63">
        <f>Quarter!K55</f>
        <v>0</v>
      </c>
      <c r="R55" s="63">
        <f>Quarter!L55</f>
        <v>0</v>
      </c>
      <c r="S55" s="63">
        <f>Quarter!M55</f>
        <v>0</v>
      </c>
      <c r="T55" s="63">
        <f>Quarter!N55</f>
        <v>0</v>
      </c>
      <c r="U55" s="63">
        <f>Quarter!O55</f>
        <v>0</v>
      </c>
      <c r="V55" s="63">
        <f>Quarter!P55</f>
        <v>0</v>
      </c>
      <c r="W55" s="63">
        <f>Quarter!Q55</f>
        <v>898</v>
      </c>
      <c r="X55" s="63">
        <f>Quarter!R55</f>
        <v>4449</v>
      </c>
      <c r="Y55" s="63">
        <f>Quarter!S55</f>
        <v>5001</v>
      </c>
      <c r="Z55" s="143"/>
      <c r="AA55" s="143"/>
      <c r="AD55" s="9"/>
      <c r="AE55" s="9"/>
      <c r="AF55" s="9"/>
      <c r="AG55" s="9"/>
      <c r="AH55" s="9"/>
    </row>
    <row r="56" spans="1:34" ht="12.75">
      <c r="A56" s="229"/>
      <c r="B56" s="226"/>
      <c r="C56" s="185" t="s">
        <v>145</v>
      </c>
      <c r="D56" s="186">
        <v>0.70000000000021</v>
      </c>
      <c r="E56" s="84">
        <f>'Financial Year'!D56</f>
        <v>0</v>
      </c>
      <c r="F56" s="84">
        <f>'Financial Year'!E56</f>
        <v>0</v>
      </c>
      <c r="G56" s="84">
        <f>'Financial Year'!F56</f>
        <v>0</v>
      </c>
      <c r="H56" s="145"/>
      <c r="I56" s="145"/>
      <c r="J56" s="63">
        <f>Quarter!D56</f>
        <v>0</v>
      </c>
      <c r="K56" s="63">
        <f>Quarter!E56</f>
        <v>0</v>
      </c>
      <c r="L56" s="63">
        <f>Quarter!F56</f>
        <v>0</v>
      </c>
      <c r="M56" s="63">
        <f>Quarter!G56</f>
        <v>0</v>
      </c>
      <c r="N56" s="63">
        <f>Quarter!H56</f>
        <v>0</v>
      </c>
      <c r="O56" s="63">
        <f>Quarter!I56</f>
        <v>0</v>
      </c>
      <c r="P56" s="63">
        <f>Quarter!J56</f>
        <v>0</v>
      </c>
      <c r="Q56" s="63">
        <f>Quarter!K56</f>
        <v>0</v>
      </c>
      <c r="R56" s="63">
        <f>Quarter!L56</f>
        <v>0</v>
      </c>
      <c r="S56" s="63">
        <f>Quarter!M56</f>
        <v>0</v>
      </c>
      <c r="T56" s="63">
        <f>Quarter!N56</f>
        <v>0</v>
      </c>
      <c r="U56" s="63">
        <f>Quarter!O56</f>
        <v>0</v>
      </c>
      <c r="V56" s="63">
        <f>Quarter!P56</f>
        <v>0</v>
      </c>
      <c r="W56" s="63">
        <f>Quarter!Q56</f>
        <v>3422</v>
      </c>
      <c r="X56" s="63">
        <f>Quarter!R56</f>
        <v>36291</v>
      </c>
      <c r="Y56" s="63">
        <f>Quarter!S56</f>
        <v>0</v>
      </c>
      <c r="Z56" s="143"/>
      <c r="AA56" s="143"/>
      <c r="AD56" s="9"/>
      <c r="AE56" s="9"/>
      <c r="AF56" s="9"/>
      <c r="AG56" s="9"/>
      <c r="AH56" s="9"/>
    </row>
    <row r="57" spans="1:34" ht="12.75">
      <c r="A57" s="229"/>
      <c r="B57" s="226"/>
      <c r="C57" s="216" t="s">
        <v>150</v>
      </c>
      <c r="D57" s="186">
        <v>0.30000000000003</v>
      </c>
      <c r="E57" s="84"/>
      <c r="F57" s="84">
        <f>'Financial Year'!E57</f>
        <v>0</v>
      </c>
      <c r="G57" s="84">
        <f>'Financial Year'!F57</f>
        <v>0</v>
      </c>
      <c r="H57" s="145"/>
      <c r="I57" s="145"/>
      <c r="J57" s="63"/>
      <c r="K57" s="63"/>
      <c r="L57" s="63"/>
      <c r="M57" s="63"/>
      <c r="N57" s="63"/>
      <c r="O57" s="63">
        <f>Quarter!I57</f>
        <v>0</v>
      </c>
      <c r="P57" s="63">
        <f>Quarter!J57</f>
        <v>0</v>
      </c>
      <c r="Q57" s="63">
        <f>Quarter!K57</f>
        <v>0</v>
      </c>
      <c r="R57" s="63">
        <f>Quarter!L57</f>
        <v>0</v>
      </c>
      <c r="S57" s="63">
        <f>Quarter!M57</f>
        <v>0</v>
      </c>
      <c r="T57" s="63">
        <f>Quarter!N57</f>
        <v>0</v>
      </c>
      <c r="U57" s="63">
        <f>Quarter!O57</f>
        <v>0</v>
      </c>
      <c r="V57" s="63">
        <f>Quarter!P57</f>
        <v>0</v>
      </c>
      <c r="W57" s="63">
        <f>Quarter!Q57</f>
        <v>0</v>
      </c>
      <c r="X57" s="63">
        <f>Quarter!R57</f>
        <v>0</v>
      </c>
      <c r="Y57" s="63">
        <f>Quarter!S57</f>
        <v>1060</v>
      </c>
      <c r="Z57" s="143"/>
      <c r="AA57" s="143"/>
      <c r="AD57" s="9"/>
      <c r="AE57" s="9"/>
      <c r="AF57" s="9"/>
      <c r="AG57" s="9"/>
      <c r="AH57" s="9"/>
    </row>
    <row r="58" spans="1:34" ht="12.75">
      <c r="A58" s="229"/>
      <c r="B58" s="226" t="s">
        <v>116</v>
      </c>
      <c r="C58" s="185" t="s">
        <v>117</v>
      </c>
      <c r="D58" s="186">
        <v>2</v>
      </c>
      <c r="E58" s="84">
        <f>'Financial Year'!D58</f>
        <v>82</v>
      </c>
      <c r="F58" s="84">
        <f>'Financial Year'!E58</f>
        <v>92</v>
      </c>
      <c r="G58" s="84">
        <f>'Financial Year'!F58</f>
        <v>0</v>
      </c>
      <c r="H58" s="145">
        <f t="shared" si="0"/>
        <v>-1</v>
      </c>
      <c r="I58" s="145"/>
      <c r="J58" s="63">
        <f>Quarter!D58</f>
        <v>0</v>
      </c>
      <c r="K58" s="63">
        <f>Quarter!E58</f>
        <v>0</v>
      </c>
      <c r="L58" s="63">
        <f>Quarter!F58</f>
        <v>0</v>
      </c>
      <c r="M58" s="63">
        <f>Quarter!G58</f>
        <v>0</v>
      </c>
      <c r="N58" s="63">
        <f>Quarter!H58</f>
        <v>0</v>
      </c>
      <c r="O58" s="63">
        <f>Quarter!I58</f>
        <v>0</v>
      </c>
      <c r="P58" s="63">
        <f>Quarter!J58</f>
        <v>0</v>
      </c>
      <c r="Q58" s="63">
        <f>Quarter!K58</f>
        <v>0</v>
      </c>
      <c r="R58" s="63">
        <f>Quarter!L58</f>
        <v>0</v>
      </c>
      <c r="S58" s="63">
        <f>Quarter!M58</f>
        <v>0</v>
      </c>
      <c r="T58" s="63">
        <f>Quarter!N58</f>
        <v>0</v>
      </c>
      <c r="U58" s="63">
        <f>Quarter!O58</f>
        <v>0</v>
      </c>
      <c r="V58" s="63">
        <f>Quarter!P58</f>
        <v>0</v>
      </c>
      <c r="W58" s="63">
        <f>Quarter!Q58</f>
        <v>0</v>
      </c>
      <c r="X58" s="63">
        <f>Quarter!R58</f>
        <v>0</v>
      </c>
      <c r="Y58" s="63">
        <f>Quarter!S58</f>
        <v>0</v>
      </c>
      <c r="Z58" s="143"/>
      <c r="AA58" s="143"/>
      <c r="AD58" s="9"/>
      <c r="AE58" s="9"/>
      <c r="AF58" s="9"/>
      <c r="AG58" s="9"/>
      <c r="AH58" s="9"/>
    </row>
    <row r="59" spans="1:34" ht="12.75">
      <c r="A59" s="229"/>
      <c r="B59" s="226"/>
      <c r="C59" s="116"/>
      <c r="D59" s="186">
        <v>4</v>
      </c>
      <c r="E59" s="84">
        <f>'Financial Year'!D59</f>
        <v>0</v>
      </c>
      <c r="F59" s="84">
        <f>'Financial Year'!E59</f>
        <v>541</v>
      </c>
      <c r="G59" s="84">
        <f>'Financial Year'!F59</f>
        <v>461</v>
      </c>
      <c r="H59" s="145">
        <f t="shared" si="0"/>
        <v>-0.14787430683918668</v>
      </c>
      <c r="I59" s="145"/>
      <c r="J59" s="63">
        <f>Quarter!D59</f>
        <v>0</v>
      </c>
      <c r="K59" s="63">
        <f>Quarter!E59</f>
        <v>0</v>
      </c>
      <c r="L59" s="63">
        <f>Quarter!F59</f>
        <v>0</v>
      </c>
      <c r="M59" s="63">
        <f>Quarter!G59</f>
        <v>0</v>
      </c>
      <c r="N59" s="63">
        <f>Quarter!H59</f>
        <v>0</v>
      </c>
      <c r="O59" s="63">
        <f>Quarter!I59</f>
        <v>0</v>
      </c>
      <c r="P59" s="63">
        <f>Quarter!J59</f>
        <v>0</v>
      </c>
      <c r="Q59" s="63">
        <f>Quarter!K59</f>
        <v>0</v>
      </c>
      <c r="R59" s="63">
        <f>Quarter!L59</f>
        <v>0</v>
      </c>
      <c r="S59" s="63">
        <f>Quarter!M59</f>
        <v>0</v>
      </c>
      <c r="T59" s="63">
        <f>Quarter!N59</f>
        <v>0</v>
      </c>
      <c r="U59" s="63">
        <f>Quarter!O59</f>
        <v>0</v>
      </c>
      <c r="V59" s="63">
        <f>Quarter!P59</f>
        <v>0</v>
      </c>
      <c r="W59" s="63">
        <f>Quarter!Q59</f>
        <v>0</v>
      </c>
      <c r="X59" s="63">
        <f>Quarter!R59</f>
        <v>0</v>
      </c>
      <c r="Y59" s="63">
        <f>Quarter!S59</f>
        <v>0</v>
      </c>
      <c r="Z59" s="143"/>
      <c r="AA59" s="143"/>
      <c r="AD59" s="9"/>
      <c r="AE59" s="9"/>
      <c r="AF59" s="9"/>
      <c r="AG59" s="9"/>
      <c r="AH59" s="9"/>
    </row>
    <row r="60" spans="1:34" ht="12.75">
      <c r="A60" s="229"/>
      <c r="B60" s="226"/>
      <c r="C60" s="185" t="s">
        <v>65</v>
      </c>
      <c r="D60" s="186">
        <v>2</v>
      </c>
      <c r="E60" s="84">
        <f>'Financial Year'!D60</f>
        <v>140</v>
      </c>
      <c r="F60" s="84">
        <f>'Financial Year'!E60</f>
        <v>37</v>
      </c>
      <c r="G60" s="84">
        <f>'Financial Year'!F60</f>
        <v>1</v>
      </c>
      <c r="H60" s="145">
        <f t="shared" si="0"/>
        <v>-0.972972972972973</v>
      </c>
      <c r="I60" s="145"/>
      <c r="J60" s="63">
        <f>Quarter!D60</f>
        <v>45</v>
      </c>
      <c r="K60" s="63">
        <f>Quarter!E60</f>
        <v>42</v>
      </c>
      <c r="L60" s="63">
        <f>Quarter!F60</f>
        <v>47</v>
      </c>
      <c r="M60" s="63">
        <f>Quarter!G60</f>
        <v>24</v>
      </c>
      <c r="N60" s="63">
        <f>Quarter!H60</f>
        <v>18</v>
      </c>
      <c r="O60" s="63">
        <f>Quarter!I60</f>
        <v>4</v>
      </c>
      <c r="P60" s="63">
        <f>Quarter!J60</f>
        <v>12</v>
      </c>
      <c r="Q60" s="63">
        <f>Quarter!K60</f>
        <v>13</v>
      </c>
      <c r="R60" s="63">
        <f>Quarter!L60</f>
        <v>8</v>
      </c>
      <c r="S60" s="63">
        <f>Quarter!M60</f>
        <v>1</v>
      </c>
      <c r="T60" s="63">
        <f>Quarter!N60</f>
        <v>0</v>
      </c>
      <c r="U60" s="63">
        <f>Quarter!O60</f>
        <v>0</v>
      </c>
      <c r="V60" s="63">
        <f>Quarter!P60</f>
        <v>0</v>
      </c>
      <c r="W60" s="63">
        <f>Quarter!Q60</f>
        <v>0</v>
      </c>
      <c r="X60" s="63">
        <f>Quarter!R60</f>
        <v>0</v>
      </c>
      <c r="Y60" s="63">
        <f>Quarter!S60</f>
        <v>0</v>
      </c>
      <c r="Z60" s="143"/>
      <c r="AA60" s="143"/>
      <c r="AD60" s="9"/>
      <c r="AE60" s="9"/>
      <c r="AF60" s="9"/>
      <c r="AG60" s="9"/>
      <c r="AH60" s="9"/>
    </row>
    <row r="61" spans="1:34" ht="12.75">
      <c r="A61" s="229"/>
      <c r="B61" s="226"/>
      <c r="C61" s="185" t="s">
        <v>71</v>
      </c>
      <c r="D61" s="186">
        <v>2</v>
      </c>
      <c r="E61" s="84">
        <f>'Financial Year'!D61</f>
        <v>0</v>
      </c>
      <c r="F61" s="84">
        <f>'Financial Year'!E61</f>
        <v>16</v>
      </c>
      <c r="G61" s="84">
        <f>'Financial Year'!F61</f>
        <v>96</v>
      </c>
      <c r="H61" s="145">
        <f t="shared" si="0"/>
        <v>5</v>
      </c>
      <c r="I61" s="145"/>
      <c r="J61" s="63">
        <f>Quarter!D61</f>
        <v>0</v>
      </c>
      <c r="K61" s="63">
        <f>Quarter!E61</f>
        <v>0</v>
      </c>
      <c r="L61" s="63">
        <f>Quarter!F61</f>
        <v>0</v>
      </c>
      <c r="M61" s="63">
        <f>Quarter!G61</f>
        <v>0</v>
      </c>
      <c r="N61" s="63">
        <f>Quarter!H61</f>
        <v>0</v>
      </c>
      <c r="O61" s="63">
        <f>Quarter!I61</f>
        <v>0</v>
      </c>
      <c r="P61" s="63">
        <f>Quarter!J61</f>
        <v>0</v>
      </c>
      <c r="Q61" s="63">
        <f>Quarter!K61</f>
        <v>0</v>
      </c>
      <c r="R61" s="63">
        <f>Quarter!L61</f>
        <v>16</v>
      </c>
      <c r="S61" s="63">
        <f>Quarter!M61</f>
        <v>12</v>
      </c>
      <c r="T61" s="63">
        <f>Quarter!N61</f>
        <v>28</v>
      </c>
      <c r="U61" s="63">
        <f>Quarter!O61</f>
        <v>38</v>
      </c>
      <c r="V61" s="63">
        <f>Quarter!P61</f>
        <v>18</v>
      </c>
      <c r="W61" s="63">
        <f>Quarter!Q61</f>
        <v>0</v>
      </c>
      <c r="X61" s="63">
        <f>Quarter!R61</f>
        <v>0</v>
      </c>
      <c r="Y61" s="63">
        <f>Quarter!S61</f>
        <v>0</v>
      </c>
      <c r="Z61" s="143">
        <f t="shared" si="1"/>
        <v>-1</v>
      </c>
      <c r="AA61" s="143"/>
      <c r="AD61" s="9"/>
      <c r="AE61" s="9"/>
      <c r="AF61" s="9"/>
      <c r="AG61" s="9"/>
      <c r="AH61" s="9"/>
    </row>
    <row r="62" spans="1:34" ht="12.75">
      <c r="A62" s="229"/>
      <c r="B62" s="226"/>
      <c r="C62" s="185" t="s">
        <v>66</v>
      </c>
      <c r="D62" s="186">
        <v>2</v>
      </c>
      <c r="E62" s="84">
        <f>'Financial Year'!D62</f>
        <v>6</v>
      </c>
      <c r="F62" s="84">
        <f>'Financial Year'!E62</f>
        <v>0</v>
      </c>
      <c r="G62" s="84">
        <f>'Financial Year'!F62</f>
        <v>0</v>
      </c>
      <c r="H62" s="145"/>
      <c r="I62" s="145"/>
      <c r="J62" s="63">
        <f>Quarter!D62</f>
        <v>0</v>
      </c>
      <c r="K62" s="63">
        <f>Quarter!E62</f>
        <v>0</v>
      </c>
      <c r="L62" s="63">
        <f>Quarter!F62</f>
        <v>0</v>
      </c>
      <c r="M62" s="63">
        <f>Quarter!G62</f>
        <v>0</v>
      </c>
      <c r="N62" s="63">
        <f>Quarter!H62</f>
        <v>0</v>
      </c>
      <c r="O62" s="63">
        <f>Quarter!I62</f>
        <v>0</v>
      </c>
      <c r="P62" s="63">
        <f>Quarter!J62</f>
        <v>0</v>
      </c>
      <c r="Q62" s="63">
        <f>Quarter!K62</f>
        <v>0</v>
      </c>
      <c r="R62" s="63">
        <f>Quarter!L62</f>
        <v>0</v>
      </c>
      <c r="S62" s="63">
        <f>Quarter!M62</f>
        <v>0</v>
      </c>
      <c r="T62" s="63">
        <f>Quarter!N62</f>
        <v>0</v>
      </c>
      <c r="U62" s="63">
        <f>Quarter!O62</f>
        <v>0</v>
      </c>
      <c r="V62" s="63">
        <f>Quarter!P62</f>
        <v>0</v>
      </c>
      <c r="W62" s="63">
        <f>Quarter!Q62</f>
        <v>0</v>
      </c>
      <c r="X62" s="63">
        <f>Quarter!R62</f>
        <v>0</v>
      </c>
      <c r="Y62" s="63">
        <f>Quarter!S62</f>
        <v>0</v>
      </c>
      <c r="Z62" s="143"/>
      <c r="AA62" s="143"/>
      <c r="AD62" s="9"/>
      <c r="AE62" s="9"/>
      <c r="AF62" s="9"/>
      <c r="AG62" s="9"/>
      <c r="AH62" s="9"/>
    </row>
    <row r="63" spans="1:34" ht="12.75">
      <c r="A63" s="229"/>
      <c r="B63" s="226"/>
      <c r="C63" s="185" t="s">
        <v>102</v>
      </c>
      <c r="D63" s="186">
        <v>2</v>
      </c>
      <c r="E63" s="84">
        <f>'Financial Year'!D63</f>
        <v>0</v>
      </c>
      <c r="F63" s="84">
        <f>'Financial Year'!E63</f>
        <v>48</v>
      </c>
      <c r="G63" s="84">
        <f>'Financial Year'!F63</f>
        <v>47</v>
      </c>
      <c r="H63" s="145">
        <f t="shared" si="0"/>
        <v>-0.02083333333333337</v>
      </c>
      <c r="I63" s="145"/>
      <c r="J63" s="63">
        <f>Quarter!D63</f>
        <v>0</v>
      </c>
      <c r="K63" s="63">
        <f>Quarter!E63</f>
        <v>0</v>
      </c>
      <c r="L63" s="63">
        <f>Quarter!F63</f>
        <v>0</v>
      </c>
      <c r="M63" s="63">
        <f>Quarter!G63</f>
        <v>0</v>
      </c>
      <c r="N63" s="63">
        <f>Quarter!H63</f>
        <v>0</v>
      </c>
      <c r="O63" s="63">
        <f>Quarter!I63</f>
        <v>0</v>
      </c>
      <c r="P63" s="63">
        <f>Quarter!J63</f>
        <v>0</v>
      </c>
      <c r="Q63" s="63">
        <f>Quarter!K63</f>
        <v>18</v>
      </c>
      <c r="R63" s="63">
        <f>Quarter!L63</f>
        <v>30</v>
      </c>
      <c r="S63" s="63">
        <f>Quarter!M63</f>
        <v>41</v>
      </c>
      <c r="T63" s="63">
        <f>Quarter!N63</f>
        <v>0</v>
      </c>
      <c r="U63" s="63">
        <f>Quarter!O63</f>
        <v>6</v>
      </c>
      <c r="V63" s="63">
        <f>Quarter!P63</f>
        <v>0</v>
      </c>
      <c r="W63" s="63">
        <f>Quarter!Q63</f>
        <v>0</v>
      </c>
      <c r="X63" s="63">
        <f>Quarter!R63</f>
        <v>0</v>
      </c>
      <c r="Y63" s="63">
        <f>Quarter!S63</f>
        <v>0</v>
      </c>
      <c r="Z63" s="143">
        <f t="shared" si="1"/>
        <v>-1</v>
      </c>
      <c r="AA63" s="143"/>
      <c r="AD63" s="9"/>
      <c r="AE63" s="9"/>
      <c r="AF63" s="9"/>
      <c r="AG63" s="9"/>
      <c r="AH63" s="9"/>
    </row>
    <row r="64" spans="1:34" ht="12.75">
      <c r="A64" s="229"/>
      <c r="B64" s="226"/>
      <c r="C64" s="185" t="s">
        <v>136</v>
      </c>
      <c r="D64" s="186">
        <v>2</v>
      </c>
      <c r="E64" s="84">
        <f>'Financial Year'!D64</f>
        <v>0</v>
      </c>
      <c r="F64" s="84">
        <f>'Financial Year'!E64</f>
        <v>0</v>
      </c>
      <c r="G64" s="84">
        <f>'Financial Year'!F64</f>
        <v>0</v>
      </c>
      <c r="H64" s="145"/>
      <c r="I64" s="145"/>
      <c r="J64" s="63">
        <f>Quarter!D64</f>
        <v>0</v>
      </c>
      <c r="K64" s="63">
        <f>Quarter!E64</f>
        <v>0</v>
      </c>
      <c r="L64" s="63">
        <f>Quarter!F64</f>
        <v>0</v>
      </c>
      <c r="M64" s="63">
        <f>Quarter!G64</f>
        <v>0</v>
      </c>
      <c r="N64" s="63">
        <f>Quarter!H64</f>
        <v>0</v>
      </c>
      <c r="O64" s="63">
        <f>Quarter!I64</f>
        <v>0</v>
      </c>
      <c r="P64" s="63">
        <f>Quarter!J64</f>
        <v>0</v>
      </c>
      <c r="Q64" s="63">
        <f>Quarter!K64</f>
        <v>0</v>
      </c>
      <c r="R64" s="63">
        <f>Quarter!L64</f>
        <v>0</v>
      </c>
      <c r="S64" s="63">
        <f>Quarter!M64</f>
        <v>0</v>
      </c>
      <c r="T64" s="63">
        <f>Quarter!N64</f>
        <v>0</v>
      </c>
      <c r="U64" s="63">
        <f>Quarter!O64</f>
        <v>0</v>
      </c>
      <c r="V64" s="63">
        <f>Quarter!P64</f>
        <v>0</v>
      </c>
      <c r="W64" s="63">
        <f>Quarter!Q64</f>
        <v>15</v>
      </c>
      <c r="X64" s="63">
        <f>Quarter!R64</f>
        <v>4</v>
      </c>
      <c r="Y64" s="63">
        <f>Quarter!S64</f>
        <v>2</v>
      </c>
      <c r="Z64" s="143"/>
      <c r="AA64" s="143"/>
      <c r="AD64" s="9"/>
      <c r="AE64" s="9"/>
      <c r="AF64" s="9"/>
      <c r="AG64" s="9"/>
      <c r="AH64" s="9"/>
    </row>
    <row r="65" spans="1:34" ht="12.75">
      <c r="A65" s="229"/>
      <c r="B65" s="226" t="s">
        <v>56</v>
      </c>
      <c r="C65" s="185" t="s">
        <v>66</v>
      </c>
      <c r="D65" s="186">
        <v>1</v>
      </c>
      <c r="E65" s="84">
        <f>'Financial Year'!D65</f>
        <v>4996378</v>
      </c>
      <c r="F65" s="84">
        <f>'Financial Year'!E65</f>
        <v>5016173</v>
      </c>
      <c r="G65" s="84">
        <f>'Financial Year'!F65</f>
        <v>4926512</v>
      </c>
      <c r="H65" s="145">
        <f t="shared" si="0"/>
        <v>-0.017874383519069226</v>
      </c>
      <c r="I65" s="145"/>
      <c r="J65" s="63">
        <f>Quarter!D65</f>
        <v>1241591</v>
      </c>
      <c r="K65" s="63">
        <f>Quarter!E65</f>
        <v>1233472</v>
      </c>
      <c r="L65" s="63">
        <f>Quarter!F65</f>
        <v>1244385</v>
      </c>
      <c r="M65" s="63">
        <f>Quarter!G65</f>
        <v>1266063</v>
      </c>
      <c r="N65" s="63">
        <f>Quarter!H65</f>
        <v>1252458</v>
      </c>
      <c r="O65" s="63">
        <f>Quarter!I65</f>
        <v>1243767</v>
      </c>
      <c r="P65" s="63">
        <f>Quarter!J65</f>
        <v>1245843</v>
      </c>
      <c r="Q65" s="63">
        <f>Quarter!K65</f>
        <v>1281244</v>
      </c>
      <c r="R65" s="63">
        <f>Quarter!L65</f>
        <v>1245319</v>
      </c>
      <c r="S65" s="63">
        <f>Quarter!M65</f>
        <v>1227499</v>
      </c>
      <c r="T65" s="63">
        <f>Quarter!N65</f>
        <v>1245484</v>
      </c>
      <c r="U65" s="63">
        <f>Quarter!O65</f>
        <v>1245295</v>
      </c>
      <c r="V65" s="63">
        <f>Quarter!P65</f>
        <v>1208234</v>
      </c>
      <c r="W65" s="63">
        <f>Quarter!Q65</f>
        <v>1198471</v>
      </c>
      <c r="X65" s="63">
        <f>Quarter!R65</f>
        <v>1175994</v>
      </c>
      <c r="Y65" s="63">
        <f>Quarter!S65</f>
        <v>1159896</v>
      </c>
      <c r="Z65" s="143">
        <f t="shared" si="1"/>
        <v>-0.06857732505149383</v>
      </c>
      <c r="AA65" s="143"/>
      <c r="AD65" s="9"/>
      <c r="AE65" s="9"/>
      <c r="AF65" s="9"/>
      <c r="AG65" s="9"/>
      <c r="AH65" s="9"/>
    </row>
    <row r="66" spans="1:34" ht="12.75">
      <c r="A66" s="229"/>
      <c r="B66" s="226"/>
      <c r="C66" s="116"/>
      <c r="D66" s="186">
        <v>0.25</v>
      </c>
      <c r="E66" s="84">
        <f>'Financial Year'!D66</f>
        <v>0</v>
      </c>
      <c r="F66" s="84">
        <f>'Financial Year'!E66</f>
        <v>947</v>
      </c>
      <c r="G66" s="84">
        <f>'Financial Year'!F66</f>
        <v>3871</v>
      </c>
      <c r="H66" s="145">
        <f t="shared" si="0"/>
        <v>3.0876451953537485</v>
      </c>
      <c r="I66" s="145"/>
      <c r="J66" s="63">
        <f>Quarter!D66</f>
        <v>0</v>
      </c>
      <c r="K66" s="63">
        <f>Quarter!E66</f>
        <v>0</v>
      </c>
      <c r="L66" s="63">
        <f>Quarter!F66</f>
        <v>0</v>
      </c>
      <c r="M66" s="63">
        <f>Quarter!G66</f>
        <v>0</v>
      </c>
      <c r="N66" s="63">
        <f>Quarter!H66</f>
        <v>0</v>
      </c>
      <c r="O66" s="63">
        <f>Quarter!I66</f>
        <v>101</v>
      </c>
      <c r="P66" s="63">
        <f>Quarter!J66</f>
        <v>292</v>
      </c>
      <c r="Q66" s="63">
        <f>Quarter!K66</f>
        <v>276</v>
      </c>
      <c r="R66" s="63">
        <f>Quarter!L66</f>
        <v>278</v>
      </c>
      <c r="S66" s="63">
        <f>Quarter!M66</f>
        <v>309</v>
      </c>
      <c r="T66" s="63">
        <f>Quarter!N66</f>
        <v>819</v>
      </c>
      <c r="U66" s="63">
        <f>Quarter!O66</f>
        <v>1132</v>
      </c>
      <c r="V66" s="63">
        <f>Quarter!P66</f>
        <v>1611</v>
      </c>
      <c r="W66" s="63">
        <f>Quarter!Q66</f>
        <v>2018</v>
      </c>
      <c r="X66" s="63">
        <f>Quarter!R66</f>
        <v>2955</v>
      </c>
      <c r="Y66" s="63">
        <f>Quarter!S66</f>
        <v>3703</v>
      </c>
      <c r="Z66" s="143">
        <f t="shared" si="1"/>
        <v>2.271201413427562</v>
      </c>
      <c r="AA66" s="143"/>
      <c r="AD66" s="9"/>
      <c r="AE66" s="9"/>
      <c r="AF66" s="9"/>
      <c r="AG66" s="9"/>
      <c r="AH66" s="9"/>
    </row>
    <row r="67" spans="1:34" ht="12.75">
      <c r="A67" s="229"/>
      <c r="B67" s="230" t="s">
        <v>61</v>
      </c>
      <c r="C67" s="185" t="s">
        <v>66</v>
      </c>
      <c r="D67" s="186">
        <v>0.5</v>
      </c>
      <c r="E67" s="84">
        <f>'Financial Year'!D67</f>
        <v>0</v>
      </c>
      <c r="F67" s="84">
        <f>'Financial Year'!E67</f>
        <v>124</v>
      </c>
      <c r="G67" s="84">
        <f>'Financial Year'!F67</f>
        <v>9667</v>
      </c>
      <c r="H67" s="145">
        <f t="shared" si="0"/>
        <v>76.95967741935483</v>
      </c>
      <c r="I67" s="145"/>
      <c r="J67" s="63">
        <f>Quarter!D67</f>
        <v>0</v>
      </c>
      <c r="K67" s="63">
        <f>Quarter!E67</f>
        <v>0</v>
      </c>
      <c r="L67" s="63">
        <f>Quarter!F67</f>
        <v>0</v>
      </c>
      <c r="M67" s="63">
        <f>Quarter!G67</f>
        <v>0</v>
      </c>
      <c r="N67" s="63">
        <f>Quarter!H67</f>
        <v>0</v>
      </c>
      <c r="O67" s="63">
        <f>Quarter!I67</f>
        <v>0</v>
      </c>
      <c r="P67" s="63">
        <f>Quarter!J67</f>
        <v>0</v>
      </c>
      <c r="Q67" s="63">
        <f>Quarter!K67</f>
        <v>44</v>
      </c>
      <c r="R67" s="63">
        <f>Quarter!L67</f>
        <v>80</v>
      </c>
      <c r="S67" s="63">
        <f>Quarter!M67</f>
        <v>92</v>
      </c>
      <c r="T67" s="63">
        <f>Quarter!N67</f>
        <v>1053</v>
      </c>
      <c r="U67" s="63">
        <f>Quarter!O67</f>
        <v>4312</v>
      </c>
      <c r="V67" s="63">
        <f>Quarter!P67</f>
        <v>4210</v>
      </c>
      <c r="W67" s="63">
        <f>Quarter!Q67</f>
        <v>6245</v>
      </c>
      <c r="X67" s="63">
        <f>Quarter!R67</f>
        <v>5579</v>
      </c>
      <c r="Y67" s="63">
        <f>Quarter!S67</f>
        <v>5461</v>
      </c>
      <c r="Z67" s="143">
        <f t="shared" si="1"/>
        <v>0.26646567717996295</v>
      </c>
      <c r="AA67" s="143"/>
      <c r="AD67" s="9"/>
      <c r="AE67" s="9"/>
      <c r="AF67" s="9"/>
      <c r="AG67" s="9"/>
      <c r="AH67" s="9"/>
    </row>
    <row r="68" spans="1:34" ht="12.75">
      <c r="A68" s="229"/>
      <c r="B68" s="230"/>
      <c r="C68" s="116"/>
      <c r="D68" s="186">
        <v>1</v>
      </c>
      <c r="E68" s="84">
        <f>'Financial Year'!D68</f>
        <v>518453</v>
      </c>
      <c r="F68" s="84">
        <f>'Financial Year'!E68</f>
        <v>567841</v>
      </c>
      <c r="G68" s="84">
        <f>'Financial Year'!F68</f>
        <v>527295</v>
      </c>
      <c r="H68" s="145">
        <f t="shared" si="0"/>
        <v>-0.07140379084990345</v>
      </c>
      <c r="I68" s="145"/>
      <c r="J68" s="63">
        <f>Quarter!D68</f>
        <v>119999</v>
      </c>
      <c r="K68" s="63">
        <f>Quarter!E68</f>
        <v>134105</v>
      </c>
      <c r="L68" s="63">
        <f>Quarter!F68</f>
        <v>125247</v>
      </c>
      <c r="M68" s="63">
        <f>Quarter!G68</f>
        <v>124050</v>
      </c>
      <c r="N68" s="63">
        <f>Quarter!H68</f>
        <v>135051</v>
      </c>
      <c r="O68" s="63">
        <f>Quarter!I68</f>
        <v>143816</v>
      </c>
      <c r="P68" s="63">
        <f>Quarter!J68</f>
        <v>139215</v>
      </c>
      <c r="Q68" s="63">
        <f>Quarter!K68</f>
        <v>143187</v>
      </c>
      <c r="R68" s="63">
        <f>Quarter!L68</f>
        <v>141623</v>
      </c>
      <c r="S68" s="63">
        <f>Quarter!M68</f>
        <v>137763</v>
      </c>
      <c r="T68" s="63">
        <f>Quarter!N68</f>
        <v>128160</v>
      </c>
      <c r="U68" s="63">
        <f>Quarter!O68</f>
        <v>127888</v>
      </c>
      <c r="V68" s="63">
        <f>Quarter!P68</f>
        <v>133484</v>
      </c>
      <c r="W68" s="63">
        <f>Quarter!Q68</f>
        <v>148459</v>
      </c>
      <c r="X68" s="63">
        <f>Quarter!R68</f>
        <v>132507</v>
      </c>
      <c r="Y68" s="63">
        <f>Quarter!S68</f>
        <v>114966</v>
      </c>
      <c r="Z68" s="143">
        <f t="shared" si="1"/>
        <v>-0.10104153634430124</v>
      </c>
      <c r="AA68" s="143"/>
      <c r="AD68" s="9"/>
      <c r="AE68" s="9"/>
      <c r="AF68" s="9"/>
      <c r="AG68" s="9"/>
      <c r="AH68" s="9"/>
    </row>
    <row r="69" spans="1:34" ht="12.75">
      <c r="A69" s="229"/>
      <c r="B69" s="195" t="s">
        <v>76</v>
      </c>
      <c r="C69" s="185" t="s">
        <v>66</v>
      </c>
      <c r="D69" s="186">
        <v>1</v>
      </c>
      <c r="E69" s="84">
        <f>'Financial Year'!D69</f>
        <v>9</v>
      </c>
      <c r="F69" s="84">
        <f>'Financial Year'!E69</f>
        <v>0</v>
      </c>
      <c r="G69" s="84">
        <f>'Financial Year'!F69</f>
        <v>0</v>
      </c>
      <c r="H69" s="145"/>
      <c r="I69" s="145"/>
      <c r="J69" s="63">
        <f>Quarter!D69</f>
        <v>0</v>
      </c>
      <c r="K69" s="63">
        <f>Quarter!E69</f>
        <v>0</v>
      </c>
      <c r="L69" s="63">
        <f>Quarter!F69</f>
        <v>0</v>
      </c>
      <c r="M69" s="63">
        <f>Quarter!G69</f>
        <v>0</v>
      </c>
      <c r="N69" s="63">
        <f>Quarter!H69</f>
        <v>0</v>
      </c>
      <c r="O69" s="63">
        <f>Quarter!I69</f>
        <v>0</v>
      </c>
      <c r="P69" s="63">
        <f>Quarter!J69</f>
        <v>0</v>
      </c>
      <c r="Q69" s="63">
        <f>Quarter!K69</f>
        <v>0</v>
      </c>
      <c r="R69" s="63">
        <f>Quarter!L69</f>
        <v>0</v>
      </c>
      <c r="S69" s="63">
        <f>Quarter!M69</f>
        <v>0</v>
      </c>
      <c r="T69" s="63">
        <f>Quarter!N69</f>
        <v>0</v>
      </c>
      <c r="U69" s="63">
        <f>Quarter!O69</f>
        <v>0</v>
      </c>
      <c r="V69" s="63">
        <f>Quarter!P69</f>
        <v>0</v>
      </c>
      <c r="W69" s="63">
        <f>Quarter!Q69</f>
        <v>0</v>
      </c>
      <c r="X69" s="63">
        <f>Quarter!R69</f>
        <v>0</v>
      </c>
      <c r="Y69" s="63">
        <f>Quarter!S69</f>
        <v>0</v>
      </c>
      <c r="Z69" s="143"/>
      <c r="AA69" s="143"/>
      <c r="AD69" s="9"/>
      <c r="AE69" s="9"/>
      <c r="AF69" s="9"/>
      <c r="AG69" s="9"/>
      <c r="AH69" s="9"/>
    </row>
    <row r="70" spans="1:34" ht="12.75">
      <c r="A70" s="229"/>
      <c r="B70" s="230" t="s">
        <v>62</v>
      </c>
      <c r="C70" s="185" t="s">
        <v>66</v>
      </c>
      <c r="D70" s="186">
        <v>2</v>
      </c>
      <c r="E70" s="84">
        <f>'Financial Year'!D70</f>
        <v>2801</v>
      </c>
      <c r="F70" s="84">
        <f>'Financial Year'!E70</f>
        <v>2379</v>
      </c>
      <c r="G70" s="84">
        <f>'Financial Year'!F70</f>
        <v>7169</v>
      </c>
      <c r="H70" s="145">
        <f t="shared" si="0"/>
        <v>2.0134510298444726</v>
      </c>
      <c r="I70" s="145"/>
      <c r="J70" s="63">
        <f>Quarter!D70</f>
        <v>1074</v>
      </c>
      <c r="K70" s="63">
        <f>Quarter!E70</f>
        <v>1210</v>
      </c>
      <c r="L70" s="63">
        <f>Quarter!F70</f>
        <v>1235</v>
      </c>
      <c r="M70" s="63">
        <f>Quarter!G70</f>
        <v>160</v>
      </c>
      <c r="N70" s="63">
        <f>Quarter!H70</f>
        <v>196</v>
      </c>
      <c r="O70" s="63">
        <f>Quarter!I70</f>
        <v>439</v>
      </c>
      <c r="P70" s="63">
        <f>Quarter!J70</f>
        <v>190</v>
      </c>
      <c r="Q70" s="63">
        <f>Quarter!K70</f>
        <v>303</v>
      </c>
      <c r="R70" s="63">
        <f>Quarter!L70</f>
        <v>1447</v>
      </c>
      <c r="S70" s="63">
        <f>Quarter!M70</f>
        <v>1398</v>
      </c>
      <c r="T70" s="63">
        <f>Quarter!N70</f>
        <v>2141</v>
      </c>
      <c r="U70" s="63">
        <f>Quarter!O70</f>
        <v>1705</v>
      </c>
      <c r="V70" s="63">
        <f>Quarter!P70</f>
        <v>1925</v>
      </c>
      <c r="W70" s="63">
        <f>Quarter!Q70</f>
        <v>1665</v>
      </c>
      <c r="X70" s="63">
        <f>Quarter!R70</f>
        <v>1402</v>
      </c>
      <c r="Y70" s="63">
        <f>Quarter!S70</f>
        <v>1280</v>
      </c>
      <c r="Z70" s="143">
        <f t="shared" si="1"/>
        <v>-0.24926686217008798</v>
      </c>
      <c r="AA70" s="143"/>
      <c r="AD70" s="9"/>
      <c r="AE70" s="9"/>
      <c r="AF70" s="9"/>
      <c r="AG70" s="9"/>
      <c r="AH70" s="9"/>
    </row>
    <row r="71" spans="1:34" ht="12.75">
      <c r="A71" s="229"/>
      <c r="B71" s="230"/>
      <c r="C71" s="116"/>
      <c r="D71" s="186">
        <v>3.000000000003</v>
      </c>
      <c r="E71" s="84">
        <f>'Financial Year'!D71</f>
        <v>0</v>
      </c>
      <c r="F71" s="84">
        <f>'Financial Year'!E71</f>
        <v>0</v>
      </c>
      <c r="G71" s="84">
        <f>'Financial Year'!F71</f>
        <v>368</v>
      </c>
      <c r="H71" s="145"/>
      <c r="I71" s="145"/>
      <c r="J71" s="63">
        <f>Quarter!D71</f>
        <v>0</v>
      </c>
      <c r="K71" s="63">
        <f>Quarter!E71</f>
        <v>0</v>
      </c>
      <c r="L71" s="63">
        <f>Quarter!F71</f>
        <v>0</v>
      </c>
      <c r="M71" s="63">
        <f>Quarter!G71</f>
        <v>0</v>
      </c>
      <c r="N71" s="63">
        <f>Quarter!H71</f>
        <v>0</v>
      </c>
      <c r="O71" s="63">
        <f>Quarter!I71</f>
        <v>0</v>
      </c>
      <c r="P71" s="63">
        <f>Quarter!J71</f>
        <v>0</v>
      </c>
      <c r="Q71" s="63">
        <f>Quarter!K71</f>
        <v>0</v>
      </c>
      <c r="R71" s="63">
        <f>Quarter!L71</f>
        <v>0</v>
      </c>
      <c r="S71" s="63">
        <f>Quarter!M71</f>
        <v>0</v>
      </c>
      <c r="T71" s="63">
        <f>Quarter!N71</f>
        <v>0</v>
      </c>
      <c r="U71" s="63">
        <f>Quarter!O71</f>
        <v>368</v>
      </c>
      <c r="V71" s="63">
        <f>Quarter!P71</f>
        <v>0</v>
      </c>
      <c r="W71" s="63">
        <f>Quarter!Q71</f>
        <v>0</v>
      </c>
      <c r="X71" s="63">
        <f>Quarter!R71</f>
        <v>243</v>
      </c>
      <c r="Y71" s="63">
        <f>Quarter!S71</f>
        <v>1194</v>
      </c>
      <c r="Z71" s="143">
        <f t="shared" si="1"/>
        <v>2.244565217391304</v>
      </c>
      <c r="AA71" s="143"/>
      <c r="AD71" s="9"/>
      <c r="AE71" s="9"/>
      <c r="AF71" s="9"/>
      <c r="AG71" s="9"/>
      <c r="AH71" s="9"/>
    </row>
    <row r="72" spans="1:34" ht="12.75">
      <c r="A72" s="229"/>
      <c r="B72" s="230" t="s">
        <v>63</v>
      </c>
      <c r="C72" s="185" t="s">
        <v>66</v>
      </c>
      <c r="D72" s="186">
        <v>1</v>
      </c>
      <c r="E72" s="84">
        <f>'Financial Year'!D72</f>
        <v>71</v>
      </c>
      <c r="F72" s="84">
        <f>'Financial Year'!E72</f>
        <v>103</v>
      </c>
      <c r="G72" s="84">
        <f>'Financial Year'!F72</f>
        <v>98</v>
      </c>
      <c r="H72" s="145">
        <f t="shared" si="0"/>
        <v>-0.04854368932038833</v>
      </c>
      <c r="I72" s="145"/>
      <c r="J72" s="63">
        <f>Quarter!D72</f>
        <v>3</v>
      </c>
      <c r="K72" s="63">
        <f>Quarter!E72</f>
        <v>3</v>
      </c>
      <c r="L72" s="63">
        <f>Quarter!F72</f>
        <v>12</v>
      </c>
      <c r="M72" s="63">
        <f>Quarter!G72</f>
        <v>14</v>
      </c>
      <c r="N72" s="63">
        <f>Quarter!H72</f>
        <v>42</v>
      </c>
      <c r="O72" s="63">
        <f>Quarter!I72</f>
        <v>18</v>
      </c>
      <c r="P72" s="63">
        <f>Quarter!J72</f>
        <v>17</v>
      </c>
      <c r="Q72" s="63">
        <f>Quarter!K72</f>
        <v>34</v>
      </c>
      <c r="R72" s="63">
        <f>Quarter!L72</f>
        <v>34</v>
      </c>
      <c r="S72" s="63">
        <f>Quarter!M72</f>
        <v>6</v>
      </c>
      <c r="T72" s="63">
        <f>Quarter!N72</f>
        <v>5</v>
      </c>
      <c r="U72" s="63">
        <f>Quarter!O72</f>
        <v>41</v>
      </c>
      <c r="V72" s="63">
        <f>Quarter!P72</f>
        <v>46</v>
      </c>
      <c r="W72" s="63">
        <f>Quarter!Q72</f>
        <v>34</v>
      </c>
      <c r="X72" s="63">
        <f>Quarter!R72</f>
        <v>3</v>
      </c>
      <c r="Y72" s="63">
        <f>Quarter!S72</f>
        <v>0</v>
      </c>
      <c r="Z72" s="143">
        <f t="shared" si="1"/>
        <v>-1</v>
      </c>
      <c r="AA72" s="143"/>
      <c r="AD72" s="9"/>
      <c r="AE72" s="9"/>
      <c r="AF72" s="9"/>
      <c r="AG72" s="9"/>
      <c r="AH72" s="9"/>
    </row>
    <row r="73" spans="1:34" ht="12.75">
      <c r="A73" s="229"/>
      <c r="B73" s="230"/>
      <c r="C73" s="116"/>
      <c r="D73" s="186">
        <v>5</v>
      </c>
      <c r="E73" s="84">
        <f>'Financial Year'!D73</f>
        <v>0</v>
      </c>
      <c r="F73" s="84">
        <f>'Financial Year'!E73</f>
        <v>92</v>
      </c>
      <c r="G73" s="84">
        <f>'Financial Year'!F73</f>
        <v>126</v>
      </c>
      <c r="H73" s="145">
        <f>G73/F73-1</f>
        <v>0.36956521739130443</v>
      </c>
      <c r="I73" s="145"/>
      <c r="J73" s="63">
        <f>Quarter!D73</f>
        <v>0</v>
      </c>
      <c r="K73" s="63">
        <f>Quarter!E73</f>
        <v>0</v>
      </c>
      <c r="L73" s="63">
        <f>Quarter!F73</f>
        <v>0</v>
      </c>
      <c r="M73" s="63">
        <f>Quarter!G73</f>
        <v>0</v>
      </c>
      <c r="N73" s="63">
        <f>Quarter!H73</f>
        <v>0</v>
      </c>
      <c r="O73" s="63">
        <f>Quarter!I73</f>
        <v>0</v>
      </c>
      <c r="P73" s="63">
        <f>Quarter!J73</f>
        <v>0</v>
      </c>
      <c r="Q73" s="63">
        <f>Quarter!K73</f>
        <v>10</v>
      </c>
      <c r="R73" s="63">
        <f>Quarter!L73</f>
        <v>82</v>
      </c>
      <c r="S73" s="63">
        <f>Quarter!M73</f>
        <v>93</v>
      </c>
      <c r="T73" s="63">
        <f>Quarter!N73</f>
        <v>33</v>
      </c>
      <c r="U73" s="63">
        <f>Quarter!O73</f>
        <v>0</v>
      </c>
      <c r="V73" s="63">
        <f>Quarter!P73</f>
        <v>0</v>
      </c>
      <c r="W73" s="63">
        <f>Quarter!Q73</f>
        <v>0</v>
      </c>
      <c r="X73" s="63">
        <f>Quarter!R73</f>
        <v>0</v>
      </c>
      <c r="Y73" s="63">
        <f>Quarter!S73</f>
        <v>0</v>
      </c>
      <c r="Z73" s="143"/>
      <c r="AA73" s="143"/>
      <c r="AD73" s="9"/>
      <c r="AE73" s="9"/>
      <c r="AF73" s="9"/>
      <c r="AG73" s="9"/>
      <c r="AH73" s="9"/>
    </row>
    <row r="74" spans="1:34" ht="12.75">
      <c r="A74" s="229"/>
      <c r="B74" s="198"/>
      <c r="C74" s="116"/>
      <c r="D74" s="186"/>
      <c r="E74" s="206"/>
      <c r="F74" s="134"/>
      <c r="G74" s="134"/>
      <c r="H74" s="145"/>
      <c r="I74" s="144"/>
      <c r="J74" s="134"/>
      <c r="K74" s="134"/>
      <c r="L74" s="134"/>
      <c r="M74" s="134"/>
      <c r="N74" s="134"/>
      <c r="O74" s="134"/>
      <c r="P74" s="134"/>
      <c r="Q74" s="134"/>
      <c r="R74" s="134"/>
      <c r="S74" s="134"/>
      <c r="T74" s="134"/>
      <c r="U74" s="134"/>
      <c r="V74" s="134"/>
      <c r="W74" s="134"/>
      <c r="X74" s="134"/>
      <c r="Y74" s="134"/>
      <c r="Z74" s="143"/>
      <c r="AA74" s="143"/>
      <c r="AD74" s="9"/>
      <c r="AE74" s="9"/>
      <c r="AF74" s="9"/>
      <c r="AG74" s="9"/>
      <c r="AH74" s="9"/>
    </row>
    <row r="75" spans="1:34" ht="13.5" thickBot="1">
      <c r="A75" s="229"/>
      <c r="B75" s="71" t="s">
        <v>0</v>
      </c>
      <c r="C75" s="71"/>
      <c r="D75" s="71"/>
      <c r="E75" s="207">
        <f>SUM(E8:E73)</f>
        <v>24962401</v>
      </c>
      <c r="F75" s="207">
        <f>SUM(F8:F74)</f>
        <v>34972637</v>
      </c>
      <c r="G75" s="207">
        <f>SUM(G8:G74)</f>
        <v>44316617</v>
      </c>
      <c r="H75" s="145">
        <f>G75/F75-1</f>
        <v>0.2671797382622305</v>
      </c>
      <c r="I75" s="71"/>
      <c r="J75" s="207">
        <f aca="true" t="shared" si="2" ref="J75:Y75">SUM(J8:J74)</f>
        <v>5397475</v>
      </c>
      <c r="K75" s="207">
        <f t="shared" si="2"/>
        <v>4579603</v>
      </c>
      <c r="L75" s="207">
        <f t="shared" si="2"/>
        <v>6118690</v>
      </c>
      <c r="M75" s="207">
        <f t="shared" si="2"/>
        <v>7190265</v>
      </c>
      <c r="N75" s="207">
        <f t="shared" si="2"/>
        <v>7065871</v>
      </c>
      <c r="O75" s="207">
        <f t="shared" si="2"/>
        <v>7211287</v>
      </c>
      <c r="P75" s="207">
        <f t="shared" si="2"/>
        <v>6733020</v>
      </c>
      <c r="Q75" s="207">
        <f t="shared" si="2"/>
        <v>10696616</v>
      </c>
      <c r="R75" s="207">
        <f t="shared" si="2"/>
        <v>10318203</v>
      </c>
      <c r="S75" s="207">
        <f t="shared" si="2"/>
        <v>7952954</v>
      </c>
      <c r="T75" s="220">
        <f t="shared" si="2"/>
        <v>9293607</v>
      </c>
      <c r="U75" s="220">
        <f t="shared" si="2"/>
        <v>13236776</v>
      </c>
      <c r="V75" s="207">
        <f t="shared" si="2"/>
        <v>13816185</v>
      </c>
      <c r="W75" s="207">
        <f t="shared" si="2"/>
        <v>13559357</v>
      </c>
      <c r="X75" s="207">
        <f t="shared" si="2"/>
        <v>10326837</v>
      </c>
      <c r="Y75" s="207">
        <f t="shared" si="2"/>
        <v>16366872</v>
      </c>
      <c r="Z75" s="143">
        <f>Y75/U75-1</f>
        <v>0.23646966602743746</v>
      </c>
      <c r="AA75" s="143"/>
      <c r="AD75" s="9"/>
      <c r="AE75" s="9"/>
      <c r="AF75" s="9"/>
      <c r="AG75" s="9"/>
      <c r="AH75" s="9"/>
    </row>
    <row r="76" spans="1:34" ht="13.5" thickTop="1">
      <c r="A76" s="229"/>
      <c r="B76" s="70"/>
      <c r="C76" s="70"/>
      <c r="D76" s="70"/>
      <c r="E76" s="133"/>
      <c r="F76" s="133"/>
      <c r="G76" s="133"/>
      <c r="H76" s="157"/>
      <c r="I76" s="157"/>
      <c r="J76" s="157"/>
      <c r="K76" s="63"/>
      <c r="L76" s="63"/>
      <c r="M76" s="85"/>
      <c r="N76" s="64"/>
      <c r="O76" s="64"/>
      <c r="P76" s="64"/>
      <c r="Q76" s="64"/>
      <c r="R76" s="64"/>
      <c r="S76" s="64"/>
      <c r="T76" s="64"/>
      <c r="U76" s="64"/>
      <c r="V76" s="64"/>
      <c r="W76" s="64"/>
      <c r="X76" s="64"/>
      <c r="Y76" s="64"/>
      <c r="Z76" s="143"/>
      <c r="AA76" s="144"/>
      <c r="AD76" s="9"/>
      <c r="AE76" s="9"/>
      <c r="AF76" s="9"/>
      <c r="AG76" s="9"/>
      <c r="AH76" s="9"/>
    </row>
    <row r="77" spans="1:34" ht="12.75">
      <c r="A77" s="229"/>
      <c r="B77" s="73" t="s">
        <v>77</v>
      </c>
      <c r="C77" s="73" t="s">
        <v>78</v>
      </c>
      <c r="D77" s="39"/>
      <c r="E77" s="133"/>
      <c r="F77" s="133"/>
      <c r="G77" s="133"/>
      <c r="H77" s="157"/>
      <c r="I77" s="132"/>
      <c r="J77" s="157"/>
      <c r="K77" s="63"/>
      <c r="L77" s="63"/>
      <c r="M77" s="85"/>
      <c r="N77" s="64"/>
      <c r="O77" s="64"/>
      <c r="P77" s="64"/>
      <c r="Q77" s="64"/>
      <c r="R77" s="64"/>
      <c r="S77" s="64"/>
      <c r="T77" s="64"/>
      <c r="U77" s="64"/>
      <c r="V77" s="64"/>
      <c r="W77" s="64"/>
      <c r="X77" s="64"/>
      <c r="Y77" s="64"/>
      <c r="Z77" s="143"/>
      <c r="AA77" s="144"/>
      <c r="AD77" s="9"/>
      <c r="AE77" s="9"/>
      <c r="AF77" s="9"/>
      <c r="AG77" s="9"/>
      <c r="AH77" s="9"/>
    </row>
    <row r="78" spans="1:34" ht="12.75">
      <c r="A78" s="229"/>
      <c r="B78" s="40" t="s">
        <v>82</v>
      </c>
      <c r="D78" s="40"/>
      <c r="E78" s="133"/>
      <c r="F78" s="133"/>
      <c r="G78" s="133"/>
      <c r="H78" s="132"/>
      <c r="I78" s="132"/>
      <c r="J78" s="157"/>
      <c r="K78" s="63"/>
      <c r="L78" s="63"/>
      <c r="M78" s="85"/>
      <c r="N78" s="64"/>
      <c r="O78" s="64"/>
      <c r="P78" s="64"/>
      <c r="Q78" s="64"/>
      <c r="R78" s="64"/>
      <c r="Y78" s="64" t="s">
        <v>55</v>
      </c>
      <c r="Z78" s="143"/>
      <c r="AA78" s="144"/>
      <c r="AD78" s="9"/>
      <c r="AE78" s="9"/>
      <c r="AF78" s="9"/>
      <c r="AG78" s="9"/>
      <c r="AH78" s="9"/>
    </row>
    <row r="79" spans="1:34" ht="12.75">
      <c r="A79" s="229"/>
      <c r="B79" s="226" t="s">
        <v>57</v>
      </c>
      <c r="C79" s="185" t="s">
        <v>66</v>
      </c>
      <c r="D79" s="186">
        <v>1</v>
      </c>
      <c r="E79" s="134">
        <f>'Financial Year'!D79</f>
        <v>66584</v>
      </c>
      <c r="F79" s="134">
        <f>'Financial Year'!E79</f>
        <v>74502</v>
      </c>
      <c r="G79" s="134">
        <f>'Financial Year'!F79</f>
        <v>71336</v>
      </c>
      <c r="H79" s="145">
        <f>G79/F79-1</f>
        <v>-0.04249550347641673</v>
      </c>
      <c r="I79" s="145"/>
      <c r="J79" s="65">
        <f>Quarter!D79</f>
        <v>15850</v>
      </c>
      <c r="K79" s="65">
        <f>Quarter!E79</f>
        <v>10280</v>
      </c>
      <c r="L79" s="65">
        <f>Quarter!F79</f>
        <v>16157</v>
      </c>
      <c r="M79" s="65">
        <f>Quarter!G79</f>
        <v>18186</v>
      </c>
      <c r="N79" s="65">
        <f>Quarter!H79</f>
        <v>21961</v>
      </c>
      <c r="O79" s="65">
        <f>Quarter!I79</f>
        <v>15185</v>
      </c>
      <c r="P79" s="65">
        <f>Quarter!J79</f>
        <v>16600</v>
      </c>
      <c r="Q79" s="65">
        <f>Quarter!K79</f>
        <v>22384</v>
      </c>
      <c r="R79" s="65">
        <f>Quarter!L79</f>
        <v>20333</v>
      </c>
      <c r="S79" s="65">
        <f>Quarter!M79</f>
        <v>12596</v>
      </c>
      <c r="T79" s="65">
        <f>Quarter!N79</f>
        <v>18228</v>
      </c>
      <c r="U79" s="65">
        <f>Quarter!O79</f>
        <v>22026</v>
      </c>
      <c r="V79" s="65">
        <f>Quarter!P79</f>
        <v>18486</v>
      </c>
      <c r="W79" s="65">
        <f>Quarter!Q79</f>
        <v>14706</v>
      </c>
      <c r="X79" s="65">
        <f>Quarter!R79</f>
        <v>11697</v>
      </c>
      <c r="Y79" s="65">
        <f>Quarter!S79</f>
        <v>19288</v>
      </c>
      <c r="Z79" s="143">
        <f>Y79/U79-1</f>
        <v>-0.12430763642967402</v>
      </c>
      <c r="AA79" s="143"/>
      <c r="AD79" s="9"/>
      <c r="AE79" s="9"/>
      <c r="AF79" s="9"/>
      <c r="AG79" s="9"/>
      <c r="AH79" s="9"/>
    </row>
    <row r="80" spans="1:34" ht="12.75">
      <c r="A80" s="229"/>
      <c r="B80" s="226"/>
      <c r="C80" s="116"/>
      <c r="D80" s="186">
        <v>2</v>
      </c>
      <c r="E80" s="134">
        <f>'Financial Year'!D80</f>
        <v>0</v>
      </c>
      <c r="F80" s="134">
        <f>'Financial Year'!E80</f>
        <v>0</v>
      </c>
      <c r="G80" s="134">
        <f>'Financial Year'!F80</f>
        <v>0</v>
      </c>
      <c r="H80" s="145"/>
      <c r="I80" s="145"/>
      <c r="J80" s="65">
        <f>Quarter!D80</f>
        <v>48.5</v>
      </c>
      <c r="K80" s="65">
        <f>Quarter!E80</f>
        <v>0</v>
      </c>
      <c r="L80" s="65">
        <f>Quarter!F80</f>
        <v>0</v>
      </c>
      <c r="M80" s="65">
        <f>Quarter!G80</f>
        <v>0</v>
      </c>
      <c r="N80" s="65">
        <f>Quarter!H80</f>
        <v>0</v>
      </c>
      <c r="O80" s="65">
        <f>Quarter!I80</f>
        <v>0</v>
      </c>
      <c r="P80" s="65">
        <f>Quarter!J80</f>
        <v>0</v>
      </c>
      <c r="Q80" s="65">
        <f>Quarter!K80</f>
        <v>0</v>
      </c>
      <c r="R80" s="65">
        <f>Quarter!L80</f>
        <v>0</v>
      </c>
      <c r="S80" s="65">
        <f>Quarter!M80</f>
        <v>0</v>
      </c>
      <c r="T80" s="65">
        <f>Quarter!N80</f>
        <v>0</v>
      </c>
      <c r="U80" s="65">
        <f>Quarter!O80</f>
        <v>0</v>
      </c>
      <c r="V80" s="65">
        <f>Quarter!P80</f>
        <v>0</v>
      </c>
      <c r="W80" s="65">
        <f>Quarter!Q80</f>
        <v>0</v>
      </c>
      <c r="X80" s="221">
        <f>Quarter!R80</f>
        <v>0</v>
      </c>
      <c r="Y80" s="65">
        <f>Quarter!S80</f>
        <v>0</v>
      </c>
      <c r="Z80" s="143"/>
      <c r="AA80" s="143"/>
      <c r="AD80" s="9"/>
      <c r="AE80" s="9"/>
      <c r="AF80" s="9"/>
      <c r="AG80" s="9"/>
      <c r="AH80" s="9"/>
    </row>
    <row r="81" spans="1:34" ht="12.75">
      <c r="A81" s="229"/>
      <c r="B81" s="226"/>
      <c r="C81" s="116"/>
      <c r="D81" s="186">
        <v>3.000000000003</v>
      </c>
      <c r="E81" s="134">
        <f>'Financial Year'!D81</f>
        <v>0</v>
      </c>
      <c r="F81" s="134">
        <f>'Financial Year'!E81</f>
        <v>1136.333333332197</v>
      </c>
      <c r="G81" s="134">
        <f>'Financial Year'!F81</f>
        <v>1924.3333333314092</v>
      </c>
      <c r="H81" s="145">
        <f aca="true" t="shared" si="3" ref="H81:H143">G81/F81-1</f>
        <v>0.6934584922264595</v>
      </c>
      <c r="I81" s="145"/>
      <c r="J81" s="65">
        <f>Quarter!D81</f>
        <v>0</v>
      </c>
      <c r="K81" s="65">
        <f>Quarter!E81</f>
        <v>0</v>
      </c>
      <c r="L81" s="65">
        <f>Quarter!F81</f>
        <v>0</v>
      </c>
      <c r="M81" s="65">
        <f>Quarter!G81</f>
        <v>0</v>
      </c>
      <c r="N81" s="65">
        <f>Quarter!H81</f>
        <v>0</v>
      </c>
      <c r="O81" s="65">
        <f>Quarter!I81</f>
        <v>27.333333333306</v>
      </c>
      <c r="P81" s="65">
        <f>Quarter!J81</f>
        <v>325.999999999674</v>
      </c>
      <c r="Q81" s="65">
        <f>Quarter!K81</f>
        <v>396.66666666627003</v>
      </c>
      <c r="R81" s="65">
        <f>Quarter!L81</f>
        <v>386.333333332947</v>
      </c>
      <c r="S81" s="65">
        <f>Quarter!M81</f>
        <v>351.666666666315</v>
      </c>
      <c r="T81" s="65">
        <f>Quarter!N81</f>
        <v>435.66666666623104</v>
      </c>
      <c r="U81" s="65">
        <f>Quarter!O81</f>
        <v>553.3333333327801</v>
      </c>
      <c r="V81" s="65">
        <f>Quarter!P81</f>
        <v>583.6666666660831</v>
      </c>
      <c r="W81" s="65">
        <f>Quarter!Q81</f>
        <v>355.33333333297804</v>
      </c>
      <c r="X81" s="65">
        <f>Quarter!R81</f>
        <v>150.66666666651602</v>
      </c>
      <c r="Y81" s="65">
        <f>Quarter!S81</f>
        <v>466.333333332867</v>
      </c>
      <c r="Z81" s="143">
        <f aca="true" t="shared" si="4" ref="Z81:Z143">Y81/U81-1</f>
        <v>-0.15722891566265063</v>
      </c>
      <c r="AA81" s="143"/>
      <c r="AD81" s="9"/>
      <c r="AE81" s="9"/>
      <c r="AF81" s="9"/>
      <c r="AG81" s="9"/>
      <c r="AH81" s="9"/>
    </row>
    <row r="82" spans="1:34" ht="12.75">
      <c r="A82" s="229"/>
      <c r="B82" s="226" t="s">
        <v>114</v>
      </c>
      <c r="C82" s="187" t="s">
        <v>66</v>
      </c>
      <c r="D82" s="186">
        <v>1</v>
      </c>
      <c r="E82" s="134">
        <f>'Financial Year'!D82</f>
        <v>1789327</v>
      </c>
      <c r="F82" s="134">
        <f>'Financial Year'!E82</f>
        <v>2640585</v>
      </c>
      <c r="G82" s="134">
        <f>'Financial Year'!F82</f>
        <v>2023240</v>
      </c>
      <c r="H82" s="145">
        <f t="shared" si="3"/>
        <v>-0.23379099707072482</v>
      </c>
      <c r="I82" s="145"/>
      <c r="J82" s="65">
        <f>Quarter!D82</f>
        <v>383187</v>
      </c>
      <c r="K82" s="65">
        <f>Quarter!E82</f>
        <v>306233</v>
      </c>
      <c r="L82" s="65">
        <f>Quarter!F82</f>
        <v>390826</v>
      </c>
      <c r="M82" s="65">
        <f>Quarter!G82</f>
        <v>524720</v>
      </c>
      <c r="N82" s="65">
        <f>Quarter!H82</f>
        <v>567548</v>
      </c>
      <c r="O82" s="65">
        <f>Quarter!I82</f>
        <v>490903</v>
      </c>
      <c r="P82" s="65">
        <f>Quarter!J82</f>
        <v>539521</v>
      </c>
      <c r="Q82" s="65">
        <f>Quarter!K82</f>
        <v>837973</v>
      </c>
      <c r="R82" s="65">
        <f>Quarter!L82</f>
        <v>772188</v>
      </c>
      <c r="S82" s="65">
        <f>Quarter!M82</f>
        <v>404942</v>
      </c>
      <c r="T82" s="65">
        <f>Quarter!N82</f>
        <v>434412</v>
      </c>
      <c r="U82" s="65">
        <f>Quarter!O82</f>
        <v>660499</v>
      </c>
      <c r="V82" s="65">
        <f>Quarter!P82</f>
        <v>523387</v>
      </c>
      <c r="W82" s="65">
        <f>Quarter!Q82</f>
        <v>402943</v>
      </c>
      <c r="X82" s="65">
        <f>Quarter!R82</f>
        <v>316225</v>
      </c>
      <c r="Y82" s="65">
        <f>Quarter!S82</f>
        <v>483113</v>
      </c>
      <c r="Z82" s="143">
        <f t="shared" si="4"/>
        <v>-0.268563616296164</v>
      </c>
      <c r="AA82" s="143"/>
      <c r="AD82" s="9"/>
      <c r="AE82" s="9"/>
      <c r="AF82" s="9"/>
      <c r="AG82" s="9"/>
      <c r="AH82" s="9"/>
    </row>
    <row r="83" spans="1:34" ht="12.75">
      <c r="A83" s="229"/>
      <c r="B83" s="226"/>
      <c r="C83" s="77"/>
      <c r="D83" s="186">
        <v>3.000000000003</v>
      </c>
      <c r="E83" s="134">
        <f>'Financial Year'!D83</f>
        <v>0</v>
      </c>
      <c r="F83" s="134">
        <f>'Financial Year'!E83</f>
        <v>175.666666666491</v>
      </c>
      <c r="G83" s="134">
        <f>'Financial Year'!F83</f>
        <v>303.999999999696</v>
      </c>
      <c r="H83" s="145">
        <f t="shared" si="3"/>
        <v>0.730550284629981</v>
      </c>
      <c r="I83" s="145"/>
      <c r="J83" s="65">
        <f>Quarter!D83</f>
        <v>0</v>
      </c>
      <c r="K83" s="65">
        <f>Quarter!E83</f>
        <v>0</v>
      </c>
      <c r="L83" s="65">
        <f>Quarter!F83</f>
        <v>0</v>
      </c>
      <c r="M83" s="65">
        <f>Quarter!G83</f>
        <v>0</v>
      </c>
      <c r="N83" s="65">
        <f>Quarter!H83</f>
        <v>0</v>
      </c>
      <c r="O83" s="65">
        <f>Quarter!I83</f>
        <v>0</v>
      </c>
      <c r="P83" s="65">
        <f>Quarter!J83</f>
        <v>0</v>
      </c>
      <c r="Q83" s="65">
        <f>Quarter!K83</f>
        <v>101.99999999989801</v>
      </c>
      <c r="R83" s="65">
        <f>Quarter!L83</f>
        <v>73.666666666593</v>
      </c>
      <c r="S83" s="65">
        <f>Quarter!M83</f>
        <v>44.333333333289005</v>
      </c>
      <c r="T83" s="65">
        <f>Quarter!N83</f>
        <v>65.999999999934</v>
      </c>
      <c r="U83" s="65">
        <f>Quarter!O83</f>
        <v>82.333333333251</v>
      </c>
      <c r="V83" s="65">
        <f>Quarter!P83</f>
        <v>111.333333333222</v>
      </c>
      <c r="W83" s="65">
        <f>Quarter!Q83</f>
        <v>63.333333333270005</v>
      </c>
      <c r="X83" s="65">
        <f>Quarter!R83</f>
        <v>0.333333333333</v>
      </c>
      <c r="Y83" s="65">
        <f>Quarter!S83</f>
        <v>60.666666666606005</v>
      </c>
      <c r="Z83" s="143">
        <f t="shared" si="4"/>
        <v>-0.26315789473684204</v>
      </c>
      <c r="AA83" s="143"/>
      <c r="AD83" s="9"/>
      <c r="AE83" s="9"/>
      <c r="AF83" s="9"/>
      <c r="AG83" s="9"/>
      <c r="AH83" s="9"/>
    </row>
    <row r="84" spans="1:34" ht="12.75">
      <c r="A84" s="229"/>
      <c r="B84" s="226"/>
      <c r="C84" s="77"/>
      <c r="D84" s="186">
        <v>0.70000000000021</v>
      </c>
      <c r="E84" s="134">
        <f>'Financial Year'!D84</f>
        <v>0</v>
      </c>
      <c r="F84" s="134">
        <f>'Financial Year'!E84</f>
        <v>0</v>
      </c>
      <c r="G84" s="134">
        <f>'Financial Year'!F84</f>
        <v>0</v>
      </c>
      <c r="H84" s="145"/>
      <c r="I84" s="145"/>
      <c r="J84" s="65"/>
      <c r="K84" s="65"/>
      <c r="L84" s="65"/>
      <c r="M84" s="65"/>
      <c r="N84" s="65"/>
      <c r="O84" s="65">
        <f>Quarter!I84</f>
        <v>0</v>
      </c>
      <c r="P84" s="65">
        <f>Quarter!J84</f>
        <v>0</v>
      </c>
      <c r="Q84" s="65">
        <f>Quarter!K84</f>
        <v>0</v>
      </c>
      <c r="R84" s="65">
        <f>Quarter!L84</f>
        <v>0</v>
      </c>
      <c r="S84" s="65">
        <f>Quarter!M84</f>
        <v>0</v>
      </c>
      <c r="T84" s="65">
        <f>Quarter!N84</f>
        <v>0</v>
      </c>
      <c r="U84" s="65">
        <f>Quarter!O84</f>
        <v>0</v>
      </c>
      <c r="V84" s="65">
        <f>Quarter!P84</f>
        <v>0</v>
      </c>
      <c r="W84" s="65">
        <f>Quarter!Q84</f>
        <v>12.857142857139</v>
      </c>
      <c r="X84" s="65">
        <f>Quarter!R84</f>
        <v>28.57142857142</v>
      </c>
      <c r="Y84" s="65">
        <f>Quarter!S84</f>
        <v>22.857142857136</v>
      </c>
      <c r="Z84" s="143"/>
      <c r="AA84" s="143"/>
      <c r="AD84" s="9"/>
      <c r="AE84" s="9"/>
      <c r="AF84" s="9"/>
      <c r="AG84" s="9"/>
      <c r="AH84" s="9"/>
    </row>
    <row r="85" spans="1:34" ht="12.75">
      <c r="A85" s="229"/>
      <c r="B85" s="185" t="s">
        <v>113</v>
      </c>
      <c r="C85" s="187" t="s">
        <v>66</v>
      </c>
      <c r="D85" s="186">
        <v>1</v>
      </c>
      <c r="E85" s="134">
        <f>'Financial Year'!D85</f>
        <v>0</v>
      </c>
      <c r="F85" s="134">
        <f>'Financial Year'!E85</f>
        <v>0</v>
      </c>
      <c r="G85" s="134">
        <f>'Financial Year'!F85</f>
        <v>101340</v>
      </c>
      <c r="H85" s="145"/>
      <c r="I85" s="145"/>
      <c r="J85" s="65">
        <f>Quarter!D85</f>
        <v>0</v>
      </c>
      <c r="K85" s="65">
        <f>Quarter!E85</f>
        <v>0</v>
      </c>
      <c r="L85" s="65">
        <f>Quarter!F85</f>
        <v>0</v>
      </c>
      <c r="M85" s="65">
        <f>Quarter!G85</f>
        <v>0</v>
      </c>
      <c r="N85" s="65">
        <f>Quarter!H85</f>
        <v>0</v>
      </c>
      <c r="O85" s="65">
        <f>Quarter!I85</f>
        <v>0</v>
      </c>
      <c r="P85" s="65">
        <f>Quarter!J85</f>
        <v>0</v>
      </c>
      <c r="Q85" s="65">
        <f>Quarter!K85</f>
        <v>0</v>
      </c>
      <c r="R85" s="65">
        <f>Quarter!L85</f>
        <v>0</v>
      </c>
      <c r="S85" s="65">
        <f>Quarter!M85</f>
        <v>0</v>
      </c>
      <c r="T85" s="65">
        <f>Quarter!N85</f>
        <v>15446</v>
      </c>
      <c r="U85" s="65">
        <f>Quarter!O85</f>
        <v>52291</v>
      </c>
      <c r="V85" s="65">
        <f>Quarter!P85</f>
        <v>33603</v>
      </c>
      <c r="W85" s="65">
        <f>Quarter!Q85</f>
        <v>43163</v>
      </c>
      <c r="X85" s="65">
        <f>Quarter!R85</f>
        <v>12114</v>
      </c>
      <c r="Y85" s="65">
        <f>Quarter!S85</f>
        <v>15215</v>
      </c>
      <c r="Z85" s="143">
        <f t="shared" si="4"/>
        <v>-0.7090321470233883</v>
      </c>
      <c r="AA85" s="143"/>
      <c r="AD85" s="9"/>
      <c r="AE85" s="9"/>
      <c r="AF85" s="9"/>
      <c r="AG85" s="9"/>
      <c r="AH85" s="9"/>
    </row>
    <row r="86" spans="1:37" ht="12.75">
      <c r="A86" s="229"/>
      <c r="B86" s="226" t="s">
        <v>115</v>
      </c>
      <c r="C86" s="187" t="s">
        <v>66</v>
      </c>
      <c r="D86" s="186">
        <v>1</v>
      </c>
      <c r="E86" s="134">
        <f>'Financial Year'!D86</f>
        <v>1260</v>
      </c>
      <c r="F86" s="134">
        <f>'Financial Year'!E86</f>
        <v>2164</v>
      </c>
      <c r="G86" s="134">
        <f>'Financial Year'!F86</f>
        <v>2624</v>
      </c>
      <c r="H86" s="145">
        <f t="shared" si="3"/>
        <v>0.2125693160813309</v>
      </c>
      <c r="I86" s="145"/>
      <c r="J86" s="65">
        <f>Quarter!D86</f>
        <v>0</v>
      </c>
      <c r="K86" s="65">
        <f>Quarter!E86</f>
        <v>0</v>
      </c>
      <c r="L86" s="65">
        <f>Quarter!F86</f>
        <v>0</v>
      </c>
      <c r="M86" s="65">
        <f>Quarter!G86</f>
        <v>0</v>
      </c>
      <c r="N86" s="65">
        <f>Quarter!H86</f>
        <v>0</v>
      </c>
      <c r="O86" s="65">
        <f>Quarter!I86</f>
        <v>0</v>
      </c>
      <c r="P86" s="65">
        <f>Quarter!J86</f>
        <v>0</v>
      </c>
      <c r="Q86" s="65">
        <f>Quarter!K86</f>
        <v>0</v>
      </c>
      <c r="R86" s="65">
        <f>Quarter!L86</f>
        <v>0</v>
      </c>
      <c r="S86" s="65">
        <f>Quarter!M86</f>
        <v>0</v>
      </c>
      <c r="T86" s="65">
        <f>Quarter!N86</f>
        <v>0</v>
      </c>
      <c r="U86" s="65">
        <f>Quarter!O86</f>
        <v>0</v>
      </c>
      <c r="V86" s="65">
        <f>Quarter!P86</f>
        <v>0</v>
      </c>
      <c r="W86" s="65">
        <f>Quarter!Q86</f>
        <v>0</v>
      </c>
      <c r="X86" s="65">
        <f>Quarter!R86</f>
        <v>0</v>
      </c>
      <c r="Y86" s="65">
        <f>Quarter!S86</f>
        <v>0</v>
      </c>
      <c r="Z86" s="143"/>
      <c r="AA86" s="143"/>
      <c r="AF86" s="9"/>
      <c r="AG86" s="9"/>
      <c r="AH86" s="9"/>
      <c r="AI86" s="9"/>
      <c r="AJ86" s="9"/>
      <c r="AK86" s="9"/>
    </row>
    <row r="87" spans="1:37" ht="12.75">
      <c r="A87" s="229"/>
      <c r="B87" s="226"/>
      <c r="C87" s="116"/>
      <c r="D87" s="186">
        <v>2</v>
      </c>
      <c r="E87" s="134">
        <f>'Financial Year'!D87</f>
        <v>180</v>
      </c>
      <c r="F87" s="134">
        <f>'Financial Year'!E87</f>
        <v>221</v>
      </c>
      <c r="G87" s="134">
        <f>'Financial Year'!F87</f>
        <v>233.5</v>
      </c>
      <c r="H87" s="145">
        <f t="shared" si="3"/>
        <v>0.0565610859728507</v>
      </c>
      <c r="I87" s="145"/>
      <c r="J87" s="65">
        <f>Quarter!D87</f>
        <v>658</v>
      </c>
      <c r="K87" s="65">
        <f>Quarter!E87</f>
        <v>34.5</v>
      </c>
      <c r="L87" s="65">
        <f>Quarter!F87</f>
        <v>32</v>
      </c>
      <c r="M87" s="65">
        <f>Quarter!G87</f>
        <v>43</v>
      </c>
      <c r="N87" s="65">
        <f>Quarter!H87</f>
        <v>47.5</v>
      </c>
      <c r="O87" s="65">
        <f>Quarter!I87</f>
        <v>41</v>
      </c>
      <c r="P87" s="65">
        <f>Quarter!J87</f>
        <v>32.5</v>
      </c>
      <c r="Q87" s="65">
        <f>Quarter!K87</f>
        <v>59</v>
      </c>
      <c r="R87" s="65">
        <f>Quarter!L87</f>
        <v>59</v>
      </c>
      <c r="S87" s="65">
        <f>Quarter!M87</f>
        <v>38</v>
      </c>
      <c r="T87" s="65">
        <f>Quarter!N87</f>
        <v>43.5</v>
      </c>
      <c r="U87" s="65">
        <f>Quarter!O87</f>
        <v>51</v>
      </c>
      <c r="V87" s="65">
        <f>Quarter!P87</f>
        <v>62</v>
      </c>
      <c r="W87" s="65">
        <f>Quarter!Q87</f>
        <v>46.5</v>
      </c>
      <c r="X87" s="65">
        <f>Quarter!R87</f>
        <v>23.5</v>
      </c>
      <c r="Y87" s="65">
        <f>Quarter!S87</f>
        <v>45</v>
      </c>
      <c r="Z87" s="143">
        <f t="shared" si="4"/>
        <v>-0.11764705882352944</v>
      </c>
      <c r="AA87" s="143"/>
      <c r="AF87" s="9"/>
      <c r="AG87" s="9"/>
      <c r="AH87" s="9"/>
      <c r="AI87" s="9"/>
      <c r="AJ87" s="9"/>
      <c r="AK87" s="9"/>
    </row>
    <row r="88" spans="1:37" ht="12.75">
      <c r="A88" s="229"/>
      <c r="B88" s="226"/>
      <c r="C88" s="116"/>
      <c r="D88" s="186">
        <v>4</v>
      </c>
      <c r="E88" s="134">
        <f>'Financial Year'!D88</f>
        <v>0</v>
      </c>
      <c r="F88" s="134">
        <f>'Financial Year'!E88</f>
        <v>0</v>
      </c>
      <c r="G88" s="134">
        <f>'Financial Year'!F88</f>
        <v>25</v>
      </c>
      <c r="H88" s="145"/>
      <c r="I88" s="145"/>
      <c r="J88" s="65">
        <f>Quarter!D88</f>
        <v>0</v>
      </c>
      <c r="K88" s="65">
        <f>Quarter!E88</f>
        <v>0</v>
      </c>
      <c r="L88" s="65">
        <f>Quarter!F88</f>
        <v>0</v>
      </c>
      <c r="M88" s="65">
        <f>Quarter!G88</f>
        <v>0</v>
      </c>
      <c r="N88" s="65">
        <f>Quarter!H88</f>
        <v>0</v>
      </c>
      <c r="O88" s="65">
        <f>Quarter!I88</f>
        <v>0</v>
      </c>
      <c r="P88" s="65">
        <f>Quarter!J88</f>
        <v>0</v>
      </c>
      <c r="Q88" s="65">
        <f>Quarter!K88</f>
        <v>0</v>
      </c>
      <c r="R88" s="65">
        <f>Quarter!L88</f>
        <v>0</v>
      </c>
      <c r="S88" s="65">
        <f>Quarter!M88</f>
        <v>0</v>
      </c>
      <c r="T88" s="65">
        <f>Quarter!N88</f>
        <v>0</v>
      </c>
      <c r="U88" s="65">
        <f>Quarter!O88</f>
        <v>0</v>
      </c>
      <c r="V88" s="65">
        <f>Quarter!P88</f>
        <v>0</v>
      </c>
      <c r="W88" s="65">
        <f>Quarter!Q88</f>
        <v>0</v>
      </c>
      <c r="X88" s="65">
        <f>Quarter!R88</f>
        <v>0</v>
      </c>
      <c r="Y88" s="65">
        <f>Quarter!S88</f>
        <v>0</v>
      </c>
      <c r="Z88" s="143"/>
      <c r="AA88" s="143"/>
      <c r="AF88" s="9"/>
      <c r="AG88" s="9"/>
      <c r="AH88" s="9"/>
      <c r="AI88" s="9"/>
      <c r="AJ88" s="9"/>
      <c r="AK88" s="9"/>
    </row>
    <row r="89" spans="1:37" ht="12.75">
      <c r="A89" s="229"/>
      <c r="B89" s="226" t="s">
        <v>58</v>
      </c>
      <c r="C89" s="185" t="s">
        <v>66</v>
      </c>
      <c r="D89" s="186">
        <v>1</v>
      </c>
      <c r="E89" s="134">
        <f>'Financial Year'!D89</f>
        <v>789171</v>
      </c>
      <c r="F89" s="134">
        <f>'Financial Year'!E89</f>
        <v>959199</v>
      </c>
      <c r="G89" s="134">
        <f>'Financial Year'!F89</f>
        <v>935121</v>
      </c>
      <c r="H89" s="145">
        <f t="shared" si="3"/>
        <v>-0.025102194643655817</v>
      </c>
      <c r="I89" s="145"/>
      <c r="J89" s="65">
        <f>Quarter!D89</f>
        <v>209170</v>
      </c>
      <c r="K89" s="65">
        <f>Quarter!E89</f>
        <v>128694</v>
      </c>
      <c r="L89" s="65">
        <f>Quarter!F89</f>
        <v>201479</v>
      </c>
      <c r="M89" s="65">
        <f>Quarter!G89</f>
        <v>242427</v>
      </c>
      <c r="N89" s="65">
        <f>Quarter!H89</f>
        <v>216571</v>
      </c>
      <c r="O89" s="65">
        <f>Quarter!I89</f>
        <v>220844</v>
      </c>
      <c r="P89" s="65">
        <f>Quarter!J89</f>
        <v>177490</v>
      </c>
      <c r="Q89" s="65">
        <f>Quarter!K89</f>
        <v>326525</v>
      </c>
      <c r="R89" s="65">
        <f>Quarter!L89</f>
        <v>234340</v>
      </c>
      <c r="S89" s="65">
        <f>Quarter!M89</f>
        <v>218036</v>
      </c>
      <c r="T89" s="65">
        <f>Quarter!N89</f>
        <v>193661</v>
      </c>
      <c r="U89" s="65">
        <f>Quarter!O89</f>
        <v>271752</v>
      </c>
      <c r="V89" s="65">
        <f>Quarter!P89</f>
        <v>251672</v>
      </c>
      <c r="W89" s="65">
        <f>Quarter!Q89</f>
        <v>227954</v>
      </c>
      <c r="X89" s="65">
        <f>Quarter!R89</f>
        <v>156975</v>
      </c>
      <c r="Y89" s="65">
        <f>Quarter!S89</f>
        <v>307795</v>
      </c>
      <c r="Z89" s="143">
        <f t="shared" si="4"/>
        <v>0.13263195855044296</v>
      </c>
      <c r="AA89" s="143"/>
      <c r="AF89" s="9"/>
      <c r="AG89" s="9"/>
      <c r="AH89" s="9"/>
      <c r="AI89" s="9"/>
      <c r="AJ89" s="9"/>
      <c r="AK89" s="9"/>
    </row>
    <row r="90" spans="1:37" ht="12.75">
      <c r="A90" s="229"/>
      <c r="B90" s="226"/>
      <c r="C90" s="77"/>
      <c r="D90" s="186">
        <v>1.5000000000015</v>
      </c>
      <c r="E90" s="134">
        <f>'Financial Year'!D90</f>
        <v>1750229.3333315833</v>
      </c>
      <c r="F90" s="134">
        <f>'Financial Year'!E90</f>
        <v>2062349.333331271</v>
      </c>
      <c r="G90" s="134">
        <f>'Financial Year'!F90</f>
        <v>2011342.6666646556</v>
      </c>
      <c r="H90" s="145">
        <f t="shared" si="3"/>
        <v>-0.024732311758369985</v>
      </c>
      <c r="I90" s="145"/>
      <c r="J90" s="65">
        <f>Quarter!D90</f>
        <v>427829.9999995722</v>
      </c>
      <c r="K90" s="65">
        <f>Quarter!E90</f>
        <v>289046.6666663776</v>
      </c>
      <c r="L90" s="65">
        <f>Quarter!F90</f>
        <v>443411.99999955663</v>
      </c>
      <c r="M90" s="65">
        <f>Quarter!G90</f>
        <v>526851.3333328065</v>
      </c>
      <c r="N90" s="65">
        <f>Quarter!H90</f>
        <v>490919.33333284245</v>
      </c>
      <c r="O90" s="65">
        <f>Quarter!I90</f>
        <v>485061.99999951496</v>
      </c>
      <c r="P90" s="65">
        <f>Quarter!J90</f>
        <v>424818.6666662419</v>
      </c>
      <c r="Q90" s="65">
        <f>Quarter!K90</f>
        <v>698811.9999993013</v>
      </c>
      <c r="R90" s="65">
        <f>Quarter!L90</f>
        <v>453656.666666213</v>
      </c>
      <c r="S90" s="65">
        <f>Quarter!M90</f>
        <v>436359.9999995637</v>
      </c>
      <c r="T90" s="65">
        <f>Quarter!N90</f>
        <v>424436.66666624224</v>
      </c>
      <c r="U90" s="65">
        <f>Quarter!O90</f>
        <v>602065.3333327313</v>
      </c>
      <c r="V90" s="65">
        <f>Quarter!P90</f>
        <v>548480.6666661182</v>
      </c>
      <c r="W90" s="65">
        <f>Quarter!Q90</f>
        <v>460296.6666662064</v>
      </c>
      <c r="X90" s="65">
        <f>Quarter!R90</f>
        <v>321653.99999967834</v>
      </c>
      <c r="Y90" s="65">
        <f>Quarter!S90</f>
        <v>676403.333332657</v>
      </c>
      <c r="Z90" s="143">
        <f t="shared" si="4"/>
        <v>0.12347164980987668</v>
      </c>
      <c r="AA90" s="143"/>
      <c r="AB90" s="9"/>
      <c r="AC90" s="9"/>
      <c r="AD90" s="9"/>
      <c r="AE90" s="9"/>
      <c r="AF90" s="9"/>
      <c r="AG90" s="9"/>
      <c r="AH90" s="9"/>
      <c r="AI90" s="9"/>
      <c r="AJ90" s="9"/>
      <c r="AK90" s="9"/>
    </row>
    <row r="91" spans="1:37" ht="12.75">
      <c r="A91" s="229"/>
      <c r="B91" s="226"/>
      <c r="C91" s="77"/>
      <c r="D91" s="186">
        <v>2</v>
      </c>
      <c r="E91" s="134">
        <f>'Financial Year'!D91</f>
        <v>805615.5</v>
      </c>
      <c r="F91" s="134">
        <f>'Financial Year'!E91</f>
        <v>2366182.5</v>
      </c>
      <c r="G91" s="134">
        <f>'Financial Year'!F91</f>
        <v>5868731.5</v>
      </c>
      <c r="H91" s="145">
        <f t="shared" si="3"/>
        <v>1.4802531081182453</v>
      </c>
      <c r="I91" s="145"/>
      <c r="J91" s="65">
        <f>Quarter!D91</f>
        <v>0</v>
      </c>
      <c r="K91" s="65">
        <f>Quarter!E91</f>
        <v>26733.5</v>
      </c>
      <c r="L91" s="65">
        <f>Quarter!F91</f>
        <v>178317.5</v>
      </c>
      <c r="M91" s="65">
        <f>Quarter!G91</f>
        <v>327709</v>
      </c>
      <c r="N91" s="65">
        <f>Quarter!H91</f>
        <v>272855.5</v>
      </c>
      <c r="O91" s="65">
        <f>Quarter!I91</f>
        <v>378741.5</v>
      </c>
      <c r="P91" s="65">
        <f>Quarter!J91</f>
        <v>384046</v>
      </c>
      <c r="Q91" s="65">
        <f>Quarter!K91</f>
        <v>831264.5</v>
      </c>
      <c r="R91" s="65">
        <f>Quarter!L91</f>
        <v>772130.5</v>
      </c>
      <c r="S91" s="65">
        <f>Quarter!M91</f>
        <v>931621.5</v>
      </c>
      <c r="T91" s="65">
        <f>Quarter!N91</f>
        <v>1069660.5</v>
      </c>
      <c r="U91" s="65">
        <f>Quarter!O91</f>
        <v>1856109.5</v>
      </c>
      <c r="V91" s="65">
        <f>Quarter!P91</f>
        <v>2011340</v>
      </c>
      <c r="W91" s="65">
        <f>Quarter!Q91</f>
        <v>1926228</v>
      </c>
      <c r="X91" s="65">
        <f>Quarter!R91</f>
        <v>1482497.5</v>
      </c>
      <c r="Y91" s="65">
        <f>Quarter!S91</f>
        <v>2954428.5</v>
      </c>
      <c r="Z91" s="143">
        <f t="shared" si="4"/>
        <v>0.5917317916857814</v>
      </c>
      <c r="AA91" s="143"/>
      <c r="AB91" s="9"/>
      <c r="AC91" s="9"/>
      <c r="AD91" s="9"/>
      <c r="AE91" s="9"/>
      <c r="AF91" s="9"/>
      <c r="AG91" s="9"/>
      <c r="AH91" s="9"/>
      <c r="AI91" s="9"/>
      <c r="AJ91" s="9"/>
      <c r="AK91" s="9"/>
    </row>
    <row r="92" spans="1:37" ht="12.75">
      <c r="A92" s="229"/>
      <c r="B92" s="226" t="s">
        <v>59</v>
      </c>
      <c r="C92" s="187" t="s">
        <v>66</v>
      </c>
      <c r="D92" s="186">
        <v>1</v>
      </c>
      <c r="E92" s="134">
        <f>'Financial Year'!D92</f>
        <v>7698134</v>
      </c>
      <c r="F92" s="134">
        <f>'Financial Year'!E92</f>
        <v>11768298</v>
      </c>
      <c r="G92" s="134">
        <f>'Financial Year'!F92</f>
        <v>12127578</v>
      </c>
      <c r="H92" s="145">
        <f t="shared" si="3"/>
        <v>0.03052947843434972</v>
      </c>
      <c r="I92" s="145"/>
      <c r="J92" s="65">
        <f>Quarter!D92</f>
        <v>1734159</v>
      </c>
      <c r="K92" s="65">
        <f>Quarter!E92</f>
        <v>1166818</v>
      </c>
      <c r="L92" s="65">
        <f>Quarter!F92</f>
        <v>1912581</v>
      </c>
      <c r="M92" s="65">
        <f>Quarter!G92</f>
        <v>2307489</v>
      </c>
      <c r="N92" s="65">
        <f>Quarter!H92</f>
        <v>2311246</v>
      </c>
      <c r="O92" s="65">
        <f>Quarter!I92</f>
        <v>2391563</v>
      </c>
      <c r="P92" s="65">
        <f>Quarter!J92</f>
        <v>1897973</v>
      </c>
      <c r="Q92" s="65">
        <f>Quarter!K92</f>
        <v>4011549</v>
      </c>
      <c r="R92" s="65">
        <f>Quarter!L92</f>
        <v>3467213</v>
      </c>
      <c r="S92" s="65">
        <f>Quarter!M92</f>
        <v>2152555</v>
      </c>
      <c r="T92" s="65">
        <f>Quarter!N92</f>
        <v>2627644</v>
      </c>
      <c r="U92" s="65">
        <f>Quarter!O92</f>
        <v>3494406</v>
      </c>
      <c r="V92" s="65">
        <f>Quarter!P92</f>
        <v>3852973</v>
      </c>
      <c r="W92" s="65">
        <f>Quarter!Q92</f>
        <v>3605669</v>
      </c>
      <c r="X92" s="65">
        <f>Quarter!R92</f>
        <v>2496489</v>
      </c>
      <c r="Y92" s="65">
        <f>Quarter!S92</f>
        <v>5173002</v>
      </c>
      <c r="Z92" s="143">
        <f t="shared" si="4"/>
        <v>0.48036662024962173</v>
      </c>
      <c r="AA92" s="143"/>
      <c r="AB92" s="9"/>
      <c r="AC92" s="9"/>
      <c r="AD92" s="9"/>
      <c r="AE92" s="9"/>
      <c r="AF92" s="9"/>
      <c r="AG92" s="9"/>
      <c r="AH92" s="9"/>
      <c r="AI92" s="9"/>
      <c r="AJ92" s="9"/>
      <c r="AK92" s="9"/>
    </row>
    <row r="93" spans="1:37" ht="12.75">
      <c r="A93" s="229"/>
      <c r="B93" s="226"/>
      <c r="C93" s="116"/>
      <c r="D93" s="186">
        <v>4</v>
      </c>
      <c r="E93" s="134">
        <f>'Financial Year'!D93</f>
        <v>1363.75</v>
      </c>
      <c r="F93" s="134">
        <f>'Financial Year'!E93</f>
        <v>5698.25</v>
      </c>
      <c r="G93" s="134">
        <f>'Financial Year'!F93</f>
        <v>12996.5</v>
      </c>
      <c r="H93" s="145">
        <f t="shared" si="3"/>
        <v>1.2807879612161628</v>
      </c>
      <c r="I93" s="145"/>
      <c r="J93" s="65">
        <f>Quarter!D93</f>
        <v>0</v>
      </c>
      <c r="K93" s="65">
        <f>Quarter!E93</f>
        <v>111.25</v>
      </c>
      <c r="L93" s="65">
        <f>Quarter!F93</f>
        <v>281</v>
      </c>
      <c r="M93" s="65">
        <f>Quarter!G93</f>
        <v>368.25</v>
      </c>
      <c r="N93" s="65">
        <f>Quarter!H93</f>
        <v>603.25</v>
      </c>
      <c r="O93" s="65">
        <f>Quarter!I93</f>
        <v>796</v>
      </c>
      <c r="P93" s="65">
        <f>Quarter!J93</f>
        <v>958.25</v>
      </c>
      <c r="Q93" s="65">
        <f>Quarter!K93</f>
        <v>2108.75</v>
      </c>
      <c r="R93" s="65">
        <f>Quarter!L93</f>
        <v>1835.25</v>
      </c>
      <c r="S93" s="65">
        <f>Quarter!M93</f>
        <v>1391.75</v>
      </c>
      <c r="T93" s="65">
        <f>Quarter!N93</f>
        <v>2035.25</v>
      </c>
      <c r="U93" s="65">
        <f>Quarter!O93</f>
        <v>3622.5</v>
      </c>
      <c r="V93" s="65">
        <f>Quarter!P93</f>
        <v>5947</v>
      </c>
      <c r="W93" s="65">
        <f>Quarter!Q93</f>
        <v>5888</v>
      </c>
      <c r="X93" s="65">
        <f>Quarter!R93</f>
        <v>3857.25</v>
      </c>
      <c r="Y93" s="65">
        <f>Quarter!S93</f>
        <v>8242</v>
      </c>
      <c r="Z93" s="143">
        <f t="shared" si="4"/>
        <v>1.2752242926155968</v>
      </c>
      <c r="AA93" s="143"/>
      <c r="AB93" s="9"/>
      <c r="AC93" s="9"/>
      <c r="AD93" s="9"/>
      <c r="AE93" s="9"/>
      <c r="AF93" s="9"/>
      <c r="AG93" s="9"/>
      <c r="AH93" s="9"/>
      <c r="AI93" s="9"/>
      <c r="AJ93" s="9"/>
      <c r="AK93" s="9"/>
    </row>
    <row r="94" spans="1:37" ht="12.75">
      <c r="A94" s="229"/>
      <c r="B94" s="226"/>
      <c r="C94" s="116"/>
      <c r="D94" s="186">
        <v>0.9000000000000901</v>
      </c>
      <c r="E94" s="134">
        <f>'Financial Year'!D94</f>
        <v>0</v>
      </c>
      <c r="F94" s="134">
        <f>'Financial Year'!E94</f>
        <v>0</v>
      </c>
      <c r="G94" s="134">
        <f>'Financial Year'!F94</f>
        <v>0</v>
      </c>
      <c r="H94" s="145"/>
      <c r="I94" s="145"/>
      <c r="J94" s="65">
        <f>Quarter!D94</f>
        <v>0</v>
      </c>
      <c r="K94" s="65">
        <f>Quarter!E94</f>
        <v>0</v>
      </c>
      <c r="L94" s="65">
        <f>Quarter!F94</f>
        <v>0</v>
      </c>
      <c r="M94" s="65">
        <f>Quarter!G94</f>
        <v>0</v>
      </c>
      <c r="N94" s="65">
        <f>Quarter!H94</f>
        <v>0</v>
      </c>
      <c r="O94" s="65">
        <f>Quarter!I94</f>
        <v>0</v>
      </c>
      <c r="P94" s="65">
        <f>Quarter!J94</f>
        <v>0</v>
      </c>
      <c r="Q94" s="65">
        <f>Quarter!K94</f>
        <v>0</v>
      </c>
      <c r="R94" s="65">
        <f>Quarter!L94</f>
        <v>0</v>
      </c>
      <c r="S94" s="65">
        <f>Quarter!M94</f>
        <v>0</v>
      </c>
      <c r="T94" s="65">
        <f>Quarter!N94</f>
        <v>0</v>
      </c>
      <c r="U94" s="65">
        <f>Quarter!O94</f>
        <v>0</v>
      </c>
      <c r="V94" s="65">
        <f>Quarter!P94</f>
        <v>0</v>
      </c>
      <c r="W94" s="65">
        <f>Quarter!Q94</f>
        <v>374.444444444407</v>
      </c>
      <c r="X94" s="65">
        <f>Quarter!R94</f>
        <v>3885.555555555167</v>
      </c>
      <c r="Y94" s="65">
        <f>Quarter!S94</f>
        <v>24519.999999997548</v>
      </c>
      <c r="Z94" s="143"/>
      <c r="AA94" s="143"/>
      <c r="AB94" s="9"/>
      <c r="AC94" s="9"/>
      <c r="AD94" s="9"/>
      <c r="AE94" s="9"/>
      <c r="AF94" s="9"/>
      <c r="AG94" s="9"/>
      <c r="AH94" s="9"/>
      <c r="AI94" s="9"/>
      <c r="AJ94" s="9"/>
      <c r="AK94" s="9"/>
    </row>
    <row r="95" spans="1:37" s="6" customFormat="1" ht="12.75">
      <c r="A95" s="229"/>
      <c r="B95" s="226" t="s">
        <v>119</v>
      </c>
      <c r="C95" s="187" t="s">
        <v>66</v>
      </c>
      <c r="D95" s="186">
        <v>1</v>
      </c>
      <c r="E95" s="134">
        <f>'Financial Year'!D95</f>
        <v>4152</v>
      </c>
      <c r="F95" s="134">
        <f>'Financial Year'!E95</f>
        <v>7924</v>
      </c>
      <c r="G95" s="134">
        <f>'Financial Year'!F95</f>
        <v>7314</v>
      </c>
      <c r="H95" s="145">
        <f t="shared" si="3"/>
        <v>-0.07698132256436141</v>
      </c>
      <c r="I95" s="145"/>
      <c r="J95" s="65">
        <f>Quarter!D95</f>
        <v>0</v>
      </c>
      <c r="K95" s="65">
        <f>Quarter!E95</f>
        <v>0</v>
      </c>
      <c r="L95" s="65">
        <f>Quarter!F95</f>
        <v>0</v>
      </c>
      <c r="M95" s="65">
        <f>Quarter!G95</f>
        <v>0</v>
      </c>
      <c r="N95" s="65">
        <f>Quarter!H95</f>
        <v>0</v>
      </c>
      <c r="O95" s="65">
        <f>Quarter!I95</f>
        <v>0</v>
      </c>
      <c r="P95" s="65">
        <f>Quarter!J95</f>
        <v>0</v>
      </c>
      <c r="Q95" s="65">
        <f>Quarter!K95</f>
        <v>0</v>
      </c>
      <c r="R95" s="65">
        <f>Quarter!L95</f>
        <v>0</v>
      </c>
      <c r="S95" s="65">
        <f>Quarter!M95</f>
        <v>0</v>
      </c>
      <c r="T95" s="65">
        <f>Quarter!N95</f>
        <v>0</v>
      </c>
      <c r="U95" s="65">
        <f>Quarter!O95</f>
        <v>0</v>
      </c>
      <c r="V95" s="65">
        <f>Quarter!P95</f>
        <v>0</v>
      </c>
      <c r="W95" s="65">
        <f>Quarter!Q95</f>
        <v>0</v>
      </c>
      <c r="X95" s="65">
        <f>Quarter!R95</f>
        <v>0</v>
      </c>
      <c r="Y95" s="65">
        <f>Quarter!S95</f>
        <v>0</v>
      </c>
      <c r="Z95" s="143"/>
      <c r="AA95" s="143"/>
      <c r="AB95" s="12"/>
      <c r="AC95" s="12"/>
      <c r="AD95" s="12"/>
      <c r="AE95" s="12"/>
      <c r="AF95" s="12"/>
      <c r="AG95" s="12"/>
      <c r="AH95" s="12"/>
      <c r="AI95" s="12"/>
      <c r="AJ95" s="12"/>
      <c r="AK95" s="12"/>
    </row>
    <row r="96" spans="1:27" ht="12.75">
      <c r="A96" s="229"/>
      <c r="B96" s="226"/>
      <c r="C96" s="116"/>
      <c r="D96" s="186">
        <v>2</v>
      </c>
      <c r="E96" s="134">
        <f>'Financial Year'!D96</f>
        <v>57.5</v>
      </c>
      <c r="F96" s="134">
        <f>'Financial Year'!E96</f>
        <v>104.5</v>
      </c>
      <c r="G96" s="134">
        <f>'Financial Year'!F96</f>
        <v>64.5</v>
      </c>
      <c r="H96" s="145">
        <f t="shared" si="3"/>
        <v>-0.3827751196172249</v>
      </c>
      <c r="I96" s="145"/>
      <c r="J96" s="65">
        <f>Quarter!D96</f>
        <v>62</v>
      </c>
      <c r="K96" s="65">
        <f>Quarter!E96</f>
        <v>3.5</v>
      </c>
      <c r="L96" s="65">
        <f>Quarter!F96</f>
        <v>4</v>
      </c>
      <c r="M96" s="65">
        <f>Quarter!G96</f>
        <v>4</v>
      </c>
      <c r="N96" s="65">
        <f>Quarter!H96</f>
        <v>3.5</v>
      </c>
      <c r="O96" s="65">
        <f>Quarter!I96</f>
        <v>4</v>
      </c>
      <c r="P96" s="65">
        <f>Quarter!J96</f>
        <v>3</v>
      </c>
      <c r="Q96" s="65">
        <f>Quarter!K96</f>
        <v>5</v>
      </c>
      <c r="R96" s="65">
        <f>Quarter!L96</f>
        <v>4</v>
      </c>
      <c r="S96" s="65">
        <f>Quarter!M96</f>
        <v>4.5</v>
      </c>
      <c r="T96" s="65">
        <f>Quarter!N96</f>
        <v>3.5</v>
      </c>
      <c r="U96" s="65">
        <f>Quarter!O96</f>
        <v>4.5</v>
      </c>
      <c r="V96" s="65">
        <f>Quarter!P96</f>
        <v>4.5</v>
      </c>
      <c r="W96" s="65">
        <f>Quarter!Q96</f>
        <v>3</v>
      </c>
      <c r="X96" s="65">
        <f>Quarter!R96</f>
        <v>4.5</v>
      </c>
      <c r="Y96" s="65">
        <f>Quarter!S96</f>
        <v>4</v>
      </c>
      <c r="Z96" s="143">
        <f t="shared" si="4"/>
        <v>-0.11111111111111116</v>
      </c>
      <c r="AA96" s="143"/>
    </row>
    <row r="97" spans="1:27" ht="12.75">
      <c r="A97" s="229"/>
      <c r="B97" s="226"/>
      <c r="C97" s="116"/>
      <c r="D97" s="186">
        <v>4</v>
      </c>
      <c r="E97" s="134">
        <f>'Financial Year'!D97</f>
        <v>129</v>
      </c>
      <c r="F97" s="134">
        <f>'Financial Year'!E97</f>
        <v>49.25</v>
      </c>
      <c r="G97" s="134">
        <f>'Financial Year'!F97</f>
        <v>35.25</v>
      </c>
      <c r="H97" s="145">
        <f t="shared" si="3"/>
        <v>-0.2842639593908629</v>
      </c>
      <c r="I97" s="145"/>
      <c r="J97" s="65">
        <f>Quarter!D97</f>
        <v>0</v>
      </c>
      <c r="K97" s="65">
        <f>Quarter!E97</f>
        <v>0</v>
      </c>
      <c r="L97" s="65">
        <f>Quarter!F97</f>
        <v>0</v>
      </c>
      <c r="M97" s="65">
        <f>Quarter!G97</f>
        <v>0</v>
      </c>
      <c r="N97" s="65">
        <f>Quarter!H97</f>
        <v>0</v>
      </c>
      <c r="O97" s="65">
        <f>Quarter!I97</f>
        <v>0</v>
      </c>
      <c r="P97" s="65">
        <f>Quarter!J97</f>
        <v>0</v>
      </c>
      <c r="Q97" s="65">
        <f>Quarter!K97</f>
        <v>0</v>
      </c>
      <c r="R97" s="65">
        <f>Quarter!L97</f>
        <v>0</v>
      </c>
      <c r="S97" s="65">
        <f>Quarter!M97</f>
        <v>0</v>
      </c>
      <c r="T97" s="65">
        <f>Quarter!N97</f>
        <v>0</v>
      </c>
      <c r="U97" s="65">
        <f>Quarter!O97</f>
        <v>0</v>
      </c>
      <c r="V97" s="65">
        <f>Quarter!P97</f>
        <v>0</v>
      </c>
      <c r="W97" s="65">
        <f>Quarter!Q97</f>
        <v>0</v>
      </c>
      <c r="X97" s="65">
        <f>Quarter!R97</f>
        <v>0</v>
      </c>
      <c r="Y97" s="65">
        <f>Quarter!S97</f>
        <v>0</v>
      </c>
      <c r="Z97" s="143"/>
      <c r="AA97" s="143"/>
    </row>
    <row r="98" spans="1:27" ht="12.75">
      <c r="A98" s="229"/>
      <c r="B98" s="226" t="s">
        <v>60</v>
      </c>
      <c r="C98" s="187" t="s">
        <v>66</v>
      </c>
      <c r="D98" s="186">
        <v>1</v>
      </c>
      <c r="E98" s="134">
        <f>'Financial Year'!D98</f>
        <v>178</v>
      </c>
      <c r="F98" s="134">
        <f>'Financial Year'!E98</f>
        <v>167</v>
      </c>
      <c r="G98" s="134">
        <f>'Financial Year'!F98</f>
        <v>108</v>
      </c>
      <c r="H98" s="145">
        <f t="shared" si="3"/>
        <v>-0.3532934131736527</v>
      </c>
      <c r="I98" s="145"/>
      <c r="J98" s="65">
        <f>Quarter!D98</f>
        <v>24</v>
      </c>
      <c r="K98" s="65">
        <f>Quarter!E98</f>
        <v>76</v>
      </c>
      <c r="L98" s="65">
        <f>Quarter!F98</f>
        <v>64</v>
      </c>
      <c r="M98" s="65">
        <f>Quarter!G98</f>
        <v>19</v>
      </c>
      <c r="N98" s="65">
        <f>Quarter!H98</f>
        <v>19</v>
      </c>
      <c r="O98" s="65">
        <f>Quarter!I98</f>
        <v>72</v>
      </c>
      <c r="P98" s="65">
        <f>Quarter!J98</f>
        <v>54</v>
      </c>
      <c r="Q98" s="65">
        <f>Quarter!K98</f>
        <v>18</v>
      </c>
      <c r="R98" s="65">
        <f>Quarter!L98</f>
        <v>23</v>
      </c>
      <c r="S98" s="65">
        <f>Quarter!M98</f>
        <v>47</v>
      </c>
      <c r="T98" s="65">
        <f>Quarter!N98</f>
        <v>33</v>
      </c>
      <c r="U98" s="65">
        <f>Quarter!O98</f>
        <v>12</v>
      </c>
      <c r="V98" s="65">
        <f>Quarter!P98</f>
        <v>16</v>
      </c>
      <c r="W98" s="65">
        <f>Quarter!Q98</f>
        <v>26</v>
      </c>
      <c r="X98" s="65">
        <f>Quarter!R98</f>
        <v>38</v>
      </c>
      <c r="Y98" s="65">
        <f>Quarter!S98</f>
        <v>5</v>
      </c>
      <c r="Z98" s="143">
        <f t="shared" si="4"/>
        <v>-0.5833333333333333</v>
      </c>
      <c r="AA98" s="143"/>
    </row>
    <row r="99" spans="2:27" ht="12.75">
      <c r="B99" s="226"/>
      <c r="C99" s="77"/>
      <c r="D99" s="186">
        <v>2</v>
      </c>
      <c r="E99" s="134">
        <f>'Financial Year'!D99</f>
        <v>247.5</v>
      </c>
      <c r="F99" s="134">
        <f>'Financial Year'!E99</f>
        <v>1225.5</v>
      </c>
      <c r="G99" s="134">
        <f>'Financial Year'!F99</f>
        <v>8961</v>
      </c>
      <c r="H99" s="145">
        <f t="shared" si="3"/>
        <v>6.312117503059976</v>
      </c>
      <c r="I99" s="145"/>
      <c r="J99" s="65">
        <f>Quarter!D99</f>
        <v>38</v>
      </c>
      <c r="K99" s="65">
        <f>Quarter!E99</f>
        <v>90</v>
      </c>
      <c r="L99" s="65">
        <f>Quarter!F99</f>
        <v>95.5</v>
      </c>
      <c r="M99" s="65">
        <f>Quarter!G99</f>
        <v>27.5</v>
      </c>
      <c r="N99" s="65">
        <f>Quarter!H99</f>
        <v>34.5</v>
      </c>
      <c r="O99" s="65">
        <f>Quarter!I99</f>
        <v>135</v>
      </c>
      <c r="P99" s="65">
        <f>Quarter!J99</f>
        <v>104.5</v>
      </c>
      <c r="Q99" s="65">
        <f>Quarter!K99</f>
        <v>50.5</v>
      </c>
      <c r="R99" s="65">
        <f>Quarter!L99</f>
        <v>935.5</v>
      </c>
      <c r="S99" s="65">
        <f>Quarter!M99</f>
        <v>2066.5</v>
      </c>
      <c r="T99" s="65">
        <f>Quarter!N99</f>
        <v>2228.5</v>
      </c>
      <c r="U99" s="65">
        <f>Quarter!O99</f>
        <v>691</v>
      </c>
      <c r="V99" s="65">
        <f>Quarter!P99</f>
        <v>3975</v>
      </c>
      <c r="W99" s="65">
        <f>Quarter!Q99</f>
        <v>95844</v>
      </c>
      <c r="X99" s="65">
        <f>Quarter!R99</f>
        <v>119403.5</v>
      </c>
      <c r="Y99" s="65">
        <f>Quarter!S99</f>
        <v>38217</v>
      </c>
      <c r="Z99" s="143">
        <f t="shared" si="4"/>
        <v>54.3068017366136</v>
      </c>
      <c r="AA99" s="143"/>
    </row>
    <row r="100" spans="2:27" ht="12.75">
      <c r="B100" s="226"/>
      <c r="C100" s="77"/>
      <c r="D100" s="186">
        <v>1.6</v>
      </c>
      <c r="E100" s="134">
        <f>'Financial Year'!D100</f>
        <v>0</v>
      </c>
      <c r="F100" s="134">
        <f>'Financial Year'!E100</f>
        <v>0</v>
      </c>
      <c r="G100" s="134">
        <f>'Financial Year'!F100</f>
        <v>0</v>
      </c>
      <c r="H100" s="145"/>
      <c r="I100" s="145"/>
      <c r="J100" s="65">
        <f>Quarter!D100</f>
        <v>0</v>
      </c>
      <c r="K100" s="65">
        <f>Quarter!E100</f>
        <v>0</v>
      </c>
      <c r="L100" s="65">
        <f>Quarter!F100</f>
        <v>0</v>
      </c>
      <c r="M100" s="65">
        <f>Quarter!G100</f>
        <v>0</v>
      </c>
      <c r="N100" s="65">
        <f>Quarter!H100</f>
        <v>0</v>
      </c>
      <c r="O100" s="65">
        <f>Quarter!I100</f>
        <v>0</v>
      </c>
      <c r="P100" s="65">
        <f>Quarter!J100</f>
        <v>0</v>
      </c>
      <c r="Q100" s="65">
        <f>Quarter!K100</f>
        <v>0</v>
      </c>
      <c r="R100" s="65">
        <f>Quarter!L100</f>
        <v>0</v>
      </c>
      <c r="S100" s="65">
        <f>Quarter!M100</f>
        <v>0</v>
      </c>
      <c r="T100" s="65">
        <f>Quarter!N100</f>
        <v>0</v>
      </c>
      <c r="U100" s="65">
        <f>Quarter!O100</f>
        <v>0</v>
      </c>
      <c r="V100" s="65">
        <f>Quarter!P100</f>
        <v>0</v>
      </c>
      <c r="W100" s="65">
        <f>Quarter!Q100</f>
        <v>6563.75</v>
      </c>
      <c r="X100" s="65">
        <f>Quarter!R100</f>
        <v>19903.125</v>
      </c>
      <c r="Y100" s="65">
        <f>Quarter!S100</f>
        <v>9815</v>
      </c>
      <c r="Z100" s="143"/>
      <c r="AA100" s="143"/>
    </row>
    <row r="101" spans="2:27" ht="12.75">
      <c r="B101" s="226" t="s">
        <v>118</v>
      </c>
      <c r="C101" s="187" t="s">
        <v>66</v>
      </c>
      <c r="D101" s="186">
        <v>1</v>
      </c>
      <c r="E101" s="134">
        <f>'Financial Year'!D101</f>
        <v>1796</v>
      </c>
      <c r="F101" s="134">
        <f>'Financial Year'!E101</f>
        <v>2347</v>
      </c>
      <c r="G101" s="134">
        <f>'Financial Year'!F101</f>
        <v>6270</v>
      </c>
      <c r="H101" s="145">
        <f t="shared" si="3"/>
        <v>1.6714955262036644</v>
      </c>
      <c r="I101" s="145"/>
      <c r="J101" s="65">
        <f>Quarter!D101</f>
        <v>0</v>
      </c>
      <c r="K101" s="65">
        <f>Quarter!E101</f>
        <v>0</v>
      </c>
      <c r="L101" s="65">
        <f>Quarter!F101</f>
        <v>0</v>
      </c>
      <c r="M101" s="65">
        <f>Quarter!G101</f>
        <v>0</v>
      </c>
      <c r="N101" s="65">
        <f>Quarter!H101</f>
        <v>0</v>
      </c>
      <c r="O101" s="65">
        <f>Quarter!I101</f>
        <v>0</v>
      </c>
      <c r="P101" s="65">
        <f>Quarter!J101</f>
        <v>0</v>
      </c>
      <c r="Q101" s="65">
        <f>Quarter!K101</f>
        <v>0</v>
      </c>
      <c r="R101" s="65">
        <f>Quarter!L101</f>
        <v>0</v>
      </c>
      <c r="S101" s="65">
        <f>Quarter!M101</f>
        <v>0</v>
      </c>
      <c r="T101" s="65">
        <f>Quarter!N101</f>
        <v>0</v>
      </c>
      <c r="U101" s="65">
        <f>Quarter!O101</f>
        <v>0</v>
      </c>
      <c r="V101" s="65">
        <f>Quarter!P101</f>
        <v>0</v>
      </c>
      <c r="W101" s="65">
        <f>Quarter!Q101</f>
        <v>0</v>
      </c>
      <c r="X101" s="65">
        <f>Quarter!R101</f>
        <v>0</v>
      </c>
      <c r="Y101" s="65">
        <f>Quarter!S101</f>
        <v>0</v>
      </c>
      <c r="Z101" s="143"/>
      <c r="AA101" s="143"/>
    </row>
    <row r="102" spans="2:27" ht="12.75">
      <c r="B102" s="226"/>
      <c r="C102" s="116"/>
      <c r="D102" s="186">
        <v>2</v>
      </c>
      <c r="E102" s="134">
        <f>'Financial Year'!D102</f>
        <v>5.5</v>
      </c>
      <c r="F102" s="134">
        <f>'Financial Year'!E102</f>
        <v>5</v>
      </c>
      <c r="G102" s="134">
        <f>'Financial Year'!F102</f>
        <v>0</v>
      </c>
      <c r="H102" s="145">
        <f t="shared" si="3"/>
        <v>-1</v>
      </c>
      <c r="I102" s="145"/>
      <c r="J102" s="65">
        <f>Quarter!D102</f>
        <v>14</v>
      </c>
      <c r="K102" s="65">
        <f>Quarter!E102</f>
        <v>0</v>
      </c>
      <c r="L102" s="65">
        <f>Quarter!F102</f>
        <v>0</v>
      </c>
      <c r="M102" s="65">
        <f>Quarter!G102</f>
        <v>0</v>
      </c>
      <c r="N102" s="65">
        <f>Quarter!H102</f>
        <v>0</v>
      </c>
      <c r="O102" s="65">
        <f>Quarter!I102</f>
        <v>0</v>
      </c>
      <c r="P102" s="65">
        <f>Quarter!J102</f>
        <v>0</v>
      </c>
      <c r="Q102" s="65">
        <f>Quarter!K102</f>
        <v>0</v>
      </c>
      <c r="R102" s="65">
        <f>Quarter!L102</f>
        <v>0</v>
      </c>
      <c r="S102" s="65">
        <f>Quarter!M102</f>
        <v>0</v>
      </c>
      <c r="T102" s="65">
        <f>Quarter!N102</f>
        <v>0</v>
      </c>
      <c r="U102" s="65">
        <f>Quarter!O102</f>
        <v>0</v>
      </c>
      <c r="V102" s="65">
        <f>Quarter!P102</f>
        <v>0</v>
      </c>
      <c r="W102" s="65">
        <f>Quarter!Q102</f>
        <v>0</v>
      </c>
      <c r="X102" s="65">
        <f>Quarter!R102</f>
        <v>0</v>
      </c>
      <c r="Y102" s="65">
        <f>Quarter!S102</f>
        <v>0</v>
      </c>
      <c r="Z102" s="143"/>
      <c r="AA102" s="143"/>
    </row>
    <row r="103" spans="2:27" ht="12.75">
      <c r="B103" s="226"/>
      <c r="C103" s="116"/>
      <c r="D103" s="186">
        <v>4</v>
      </c>
      <c r="E103" s="134">
        <f>'Financial Year'!D103</f>
        <v>0</v>
      </c>
      <c r="F103" s="134">
        <f>'Financial Year'!E103</f>
        <v>0</v>
      </c>
      <c r="G103" s="134">
        <f>'Financial Year'!F103</f>
        <v>3</v>
      </c>
      <c r="H103" s="145"/>
      <c r="I103" s="145"/>
      <c r="J103" s="65">
        <f>Quarter!D103</f>
        <v>0</v>
      </c>
      <c r="K103" s="65">
        <f>Quarter!E103</f>
        <v>0</v>
      </c>
      <c r="L103" s="65">
        <f>Quarter!F103</f>
        <v>0</v>
      </c>
      <c r="M103" s="65">
        <f>Quarter!G103</f>
        <v>0</v>
      </c>
      <c r="N103" s="65">
        <f>Quarter!H103</f>
        <v>0</v>
      </c>
      <c r="O103" s="65">
        <f>Quarter!I103</f>
        <v>0</v>
      </c>
      <c r="P103" s="65">
        <f>Quarter!J103</f>
        <v>0</v>
      </c>
      <c r="Q103" s="65">
        <f>Quarter!K103</f>
        <v>0</v>
      </c>
      <c r="R103" s="65">
        <f>Quarter!L103</f>
        <v>0</v>
      </c>
      <c r="S103" s="65">
        <f>Quarter!M103</f>
        <v>0</v>
      </c>
      <c r="T103" s="65">
        <f>Quarter!N103</f>
        <v>0</v>
      </c>
      <c r="U103" s="65">
        <f>Quarter!O103</f>
        <v>0</v>
      </c>
      <c r="V103" s="65">
        <f>Quarter!P103</f>
        <v>0</v>
      </c>
      <c r="W103" s="65">
        <f>Quarter!Q103</f>
        <v>2.75</v>
      </c>
      <c r="X103" s="65">
        <f>Quarter!R103</f>
        <v>6.5</v>
      </c>
      <c r="Y103" s="65">
        <f>Quarter!S103</f>
        <v>2</v>
      </c>
      <c r="Z103" s="143"/>
      <c r="AA103" s="143"/>
    </row>
    <row r="104" spans="2:27" ht="12.75">
      <c r="B104" s="226" t="s">
        <v>67</v>
      </c>
      <c r="C104" s="185" t="s">
        <v>117</v>
      </c>
      <c r="D104" s="186">
        <v>2</v>
      </c>
      <c r="E104" s="134">
        <f>'Financial Year'!D104</f>
        <v>113602.5</v>
      </c>
      <c r="F104" s="134">
        <f>'Financial Year'!E104</f>
        <v>190975</v>
      </c>
      <c r="G104" s="134">
        <f>'Financial Year'!F104</f>
        <v>305588</v>
      </c>
      <c r="H104" s="145">
        <f t="shared" si="3"/>
        <v>0.600146616049221</v>
      </c>
      <c r="I104" s="145"/>
      <c r="J104" s="65">
        <f>Quarter!D104</f>
        <v>14078.5</v>
      </c>
      <c r="K104" s="65">
        <f>Quarter!E104</f>
        <v>20465.5</v>
      </c>
      <c r="L104" s="65">
        <f>Quarter!F104</f>
        <v>24971</v>
      </c>
      <c r="M104" s="65">
        <f>Quarter!G104</f>
        <v>33217.5</v>
      </c>
      <c r="N104" s="65">
        <f>Quarter!H104</f>
        <v>34948.5</v>
      </c>
      <c r="O104" s="65">
        <f>Quarter!I104</f>
        <v>35817</v>
      </c>
      <c r="P104" s="65">
        <f>Quarter!J104</f>
        <v>42694</v>
      </c>
      <c r="Q104" s="65">
        <f>Quarter!K104</f>
        <v>51712.5</v>
      </c>
      <c r="R104" s="65">
        <f>Quarter!L104</f>
        <v>60751.5</v>
      </c>
      <c r="S104" s="65">
        <f>Quarter!M104</f>
        <v>72207</v>
      </c>
      <c r="T104" s="65">
        <f>Quarter!N104</f>
        <v>75591</v>
      </c>
      <c r="U104" s="65">
        <f>Quarter!O104</f>
        <v>79036</v>
      </c>
      <c r="V104" s="65">
        <f>Quarter!P104</f>
        <v>78754</v>
      </c>
      <c r="W104" s="65">
        <f>Quarter!Q104</f>
        <v>73719.5</v>
      </c>
      <c r="X104" s="65">
        <f>Quarter!R104</f>
        <v>69008.5</v>
      </c>
      <c r="Y104" s="65">
        <f>Quarter!S104</f>
        <v>71330</v>
      </c>
      <c r="Z104" s="143">
        <f t="shared" si="4"/>
        <v>-0.09749987347537836</v>
      </c>
      <c r="AA104" s="143"/>
    </row>
    <row r="105" spans="2:27" ht="12.75">
      <c r="B105" s="226"/>
      <c r="C105" s="116"/>
      <c r="D105" s="186">
        <v>3.000000000003</v>
      </c>
      <c r="E105" s="134">
        <f>'Financial Year'!D105</f>
        <v>0</v>
      </c>
      <c r="F105" s="134">
        <f>'Financial Year'!E105</f>
        <v>0</v>
      </c>
      <c r="G105" s="134">
        <f>'Financial Year'!F105</f>
        <v>2926.66666666374</v>
      </c>
      <c r="H105" s="145"/>
      <c r="I105" s="145"/>
      <c r="J105" s="65">
        <f>Quarter!D105</f>
        <v>0</v>
      </c>
      <c r="K105" s="65">
        <f>Quarter!E105</f>
        <v>0</v>
      </c>
      <c r="L105" s="65">
        <f>Quarter!F105</f>
        <v>0</v>
      </c>
      <c r="M105" s="65">
        <f>Quarter!G105</f>
        <v>0</v>
      </c>
      <c r="N105" s="65">
        <f>Quarter!H105</f>
        <v>0</v>
      </c>
      <c r="O105" s="65">
        <f>Quarter!I105</f>
        <v>0</v>
      </c>
      <c r="P105" s="65">
        <f>Quarter!J105</f>
        <v>0</v>
      </c>
      <c r="Q105" s="65">
        <f>Quarter!K105</f>
        <v>0</v>
      </c>
      <c r="R105" s="65">
        <f>Quarter!L105</f>
        <v>0</v>
      </c>
      <c r="S105" s="65">
        <f>Quarter!M105</f>
        <v>118.99999999988101</v>
      </c>
      <c r="T105" s="65">
        <f>Quarter!N105</f>
        <v>885.3333333324481</v>
      </c>
      <c r="U105" s="65">
        <f>Quarter!O105</f>
        <v>982.9999999990171</v>
      </c>
      <c r="V105" s="65">
        <f>Quarter!P105</f>
        <v>939.3333333323941</v>
      </c>
      <c r="W105" s="65">
        <f>Quarter!Q105</f>
        <v>946.6666666657201</v>
      </c>
      <c r="X105" s="65">
        <f>Quarter!R105</f>
        <v>952.9999999990471</v>
      </c>
      <c r="Y105" s="65">
        <f>Quarter!S105</f>
        <v>1054.3333333322792</v>
      </c>
      <c r="Z105" s="143">
        <f t="shared" si="4"/>
        <v>0.07256697185486605</v>
      </c>
      <c r="AA105" s="143"/>
    </row>
    <row r="106" spans="2:27" ht="12.75">
      <c r="B106" s="226"/>
      <c r="C106" s="197"/>
      <c r="D106" s="186">
        <v>4</v>
      </c>
      <c r="E106" s="134">
        <f>'Financial Year'!D106</f>
        <v>0</v>
      </c>
      <c r="F106" s="134">
        <f>'Financial Year'!E106</f>
        <v>1282.75</v>
      </c>
      <c r="G106" s="134">
        <f>'Financial Year'!F106</f>
        <v>8927.75</v>
      </c>
      <c r="H106" s="145">
        <f t="shared" si="3"/>
        <v>5.9598518807250045</v>
      </c>
      <c r="I106" s="145"/>
      <c r="J106" s="65">
        <f>Quarter!D106</f>
        <v>0</v>
      </c>
      <c r="K106" s="65">
        <f>Quarter!E106</f>
        <v>0</v>
      </c>
      <c r="L106" s="65">
        <f>Quarter!F106</f>
        <v>0</v>
      </c>
      <c r="M106" s="65">
        <f>Quarter!G106</f>
        <v>0</v>
      </c>
      <c r="N106" s="65">
        <f>Quarter!H106</f>
        <v>0</v>
      </c>
      <c r="O106" s="65">
        <f>Quarter!I106</f>
        <v>0</v>
      </c>
      <c r="P106" s="65">
        <f>Quarter!J106</f>
        <v>174.25</v>
      </c>
      <c r="Q106" s="65">
        <f>Quarter!K106</f>
        <v>403.5</v>
      </c>
      <c r="R106" s="65">
        <f>Quarter!L106</f>
        <v>705</v>
      </c>
      <c r="S106" s="65">
        <f>Quarter!M106</f>
        <v>1336.75</v>
      </c>
      <c r="T106" s="65">
        <f>Quarter!N106</f>
        <v>2267</v>
      </c>
      <c r="U106" s="65">
        <f>Quarter!O106</f>
        <v>2390.5</v>
      </c>
      <c r="V106" s="65">
        <f>Quarter!P106</f>
        <v>2933.5</v>
      </c>
      <c r="W106" s="65">
        <f>Quarter!Q106</f>
        <v>3800</v>
      </c>
      <c r="X106" s="65">
        <f>Quarter!R106</f>
        <v>5113</v>
      </c>
      <c r="Y106" s="65">
        <f>Quarter!S106</f>
        <v>4776.75</v>
      </c>
      <c r="Z106" s="143">
        <f t="shared" si="4"/>
        <v>0.9982221292616607</v>
      </c>
      <c r="AA106" s="143"/>
    </row>
    <row r="107" spans="2:27" ht="12.75">
      <c r="B107" s="226"/>
      <c r="C107" s="188" t="s">
        <v>68</v>
      </c>
      <c r="D107" s="186">
        <v>2</v>
      </c>
      <c r="E107" s="134">
        <f>'Financial Year'!D107</f>
        <v>63.5</v>
      </c>
      <c r="F107" s="134">
        <f>'Financial Year'!E107</f>
        <v>1516.5</v>
      </c>
      <c r="G107" s="134">
        <f>'Financial Year'!F107</f>
        <v>2275.5</v>
      </c>
      <c r="H107" s="145">
        <f t="shared" si="3"/>
        <v>0.500494559841741</v>
      </c>
      <c r="I107" s="145"/>
      <c r="J107" s="65">
        <f>Quarter!D107</f>
        <v>0</v>
      </c>
      <c r="K107" s="65">
        <f>Quarter!E107</f>
        <v>0</v>
      </c>
      <c r="L107" s="65">
        <f>Quarter!F107</f>
        <v>0</v>
      </c>
      <c r="M107" s="65">
        <f>Quarter!G107</f>
        <v>10.5</v>
      </c>
      <c r="N107" s="65">
        <f>Quarter!H107</f>
        <v>53</v>
      </c>
      <c r="O107" s="65">
        <f>Quarter!I107</f>
        <v>327</v>
      </c>
      <c r="P107" s="65">
        <f>Quarter!J107</f>
        <v>611.5</v>
      </c>
      <c r="Q107" s="65">
        <f>Quarter!K107</f>
        <v>578</v>
      </c>
      <c r="R107" s="65">
        <f>Quarter!L107</f>
        <v>0</v>
      </c>
      <c r="S107" s="65">
        <f>Quarter!M107</f>
        <v>0</v>
      </c>
      <c r="T107" s="65">
        <f>Quarter!N107</f>
        <v>50</v>
      </c>
      <c r="U107" s="65">
        <f>Quarter!O107</f>
        <v>993.5</v>
      </c>
      <c r="V107" s="65">
        <f>Quarter!P107</f>
        <v>1232</v>
      </c>
      <c r="W107" s="65">
        <f>Quarter!Q107</f>
        <v>802.5</v>
      </c>
      <c r="X107" s="65">
        <f>Quarter!R107</f>
        <v>1712</v>
      </c>
      <c r="Y107" s="65">
        <f>Quarter!S107</f>
        <v>2187.5</v>
      </c>
      <c r="Z107" s="143">
        <f t="shared" si="4"/>
        <v>1.2018117765475593</v>
      </c>
      <c r="AA107" s="143"/>
    </row>
    <row r="108" spans="2:27" ht="12.75">
      <c r="B108" s="226"/>
      <c r="C108" s="188" t="s">
        <v>69</v>
      </c>
      <c r="D108" s="186">
        <v>0.5</v>
      </c>
      <c r="E108" s="134">
        <f>'Financial Year'!D108</f>
        <v>2666770</v>
      </c>
      <c r="F108" s="134">
        <f>'Financial Year'!E108</f>
        <v>2904080</v>
      </c>
      <c r="G108" s="134">
        <f>'Financial Year'!F108</f>
        <v>1255232</v>
      </c>
      <c r="H108" s="145">
        <f t="shared" si="3"/>
        <v>-0.5677694829343545</v>
      </c>
      <c r="I108" s="145"/>
      <c r="J108" s="65">
        <f>Quarter!D108</f>
        <v>561790</v>
      </c>
      <c r="K108" s="65">
        <f>Quarter!E108</f>
        <v>450216</v>
      </c>
      <c r="L108" s="65">
        <f>Quarter!F108</f>
        <v>673280</v>
      </c>
      <c r="M108" s="65">
        <f>Quarter!G108</f>
        <v>712594</v>
      </c>
      <c r="N108" s="65">
        <f>Quarter!H108</f>
        <v>830680</v>
      </c>
      <c r="O108" s="65">
        <f>Quarter!I108</f>
        <v>584688</v>
      </c>
      <c r="P108" s="65">
        <f>Quarter!J108</f>
        <v>775976</v>
      </c>
      <c r="Q108" s="65">
        <f>Quarter!K108</f>
        <v>862238</v>
      </c>
      <c r="R108" s="65">
        <f>Quarter!L108</f>
        <v>681178</v>
      </c>
      <c r="S108" s="65">
        <f>Quarter!M108</f>
        <v>516464</v>
      </c>
      <c r="T108" s="65">
        <f>Quarter!N108</f>
        <v>404954</v>
      </c>
      <c r="U108" s="65">
        <f>Quarter!O108</f>
        <v>146688</v>
      </c>
      <c r="V108" s="65">
        <f>Quarter!P108</f>
        <v>187126</v>
      </c>
      <c r="W108" s="65">
        <f>Quarter!Q108</f>
        <v>0</v>
      </c>
      <c r="X108" s="65">
        <f>Quarter!R108</f>
        <v>0</v>
      </c>
      <c r="Y108" s="65">
        <f>Quarter!S108</f>
        <v>0</v>
      </c>
      <c r="Z108" s="143">
        <f t="shared" si="4"/>
        <v>-1</v>
      </c>
      <c r="AA108" s="143"/>
    </row>
    <row r="109" spans="2:27" ht="12.75">
      <c r="B109" s="226"/>
      <c r="C109" s="188" t="s">
        <v>70</v>
      </c>
      <c r="D109" s="186">
        <v>1</v>
      </c>
      <c r="E109" s="134">
        <f>'Financial Year'!D109</f>
        <v>30767</v>
      </c>
      <c r="F109" s="134">
        <f>'Financial Year'!E109</f>
        <v>60299</v>
      </c>
      <c r="G109" s="134">
        <f>'Financial Year'!F109</f>
        <v>62836</v>
      </c>
      <c r="H109" s="145">
        <f t="shared" si="3"/>
        <v>0.04207366622995412</v>
      </c>
      <c r="I109" s="145"/>
      <c r="J109" s="65">
        <f>Quarter!D109</f>
        <v>8177</v>
      </c>
      <c r="K109" s="65">
        <f>Quarter!E109</f>
        <v>8790</v>
      </c>
      <c r="L109" s="65">
        <f>Quarter!F109</f>
        <v>11519</v>
      </c>
      <c r="M109" s="65">
        <f>Quarter!G109</f>
        <v>6103</v>
      </c>
      <c r="N109" s="65">
        <f>Quarter!H109</f>
        <v>4355</v>
      </c>
      <c r="O109" s="65">
        <f>Quarter!I109</f>
        <v>12540</v>
      </c>
      <c r="P109" s="65">
        <f>Quarter!J109</f>
        <v>15150</v>
      </c>
      <c r="Q109" s="65">
        <f>Quarter!K109</f>
        <v>8416</v>
      </c>
      <c r="R109" s="65">
        <f>Quarter!L109</f>
        <v>24193</v>
      </c>
      <c r="S109" s="65">
        <f>Quarter!M109</f>
        <v>26438</v>
      </c>
      <c r="T109" s="65">
        <f>Quarter!N109</f>
        <v>20000</v>
      </c>
      <c r="U109" s="65">
        <f>Quarter!O109</f>
        <v>8056</v>
      </c>
      <c r="V109" s="65">
        <f>Quarter!P109</f>
        <v>8342</v>
      </c>
      <c r="W109" s="65">
        <f>Quarter!Q109</f>
        <v>0</v>
      </c>
      <c r="X109" s="65">
        <f>Quarter!R109</f>
        <v>0</v>
      </c>
      <c r="Y109" s="65">
        <f>Quarter!S109</f>
        <v>0</v>
      </c>
      <c r="Z109" s="143">
        <f t="shared" si="4"/>
        <v>-1</v>
      </c>
      <c r="AA109" s="143"/>
    </row>
    <row r="110" spans="2:27" ht="12.75">
      <c r="B110" s="226"/>
      <c r="C110" s="188" t="s">
        <v>65</v>
      </c>
      <c r="D110" s="186">
        <v>1</v>
      </c>
      <c r="E110" s="134">
        <f>'Financial Year'!D110</f>
        <v>125051</v>
      </c>
      <c r="F110" s="134">
        <f>'Financial Year'!E110</f>
        <v>117117</v>
      </c>
      <c r="G110" s="134">
        <f>'Financial Year'!F110</f>
        <v>94058</v>
      </c>
      <c r="H110" s="145">
        <f t="shared" si="3"/>
        <v>-0.19688858150396615</v>
      </c>
      <c r="I110" s="145"/>
      <c r="J110" s="65">
        <f>Quarter!D110</f>
        <v>39390</v>
      </c>
      <c r="K110" s="65">
        <f>Quarter!E110</f>
        <v>29905</v>
      </c>
      <c r="L110" s="65">
        <f>Quarter!F110</f>
        <v>30430</v>
      </c>
      <c r="M110" s="65">
        <f>Quarter!G110</f>
        <v>34595</v>
      </c>
      <c r="N110" s="65">
        <f>Quarter!H110</f>
        <v>30121</v>
      </c>
      <c r="O110" s="65">
        <f>Quarter!I110</f>
        <v>29464</v>
      </c>
      <c r="P110" s="65">
        <f>Quarter!J110</f>
        <v>26703</v>
      </c>
      <c r="Q110" s="65">
        <f>Quarter!K110</f>
        <v>31036</v>
      </c>
      <c r="R110" s="65">
        <f>Quarter!L110</f>
        <v>29914</v>
      </c>
      <c r="S110" s="65">
        <f>Quarter!M110</f>
        <v>12546</v>
      </c>
      <c r="T110" s="65">
        <f>Quarter!N110</f>
        <v>20131</v>
      </c>
      <c r="U110" s="65">
        <f>Quarter!O110</f>
        <v>31759</v>
      </c>
      <c r="V110" s="65">
        <f>Quarter!P110</f>
        <v>29622</v>
      </c>
      <c r="W110" s="65">
        <f>Quarter!Q110</f>
        <v>28432</v>
      </c>
      <c r="X110" s="65">
        <f>Quarter!R110</f>
        <v>28411</v>
      </c>
      <c r="Y110" s="65">
        <f>Quarter!S110</f>
        <v>20927</v>
      </c>
      <c r="Z110" s="143">
        <f t="shared" si="4"/>
        <v>-0.34106867344689695</v>
      </c>
      <c r="AA110" s="143"/>
    </row>
    <row r="111" spans="2:27" ht="12.75">
      <c r="B111" s="226"/>
      <c r="C111" s="197"/>
      <c r="D111" s="186">
        <v>1.5000000000015</v>
      </c>
      <c r="E111" s="134">
        <f>'Financial Year'!D111</f>
        <v>1231635.3333321018</v>
      </c>
      <c r="F111" s="134">
        <f>'Financial Year'!E111</f>
        <v>1720698.6666649461</v>
      </c>
      <c r="G111" s="134">
        <f>'Financial Year'!F111</f>
        <v>3742249.999996258</v>
      </c>
      <c r="H111" s="145">
        <f t="shared" si="3"/>
        <v>1.1748433194578327</v>
      </c>
      <c r="I111" s="145"/>
      <c r="J111" s="65">
        <f>Quarter!D111</f>
        <v>270383.9999997296</v>
      </c>
      <c r="K111" s="65">
        <f>Quarter!E111</f>
        <v>322555.3333330108</v>
      </c>
      <c r="L111" s="65">
        <f>Quarter!F111</f>
        <v>289239.33333304414</v>
      </c>
      <c r="M111" s="65">
        <f>Quarter!G111</f>
        <v>317205.9999996828</v>
      </c>
      <c r="N111" s="65">
        <f>Quarter!H111</f>
        <v>302634.66666636406</v>
      </c>
      <c r="O111" s="65">
        <f>Quarter!I111</f>
        <v>305661.99999969435</v>
      </c>
      <c r="P111" s="65">
        <f>Quarter!J111</f>
        <v>273059.33333306026</v>
      </c>
      <c r="Q111" s="65">
        <f>Quarter!K111</f>
        <v>305212.66666636145</v>
      </c>
      <c r="R111" s="65">
        <f>Quarter!L111</f>
        <v>836764.66666583</v>
      </c>
      <c r="S111" s="65">
        <f>Quarter!M111</f>
        <v>254717.33333307863</v>
      </c>
      <c r="T111" s="65">
        <f>Quarter!N111</f>
        <v>659459.3333326739</v>
      </c>
      <c r="U111" s="65">
        <f>Quarter!O111</f>
        <v>1322259.3333320112</v>
      </c>
      <c r="V111" s="65">
        <f>Quarter!P111</f>
        <v>1505813.9999984943</v>
      </c>
      <c r="W111" s="65">
        <f>Quarter!Q111</f>
        <v>263893.33333306946</v>
      </c>
      <c r="X111" s="65">
        <f>Quarter!R111</f>
        <v>207107.33333312624</v>
      </c>
      <c r="Y111" s="65">
        <f>Quarter!S111</f>
        <v>242784.6666664239</v>
      </c>
      <c r="Z111" s="143">
        <f t="shared" si="4"/>
        <v>-0.8163864980596343</v>
      </c>
      <c r="AA111" s="143"/>
    </row>
    <row r="112" spans="2:27" ht="12.75">
      <c r="B112" s="226"/>
      <c r="C112" s="188" t="s">
        <v>71</v>
      </c>
      <c r="D112" s="186">
        <v>2</v>
      </c>
      <c r="E112" s="134">
        <f>'Financial Year'!D112</f>
        <v>558855.5</v>
      </c>
      <c r="F112" s="134">
        <f>'Financial Year'!E112</f>
        <v>663638</v>
      </c>
      <c r="G112" s="134">
        <f>'Financial Year'!F112</f>
        <v>786102.5</v>
      </c>
      <c r="H112" s="145">
        <f t="shared" si="3"/>
        <v>0.18453509292716808</v>
      </c>
      <c r="I112" s="145"/>
      <c r="J112" s="65">
        <f>Quarter!D112</f>
        <v>126418.5</v>
      </c>
      <c r="K112" s="65">
        <f>Quarter!E112</f>
        <v>124611.5</v>
      </c>
      <c r="L112" s="65">
        <f>Quarter!F112</f>
        <v>149630</v>
      </c>
      <c r="M112" s="65">
        <f>Quarter!G112</f>
        <v>146937.5</v>
      </c>
      <c r="N112" s="65">
        <f>Quarter!H112</f>
        <v>137676.5</v>
      </c>
      <c r="O112" s="65">
        <f>Quarter!I112</f>
        <v>157499.5</v>
      </c>
      <c r="P112" s="65">
        <f>Quarter!J112</f>
        <v>169199</v>
      </c>
      <c r="Q112" s="65">
        <f>Quarter!K112</f>
        <v>141302</v>
      </c>
      <c r="R112" s="65">
        <f>Quarter!L112</f>
        <v>195637.5</v>
      </c>
      <c r="S112" s="65">
        <f>Quarter!M112</f>
        <v>202092</v>
      </c>
      <c r="T112" s="65">
        <f>Quarter!N112</f>
        <v>203802.5</v>
      </c>
      <c r="U112" s="65">
        <f>Quarter!O112</f>
        <v>214967.5</v>
      </c>
      <c r="V112" s="65">
        <f>Quarter!P112</f>
        <v>165240.5</v>
      </c>
      <c r="W112" s="65">
        <f>Quarter!Q112</f>
        <v>245969.5</v>
      </c>
      <c r="X112" s="65">
        <f>Quarter!R112</f>
        <v>303472.5</v>
      </c>
      <c r="Y112" s="65">
        <f>Quarter!S112</f>
        <v>266020</v>
      </c>
      <c r="Z112" s="143">
        <f t="shared" si="4"/>
        <v>0.23748938793073382</v>
      </c>
      <c r="AA112" s="143"/>
    </row>
    <row r="113" spans="2:27" ht="12.75">
      <c r="B113" s="226"/>
      <c r="C113" s="188" t="s">
        <v>72</v>
      </c>
      <c r="D113" s="186">
        <v>1</v>
      </c>
      <c r="E113" s="134">
        <f>'Financial Year'!D113</f>
        <v>0</v>
      </c>
      <c r="F113" s="134">
        <f>'Financial Year'!E113</f>
        <v>249</v>
      </c>
      <c r="G113" s="134">
        <f>'Financial Year'!F113</f>
        <v>0</v>
      </c>
      <c r="H113" s="145">
        <f t="shared" si="3"/>
        <v>-1</v>
      </c>
      <c r="I113" s="145"/>
      <c r="J113" s="65">
        <f>Quarter!D113</f>
        <v>0</v>
      </c>
      <c r="K113" s="65">
        <f>Quarter!E113</f>
        <v>0</v>
      </c>
      <c r="L113" s="65">
        <f>Quarter!F113</f>
        <v>0</v>
      </c>
      <c r="M113" s="65">
        <f>Quarter!G113</f>
        <v>0</v>
      </c>
      <c r="N113" s="65">
        <f>Quarter!H113</f>
        <v>0</v>
      </c>
      <c r="O113" s="65">
        <f>Quarter!I113</f>
        <v>0</v>
      </c>
      <c r="P113" s="65">
        <f>Quarter!J113</f>
        <v>0</v>
      </c>
      <c r="Q113" s="65">
        <f>Quarter!K113</f>
        <v>249</v>
      </c>
      <c r="R113" s="65">
        <f>Quarter!L113</f>
        <v>0</v>
      </c>
      <c r="S113" s="65">
        <f>Quarter!M113</f>
        <v>0</v>
      </c>
      <c r="T113" s="65">
        <f>Quarter!N113</f>
        <v>0</v>
      </c>
      <c r="U113" s="65">
        <f>Quarter!O113</f>
        <v>0</v>
      </c>
      <c r="V113" s="65">
        <f>Quarter!P113</f>
        <v>0</v>
      </c>
      <c r="W113" s="65">
        <f>Quarter!Q113</f>
        <v>0</v>
      </c>
      <c r="X113" s="65">
        <f>Quarter!R113</f>
        <v>0</v>
      </c>
      <c r="Y113" s="65">
        <f>Quarter!S113</f>
        <v>0</v>
      </c>
      <c r="Z113" s="143"/>
      <c r="AA113" s="143"/>
    </row>
    <row r="114" spans="2:27" ht="12.75">
      <c r="B114" s="226"/>
      <c r="C114" s="197"/>
      <c r="D114" s="186">
        <v>2</v>
      </c>
      <c r="E114" s="134">
        <f>'Financial Year'!D114</f>
        <v>30494</v>
      </c>
      <c r="F114" s="134">
        <f>'Financial Year'!E114</f>
        <v>16441.5</v>
      </c>
      <c r="G114" s="134">
        <f>'Financial Year'!F114</f>
        <v>14986.5</v>
      </c>
      <c r="H114" s="145">
        <f t="shared" si="3"/>
        <v>-0.08849557522123896</v>
      </c>
      <c r="I114" s="145"/>
      <c r="J114" s="65">
        <f>Quarter!D114</f>
        <v>0</v>
      </c>
      <c r="K114" s="65">
        <f>Quarter!E114</f>
        <v>22571.5</v>
      </c>
      <c r="L114" s="65">
        <f>Quarter!F114</f>
        <v>7617.5</v>
      </c>
      <c r="M114" s="65">
        <f>Quarter!G114</f>
        <v>305</v>
      </c>
      <c r="N114" s="65">
        <f>Quarter!H114</f>
        <v>0</v>
      </c>
      <c r="O114" s="65">
        <f>Quarter!I114</f>
        <v>3514.5</v>
      </c>
      <c r="P114" s="65">
        <f>Quarter!J114</f>
        <v>5235.5</v>
      </c>
      <c r="Q114" s="65">
        <f>Quarter!K114</f>
        <v>3975</v>
      </c>
      <c r="R114" s="65">
        <f>Quarter!L114</f>
        <v>3716.5</v>
      </c>
      <c r="S114" s="65">
        <f>Quarter!M114</f>
        <v>5944</v>
      </c>
      <c r="T114" s="65">
        <f>Quarter!N114</f>
        <v>6714.5</v>
      </c>
      <c r="U114" s="65">
        <f>Quarter!O114</f>
        <v>1641</v>
      </c>
      <c r="V114" s="65">
        <f>Quarter!P114</f>
        <v>687</v>
      </c>
      <c r="W114" s="65">
        <f>Quarter!Q114</f>
        <v>4150.5</v>
      </c>
      <c r="X114" s="65">
        <f>Quarter!R114</f>
        <v>3678</v>
      </c>
      <c r="Y114" s="65">
        <f>Quarter!S114</f>
        <v>831</v>
      </c>
      <c r="Z114" s="143">
        <f t="shared" si="4"/>
        <v>-0.493601462522852</v>
      </c>
      <c r="AA114" s="143"/>
    </row>
    <row r="115" spans="2:27" ht="12.75">
      <c r="B115" s="226"/>
      <c r="C115" s="190" t="s">
        <v>73</v>
      </c>
      <c r="D115" s="186">
        <v>2</v>
      </c>
      <c r="E115" s="134">
        <f>'Financial Year'!D115</f>
        <v>0</v>
      </c>
      <c r="F115" s="134">
        <f>'Financial Year'!E115</f>
        <v>4087.5</v>
      </c>
      <c r="G115" s="134">
        <f>'Financial Year'!F115</f>
        <v>1255.5</v>
      </c>
      <c r="H115" s="145">
        <f t="shared" si="3"/>
        <v>-0.6928440366972477</v>
      </c>
      <c r="I115" s="145"/>
      <c r="J115" s="65">
        <f>Quarter!D115</f>
        <v>2485</v>
      </c>
      <c r="K115" s="65">
        <f>Quarter!E115</f>
        <v>0</v>
      </c>
      <c r="L115" s="65">
        <f>Quarter!F115</f>
        <v>0</v>
      </c>
      <c r="M115" s="65">
        <f>Quarter!G115</f>
        <v>0</v>
      </c>
      <c r="N115" s="65">
        <f>Quarter!H115</f>
        <v>0</v>
      </c>
      <c r="O115" s="65">
        <f>Quarter!I115</f>
        <v>637.5</v>
      </c>
      <c r="P115" s="65">
        <f>Quarter!J115</f>
        <v>2937</v>
      </c>
      <c r="Q115" s="65">
        <f>Quarter!K115</f>
        <v>198</v>
      </c>
      <c r="R115" s="65">
        <f>Quarter!L115</f>
        <v>315</v>
      </c>
      <c r="S115" s="65">
        <f>Quarter!M115</f>
        <v>956</v>
      </c>
      <c r="T115" s="65">
        <f>Quarter!N115</f>
        <v>299.5</v>
      </c>
      <c r="U115" s="65">
        <f>Quarter!O115</f>
        <v>0</v>
      </c>
      <c r="V115" s="65">
        <f>Quarter!P115</f>
        <v>0</v>
      </c>
      <c r="W115" s="65">
        <f>Quarter!Q115</f>
        <v>0</v>
      </c>
      <c r="X115" s="65">
        <f>Quarter!R115</f>
        <v>0</v>
      </c>
      <c r="Y115" s="65">
        <f>Quarter!S115</f>
        <v>0</v>
      </c>
      <c r="Z115" s="143"/>
      <c r="AA115" s="143"/>
    </row>
    <row r="116" spans="2:27" ht="12.75">
      <c r="B116" s="226"/>
      <c r="C116" s="190" t="s">
        <v>74</v>
      </c>
      <c r="D116" s="186">
        <v>1</v>
      </c>
      <c r="E116" s="134">
        <f>'Financial Year'!D116</f>
        <v>106870</v>
      </c>
      <c r="F116" s="134">
        <f>'Financial Year'!E116</f>
        <v>103492</v>
      </c>
      <c r="G116" s="134">
        <f>'Financial Year'!F116</f>
        <v>70406</v>
      </c>
      <c r="H116" s="145">
        <f t="shared" si="3"/>
        <v>-0.31969620840258184</v>
      </c>
      <c r="I116" s="145"/>
      <c r="J116" s="65">
        <f>Quarter!D116</f>
        <v>28985</v>
      </c>
      <c r="K116" s="65">
        <f>Quarter!E116</f>
        <v>27999</v>
      </c>
      <c r="L116" s="65">
        <f>Quarter!F116</f>
        <v>26632</v>
      </c>
      <c r="M116" s="65">
        <f>Quarter!G116</f>
        <v>25702</v>
      </c>
      <c r="N116" s="65">
        <f>Quarter!H116</f>
        <v>26537</v>
      </c>
      <c r="O116" s="65">
        <f>Quarter!I116</f>
        <v>27441</v>
      </c>
      <c r="P116" s="65">
        <f>Quarter!J116</f>
        <v>23921</v>
      </c>
      <c r="Q116" s="65">
        <f>Quarter!K116</f>
        <v>26324</v>
      </c>
      <c r="R116" s="65">
        <f>Quarter!L116</f>
        <v>25806</v>
      </c>
      <c r="S116" s="65">
        <f>Quarter!M116</f>
        <v>21148</v>
      </c>
      <c r="T116" s="65">
        <f>Quarter!N116</f>
        <v>19511</v>
      </c>
      <c r="U116" s="65">
        <f>Quarter!O116</f>
        <v>19354</v>
      </c>
      <c r="V116" s="65">
        <f>Quarter!P116</f>
        <v>10393</v>
      </c>
      <c r="W116" s="65">
        <f>Quarter!Q116</f>
        <v>5871</v>
      </c>
      <c r="X116" s="65">
        <f>Quarter!R116</f>
        <v>5404</v>
      </c>
      <c r="Y116" s="65">
        <f>Quarter!S116</f>
        <v>6338</v>
      </c>
      <c r="Z116" s="143">
        <f t="shared" si="4"/>
        <v>-0.6725224759739589</v>
      </c>
      <c r="AA116" s="143"/>
    </row>
    <row r="117" spans="2:27" ht="12.75">
      <c r="B117" s="226"/>
      <c r="C117" s="190" t="s">
        <v>75</v>
      </c>
      <c r="D117" s="186">
        <v>1</v>
      </c>
      <c r="E117" s="134">
        <f>'Financial Year'!D117</f>
        <v>775</v>
      </c>
      <c r="F117" s="134">
        <f>'Financial Year'!E117</f>
        <v>396</v>
      </c>
      <c r="G117" s="134">
        <f>'Financial Year'!F117</f>
        <v>483</v>
      </c>
      <c r="H117" s="145">
        <f t="shared" si="3"/>
        <v>0.21969696969696972</v>
      </c>
      <c r="I117" s="145"/>
      <c r="J117" s="65">
        <f>Quarter!D117</f>
        <v>0</v>
      </c>
      <c r="K117" s="65">
        <f>Quarter!E117</f>
        <v>0</v>
      </c>
      <c r="L117" s="65">
        <f>Quarter!F117</f>
        <v>0</v>
      </c>
      <c r="M117" s="65">
        <f>Quarter!G117</f>
        <v>349</v>
      </c>
      <c r="N117" s="65">
        <f>Quarter!H117</f>
        <v>426</v>
      </c>
      <c r="O117" s="65">
        <f>Quarter!I117</f>
        <v>0</v>
      </c>
      <c r="P117" s="65">
        <f>Quarter!J117</f>
        <v>0</v>
      </c>
      <c r="Q117" s="65">
        <f>Quarter!K117</f>
        <v>0</v>
      </c>
      <c r="R117" s="65">
        <f>Quarter!L117</f>
        <v>396</v>
      </c>
      <c r="S117" s="65">
        <f>Quarter!M117</f>
        <v>251</v>
      </c>
      <c r="T117" s="65">
        <f>Quarter!N117</f>
        <v>232</v>
      </c>
      <c r="U117" s="65">
        <f>Quarter!O117</f>
        <v>0</v>
      </c>
      <c r="V117" s="65">
        <f>Quarter!P117</f>
        <v>0</v>
      </c>
      <c r="W117" s="65">
        <f>Quarter!Q117</f>
        <v>0</v>
      </c>
      <c r="X117" s="65">
        <f>Quarter!R117</f>
        <v>0</v>
      </c>
      <c r="Y117" s="65">
        <f>Quarter!S117</f>
        <v>0</v>
      </c>
      <c r="Z117" s="143"/>
      <c r="AA117" s="143"/>
    </row>
    <row r="118" spans="2:27" ht="12.75">
      <c r="B118" s="226"/>
      <c r="C118" s="191" t="s">
        <v>102</v>
      </c>
      <c r="D118" s="186">
        <v>1</v>
      </c>
      <c r="E118" s="134">
        <f>'Financial Year'!D118</f>
        <v>0</v>
      </c>
      <c r="F118" s="134">
        <f>'Financial Year'!E118</f>
        <v>42</v>
      </c>
      <c r="G118" s="134">
        <f>'Financial Year'!F118</f>
        <v>375</v>
      </c>
      <c r="H118" s="145">
        <f t="shared" si="3"/>
        <v>7.928571428571429</v>
      </c>
      <c r="I118" s="145"/>
      <c r="J118" s="65">
        <f>Quarter!D118</f>
        <v>0</v>
      </c>
      <c r="K118" s="65">
        <f>Quarter!E118</f>
        <v>0</v>
      </c>
      <c r="L118" s="65">
        <f>Quarter!F118</f>
        <v>0</v>
      </c>
      <c r="M118" s="65">
        <f>Quarter!G118</f>
        <v>0</v>
      </c>
      <c r="N118" s="65">
        <f>Quarter!H118</f>
        <v>0</v>
      </c>
      <c r="O118" s="65">
        <f>Quarter!I118</f>
        <v>0</v>
      </c>
      <c r="P118" s="65">
        <f>Quarter!J118</f>
        <v>0</v>
      </c>
      <c r="Q118" s="65">
        <f>Quarter!K118</f>
        <v>23</v>
      </c>
      <c r="R118" s="65">
        <f>Quarter!L118</f>
        <v>19</v>
      </c>
      <c r="S118" s="65">
        <f>Quarter!M118</f>
        <v>15</v>
      </c>
      <c r="T118" s="65">
        <f>Quarter!N118</f>
        <v>108</v>
      </c>
      <c r="U118" s="65">
        <f>Quarter!O118</f>
        <v>109</v>
      </c>
      <c r="V118" s="65">
        <f>Quarter!P118</f>
        <v>143</v>
      </c>
      <c r="W118" s="65">
        <f>Quarter!Q118</f>
        <v>0</v>
      </c>
      <c r="X118" s="65">
        <f>Quarter!R118</f>
        <v>0</v>
      </c>
      <c r="Y118" s="65">
        <f>Quarter!S118</f>
        <v>0</v>
      </c>
      <c r="Z118" s="143">
        <f t="shared" si="4"/>
        <v>-1</v>
      </c>
      <c r="AA118" s="143"/>
    </row>
    <row r="119" spans="2:27" ht="12.75">
      <c r="B119" s="226"/>
      <c r="C119" s="188" t="s">
        <v>139</v>
      </c>
      <c r="D119" s="186">
        <v>1.5000000000015</v>
      </c>
      <c r="E119" s="134">
        <f>'Financial Year'!D119</f>
        <v>0</v>
      </c>
      <c r="F119" s="134">
        <f>'Financial Year'!E119</f>
        <v>0</v>
      </c>
      <c r="G119" s="134">
        <f>'Financial Year'!F119</f>
        <v>0</v>
      </c>
      <c r="H119" s="145"/>
      <c r="I119" s="145"/>
      <c r="J119" s="65">
        <f>Quarter!D119</f>
        <v>0</v>
      </c>
      <c r="K119" s="65">
        <f>Quarter!E119</f>
        <v>0</v>
      </c>
      <c r="L119" s="65">
        <f>Quarter!F119</f>
        <v>0</v>
      </c>
      <c r="M119" s="65">
        <f>Quarter!G119</f>
        <v>0</v>
      </c>
      <c r="N119" s="65">
        <f>Quarter!H119</f>
        <v>0</v>
      </c>
      <c r="O119" s="65">
        <f>Quarter!I119</f>
        <v>0</v>
      </c>
      <c r="P119" s="65">
        <f>Quarter!J119</f>
        <v>0</v>
      </c>
      <c r="Q119" s="65">
        <f>Quarter!K119</f>
        <v>0</v>
      </c>
      <c r="R119" s="65">
        <f>Quarter!L119</f>
        <v>0</v>
      </c>
      <c r="S119" s="65">
        <f>Quarter!M119</f>
        <v>0</v>
      </c>
      <c r="T119" s="65">
        <f>Quarter!N119</f>
        <v>0</v>
      </c>
      <c r="U119" s="65">
        <f>Quarter!O119</f>
        <v>0</v>
      </c>
      <c r="V119" s="65">
        <f>Quarter!P119</f>
        <v>0</v>
      </c>
      <c r="W119" s="65">
        <f>Quarter!Q119</f>
        <v>2693.33333333064</v>
      </c>
      <c r="X119" s="65">
        <f>Quarter!R119</f>
        <v>3169.9999999968304</v>
      </c>
      <c r="Y119" s="65">
        <f>Quarter!S119</f>
        <v>3525.9999999964743</v>
      </c>
      <c r="Z119" s="143"/>
      <c r="AA119" s="143"/>
    </row>
    <row r="120" spans="2:27" ht="12.75">
      <c r="B120" s="226"/>
      <c r="C120" s="191" t="s">
        <v>136</v>
      </c>
      <c r="D120" s="186">
        <v>2</v>
      </c>
      <c r="E120" s="134">
        <f>'Financial Year'!D120</f>
        <v>0</v>
      </c>
      <c r="F120" s="134">
        <f>'Financial Year'!E120</f>
        <v>0</v>
      </c>
      <c r="G120" s="134">
        <f>'Financial Year'!F120</f>
        <v>0</v>
      </c>
      <c r="H120" s="145"/>
      <c r="I120" s="145"/>
      <c r="J120" s="65">
        <f>Quarter!D120</f>
        <v>0</v>
      </c>
      <c r="K120" s="65">
        <f>Quarter!E120</f>
        <v>0</v>
      </c>
      <c r="L120" s="65">
        <f>Quarter!F120</f>
        <v>0</v>
      </c>
      <c r="M120" s="65">
        <f>Quarter!G120</f>
        <v>0</v>
      </c>
      <c r="N120" s="65">
        <f>Quarter!H120</f>
        <v>0</v>
      </c>
      <c r="O120" s="65">
        <f>Quarter!I120</f>
        <v>0</v>
      </c>
      <c r="P120" s="65">
        <f>Quarter!J120</f>
        <v>0</v>
      </c>
      <c r="Q120" s="65">
        <f>Quarter!K120</f>
        <v>0</v>
      </c>
      <c r="R120" s="65">
        <f>Quarter!L120</f>
        <v>0</v>
      </c>
      <c r="S120" s="65">
        <f>Quarter!M120</f>
        <v>0</v>
      </c>
      <c r="T120" s="65">
        <f>Quarter!N120</f>
        <v>0</v>
      </c>
      <c r="U120" s="65">
        <f>Quarter!O120</f>
        <v>0</v>
      </c>
      <c r="V120" s="65">
        <f>Quarter!P120</f>
        <v>0</v>
      </c>
      <c r="W120" s="65">
        <f>Quarter!Q120</f>
        <v>2178.5</v>
      </c>
      <c r="X120" s="65">
        <f>Quarter!R120</f>
        <v>1838.5</v>
      </c>
      <c r="Y120" s="65">
        <f>Quarter!S120</f>
        <v>2072</v>
      </c>
      <c r="Z120" s="143"/>
      <c r="AA120" s="143"/>
    </row>
    <row r="121" spans="2:27" ht="12.75">
      <c r="B121" s="226"/>
      <c r="C121" s="191" t="s">
        <v>137</v>
      </c>
      <c r="D121" s="186">
        <v>1</v>
      </c>
      <c r="E121" s="134">
        <f>'Financial Year'!D121</f>
        <v>0</v>
      </c>
      <c r="F121" s="134">
        <f>'Financial Year'!E121</f>
        <v>0</v>
      </c>
      <c r="G121" s="134">
        <f>'Financial Year'!F121</f>
        <v>0</v>
      </c>
      <c r="H121" s="145"/>
      <c r="I121" s="145"/>
      <c r="J121" s="65">
        <f>Quarter!D121</f>
        <v>0</v>
      </c>
      <c r="K121" s="65">
        <f>Quarter!E121</f>
        <v>0</v>
      </c>
      <c r="L121" s="65">
        <f>Quarter!F121</f>
        <v>0</v>
      </c>
      <c r="M121" s="65">
        <f>Quarter!G121</f>
        <v>0</v>
      </c>
      <c r="N121" s="65">
        <f>Quarter!H121</f>
        <v>0</v>
      </c>
      <c r="O121" s="65">
        <f>Quarter!I121</f>
        <v>0</v>
      </c>
      <c r="P121" s="65">
        <f>Quarter!J121</f>
        <v>0</v>
      </c>
      <c r="Q121" s="65">
        <f>Quarter!K121</f>
        <v>0</v>
      </c>
      <c r="R121" s="65">
        <f>Quarter!L121</f>
        <v>0</v>
      </c>
      <c r="S121" s="65">
        <f>Quarter!M121</f>
        <v>0</v>
      </c>
      <c r="T121" s="65">
        <f>Quarter!N121</f>
        <v>0</v>
      </c>
      <c r="U121" s="65">
        <f>Quarter!O121</f>
        <v>0</v>
      </c>
      <c r="V121" s="65">
        <f>Quarter!P121</f>
        <v>0</v>
      </c>
      <c r="W121" s="65">
        <f>Quarter!Q121</f>
        <v>1185548</v>
      </c>
      <c r="X121" s="65">
        <f>Quarter!R121</f>
        <v>379470</v>
      </c>
      <c r="Y121" s="65">
        <f>Quarter!S121</f>
        <v>113099</v>
      </c>
      <c r="Z121" s="143"/>
      <c r="AA121" s="143"/>
    </row>
    <row r="122" spans="2:27" ht="12.75">
      <c r="B122" s="226"/>
      <c r="C122" s="187" t="s">
        <v>140</v>
      </c>
      <c r="D122" s="186">
        <v>1</v>
      </c>
      <c r="E122" s="134">
        <f>'Financial Year'!D122</f>
        <v>0</v>
      </c>
      <c r="F122" s="134">
        <f>'Financial Year'!E122</f>
        <v>0</v>
      </c>
      <c r="G122" s="134">
        <f>'Financial Year'!F122</f>
        <v>0</v>
      </c>
      <c r="H122" s="145"/>
      <c r="I122" s="145"/>
      <c r="J122" s="65">
        <f>Quarter!D122</f>
        <v>0</v>
      </c>
      <c r="K122" s="65">
        <f>Quarter!E122</f>
        <v>0</v>
      </c>
      <c r="L122" s="65">
        <f>Quarter!F122</f>
        <v>0</v>
      </c>
      <c r="M122" s="65">
        <f>Quarter!G122</f>
        <v>0</v>
      </c>
      <c r="N122" s="65">
        <f>Quarter!H122</f>
        <v>0</v>
      </c>
      <c r="O122" s="65">
        <f>Quarter!I122</f>
        <v>0</v>
      </c>
      <c r="P122" s="65">
        <f>Quarter!J122</f>
        <v>0</v>
      </c>
      <c r="Q122" s="65">
        <f>Quarter!K122</f>
        <v>0</v>
      </c>
      <c r="R122" s="65">
        <f>Quarter!L122</f>
        <v>0</v>
      </c>
      <c r="S122" s="65">
        <f>Quarter!M122</f>
        <v>0</v>
      </c>
      <c r="T122" s="65">
        <f>Quarter!N122</f>
        <v>0</v>
      </c>
      <c r="U122" s="65">
        <f>Quarter!O122</f>
        <v>0</v>
      </c>
      <c r="V122" s="65">
        <f>Quarter!P122</f>
        <v>0</v>
      </c>
      <c r="W122" s="65">
        <f>Quarter!Q122</f>
        <v>13547</v>
      </c>
      <c r="X122" s="65">
        <f>Quarter!R122</f>
        <v>10268</v>
      </c>
      <c r="Y122" s="65">
        <f>Quarter!S122</f>
        <v>0</v>
      </c>
      <c r="Z122" s="143"/>
      <c r="AA122" s="143"/>
    </row>
    <row r="123" spans="2:27" ht="12.75">
      <c r="B123" s="226"/>
      <c r="C123" s="187" t="s">
        <v>144</v>
      </c>
      <c r="D123" s="186">
        <v>1</v>
      </c>
      <c r="E123" s="134">
        <f>'Financial Year'!D123</f>
        <v>0</v>
      </c>
      <c r="F123" s="134">
        <f>'Financial Year'!E123</f>
        <v>0</v>
      </c>
      <c r="G123" s="134">
        <f>'Financial Year'!F123</f>
        <v>0</v>
      </c>
      <c r="H123" s="145"/>
      <c r="I123" s="145"/>
      <c r="J123" s="65">
        <f>Quarter!D123</f>
        <v>0</v>
      </c>
      <c r="K123" s="65">
        <f>Quarter!E123</f>
        <v>0</v>
      </c>
      <c r="L123" s="65">
        <f>Quarter!F123</f>
        <v>0</v>
      </c>
      <c r="M123" s="65">
        <f>Quarter!G123</f>
        <v>0</v>
      </c>
      <c r="N123" s="65">
        <f>Quarter!H123</f>
        <v>0</v>
      </c>
      <c r="O123" s="65">
        <f>Quarter!I123</f>
        <v>0</v>
      </c>
      <c r="P123" s="65">
        <f>Quarter!J123</f>
        <v>0</v>
      </c>
      <c r="Q123" s="65">
        <f>Quarter!K123</f>
        <v>0</v>
      </c>
      <c r="R123" s="65">
        <f>Quarter!L123</f>
        <v>0</v>
      </c>
      <c r="S123" s="65">
        <f>Quarter!M123</f>
        <v>0</v>
      </c>
      <c r="T123" s="65">
        <f>Quarter!N123</f>
        <v>0</v>
      </c>
      <c r="U123" s="65">
        <f>Quarter!O123</f>
        <v>0</v>
      </c>
      <c r="V123" s="65">
        <f>Quarter!P123</f>
        <v>0</v>
      </c>
      <c r="W123" s="65">
        <f>Quarter!Q123</f>
        <v>790198</v>
      </c>
      <c r="X123" s="65">
        <f>Quarter!R123</f>
        <v>678289</v>
      </c>
      <c r="Y123" s="65">
        <f>Quarter!S123</f>
        <v>775301</v>
      </c>
      <c r="Z123" s="143"/>
      <c r="AA123" s="143"/>
    </row>
    <row r="124" spans="2:27" ht="12.75">
      <c r="B124" s="226"/>
      <c r="C124" s="185" t="s">
        <v>141</v>
      </c>
      <c r="D124" s="186">
        <v>0.30000000000003</v>
      </c>
      <c r="E124" s="134">
        <f>'Financial Year'!D124</f>
        <v>0</v>
      </c>
      <c r="F124" s="134">
        <f>'Financial Year'!E124</f>
        <v>0</v>
      </c>
      <c r="G124" s="134">
        <f>'Financial Year'!F124</f>
        <v>0</v>
      </c>
      <c r="H124" s="145"/>
      <c r="I124" s="145"/>
      <c r="J124" s="65">
        <f>Quarter!D124</f>
        <v>0</v>
      </c>
      <c r="K124" s="65">
        <f>Quarter!E124</f>
        <v>0</v>
      </c>
      <c r="L124" s="65">
        <f>Quarter!F124</f>
        <v>0</v>
      </c>
      <c r="M124" s="65">
        <f>Quarter!G124</f>
        <v>0</v>
      </c>
      <c r="N124" s="65">
        <f>Quarter!H124</f>
        <v>0</v>
      </c>
      <c r="O124" s="65">
        <f>Quarter!I124</f>
        <v>0</v>
      </c>
      <c r="P124" s="65">
        <f>Quarter!J124</f>
        <v>0</v>
      </c>
      <c r="Q124" s="65">
        <f>Quarter!K124</f>
        <v>0</v>
      </c>
      <c r="R124" s="65">
        <f>Quarter!L124</f>
        <v>0</v>
      </c>
      <c r="S124" s="65">
        <f>Quarter!M124</f>
        <v>0</v>
      </c>
      <c r="T124" s="65">
        <f>Quarter!N124</f>
        <v>0</v>
      </c>
      <c r="U124" s="65">
        <f>Quarter!O124</f>
        <v>0</v>
      </c>
      <c r="V124" s="65">
        <f>Quarter!P124</f>
        <v>0</v>
      </c>
      <c r="W124" s="65">
        <f>Quarter!Q124</f>
        <v>36513.333333329676</v>
      </c>
      <c r="X124" s="65">
        <f>Quarter!R124</f>
        <v>30903.33333333024</v>
      </c>
      <c r="Y124" s="65">
        <f>Quarter!S124</f>
        <v>36693.33333332966</v>
      </c>
      <c r="Z124" s="143"/>
      <c r="AA124" s="143"/>
    </row>
    <row r="125" spans="2:27" ht="12.75">
      <c r="B125" s="226"/>
      <c r="C125" s="185" t="s">
        <v>142</v>
      </c>
      <c r="D125" s="186">
        <v>0.60000000000024</v>
      </c>
      <c r="E125" s="134">
        <f>'Financial Year'!D125</f>
        <v>0</v>
      </c>
      <c r="F125" s="134">
        <f>'Financial Year'!E125</f>
        <v>0</v>
      </c>
      <c r="G125" s="134">
        <f>'Financial Year'!F125</f>
        <v>0</v>
      </c>
      <c r="H125" s="145"/>
      <c r="I125" s="145"/>
      <c r="J125" s="65">
        <f>Quarter!D125</f>
        <v>0</v>
      </c>
      <c r="K125" s="65">
        <f>Quarter!E125</f>
        <v>0</v>
      </c>
      <c r="L125" s="65">
        <f>Quarter!F125</f>
        <v>0</v>
      </c>
      <c r="M125" s="65">
        <f>Quarter!G125</f>
        <v>0</v>
      </c>
      <c r="N125" s="65">
        <f>Quarter!H125</f>
        <v>0</v>
      </c>
      <c r="O125" s="65">
        <f>Quarter!I125</f>
        <v>0</v>
      </c>
      <c r="P125" s="65">
        <f>Quarter!J125</f>
        <v>0</v>
      </c>
      <c r="Q125" s="65">
        <f>Quarter!K125</f>
        <v>0</v>
      </c>
      <c r="R125" s="65">
        <f>Quarter!L125</f>
        <v>0</v>
      </c>
      <c r="S125" s="65">
        <f>Quarter!M125</f>
        <v>0</v>
      </c>
      <c r="T125" s="65">
        <f>Quarter!N125</f>
        <v>0</v>
      </c>
      <c r="U125" s="65">
        <f>Quarter!O125</f>
        <v>0</v>
      </c>
      <c r="V125" s="65">
        <f>Quarter!P125</f>
        <v>0</v>
      </c>
      <c r="W125" s="65">
        <f>Quarter!Q125</f>
        <v>45338.3333333152</v>
      </c>
      <c r="X125" s="65">
        <f>Quarter!R125</f>
        <v>45006.66666664866</v>
      </c>
      <c r="Y125" s="65">
        <f>Quarter!S125</f>
        <v>436.666666666492</v>
      </c>
      <c r="Z125" s="143"/>
      <c r="AA125" s="143"/>
    </row>
    <row r="126" spans="2:27" ht="12.75">
      <c r="B126" s="226"/>
      <c r="C126" s="185" t="s">
        <v>143</v>
      </c>
      <c r="D126" s="186">
        <v>0.8</v>
      </c>
      <c r="E126" s="134">
        <f>'Financial Year'!D126</f>
        <v>0</v>
      </c>
      <c r="F126" s="134">
        <f>'Financial Year'!E126</f>
        <v>0</v>
      </c>
      <c r="G126" s="134">
        <f>'Financial Year'!F126</f>
        <v>0</v>
      </c>
      <c r="H126" s="145"/>
      <c r="I126" s="145"/>
      <c r="J126" s="65">
        <f>Quarter!D126</f>
        <v>0</v>
      </c>
      <c r="K126" s="65">
        <f>Quarter!E126</f>
        <v>0</v>
      </c>
      <c r="L126" s="65">
        <f>Quarter!F126</f>
        <v>0</v>
      </c>
      <c r="M126" s="65">
        <f>Quarter!G126</f>
        <v>0</v>
      </c>
      <c r="N126" s="65">
        <f>Quarter!H126</f>
        <v>0</v>
      </c>
      <c r="O126" s="65">
        <f>Quarter!I126</f>
        <v>0</v>
      </c>
      <c r="P126" s="65">
        <f>Quarter!J126</f>
        <v>0</v>
      </c>
      <c r="Q126" s="65">
        <f>Quarter!K126</f>
        <v>0</v>
      </c>
      <c r="R126" s="65">
        <f>Quarter!L126</f>
        <v>0</v>
      </c>
      <c r="S126" s="65">
        <f>Quarter!M126</f>
        <v>0</v>
      </c>
      <c r="T126" s="65">
        <f>Quarter!N126</f>
        <v>0</v>
      </c>
      <c r="U126" s="65">
        <f>Quarter!O126</f>
        <v>0</v>
      </c>
      <c r="V126" s="65">
        <f>Quarter!P126</f>
        <v>0</v>
      </c>
      <c r="W126" s="65">
        <f>Quarter!Q126</f>
        <v>1122.5</v>
      </c>
      <c r="X126" s="65">
        <f>Quarter!R126</f>
        <v>5561.25</v>
      </c>
      <c r="Y126" s="65">
        <f>Quarter!S126</f>
        <v>6251.25</v>
      </c>
      <c r="Z126" s="143"/>
      <c r="AA126" s="143"/>
    </row>
    <row r="127" spans="2:27" ht="12.75">
      <c r="B127" s="226"/>
      <c r="C127" s="185" t="s">
        <v>145</v>
      </c>
      <c r="D127" s="186">
        <v>0.70000000000021</v>
      </c>
      <c r="E127" s="134">
        <f>'Financial Year'!D127</f>
        <v>0</v>
      </c>
      <c r="F127" s="134">
        <f>'Financial Year'!E127</f>
        <v>0</v>
      </c>
      <c r="G127" s="134">
        <f>'Financial Year'!F127</f>
        <v>0</v>
      </c>
      <c r="H127" s="145"/>
      <c r="I127" s="145"/>
      <c r="J127" s="65">
        <f>Quarter!D127</f>
        <v>0</v>
      </c>
      <c r="K127" s="65">
        <f>Quarter!E127</f>
        <v>0</v>
      </c>
      <c r="L127" s="65">
        <f>Quarter!F127</f>
        <v>0</v>
      </c>
      <c r="M127" s="65">
        <f>Quarter!G127</f>
        <v>0</v>
      </c>
      <c r="N127" s="65">
        <f>Quarter!H127</f>
        <v>0</v>
      </c>
      <c r="O127" s="65">
        <f>Quarter!I127</f>
        <v>0</v>
      </c>
      <c r="P127" s="65">
        <f>Quarter!J127</f>
        <v>0</v>
      </c>
      <c r="Q127" s="65">
        <f>Quarter!K127</f>
        <v>0</v>
      </c>
      <c r="R127" s="65">
        <f>Quarter!L127</f>
        <v>0</v>
      </c>
      <c r="S127" s="65">
        <f>Quarter!M127</f>
        <v>0</v>
      </c>
      <c r="T127" s="65">
        <f>Quarter!N127</f>
        <v>0</v>
      </c>
      <c r="U127" s="65">
        <f>Quarter!O127</f>
        <v>0</v>
      </c>
      <c r="V127" s="65">
        <f>Quarter!P127</f>
        <v>0</v>
      </c>
      <c r="W127" s="65">
        <f>Quarter!Q127</f>
        <v>4888.571428569962</v>
      </c>
      <c r="X127" s="65">
        <f>Quarter!R127</f>
        <v>51844.28571427016</v>
      </c>
      <c r="Y127" s="65">
        <f>Quarter!S127</f>
        <v>0</v>
      </c>
      <c r="Z127" s="143"/>
      <c r="AA127" s="143"/>
    </row>
    <row r="128" spans="2:27" ht="12.75">
      <c r="B128" s="226"/>
      <c r="C128" s="216" t="s">
        <v>150</v>
      </c>
      <c r="D128" s="186">
        <v>0.30000000000003</v>
      </c>
      <c r="E128" s="134"/>
      <c r="F128" s="134">
        <f>'Financial Year'!E128</f>
        <v>0</v>
      </c>
      <c r="G128" s="134">
        <f>'Financial Year'!F128</f>
        <v>0</v>
      </c>
      <c r="H128" s="145"/>
      <c r="I128" s="145"/>
      <c r="J128" s="65">
        <f>Quarter!D128</f>
        <v>0</v>
      </c>
      <c r="K128" s="65">
        <f>Quarter!E128</f>
        <v>0</v>
      </c>
      <c r="L128" s="65">
        <f>Quarter!F128</f>
        <v>0</v>
      </c>
      <c r="M128" s="65">
        <f>Quarter!G128</f>
        <v>0</v>
      </c>
      <c r="N128" s="65">
        <f>Quarter!H128</f>
        <v>0</v>
      </c>
      <c r="O128" s="65">
        <f>Quarter!I128</f>
        <v>0</v>
      </c>
      <c r="P128" s="65">
        <f>Quarter!J128</f>
        <v>0</v>
      </c>
      <c r="Q128" s="65">
        <f>Quarter!K128</f>
        <v>0</v>
      </c>
      <c r="R128" s="65">
        <f>Quarter!L128</f>
        <v>0</v>
      </c>
      <c r="S128" s="65">
        <f>Quarter!M128</f>
        <v>0</v>
      </c>
      <c r="T128" s="65">
        <f>Quarter!N128</f>
        <v>0</v>
      </c>
      <c r="U128" s="65">
        <f>Quarter!O128</f>
        <v>0</v>
      </c>
      <c r="V128" s="65">
        <f>Quarter!P128</f>
        <v>0</v>
      </c>
      <c r="W128" s="65">
        <f>Quarter!Q128</f>
        <v>0</v>
      </c>
      <c r="X128" s="65">
        <f>Quarter!R128</f>
        <v>0</v>
      </c>
      <c r="Y128" s="65">
        <f>Quarter!S128</f>
        <v>3533.3333333329797</v>
      </c>
      <c r="Z128" s="143"/>
      <c r="AA128" s="143"/>
    </row>
    <row r="129" spans="2:27" ht="12.75">
      <c r="B129" s="226" t="s">
        <v>116</v>
      </c>
      <c r="C129" s="185" t="s">
        <v>117</v>
      </c>
      <c r="D129" s="186">
        <v>2</v>
      </c>
      <c r="E129" s="134">
        <f>'Financial Year'!D129</f>
        <v>41</v>
      </c>
      <c r="F129" s="134">
        <f>'Financial Year'!E129</f>
        <v>46</v>
      </c>
      <c r="G129" s="134">
        <f>'Financial Year'!F129</f>
        <v>0</v>
      </c>
      <c r="H129" s="145">
        <f t="shared" si="3"/>
        <v>-1</v>
      </c>
      <c r="I129" s="145"/>
      <c r="J129" s="65">
        <f>Quarter!D129</f>
        <v>0</v>
      </c>
      <c r="K129" s="65">
        <f>Quarter!E129</f>
        <v>0</v>
      </c>
      <c r="L129" s="65">
        <f>Quarter!F129</f>
        <v>0</v>
      </c>
      <c r="M129" s="65">
        <f>Quarter!G129</f>
        <v>0</v>
      </c>
      <c r="N129" s="65">
        <f>Quarter!H129</f>
        <v>0</v>
      </c>
      <c r="O129" s="65">
        <f>Quarter!I129</f>
        <v>0</v>
      </c>
      <c r="P129" s="65">
        <f>Quarter!J129</f>
        <v>0</v>
      </c>
      <c r="Q129" s="65">
        <f>Quarter!K129</f>
        <v>0</v>
      </c>
      <c r="R129" s="65">
        <f>Quarter!L129</f>
        <v>0</v>
      </c>
      <c r="S129" s="65">
        <f>Quarter!M129</f>
        <v>0</v>
      </c>
      <c r="T129" s="65">
        <f>Quarter!N129</f>
        <v>0</v>
      </c>
      <c r="U129" s="65">
        <f>Quarter!O129</f>
        <v>0</v>
      </c>
      <c r="V129" s="65">
        <f>Quarter!P129</f>
        <v>0</v>
      </c>
      <c r="W129" s="65">
        <f>Quarter!Q129</f>
        <v>0</v>
      </c>
      <c r="X129" s="65">
        <f>Quarter!R129</f>
        <v>0</v>
      </c>
      <c r="Y129" s="65">
        <f>Quarter!S129</f>
        <v>0</v>
      </c>
      <c r="Z129" s="143"/>
      <c r="AA129" s="143"/>
    </row>
    <row r="130" spans="2:27" ht="12.75">
      <c r="B130" s="226"/>
      <c r="C130" s="116"/>
      <c r="D130" s="186">
        <v>4</v>
      </c>
      <c r="E130" s="134">
        <f>'Financial Year'!D130</f>
        <v>0</v>
      </c>
      <c r="F130" s="134">
        <f>'Financial Year'!E130</f>
        <v>135.25</v>
      </c>
      <c r="G130" s="134">
        <f>'Financial Year'!F130</f>
        <v>115.25</v>
      </c>
      <c r="H130" s="145">
        <f t="shared" si="3"/>
        <v>-0.14787430683918668</v>
      </c>
      <c r="I130" s="145"/>
      <c r="J130" s="65">
        <f>Quarter!D130</f>
        <v>0</v>
      </c>
      <c r="K130" s="65">
        <f>Quarter!E130</f>
        <v>0</v>
      </c>
      <c r="L130" s="65">
        <f>Quarter!F130</f>
        <v>0</v>
      </c>
      <c r="M130" s="65">
        <f>Quarter!G130</f>
        <v>0</v>
      </c>
      <c r="N130" s="65">
        <f>Quarter!H130</f>
        <v>0</v>
      </c>
      <c r="O130" s="65">
        <f>Quarter!I130</f>
        <v>0</v>
      </c>
      <c r="P130" s="65">
        <f>Quarter!J130</f>
        <v>0</v>
      </c>
      <c r="Q130" s="65">
        <f>Quarter!K130</f>
        <v>0</v>
      </c>
      <c r="R130" s="65">
        <f>Quarter!L130</f>
        <v>0</v>
      </c>
      <c r="S130" s="65">
        <f>Quarter!M130</f>
        <v>0</v>
      </c>
      <c r="T130" s="65">
        <f>Quarter!N130</f>
        <v>0</v>
      </c>
      <c r="U130" s="65">
        <f>Quarter!O130</f>
        <v>0</v>
      </c>
      <c r="V130" s="65">
        <f>Quarter!P130</f>
        <v>0</v>
      </c>
      <c r="W130" s="65">
        <f>Quarter!Q130</f>
        <v>0</v>
      </c>
      <c r="X130" s="65">
        <f>Quarter!R130</f>
        <v>0</v>
      </c>
      <c r="Y130" s="65">
        <f>Quarter!S130</f>
        <v>0</v>
      </c>
      <c r="Z130" s="143"/>
      <c r="AA130" s="143"/>
    </row>
    <row r="131" spans="2:27" ht="12.75">
      <c r="B131" s="226"/>
      <c r="C131" s="185" t="s">
        <v>65</v>
      </c>
      <c r="D131" s="186">
        <v>2</v>
      </c>
      <c r="E131" s="134">
        <f>'Financial Year'!D131</f>
        <v>70</v>
      </c>
      <c r="F131" s="134">
        <f>'Financial Year'!E131</f>
        <v>18.5</v>
      </c>
      <c r="G131" s="134">
        <f>'Financial Year'!F131</f>
        <v>0.5</v>
      </c>
      <c r="H131" s="145">
        <f t="shared" si="3"/>
        <v>-0.972972972972973</v>
      </c>
      <c r="I131" s="145"/>
      <c r="J131" s="65">
        <f>Quarter!D131</f>
        <v>22.5</v>
      </c>
      <c r="K131" s="65">
        <f>Quarter!E131</f>
        <v>21</v>
      </c>
      <c r="L131" s="65">
        <f>Quarter!F131</f>
        <v>23.5</v>
      </c>
      <c r="M131" s="65">
        <f>Quarter!G131</f>
        <v>12</v>
      </c>
      <c r="N131" s="65">
        <f>Quarter!H131</f>
        <v>9</v>
      </c>
      <c r="O131" s="65">
        <f>Quarter!I131</f>
        <v>2</v>
      </c>
      <c r="P131" s="65">
        <f>Quarter!J131</f>
        <v>6</v>
      </c>
      <c r="Q131" s="65">
        <f>Quarter!K131</f>
        <v>6.5</v>
      </c>
      <c r="R131" s="65">
        <f>Quarter!L131</f>
        <v>4</v>
      </c>
      <c r="S131" s="65">
        <f>Quarter!M131</f>
        <v>0.5</v>
      </c>
      <c r="T131" s="65">
        <f>Quarter!N131</f>
        <v>0</v>
      </c>
      <c r="U131" s="65">
        <f>Quarter!O131</f>
        <v>0</v>
      </c>
      <c r="V131" s="65">
        <f>Quarter!P131</f>
        <v>0</v>
      </c>
      <c r="W131" s="65">
        <f>Quarter!Q131</f>
        <v>0</v>
      </c>
      <c r="X131" s="65">
        <f>Quarter!R131</f>
        <v>0</v>
      </c>
      <c r="Y131" s="65">
        <f>Quarter!S131</f>
        <v>0</v>
      </c>
      <c r="Z131" s="143"/>
      <c r="AA131" s="143"/>
    </row>
    <row r="132" spans="2:27" ht="12.75">
      <c r="B132" s="226"/>
      <c r="C132" s="185" t="s">
        <v>71</v>
      </c>
      <c r="D132" s="186">
        <v>2</v>
      </c>
      <c r="E132" s="134">
        <f>'Financial Year'!D132</f>
        <v>0</v>
      </c>
      <c r="F132" s="134">
        <f>'Financial Year'!E132</f>
        <v>8</v>
      </c>
      <c r="G132" s="134">
        <f>'Financial Year'!F132</f>
        <v>48</v>
      </c>
      <c r="H132" s="145">
        <f t="shared" si="3"/>
        <v>5</v>
      </c>
      <c r="I132" s="145"/>
      <c r="J132" s="65">
        <f>Quarter!D132</f>
        <v>0</v>
      </c>
      <c r="K132" s="65">
        <f>Quarter!E132</f>
        <v>0</v>
      </c>
      <c r="L132" s="65">
        <f>Quarter!F132</f>
        <v>0</v>
      </c>
      <c r="M132" s="65">
        <f>Quarter!G132</f>
        <v>0</v>
      </c>
      <c r="N132" s="65">
        <f>Quarter!H132</f>
        <v>0</v>
      </c>
      <c r="O132" s="65">
        <f>Quarter!I132</f>
        <v>0</v>
      </c>
      <c r="P132" s="65">
        <f>Quarter!J132</f>
        <v>0</v>
      </c>
      <c r="Q132" s="65">
        <f>Quarter!K132</f>
        <v>0</v>
      </c>
      <c r="R132" s="65">
        <f>Quarter!L132</f>
        <v>8</v>
      </c>
      <c r="S132" s="65">
        <f>Quarter!M132</f>
        <v>6</v>
      </c>
      <c r="T132" s="65">
        <f>Quarter!N132</f>
        <v>14</v>
      </c>
      <c r="U132" s="65">
        <f>Quarter!O132</f>
        <v>19</v>
      </c>
      <c r="V132" s="65">
        <f>Quarter!P132</f>
        <v>9</v>
      </c>
      <c r="W132" s="65">
        <f>Quarter!Q132</f>
        <v>0</v>
      </c>
      <c r="X132" s="65">
        <f>Quarter!R132</f>
        <v>0</v>
      </c>
      <c r="Y132" s="65">
        <f>Quarter!S132</f>
        <v>0</v>
      </c>
      <c r="Z132" s="143">
        <f t="shared" si="4"/>
        <v>-1</v>
      </c>
      <c r="AA132" s="143"/>
    </row>
    <row r="133" spans="2:27" ht="12.75">
      <c r="B133" s="226"/>
      <c r="C133" s="185" t="s">
        <v>66</v>
      </c>
      <c r="D133" s="186">
        <v>2</v>
      </c>
      <c r="E133" s="134">
        <f>'Financial Year'!D133</f>
        <v>3</v>
      </c>
      <c r="F133" s="134">
        <f>'Financial Year'!E133</f>
        <v>0</v>
      </c>
      <c r="G133" s="134">
        <f>'Financial Year'!F133</f>
        <v>0</v>
      </c>
      <c r="H133" s="145"/>
      <c r="I133" s="145"/>
      <c r="J133" s="65">
        <f>Quarter!D133</f>
        <v>0</v>
      </c>
      <c r="K133" s="65">
        <f>Quarter!E133</f>
        <v>0</v>
      </c>
      <c r="L133" s="65">
        <f>Quarter!F133</f>
        <v>0</v>
      </c>
      <c r="M133" s="65">
        <f>Quarter!G133</f>
        <v>0</v>
      </c>
      <c r="N133" s="65">
        <f>Quarter!H133</f>
        <v>0</v>
      </c>
      <c r="O133" s="65">
        <f>Quarter!I133</f>
        <v>0</v>
      </c>
      <c r="P133" s="65">
        <f>Quarter!J133</f>
        <v>0</v>
      </c>
      <c r="Q133" s="65">
        <f>Quarter!K133</f>
        <v>0</v>
      </c>
      <c r="R133" s="65">
        <f>Quarter!L133</f>
        <v>0</v>
      </c>
      <c r="S133" s="65">
        <f>Quarter!M133</f>
        <v>0</v>
      </c>
      <c r="T133" s="65">
        <f>Quarter!N133</f>
        <v>0</v>
      </c>
      <c r="U133" s="65">
        <f>Quarter!O133</f>
        <v>0</v>
      </c>
      <c r="V133" s="65">
        <f>Quarter!P133</f>
        <v>0</v>
      </c>
      <c r="W133" s="65">
        <f>Quarter!Q133</f>
        <v>0</v>
      </c>
      <c r="X133" s="65">
        <f>Quarter!R133</f>
        <v>0</v>
      </c>
      <c r="Y133" s="65">
        <f>Quarter!S133</f>
        <v>0</v>
      </c>
      <c r="Z133" s="143"/>
      <c r="AA133" s="143"/>
    </row>
    <row r="134" spans="2:27" ht="12.75">
      <c r="B134" s="226"/>
      <c r="C134" s="185" t="s">
        <v>102</v>
      </c>
      <c r="D134" s="186">
        <v>2</v>
      </c>
      <c r="E134" s="134">
        <f>'Financial Year'!D134</f>
        <v>0</v>
      </c>
      <c r="F134" s="134">
        <f>'Financial Year'!E134</f>
        <v>24</v>
      </c>
      <c r="G134" s="134">
        <f>'Financial Year'!F134</f>
        <v>23.5</v>
      </c>
      <c r="H134" s="145">
        <f t="shared" si="3"/>
        <v>-0.02083333333333337</v>
      </c>
      <c r="I134" s="145"/>
      <c r="J134" s="65">
        <f>Quarter!D134</f>
        <v>0</v>
      </c>
      <c r="K134" s="65">
        <f>Quarter!E134</f>
        <v>0</v>
      </c>
      <c r="L134" s="65">
        <f>Quarter!F134</f>
        <v>0</v>
      </c>
      <c r="M134" s="65">
        <f>Quarter!G134</f>
        <v>0</v>
      </c>
      <c r="N134" s="65">
        <f>Quarter!H134</f>
        <v>0</v>
      </c>
      <c r="O134" s="65">
        <f>Quarter!I134</f>
        <v>0</v>
      </c>
      <c r="P134" s="65">
        <f>Quarter!J134</f>
        <v>0</v>
      </c>
      <c r="Q134" s="65">
        <f>Quarter!K134</f>
        <v>9</v>
      </c>
      <c r="R134" s="65">
        <f>Quarter!L134</f>
        <v>15</v>
      </c>
      <c r="S134" s="65">
        <f>Quarter!M134</f>
        <v>20.5</v>
      </c>
      <c r="T134" s="65">
        <f>Quarter!N134</f>
        <v>0</v>
      </c>
      <c r="U134" s="65">
        <f>Quarter!O134</f>
        <v>3</v>
      </c>
      <c r="V134" s="65">
        <f>Quarter!P134</f>
        <v>0</v>
      </c>
      <c r="W134" s="65">
        <f>Quarter!Q134</f>
        <v>0</v>
      </c>
      <c r="X134" s="65">
        <f>Quarter!R134</f>
        <v>0</v>
      </c>
      <c r="Y134" s="65">
        <f>Quarter!S134</f>
        <v>0</v>
      </c>
      <c r="Z134" s="143">
        <f t="shared" si="4"/>
        <v>-1</v>
      </c>
      <c r="AA134" s="143"/>
    </row>
    <row r="135" spans="2:27" ht="12.75">
      <c r="B135" s="226"/>
      <c r="C135" s="185" t="s">
        <v>136</v>
      </c>
      <c r="D135" s="186">
        <v>2</v>
      </c>
      <c r="E135" s="134">
        <f>'Financial Year'!D135</f>
        <v>0</v>
      </c>
      <c r="F135" s="134">
        <f>'Financial Year'!E135</f>
        <v>0</v>
      </c>
      <c r="G135" s="134">
        <f>'Financial Year'!F135</f>
        <v>0</v>
      </c>
      <c r="H135" s="145"/>
      <c r="I135" s="145"/>
      <c r="J135" s="65">
        <f>Quarter!D135</f>
        <v>0</v>
      </c>
      <c r="K135" s="65">
        <f>Quarter!E135</f>
        <v>0</v>
      </c>
      <c r="L135" s="65">
        <f>Quarter!F135</f>
        <v>0</v>
      </c>
      <c r="M135" s="65">
        <f>Quarter!G135</f>
        <v>0</v>
      </c>
      <c r="N135" s="65">
        <f>Quarter!H135</f>
        <v>0</v>
      </c>
      <c r="O135" s="65">
        <f>Quarter!I135</f>
        <v>0</v>
      </c>
      <c r="P135" s="65">
        <f>Quarter!J135</f>
        <v>0</v>
      </c>
      <c r="Q135" s="65">
        <f>Quarter!K135</f>
        <v>0</v>
      </c>
      <c r="R135" s="65">
        <f>Quarter!L135</f>
        <v>0</v>
      </c>
      <c r="S135" s="65">
        <f>Quarter!M135</f>
        <v>0</v>
      </c>
      <c r="T135" s="65">
        <f>Quarter!N135</f>
        <v>0</v>
      </c>
      <c r="U135" s="65">
        <f>Quarter!O135</f>
        <v>0</v>
      </c>
      <c r="V135" s="65">
        <f>Quarter!P135</f>
        <v>0</v>
      </c>
      <c r="W135" s="65">
        <f>Quarter!Q135</f>
        <v>7.5</v>
      </c>
      <c r="X135" s="65">
        <f>Quarter!R135</f>
        <v>2</v>
      </c>
      <c r="Y135" s="65">
        <f>Quarter!S135</f>
        <v>1</v>
      </c>
      <c r="Z135" s="143"/>
      <c r="AA135" s="143"/>
    </row>
    <row r="136" spans="2:27" ht="12.75">
      <c r="B136" s="226" t="s">
        <v>56</v>
      </c>
      <c r="C136" s="185" t="s">
        <v>66</v>
      </c>
      <c r="D136" s="186">
        <v>1</v>
      </c>
      <c r="E136" s="134">
        <f>'Financial Year'!D136</f>
        <v>4996378</v>
      </c>
      <c r="F136" s="134">
        <f>'Financial Year'!E136</f>
        <v>5016173</v>
      </c>
      <c r="G136" s="134">
        <f>'Financial Year'!F136</f>
        <v>4926512</v>
      </c>
      <c r="H136" s="145">
        <f t="shared" si="3"/>
        <v>-0.017874383519069226</v>
      </c>
      <c r="I136" s="145"/>
      <c r="J136" s="65">
        <f>Quarter!D136</f>
        <v>1241591</v>
      </c>
      <c r="K136" s="65">
        <f>Quarter!E136</f>
        <v>1233472</v>
      </c>
      <c r="L136" s="65">
        <f>Quarter!F136</f>
        <v>1244385</v>
      </c>
      <c r="M136" s="65">
        <f>Quarter!G136</f>
        <v>1266063</v>
      </c>
      <c r="N136" s="65">
        <f>Quarter!H136</f>
        <v>1252458</v>
      </c>
      <c r="O136" s="65">
        <f>Quarter!I136</f>
        <v>1243767</v>
      </c>
      <c r="P136" s="65">
        <f>Quarter!J136</f>
        <v>1245843</v>
      </c>
      <c r="Q136" s="65">
        <f>Quarter!K136</f>
        <v>1281244</v>
      </c>
      <c r="R136" s="65">
        <f>Quarter!L136</f>
        <v>1245319</v>
      </c>
      <c r="S136" s="65">
        <f>Quarter!M136</f>
        <v>1227499</v>
      </c>
      <c r="T136" s="65">
        <f>Quarter!N136</f>
        <v>1245484</v>
      </c>
      <c r="U136" s="65">
        <f>Quarter!O136</f>
        <v>1245295</v>
      </c>
      <c r="V136" s="65">
        <f>Quarter!P136</f>
        <v>1208234</v>
      </c>
      <c r="W136" s="65">
        <f>Quarter!Q136</f>
        <v>1198471</v>
      </c>
      <c r="X136" s="65">
        <f>Quarter!R136</f>
        <v>1175994</v>
      </c>
      <c r="Y136" s="65">
        <f>Quarter!S136</f>
        <v>1159896</v>
      </c>
      <c r="Z136" s="143">
        <f t="shared" si="4"/>
        <v>-0.06857732505149383</v>
      </c>
      <c r="AA136" s="143"/>
    </row>
    <row r="137" spans="2:27" ht="12.75">
      <c r="B137" s="226"/>
      <c r="C137" s="116"/>
      <c r="D137" s="186">
        <v>0.25</v>
      </c>
      <c r="E137" s="134">
        <f>'Financial Year'!D137</f>
        <v>0</v>
      </c>
      <c r="F137" s="134">
        <f>'Financial Year'!E137</f>
        <v>3788</v>
      </c>
      <c r="G137" s="134">
        <f>'Financial Year'!F137</f>
        <v>15484</v>
      </c>
      <c r="H137" s="145">
        <f t="shared" si="3"/>
        <v>3.0876451953537485</v>
      </c>
      <c r="I137" s="145"/>
      <c r="J137" s="65">
        <f>Quarter!D137</f>
        <v>0</v>
      </c>
      <c r="K137" s="65">
        <f>Quarter!E137</f>
        <v>0</v>
      </c>
      <c r="L137" s="65">
        <f>Quarter!F137</f>
        <v>0</v>
      </c>
      <c r="M137" s="65">
        <f>Quarter!G137</f>
        <v>0</v>
      </c>
      <c r="N137" s="65">
        <f>Quarter!H137</f>
        <v>0</v>
      </c>
      <c r="O137" s="65">
        <f>Quarter!I137</f>
        <v>404</v>
      </c>
      <c r="P137" s="65">
        <f>Quarter!J137</f>
        <v>1168</v>
      </c>
      <c r="Q137" s="65">
        <f>Quarter!K137</f>
        <v>1104</v>
      </c>
      <c r="R137" s="65">
        <f>Quarter!L137</f>
        <v>1112</v>
      </c>
      <c r="S137" s="65">
        <f>Quarter!M137</f>
        <v>1236</v>
      </c>
      <c r="T137" s="65">
        <f>Quarter!N137</f>
        <v>3276</v>
      </c>
      <c r="U137" s="65">
        <f>Quarter!O137</f>
        <v>4528</v>
      </c>
      <c r="V137" s="65">
        <f>Quarter!P137</f>
        <v>6444</v>
      </c>
      <c r="W137" s="65">
        <f>Quarter!Q137</f>
        <v>8072</v>
      </c>
      <c r="X137" s="65">
        <f>Quarter!R137</f>
        <v>11820</v>
      </c>
      <c r="Y137" s="65">
        <f>Quarter!S137</f>
        <v>14812</v>
      </c>
      <c r="Z137" s="143">
        <f t="shared" si="4"/>
        <v>2.271201413427562</v>
      </c>
      <c r="AA137" s="143"/>
    </row>
    <row r="138" spans="2:27" ht="12.75">
      <c r="B138" s="230" t="s">
        <v>61</v>
      </c>
      <c r="C138" s="185" t="s">
        <v>66</v>
      </c>
      <c r="D138" s="186">
        <v>0.5</v>
      </c>
      <c r="E138" s="134">
        <f>'Financial Year'!D138</f>
        <v>0</v>
      </c>
      <c r="F138" s="134">
        <f>'Financial Year'!E138</f>
        <v>248</v>
      </c>
      <c r="G138" s="134">
        <f>'Financial Year'!F138</f>
        <v>19334</v>
      </c>
      <c r="H138" s="145">
        <f t="shared" si="3"/>
        <v>76.95967741935483</v>
      </c>
      <c r="I138" s="145"/>
      <c r="J138" s="65">
        <f>Quarter!D138</f>
        <v>0</v>
      </c>
      <c r="K138" s="65">
        <f>Quarter!E138</f>
        <v>0</v>
      </c>
      <c r="L138" s="65">
        <f>Quarter!F138</f>
        <v>0</v>
      </c>
      <c r="M138" s="65">
        <f>Quarter!G138</f>
        <v>0</v>
      </c>
      <c r="N138" s="65">
        <f>Quarter!H138</f>
        <v>0</v>
      </c>
      <c r="O138" s="65">
        <f>Quarter!I138</f>
        <v>0</v>
      </c>
      <c r="P138" s="65">
        <f>Quarter!J138</f>
        <v>0</v>
      </c>
      <c r="Q138" s="65">
        <f>Quarter!K138</f>
        <v>88</v>
      </c>
      <c r="R138" s="65">
        <f>Quarter!L138</f>
        <v>160</v>
      </c>
      <c r="S138" s="65">
        <f>Quarter!M138</f>
        <v>184</v>
      </c>
      <c r="T138" s="65">
        <f>Quarter!N138</f>
        <v>2106</v>
      </c>
      <c r="U138" s="65">
        <f>Quarter!O138</f>
        <v>8624</v>
      </c>
      <c r="V138" s="65">
        <f>Quarter!P138</f>
        <v>8420</v>
      </c>
      <c r="W138" s="65">
        <f>Quarter!Q138</f>
        <v>12490</v>
      </c>
      <c r="X138" s="65">
        <f>Quarter!R138</f>
        <v>11158</v>
      </c>
      <c r="Y138" s="65">
        <f>Quarter!S138</f>
        <v>10922</v>
      </c>
      <c r="Z138" s="143">
        <f t="shared" si="4"/>
        <v>0.26646567717996295</v>
      </c>
      <c r="AA138" s="143"/>
    </row>
    <row r="139" spans="2:27" ht="12.75">
      <c r="B139" s="230"/>
      <c r="C139" s="116"/>
      <c r="D139" s="186">
        <v>1</v>
      </c>
      <c r="E139" s="134">
        <f>'Financial Year'!D139</f>
        <v>518453</v>
      </c>
      <c r="F139" s="134">
        <f>'Financial Year'!E139</f>
        <v>567841</v>
      </c>
      <c r="G139" s="134">
        <f>'Financial Year'!F139</f>
        <v>527295</v>
      </c>
      <c r="H139" s="145">
        <f t="shared" si="3"/>
        <v>-0.07140379084990345</v>
      </c>
      <c r="I139" s="145"/>
      <c r="J139" s="65">
        <f>Quarter!D139</f>
        <v>119999</v>
      </c>
      <c r="K139" s="65">
        <f>Quarter!E139</f>
        <v>134105</v>
      </c>
      <c r="L139" s="65">
        <f>Quarter!F139</f>
        <v>125247</v>
      </c>
      <c r="M139" s="65">
        <f>Quarter!G139</f>
        <v>124050</v>
      </c>
      <c r="N139" s="65">
        <f>Quarter!H139</f>
        <v>135051</v>
      </c>
      <c r="O139" s="65">
        <f>Quarter!I139</f>
        <v>143816</v>
      </c>
      <c r="P139" s="65">
        <f>Quarter!J139</f>
        <v>139215</v>
      </c>
      <c r="Q139" s="65">
        <f>Quarter!K139</f>
        <v>143187</v>
      </c>
      <c r="R139" s="65">
        <f>Quarter!L139</f>
        <v>141623</v>
      </c>
      <c r="S139" s="65">
        <f>Quarter!M139</f>
        <v>137763</v>
      </c>
      <c r="T139" s="65">
        <f>Quarter!N139</f>
        <v>128160</v>
      </c>
      <c r="U139" s="65">
        <f>Quarter!O139</f>
        <v>127888</v>
      </c>
      <c r="V139" s="65">
        <f>Quarter!P139</f>
        <v>133484</v>
      </c>
      <c r="W139" s="65">
        <f>Quarter!Q139</f>
        <v>148459</v>
      </c>
      <c r="X139" s="65">
        <f>Quarter!R139</f>
        <v>132507</v>
      </c>
      <c r="Y139" s="65">
        <f>Quarter!S139</f>
        <v>114966</v>
      </c>
      <c r="Z139" s="143">
        <f t="shared" si="4"/>
        <v>-0.10104153634430124</v>
      </c>
      <c r="AA139" s="143"/>
    </row>
    <row r="140" spans="2:27" ht="12.75">
      <c r="B140" s="195" t="s">
        <v>76</v>
      </c>
      <c r="C140" s="185" t="s">
        <v>66</v>
      </c>
      <c r="D140" s="186">
        <v>1</v>
      </c>
      <c r="E140" s="134">
        <f>'Financial Year'!D140</f>
        <v>9</v>
      </c>
      <c r="F140" s="134">
        <f>'Financial Year'!E140</f>
        <v>0</v>
      </c>
      <c r="G140" s="134">
        <f>'Financial Year'!F140</f>
        <v>0</v>
      </c>
      <c r="H140" s="145"/>
      <c r="I140" s="145"/>
      <c r="J140" s="65">
        <f>Quarter!D140</f>
        <v>0</v>
      </c>
      <c r="K140" s="65">
        <f>Quarter!E140</f>
        <v>0</v>
      </c>
      <c r="L140" s="65">
        <f>Quarter!F140</f>
        <v>0</v>
      </c>
      <c r="M140" s="65">
        <f>Quarter!G140</f>
        <v>0</v>
      </c>
      <c r="N140" s="65">
        <f>Quarter!H140</f>
        <v>0</v>
      </c>
      <c r="O140" s="65">
        <f>Quarter!I140</f>
        <v>0</v>
      </c>
      <c r="P140" s="65">
        <f>Quarter!J140</f>
        <v>0</v>
      </c>
      <c r="Q140" s="65">
        <f>Quarter!K140</f>
        <v>0</v>
      </c>
      <c r="R140" s="65">
        <f>Quarter!L140</f>
        <v>0</v>
      </c>
      <c r="S140" s="65">
        <f>Quarter!M140</f>
        <v>0</v>
      </c>
      <c r="T140" s="65">
        <f>Quarter!N140</f>
        <v>0</v>
      </c>
      <c r="U140" s="65">
        <f>Quarter!O140</f>
        <v>0</v>
      </c>
      <c r="V140" s="65">
        <f>Quarter!P140</f>
        <v>0</v>
      </c>
      <c r="W140" s="65">
        <f>Quarter!Q140</f>
        <v>0</v>
      </c>
      <c r="X140" s="65">
        <f>Quarter!R140</f>
        <v>0</v>
      </c>
      <c r="Y140" s="65">
        <f>Quarter!S140</f>
        <v>0</v>
      </c>
      <c r="Z140" s="143"/>
      <c r="AA140" s="143"/>
    </row>
    <row r="141" spans="2:27" ht="12.75">
      <c r="B141" s="230" t="s">
        <v>62</v>
      </c>
      <c r="C141" s="185" t="s">
        <v>66</v>
      </c>
      <c r="D141" s="186">
        <v>2</v>
      </c>
      <c r="E141" s="134">
        <f>'Financial Year'!D141</f>
        <v>1400.5</v>
      </c>
      <c r="F141" s="134">
        <f>'Financial Year'!E141</f>
        <v>1189.5</v>
      </c>
      <c r="G141" s="134">
        <f>'Financial Year'!F141</f>
        <v>3584.5</v>
      </c>
      <c r="H141" s="145">
        <f t="shared" si="3"/>
        <v>2.0134510298444726</v>
      </c>
      <c r="I141" s="145"/>
      <c r="J141" s="65">
        <f>Quarter!D141</f>
        <v>537</v>
      </c>
      <c r="K141" s="65">
        <f>Quarter!E141</f>
        <v>605</v>
      </c>
      <c r="L141" s="65">
        <f>Quarter!F141</f>
        <v>617.5</v>
      </c>
      <c r="M141" s="65">
        <f>Quarter!G141</f>
        <v>80</v>
      </c>
      <c r="N141" s="65">
        <f>Quarter!H141</f>
        <v>98</v>
      </c>
      <c r="O141" s="65">
        <f>Quarter!I141</f>
        <v>219.5</v>
      </c>
      <c r="P141" s="65">
        <f>Quarter!J141</f>
        <v>95</v>
      </c>
      <c r="Q141" s="65">
        <f>Quarter!K141</f>
        <v>151.5</v>
      </c>
      <c r="R141" s="65">
        <f>Quarter!L141</f>
        <v>723.5</v>
      </c>
      <c r="S141" s="65">
        <f>Quarter!M141</f>
        <v>699</v>
      </c>
      <c r="T141" s="65">
        <f>Quarter!N141</f>
        <v>1070.5</v>
      </c>
      <c r="U141" s="65">
        <f>Quarter!O141</f>
        <v>852.5</v>
      </c>
      <c r="V141" s="65">
        <f>Quarter!P141</f>
        <v>962.5</v>
      </c>
      <c r="W141" s="65">
        <f>Quarter!Q141</f>
        <v>832.5</v>
      </c>
      <c r="X141" s="65">
        <f>Quarter!R141</f>
        <v>701</v>
      </c>
      <c r="Y141" s="65">
        <f>Quarter!S141</f>
        <v>640</v>
      </c>
      <c r="Z141" s="143">
        <f t="shared" si="4"/>
        <v>-0.24926686217008798</v>
      </c>
      <c r="AA141" s="143"/>
    </row>
    <row r="142" spans="2:27" ht="12.75">
      <c r="B142" s="230"/>
      <c r="C142" s="116"/>
      <c r="D142" s="186">
        <v>3.000000000003</v>
      </c>
      <c r="E142" s="134">
        <f>'Financial Year'!D142</f>
        <v>0</v>
      </c>
      <c r="F142" s="134">
        <f>'Financial Year'!E142</f>
        <v>0</v>
      </c>
      <c r="G142" s="134">
        <f>'Financial Year'!F142</f>
        <v>122.666666666544</v>
      </c>
      <c r="H142" s="145"/>
      <c r="I142" s="145"/>
      <c r="J142" s="65">
        <f>Quarter!D142</f>
        <v>0</v>
      </c>
      <c r="K142" s="65">
        <f>Quarter!E142</f>
        <v>0</v>
      </c>
      <c r="L142" s="65">
        <f>Quarter!F142</f>
        <v>0</v>
      </c>
      <c r="M142" s="65">
        <f>Quarter!G142</f>
        <v>0</v>
      </c>
      <c r="N142" s="65">
        <f>Quarter!H142</f>
        <v>0</v>
      </c>
      <c r="O142" s="65">
        <f>Quarter!I142</f>
        <v>0</v>
      </c>
      <c r="P142" s="65">
        <f>Quarter!J142</f>
        <v>0</v>
      </c>
      <c r="Q142" s="65">
        <f>Quarter!K142</f>
        <v>0</v>
      </c>
      <c r="R142" s="65">
        <f>Quarter!L142</f>
        <v>0</v>
      </c>
      <c r="S142" s="65">
        <f>Quarter!M142</f>
        <v>0</v>
      </c>
      <c r="T142" s="65">
        <f>Quarter!N142</f>
        <v>0</v>
      </c>
      <c r="U142" s="65">
        <f>Quarter!O142</f>
        <v>122.666666666544</v>
      </c>
      <c r="V142" s="65">
        <f>Quarter!P142</f>
        <v>0</v>
      </c>
      <c r="W142" s="65">
        <f>Quarter!Q142</f>
        <v>0</v>
      </c>
      <c r="X142" s="65">
        <f>Quarter!R142</f>
        <v>80.999999999919</v>
      </c>
      <c r="Y142" s="65">
        <f>Quarter!S142</f>
        <v>397.99999999960204</v>
      </c>
      <c r="Z142" s="143">
        <f t="shared" si="4"/>
        <v>2.2445652173913047</v>
      </c>
      <c r="AA142" s="143"/>
    </row>
    <row r="143" spans="2:27" ht="12.75">
      <c r="B143" s="230" t="s">
        <v>63</v>
      </c>
      <c r="C143" s="185" t="s">
        <v>66</v>
      </c>
      <c r="D143" s="186">
        <v>1</v>
      </c>
      <c r="E143" s="134">
        <f>'Financial Year'!D143</f>
        <v>71</v>
      </c>
      <c r="F143" s="134">
        <f>'Financial Year'!E143</f>
        <v>103</v>
      </c>
      <c r="G143" s="134">
        <f>'Financial Year'!F143</f>
        <v>98</v>
      </c>
      <c r="H143" s="145">
        <f t="shared" si="3"/>
        <v>-0.04854368932038833</v>
      </c>
      <c r="I143" s="145"/>
      <c r="J143" s="65">
        <f>Quarter!D143</f>
        <v>3</v>
      </c>
      <c r="K143" s="65">
        <f>Quarter!E143</f>
        <v>3</v>
      </c>
      <c r="L143" s="65">
        <f>Quarter!F143</f>
        <v>12</v>
      </c>
      <c r="M143" s="65">
        <f>Quarter!G143</f>
        <v>14</v>
      </c>
      <c r="N143" s="65">
        <f>Quarter!H143</f>
        <v>42</v>
      </c>
      <c r="O143" s="65">
        <f>Quarter!I143</f>
        <v>18</v>
      </c>
      <c r="P143" s="65">
        <f>Quarter!J143</f>
        <v>17</v>
      </c>
      <c r="Q143" s="65">
        <f>Quarter!K143</f>
        <v>34</v>
      </c>
      <c r="R143" s="65">
        <f>Quarter!L143</f>
        <v>34</v>
      </c>
      <c r="S143" s="65">
        <f>Quarter!M143</f>
        <v>6</v>
      </c>
      <c r="T143" s="65">
        <f>Quarter!N143</f>
        <v>5</v>
      </c>
      <c r="U143" s="65">
        <f>Quarter!O143</f>
        <v>41</v>
      </c>
      <c r="V143" s="65">
        <f>Quarter!P143</f>
        <v>46</v>
      </c>
      <c r="W143" s="65">
        <f>Quarter!Q143</f>
        <v>34</v>
      </c>
      <c r="X143" s="65">
        <f>Quarter!R143</f>
        <v>3</v>
      </c>
      <c r="Y143" s="65">
        <f>Quarter!S143</f>
        <v>0</v>
      </c>
      <c r="Z143" s="143">
        <f t="shared" si="4"/>
        <v>-1</v>
      </c>
      <c r="AA143" s="143"/>
    </row>
    <row r="144" spans="2:27" ht="12.75">
      <c r="B144" s="230"/>
      <c r="C144" s="116"/>
      <c r="D144" s="186">
        <v>5</v>
      </c>
      <c r="E144" s="134">
        <f>'Financial Year'!D144</f>
        <v>0</v>
      </c>
      <c r="F144" s="134">
        <f>'Financial Year'!E144</f>
        <v>18.4</v>
      </c>
      <c r="G144" s="134">
        <f>'Financial Year'!F144</f>
        <v>25.2</v>
      </c>
      <c r="H144" s="145">
        <f>G144/F144-1</f>
        <v>0.36956521739130443</v>
      </c>
      <c r="I144" s="145"/>
      <c r="J144" s="65">
        <f>Quarter!D144</f>
        <v>0</v>
      </c>
      <c r="K144" s="65">
        <f>Quarter!E144</f>
        <v>0</v>
      </c>
      <c r="L144" s="65">
        <f>Quarter!F144</f>
        <v>0</v>
      </c>
      <c r="M144" s="65">
        <f>Quarter!G144</f>
        <v>0</v>
      </c>
      <c r="N144" s="65">
        <f>Quarter!H144</f>
        <v>0</v>
      </c>
      <c r="O144" s="65">
        <f>Quarter!I144</f>
        <v>0</v>
      </c>
      <c r="P144" s="65">
        <f>Quarter!J144</f>
        <v>0</v>
      </c>
      <c r="Q144" s="65">
        <f>Quarter!K144</f>
        <v>2</v>
      </c>
      <c r="R144" s="65">
        <f>Quarter!L144</f>
        <v>16.4</v>
      </c>
      <c r="S144" s="65">
        <f>Quarter!M144</f>
        <v>18.6</v>
      </c>
      <c r="T144" s="65">
        <f>Quarter!N144</f>
        <v>6.6</v>
      </c>
      <c r="U144" s="65">
        <f>Quarter!O144</f>
        <v>0</v>
      </c>
      <c r="V144" s="65">
        <f>Quarter!P144</f>
        <v>0</v>
      </c>
      <c r="W144" s="65">
        <f>Quarter!Q144</f>
        <v>0</v>
      </c>
      <c r="X144" s="65">
        <f>Quarter!R144</f>
        <v>0</v>
      </c>
      <c r="Y144" s="65">
        <f>Quarter!S144</f>
        <v>0</v>
      </c>
      <c r="Z144" s="143"/>
      <c r="AA144" s="143"/>
    </row>
    <row r="145" spans="2:27" ht="12.75">
      <c r="B145" s="124"/>
      <c r="C145"/>
      <c r="D145" s="115"/>
      <c r="E145" s="134"/>
      <c r="F145" s="134"/>
      <c r="G145" s="134"/>
      <c r="H145" s="145"/>
      <c r="I145" s="145"/>
      <c r="J145" s="65"/>
      <c r="K145" s="65"/>
      <c r="L145" s="65"/>
      <c r="M145" s="65"/>
      <c r="N145" s="65"/>
      <c r="O145" s="65"/>
      <c r="P145" s="65"/>
      <c r="Q145" s="65"/>
      <c r="R145" s="65"/>
      <c r="S145" s="65"/>
      <c r="T145" s="65"/>
      <c r="U145" s="65"/>
      <c r="V145" s="65"/>
      <c r="W145" s="65"/>
      <c r="X145" s="65"/>
      <c r="Y145" s="65"/>
      <c r="Z145" s="143"/>
      <c r="AA145" s="143"/>
    </row>
    <row r="146" spans="2:31" ht="13.5" thickBot="1">
      <c r="B146" s="71" t="s">
        <v>0</v>
      </c>
      <c r="C146" s="71"/>
      <c r="D146" s="71"/>
      <c r="E146" s="101">
        <f>SUM(E79:E144)</f>
        <v>23289739.416663684</v>
      </c>
      <c r="F146" s="101">
        <f>SUM(F79:F144)</f>
        <v>31266240.899996217</v>
      </c>
      <c r="G146" s="101">
        <f>SUM(G79:G144)</f>
        <v>35019897.28332758</v>
      </c>
      <c r="H146" s="145">
        <f>G146/F146-1</f>
        <v>0.1200546108288898</v>
      </c>
      <c r="I146" s="145"/>
      <c r="J146" s="101">
        <f aca="true" t="shared" si="5" ref="J146:Y146">SUM(J79:J144)</f>
        <v>5184900.9999993015</v>
      </c>
      <c r="K146" s="101">
        <f t="shared" si="5"/>
        <v>4303440.249999388</v>
      </c>
      <c r="L146" s="101">
        <f t="shared" si="5"/>
        <v>5726852.833332601</v>
      </c>
      <c r="M146" s="101">
        <f t="shared" si="5"/>
        <v>6615082.583332489</v>
      </c>
      <c r="N146" s="101">
        <f t="shared" si="5"/>
        <v>6636898.2499992065</v>
      </c>
      <c r="O146" s="101">
        <f t="shared" si="5"/>
        <v>6529190.833332542</v>
      </c>
      <c r="P146" s="101">
        <f t="shared" si="5"/>
        <v>6163931.4999993015</v>
      </c>
      <c r="Q146" s="101">
        <f t="shared" si="5"/>
        <v>9588741.08333233</v>
      </c>
      <c r="R146" s="101">
        <f t="shared" si="5"/>
        <v>8971588.983332044</v>
      </c>
      <c r="S146" s="101">
        <f t="shared" si="5"/>
        <v>6641720.933332642</v>
      </c>
      <c r="T146" s="75">
        <f t="shared" si="5"/>
        <v>7582460.849998914</v>
      </c>
      <c r="U146" s="75">
        <f t="shared" si="5"/>
        <v>10179775.499998074</v>
      </c>
      <c r="V146" s="101">
        <f t="shared" si="5"/>
        <v>10599466.999997944</v>
      </c>
      <c r="W146" s="101">
        <f t="shared" si="5"/>
        <v>10868118.206348455</v>
      </c>
      <c r="X146" s="101">
        <f t="shared" si="5"/>
        <v>8108429.371031176</v>
      </c>
      <c r="Y146" s="101">
        <f t="shared" si="5"/>
        <v>12569441.523808593</v>
      </c>
      <c r="Z146" s="143">
        <f>Y146/U146-1</f>
        <v>0.23474643658015548</v>
      </c>
      <c r="AA146" s="143"/>
      <c r="AC146" s="63"/>
      <c r="AD146" s="63"/>
      <c r="AE146" s="104"/>
    </row>
    <row r="147" spans="2:26" ht="13.5" thickTop="1">
      <c r="B147" s="70"/>
      <c r="C147" s="70"/>
      <c r="D147" s="70"/>
      <c r="E147" s="146"/>
      <c r="F147" s="146"/>
      <c r="G147" s="146"/>
      <c r="J147" s="13"/>
      <c r="Z147" s="143"/>
    </row>
    <row r="148" spans="2:26" ht="12.75">
      <c r="B148" s="130" t="s">
        <v>120</v>
      </c>
      <c r="C148" s="70"/>
      <c r="D148" s="70"/>
      <c r="E148" s="146"/>
      <c r="F148" s="146"/>
      <c r="G148" s="146"/>
      <c r="J148" s="13"/>
      <c r="Z148" s="143"/>
    </row>
    <row r="149" spans="2:26" ht="12.75">
      <c r="B149" s="122" t="s">
        <v>41</v>
      </c>
      <c r="C149" s="70"/>
      <c r="D149" s="70"/>
      <c r="E149" s="146"/>
      <c r="F149" s="146"/>
      <c r="G149" s="146"/>
      <c r="J149" s="13"/>
      <c r="Z149" s="143"/>
    </row>
    <row r="150" spans="2:26" ht="12.75">
      <c r="B150" t="s">
        <v>126</v>
      </c>
      <c r="C150" s="70"/>
      <c r="D150" s="70"/>
      <c r="E150" s="146">
        <f>SUM(E21:E26)</f>
        <v>7708372</v>
      </c>
      <c r="F150" s="146">
        <f>SUM(F21:F26)</f>
        <v>11799421</v>
      </c>
      <c r="G150" s="146">
        <f>SUM(G21:G26)</f>
        <v>12187148</v>
      </c>
      <c r="H150" s="145">
        <f>G150/F150-1</f>
        <v>0.03285983269857051</v>
      </c>
      <c r="I150" s="146"/>
      <c r="J150" s="146">
        <f aca="true" t="shared" si="6" ref="J150:W150">SUM(J21:J26)</f>
        <v>1734283</v>
      </c>
      <c r="K150" s="146">
        <f t="shared" si="6"/>
        <v>1167270</v>
      </c>
      <c r="L150" s="146">
        <f t="shared" si="6"/>
        <v>1913713</v>
      </c>
      <c r="M150" s="146">
        <f t="shared" si="6"/>
        <v>2308970</v>
      </c>
      <c r="N150" s="146">
        <f t="shared" si="6"/>
        <v>2313666</v>
      </c>
      <c r="O150" s="146">
        <f t="shared" si="6"/>
        <v>2394755</v>
      </c>
      <c r="P150" s="146">
        <f t="shared" si="6"/>
        <v>1901812</v>
      </c>
      <c r="Q150" s="146">
        <f t="shared" si="6"/>
        <v>4019994</v>
      </c>
      <c r="R150" s="146">
        <f t="shared" si="6"/>
        <v>3474562</v>
      </c>
      <c r="S150" s="146">
        <f t="shared" si="6"/>
        <v>2158131</v>
      </c>
      <c r="T150" s="146">
        <f t="shared" si="6"/>
        <v>2635792</v>
      </c>
      <c r="U150" s="146">
        <f t="shared" si="6"/>
        <v>3508905</v>
      </c>
      <c r="V150" s="146">
        <f t="shared" si="6"/>
        <v>3876770</v>
      </c>
      <c r="W150" s="146">
        <f t="shared" si="6"/>
        <v>3629564</v>
      </c>
      <c r="X150" s="146">
        <f>SUM(X21:X26)</f>
        <v>2515424</v>
      </c>
      <c r="Y150" s="146">
        <f>SUM(Y21:Y26)</f>
        <v>5228046</v>
      </c>
      <c r="Z150" s="143">
        <f>Y150/U150-1</f>
        <v>0.4899366041542874</v>
      </c>
    </row>
    <row r="151" spans="2:26" ht="12.75">
      <c r="B151" t="s">
        <v>127</v>
      </c>
      <c r="C151" s="70"/>
      <c r="D151" s="70"/>
      <c r="E151" s="146">
        <f>SUM(E18:E20)</f>
        <v>5025746</v>
      </c>
      <c r="F151" s="146">
        <f>SUM(F18:F20)</f>
        <v>8785088</v>
      </c>
      <c r="G151" s="146">
        <f>SUM(G18:G20)</f>
        <v>15689598</v>
      </c>
      <c r="H151" s="145">
        <f aca="true" t="shared" si="7" ref="H151:H162">G151/F151-1</f>
        <v>0.7859352120320251</v>
      </c>
      <c r="I151" s="146"/>
      <c r="J151" s="146">
        <f aca="true" t="shared" si="8" ref="J151:W151">SUM(J18:J20)</f>
        <v>850915</v>
      </c>
      <c r="K151" s="146">
        <f t="shared" si="8"/>
        <v>615731</v>
      </c>
      <c r="L151" s="146">
        <f t="shared" si="8"/>
        <v>1223232</v>
      </c>
      <c r="M151" s="146">
        <f t="shared" si="8"/>
        <v>1688122</v>
      </c>
      <c r="N151" s="146">
        <f t="shared" si="8"/>
        <v>1498661</v>
      </c>
      <c r="O151" s="146">
        <f t="shared" si="8"/>
        <v>1705920</v>
      </c>
      <c r="P151" s="146">
        <f t="shared" si="8"/>
        <v>1582810</v>
      </c>
      <c r="Q151" s="146">
        <f t="shared" si="8"/>
        <v>3037272</v>
      </c>
      <c r="R151" s="146">
        <f t="shared" si="8"/>
        <v>2459086</v>
      </c>
      <c r="S151" s="146">
        <f t="shared" si="8"/>
        <v>2735819</v>
      </c>
      <c r="T151" s="146">
        <f t="shared" si="8"/>
        <v>2969637</v>
      </c>
      <c r="U151" s="146">
        <f t="shared" si="8"/>
        <v>4887069</v>
      </c>
      <c r="V151" s="146">
        <f t="shared" si="8"/>
        <v>5097073</v>
      </c>
      <c r="W151" s="146">
        <f t="shared" si="8"/>
        <v>4770855</v>
      </c>
      <c r="X151" s="146">
        <f>SUM(X18:X20)</f>
        <v>3604451</v>
      </c>
      <c r="Y151" s="146">
        <f>SUM(Y18:Y20)</f>
        <v>7231257</v>
      </c>
      <c r="Z151" s="143">
        <f aca="true" t="shared" si="9" ref="Z151:Z162">Y151/U151-1</f>
        <v>0.4796715577373678</v>
      </c>
    </row>
    <row r="152" spans="2:26" ht="12.75">
      <c r="B152" t="s">
        <v>35</v>
      </c>
      <c r="C152" s="70"/>
      <c r="D152" s="70"/>
      <c r="E152" s="146">
        <f>SUM(E8:E17)</f>
        <v>1857531</v>
      </c>
      <c r="F152" s="146">
        <f>SUM(F8:F17)</f>
        <v>2721629</v>
      </c>
      <c r="G152" s="146">
        <f>SUM(G8:G17)</f>
        <v>2205792</v>
      </c>
      <c r="H152" s="145">
        <f t="shared" si="7"/>
        <v>-0.18953244545821635</v>
      </c>
      <c r="I152" s="146"/>
      <c r="J152" s="146">
        <f aca="true" t="shared" si="10" ref="J152:W152">SUM(J8:J17)</f>
        <v>400450</v>
      </c>
      <c r="K152" s="146">
        <f t="shared" si="10"/>
        <v>316582</v>
      </c>
      <c r="L152" s="146">
        <f t="shared" si="10"/>
        <v>407047</v>
      </c>
      <c r="M152" s="146">
        <f t="shared" si="10"/>
        <v>542992</v>
      </c>
      <c r="N152" s="146">
        <f t="shared" si="10"/>
        <v>589604</v>
      </c>
      <c r="O152" s="146">
        <f t="shared" si="10"/>
        <v>506252</v>
      </c>
      <c r="P152" s="146">
        <f t="shared" si="10"/>
        <v>557164</v>
      </c>
      <c r="Q152" s="146">
        <f t="shared" si="10"/>
        <v>861971</v>
      </c>
      <c r="R152" s="146">
        <f t="shared" si="10"/>
        <v>794019</v>
      </c>
      <c r="S152" s="146">
        <f t="shared" si="10"/>
        <v>418802</v>
      </c>
      <c r="T152" s="146">
        <f t="shared" si="10"/>
        <v>469678</v>
      </c>
      <c r="U152" s="146">
        <f t="shared" si="10"/>
        <v>736825</v>
      </c>
      <c r="V152" s="146">
        <f t="shared" si="10"/>
        <v>577685</v>
      </c>
      <c r="W152" s="146">
        <f t="shared" si="10"/>
        <v>462170</v>
      </c>
      <c r="X152" s="146">
        <f>SUM(X8:X17)</f>
        <v>340556</v>
      </c>
      <c r="Y152" s="146">
        <f>SUM(Y8:Y17)</f>
        <v>519303</v>
      </c>
      <c r="Z152" s="143">
        <f t="shared" si="9"/>
        <v>-0.2952152817833271</v>
      </c>
    </row>
    <row r="153" spans="2:26" ht="12.75">
      <c r="B153" t="s">
        <v>128</v>
      </c>
      <c r="C153" s="70"/>
      <c r="D153" s="70"/>
      <c r="E153" s="146">
        <f>SUM(E27:E32)</f>
        <v>2480</v>
      </c>
      <c r="F153" s="146">
        <f>SUM(F27:F32)</f>
        <v>4975</v>
      </c>
      <c r="G153" s="146">
        <f>SUM(G27:G32)</f>
        <v>24312</v>
      </c>
      <c r="H153" s="145">
        <f t="shared" si="7"/>
        <v>3.8868341708542715</v>
      </c>
      <c r="I153" s="146"/>
      <c r="J153" s="146">
        <f aca="true" t="shared" si="11" ref="J153:W153">SUM(J27:J32)</f>
        <v>128</v>
      </c>
      <c r="K153" s="146">
        <f t="shared" si="11"/>
        <v>256</v>
      </c>
      <c r="L153" s="146">
        <f t="shared" si="11"/>
        <v>255</v>
      </c>
      <c r="M153" s="146">
        <f t="shared" si="11"/>
        <v>74</v>
      </c>
      <c r="N153" s="146">
        <f t="shared" si="11"/>
        <v>88</v>
      </c>
      <c r="O153" s="146">
        <f t="shared" si="11"/>
        <v>342</v>
      </c>
      <c r="P153" s="146">
        <f t="shared" si="11"/>
        <v>263</v>
      </c>
      <c r="Q153" s="146">
        <f t="shared" si="11"/>
        <v>119</v>
      </c>
      <c r="R153" s="146">
        <f t="shared" si="11"/>
        <v>1894</v>
      </c>
      <c r="S153" s="146">
        <f t="shared" si="11"/>
        <v>4180</v>
      </c>
      <c r="T153" s="146">
        <f t="shared" si="11"/>
        <v>4490</v>
      </c>
      <c r="U153" s="146">
        <f t="shared" si="11"/>
        <v>1394</v>
      </c>
      <c r="V153" s="146">
        <f t="shared" si="11"/>
        <v>7966</v>
      </c>
      <c r="W153" s="146">
        <f t="shared" si="11"/>
        <v>202227</v>
      </c>
      <c r="X153" s="146">
        <f>SUM(X27:X32)</f>
        <v>270716</v>
      </c>
      <c r="Y153" s="146">
        <f>SUM(Y27:Y32)</f>
        <v>92151</v>
      </c>
      <c r="Z153" s="143">
        <f t="shared" si="9"/>
        <v>65.10545193687231</v>
      </c>
    </row>
    <row r="154" spans="2:26" ht="12.75">
      <c r="B154" t="s">
        <v>124</v>
      </c>
      <c r="C154" s="70"/>
      <c r="D154" s="70"/>
      <c r="E154" s="146">
        <f>SUM(E33:E35,E58:E59)</f>
        <v>227287</v>
      </c>
      <c r="F154" s="146">
        <f>SUM(F33:F35,F58:F59)</f>
        <v>387714</v>
      </c>
      <c r="G154" s="146">
        <f>SUM(G33:G35,G58:G59)</f>
        <v>656128</v>
      </c>
      <c r="H154" s="145">
        <f t="shared" si="7"/>
        <v>0.6922989626374081</v>
      </c>
      <c r="I154" s="146"/>
      <c r="J154" s="146">
        <f aca="true" t="shared" si="12" ref="J154:W154">SUM(J33:J35,J58:J59)</f>
        <v>28157</v>
      </c>
      <c r="K154" s="146">
        <f t="shared" si="12"/>
        <v>40931</v>
      </c>
      <c r="L154" s="146">
        <f t="shared" si="12"/>
        <v>49942</v>
      </c>
      <c r="M154" s="146">
        <f t="shared" si="12"/>
        <v>66435</v>
      </c>
      <c r="N154" s="146">
        <f t="shared" si="12"/>
        <v>69897</v>
      </c>
      <c r="O154" s="146">
        <f t="shared" si="12"/>
        <v>71634</v>
      </c>
      <c r="P154" s="146">
        <f t="shared" si="12"/>
        <v>86085</v>
      </c>
      <c r="Q154" s="146">
        <f t="shared" si="12"/>
        <v>105039</v>
      </c>
      <c r="R154" s="146">
        <f t="shared" si="12"/>
        <v>124323</v>
      </c>
      <c r="S154" s="146">
        <f t="shared" si="12"/>
        <v>150118</v>
      </c>
      <c r="T154" s="146">
        <f t="shared" si="12"/>
        <v>162906</v>
      </c>
      <c r="U154" s="146">
        <f t="shared" si="12"/>
        <v>170583</v>
      </c>
      <c r="V154" s="146">
        <f t="shared" si="12"/>
        <v>172060</v>
      </c>
      <c r="W154" s="146">
        <f t="shared" si="12"/>
        <v>165479</v>
      </c>
      <c r="X154" s="146">
        <f>SUM(X33:X35,X58:X59)</f>
        <v>161328</v>
      </c>
      <c r="Y154" s="146">
        <f>SUM(Y33:Y35,Y58:Y59)</f>
        <v>164930</v>
      </c>
      <c r="Z154" s="143">
        <f t="shared" si="9"/>
        <v>-0.03313929289554063</v>
      </c>
    </row>
    <row r="155" spans="2:26" ht="12.75">
      <c r="B155" t="s">
        <v>129</v>
      </c>
      <c r="C155" s="70"/>
      <c r="D155" s="70"/>
      <c r="E155" s="146">
        <f>SUM(E37:E38,E53:E56)</f>
        <v>1364152</v>
      </c>
      <c r="F155" s="146">
        <f>SUM(F37:F38,F53:F57)</f>
        <v>1512339</v>
      </c>
      <c r="G155" s="146">
        <f>SUM(G37:G38,G53:G57)</f>
        <v>690452</v>
      </c>
      <c r="H155" s="145">
        <f t="shared" si="7"/>
        <v>-0.543454212316154</v>
      </c>
      <c r="I155" s="146"/>
      <c r="J155" s="146">
        <f>SUM(J37:J38,J53:J56)</f>
        <v>289072</v>
      </c>
      <c r="K155" s="146">
        <f>SUM(K37:K38,K53:K56)</f>
        <v>233898</v>
      </c>
      <c r="L155" s="146">
        <f>SUM(L37:L38,L53:L56)</f>
        <v>348159</v>
      </c>
      <c r="M155" s="146">
        <f>SUM(M37:M38,M53:M56)</f>
        <v>362400</v>
      </c>
      <c r="N155" s="146">
        <f>SUM(N37:N38,N53:N56)</f>
        <v>419695</v>
      </c>
      <c r="O155" s="146">
        <f>SUM(O37:O38,O53:O57)</f>
        <v>304884</v>
      </c>
      <c r="P155" s="146">
        <f aca="true" t="shared" si="13" ref="P155:X155">SUM(P37:P38,P53:P57)</f>
        <v>403138</v>
      </c>
      <c r="Q155" s="146">
        <f t="shared" si="13"/>
        <v>439535</v>
      </c>
      <c r="R155" s="146">
        <f t="shared" si="13"/>
        <v>364782</v>
      </c>
      <c r="S155" s="146">
        <f t="shared" si="13"/>
        <v>284670</v>
      </c>
      <c r="T155" s="146">
        <f t="shared" si="13"/>
        <v>222477</v>
      </c>
      <c r="U155" s="146">
        <f t="shared" si="13"/>
        <v>81400</v>
      </c>
      <c r="V155" s="146">
        <f t="shared" si="13"/>
        <v>101905</v>
      </c>
      <c r="W155" s="146">
        <f t="shared" si="13"/>
        <v>42477</v>
      </c>
      <c r="X155" s="146">
        <f t="shared" si="13"/>
        <v>77015</v>
      </c>
      <c r="Y155" s="146">
        <f>SUM(Y37:Y38,Y53:Y57)</f>
        <v>17331</v>
      </c>
      <c r="Z155" s="143">
        <f t="shared" si="9"/>
        <v>-0.7870884520884521</v>
      </c>
    </row>
    <row r="156" spans="2:26" ht="12.75">
      <c r="B156" s="161" t="s">
        <v>130</v>
      </c>
      <c r="C156" s="58"/>
      <c r="D156" s="70"/>
      <c r="E156" s="146">
        <f>SUM(E39:E44,E48:E52,E60:E61,E64)</f>
        <v>3151343</v>
      </c>
      <c r="F156" s="146">
        <f>SUM(F39:F44,F48:F52,F60:F61,F64)</f>
        <v>4066801</v>
      </c>
      <c r="G156" s="146">
        <f>SUM(G39:G44,G48:G52,G60:G61,G64)</f>
        <v>7312219</v>
      </c>
      <c r="H156" s="145">
        <f t="shared" si="7"/>
        <v>0.7980272454934481</v>
      </c>
      <c r="I156" s="146"/>
      <c r="J156" s="146">
        <f aca="true" t="shared" si="14" ref="J156:W156">SUM(J39:J44,J48:J52,J60:J61,J64)</f>
        <v>702818</v>
      </c>
      <c r="K156" s="146">
        <f t="shared" si="14"/>
        <v>808146</v>
      </c>
      <c r="L156" s="146">
        <f t="shared" si="14"/>
        <v>778831</v>
      </c>
      <c r="M156" s="146">
        <f t="shared" si="14"/>
        <v>804913</v>
      </c>
      <c r="N156" s="146">
        <f t="shared" si="14"/>
        <v>759444</v>
      </c>
      <c r="O156" s="146">
        <f t="shared" si="14"/>
        <v>811264</v>
      </c>
      <c r="P156" s="146">
        <f t="shared" si="14"/>
        <v>791047</v>
      </c>
      <c r="Q156" s="146">
        <f t="shared" si="14"/>
        <v>780067</v>
      </c>
      <c r="R156" s="146">
        <f t="shared" si="14"/>
        <v>1684423</v>
      </c>
      <c r="S156" s="146">
        <f t="shared" si="14"/>
        <v>812619</v>
      </c>
      <c r="T156" s="146">
        <f t="shared" si="14"/>
        <v>1430981</v>
      </c>
      <c r="U156" s="146">
        <f t="shared" si="14"/>
        <v>2448403</v>
      </c>
      <c r="V156" s="146">
        <f t="shared" si="14"/>
        <v>2620216</v>
      </c>
      <c r="W156" s="146">
        <f t="shared" si="14"/>
        <v>2922217</v>
      </c>
      <c r="X156" s="146">
        <f>SUM(X39:X44,X48:X52,X60:X61,X64)</f>
        <v>2029836</v>
      </c>
      <c r="Y156" s="146">
        <f>SUM(Y39:Y44,Y48:Y52,Y60:Y61,Y64)</f>
        <v>1816641</v>
      </c>
      <c r="Z156" s="143">
        <f t="shared" si="9"/>
        <v>-0.2580302344017713</v>
      </c>
    </row>
    <row r="157" spans="2:26" ht="12.75">
      <c r="B157" t="s">
        <v>56</v>
      </c>
      <c r="C157" s="70"/>
      <c r="D157" s="70"/>
      <c r="E157" s="146">
        <f>SUM(E65:E66)</f>
        <v>4996378</v>
      </c>
      <c r="F157" s="146">
        <f>SUM(F65:F66)</f>
        <v>5017120</v>
      </c>
      <c r="G157" s="146">
        <f>SUM(G65:G66)</f>
        <v>4930383</v>
      </c>
      <c r="H157" s="145">
        <f t="shared" si="7"/>
        <v>-0.01728820518544505</v>
      </c>
      <c r="I157" s="146"/>
      <c r="J157" s="146">
        <f aca="true" t="shared" si="15" ref="J157:W157">SUM(J65:J66)</f>
        <v>1241591</v>
      </c>
      <c r="K157" s="146">
        <f t="shared" si="15"/>
        <v>1233472</v>
      </c>
      <c r="L157" s="146">
        <f t="shared" si="15"/>
        <v>1244385</v>
      </c>
      <c r="M157" s="146">
        <f t="shared" si="15"/>
        <v>1266063</v>
      </c>
      <c r="N157" s="146">
        <f t="shared" si="15"/>
        <v>1252458</v>
      </c>
      <c r="O157" s="146">
        <f t="shared" si="15"/>
        <v>1243868</v>
      </c>
      <c r="P157" s="146">
        <f t="shared" si="15"/>
        <v>1246135</v>
      </c>
      <c r="Q157" s="146">
        <f t="shared" si="15"/>
        <v>1281520</v>
      </c>
      <c r="R157" s="146">
        <f t="shared" si="15"/>
        <v>1245597</v>
      </c>
      <c r="S157" s="146">
        <f t="shared" si="15"/>
        <v>1227808</v>
      </c>
      <c r="T157" s="146">
        <f t="shared" si="15"/>
        <v>1246303</v>
      </c>
      <c r="U157" s="146">
        <f t="shared" si="15"/>
        <v>1246427</v>
      </c>
      <c r="V157" s="146">
        <f t="shared" si="15"/>
        <v>1209845</v>
      </c>
      <c r="W157" s="146">
        <f t="shared" si="15"/>
        <v>1200489</v>
      </c>
      <c r="X157" s="146">
        <f>SUM(X65:X66)</f>
        <v>1178949</v>
      </c>
      <c r="Y157" s="146">
        <f>SUM(Y65:Y66)</f>
        <v>1163599</v>
      </c>
      <c r="Z157" s="143">
        <f t="shared" si="9"/>
        <v>-0.0664523473897789</v>
      </c>
    </row>
    <row r="158" spans="2:26" ht="12.75">
      <c r="B158" t="s">
        <v>61</v>
      </c>
      <c r="C158" s="70"/>
      <c r="D158" s="70"/>
      <c r="E158" s="146">
        <f>SUM(E45,E67:E68)</f>
        <v>625323</v>
      </c>
      <c r="F158" s="146">
        <f>SUM(F45,F67:F68)</f>
        <v>671457</v>
      </c>
      <c r="G158" s="146">
        <f>SUM(G45,G67:G68)</f>
        <v>607368</v>
      </c>
      <c r="H158" s="145">
        <f t="shared" si="7"/>
        <v>-0.09544766083308387</v>
      </c>
      <c r="I158" s="146"/>
      <c r="J158" s="146">
        <f aca="true" t="shared" si="16" ref="J158:W158">SUM(J45,J67:J68)</f>
        <v>148984</v>
      </c>
      <c r="K158" s="146">
        <f t="shared" si="16"/>
        <v>162104</v>
      </c>
      <c r="L158" s="146">
        <f t="shared" si="16"/>
        <v>151879</v>
      </c>
      <c r="M158" s="146">
        <f t="shared" si="16"/>
        <v>149752</v>
      </c>
      <c r="N158" s="146">
        <f t="shared" si="16"/>
        <v>161588</v>
      </c>
      <c r="O158" s="146">
        <f t="shared" si="16"/>
        <v>171257</v>
      </c>
      <c r="P158" s="146">
        <f t="shared" si="16"/>
        <v>163136</v>
      </c>
      <c r="Q158" s="146">
        <f t="shared" si="16"/>
        <v>169555</v>
      </c>
      <c r="R158" s="146">
        <f t="shared" si="16"/>
        <v>167509</v>
      </c>
      <c r="S158" s="146">
        <f t="shared" si="16"/>
        <v>159003</v>
      </c>
      <c r="T158" s="146">
        <f t="shared" si="16"/>
        <v>148724</v>
      </c>
      <c r="U158" s="146">
        <f t="shared" si="16"/>
        <v>151554</v>
      </c>
      <c r="V158" s="146">
        <f t="shared" si="16"/>
        <v>148087</v>
      </c>
      <c r="W158" s="146">
        <f t="shared" si="16"/>
        <v>160575</v>
      </c>
      <c r="X158" s="146">
        <f>SUM(X45,X67:X68)</f>
        <v>143490</v>
      </c>
      <c r="Y158" s="146">
        <f>SUM(Y45,Y67:Y68)</f>
        <v>126765</v>
      </c>
      <c r="Z158" s="143">
        <f t="shared" si="9"/>
        <v>-0.1635654618155905</v>
      </c>
    </row>
    <row r="159" spans="2:26" ht="12.75">
      <c r="B159" t="s">
        <v>131</v>
      </c>
      <c r="C159" s="70"/>
      <c r="D159" s="70"/>
      <c r="E159" s="146">
        <f>SUM(E36,E46:E47,E62:E63,E69)</f>
        <v>917</v>
      </c>
      <c r="F159" s="146">
        <f>SUM(F36,F46:F47,F62:F63,F69)</f>
        <v>3519</v>
      </c>
      <c r="G159" s="146">
        <f>SUM(G36,G46:G47,G62:G63,G69)</f>
        <v>5456</v>
      </c>
      <c r="H159" s="145">
        <f t="shared" si="7"/>
        <v>0.550440466041489</v>
      </c>
      <c r="I159" s="146"/>
      <c r="J159" s="146">
        <f aca="true" t="shared" si="17" ref="J159:W159">SUM(J36,J46:J47,J62:J63,J69)</f>
        <v>0</v>
      </c>
      <c r="K159" s="146">
        <f t="shared" si="17"/>
        <v>0</v>
      </c>
      <c r="L159" s="146">
        <f t="shared" si="17"/>
        <v>0</v>
      </c>
      <c r="M159" s="146">
        <f t="shared" si="17"/>
        <v>370</v>
      </c>
      <c r="N159" s="146">
        <f t="shared" si="17"/>
        <v>532</v>
      </c>
      <c r="O159" s="146">
        <f t="shared" si="17"/>
        <v>654</v>
      </c>
      <c r="P159" s="146">
        <f t="shared" si="17"/>
        <v>1223</v>
      </c>
      <c r="Q159" s="146">
        <f t="shared" si="17"/>
        <v>1197</v>
      </c>
      <c r="R159" s="146">
        <f t="shared" si="17"/>
        <v>445</v>
      </c>
      <c r="S159" s="146">
        <f t="shared" si="17"/>
        <v>307</v>
      </c>
      <c r="T159" s="146">
        <f t="shared" si="17"/>
        <v>440</v>
      </c>
      <c r="U159" s="146">
        <f t="shared" si="17"/>
        <v>2102</v>
      </c>
      <c r="V159" s="146">
        <f t="shared" si="17"/>
        <v>2607</v>
      </c>
      <c r="W159" s="146">
        <f t="shared" si="17"/>
        <v>1605</v>
      </c>
      <c r="X159" s="146">
        <f>SUM(X36,X46:X47,X62:X63,X69)</f>
        <v>3424</v>
      </c>
      <c r="Y159" s="146">
        <f>SUM(Y36,Y46:Y47,Y62:Y63,Y69)</f>
        <v>4375</v>
      </c>
      <c r="Z159" s="143">
        <f t="shared" si="9"/>
        <v>1.0813510941960036</v>
      </c>
    </row>
    <row r="160" spans="2:26" ht="12.75">
      <c r="B160" t="s">
        <v>132</v>
      </c>
      <c r="C160" s="70"/>
      <c r="D160" s="70"/>
      <c r="E160" s="146">
        <f>SUM(E70:E73)</f>
        <v>2872</v>
      </c>
      <c r="F160" s="146">
        <f>SUM(F70:F73)</f>
        <v>2574</v>
      </c>
      <c r="G160" s="146">
        <f>SUM(G70:G73)</f>
        <v>7761</v>
      </c>
      <c r="H160" s="145">
        <f t="shared" si="7"/>
        <v>2.015151515151515</v>
      </c>
      <c r="I160" s="146"/>
      <c r="J160" s="146">
        <f aca="true" t="shared" si="18" ref="J160:W160">SUM(J70:J73)</f>
        <v>1077</v>
      </c>
      <c r="K160" s="146">
        <f t="shared" si="18"/>
        <v>1213</v>
      </c>
      <c r="L160" s="146">
        <f t="shared" si="18"/>
        <v>1247</v>
      </c>
      <c r="M160" s="146">
        <f t="shared" si="18"/>
        <v>174</v>
      </c>
      <c r="N160" s="146">
        <f t="shared" si="18"/>
        <v>238</v>
      </c>
      <c r="O160" s="146">
        <f t="shared" si="18"/>
        <v>457</v>
      </c>
      <c r="P160" s="146">
        <f t="shared" si="18"/>
        <v>207</v>
      </c>
      <c r="Q160" s="146">
        <f t="shared" si="18"/>
        <v>347</v>
      </c>
      <c r="R160" s="146">
        <f t="shared" si="18"/>
        <v>1563</v>
      </c>
      <c r="S160" s="146">
        <f t="shared" si="18"/>
        <v>1497</v>
      </c>
      <c r="T160" s="146">
        <f t="shared" si="18"/>
        <v>2179</v>
      </c>
      <c r="U160" s="146">
        <f t="shared" si="18"/>
        <v>2114</v>
      </c>
      <c r="V160" s="146">
        <f t="shared" si="18"/>
        <v>1971</v>
      </c>
      <c r="W160" s="146">
        <f t="shared" si="18"/>
        <v>1699</v>
      </c>
      <c r="X160" s="146">
        <f>SUM(X70:X73)</f>
        <v>1648</v>
      </c>
      <c r="Y160" s="146">
        <f>SUM(Y70:Y73)</f>
        <v>2474</v>
      </c>
      <c r="Z160" s="143">
        <f t="shared" si="9"/>
        <v>0.17029328287606438</v>
      </c>
    </row>
    <row r="161" spans="2:26" ht="12.75">
      <c r="B161" s="70"/>
      <c r="C161" s="70"/>
      <c r="D161" s="70"/>
      <c r="E161" s="146"/>
      <c r="F161" s="146"/>
      <c r="G161" s="146"/>
      <c r="H161" s="145"/>
      <c r="I161" s="146"/>
      <c r="J161" s="146"/>
      <c r="K161" s="146"/>
      <c r="L161" s="146"/>
      <c r="M161" s="146"/>
      <c r="N161" s="146"/>
      <c r="O161" s="146"/>
      <c r="P161" s="146"/>
      <c r="Q161" s="146"/>
      <c r="R161" s="146"/>
      <c r="S161" s="146"/>
      <c r="T161" s="146"/>
      <c r="U161" s="146"/>
      <c r="V161" s="146"/>
      <c r="W161" s="146"/>
      <c r="X161" s="146"/>
      <c r="Y161" s="146"/>
      <c r="Z161" s="143"/>
    </row>
    <row r="162" spans="2:26" ht="13.5" thickBot="1">
      <c r="B162" s="120" t="s">
        <v>0</v>
      </c>
      <c r="C162" s="71"/>
      <c r="D162" s="71"/>
      <c r="E162" s="171">
        <f>SUM(E150:E161)</f>
        <v>24962401</v>
      </c>
      <c r="F162" s="171">
        <f>SUM(F150:F161)</f>
        <v>34972637</v>
      </c>
      <c r="G162" s="171">
        <f>SUM(G150:G161)</f>
        <v>44316617</v>
      </c>
      <c r="H162" s="180">
        <f t="shared" si="7"/>
        <v>0.2671797382622305</v>
      </c>
      <c r="I162" s="171"/>
      <c r="J162" s="171">
        <f aca="true" t="shared" si="19" ref="J162:X162">SUM(J150:J161)</f>
        <v>5397475</v>
      </c>
      <c r="K162" s="171">
        <f t="shared" si="19"/>
        <v>4579603</v>
      </c>
      <c r="L162" s="171">
        <f t="shared" si="19"/>
        <v>6118690</v>
      </c>
      <c r="M162" s="171">
        <f t="shared" si="19"/>
        <v>7190265</v>
      </c>
      <c r="N162" s="171">
        <f t="shared" si="19"/>
        <v>7065871</v>
      </c>
      <c r="O162" s="171">
        <f t="shared" si="19"/>
        <v>7211287</v>
      </c>
      <c r="P162" s="171">
        <f t="shared" si="19"/>
        <v>6733020</v>
      </c>
      <c r="Q162" s="171">
        <f t="shared" si="19"/>
        <v>10696616</v>
      </c>
      <c r="R162" s="171">
        <f t="shared" si="19"/>
        <v>10318203</v>
      </c>
      <c r="S162" s="171">
        <f t="shared" si="19"/>
        <v>7952954</v>
      </c>
      <c r="T162" s="171">
        <f t="shared" si="19"/>
        <v>9293607</v>
      </c>
      <c r="U162" s="171">
        <f t="shared" si="19"/>
        <v>13236776</v>
      </c>
      <c r="V162" s="171">
        <f t="shared" si="19"/>
        <v>13816185</v>
      </c>
      <c r="W162" s="171">
        <f t="shared" si="19"/>
        <v>13559357</v>
      </c>
      <c r="X162" s="171">
        <f t="shared" si="19"/>
        <v>10326837</v>
      </c>
      <c r="Y162" s="171">
        <f>SUM(Y150:Y161)</f>
        <v>16366872</v>
      </c>
      <c r="Z162" s="143">
        <f t="shared" si="9"/>
        <v>0.23646966602743746</v>
      </c>
    </row>
    <row r="163" spans="2:26" ht="13.5" thickTop="1">
      <c r="B163" s="58"/>
      <c r="C163" s="70"/>
      <c r="D163" s="70"/>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3"/>
    </row>
    <row r="164" spans="2:26" ht="12.75">
      <c r="B164" s="70"/>
      <c r="C164" s="70"/>
      <c r="D164" s="70"/>
      <c r="E164" s="146"/>
      <c r="F164" s="146"/>
      <c r="G164" s="146"/>
      <c r="J164" s="13"/>
      <c r="Z164" s="143"/>
    </row>
    <row r="165" spans="2:26" ht="12.75">
      <c r="B165" s="130" t="s">
        <v>120</v>
      </c>
      <c r="C165" s="70"/>
      <c r="D165" s="70"/>
      <c r="E165" s="146"/>
      <c r="F165" s="146"/>
      <c r="G165" s="146"/>
      <c r="J165" s="13"/>
      <c r="Z165" s="143"/>
    </row>
    <row r="166" spans="2:26" ht="12.75">
      <c r="B166" s="123" t="s">
        <v>82</v>
      </c>
      <c r="C166" s="70"/>
      <c r="D166" s="70"/>
      <c r="E166" s="146"/>
      <c r="F166" s="146"/>
      <c r="G166" s="146"/>
      <c r="J166" s="13"/>
      <c r="Z166" s="143"/>
    </row>
    <row r="167" spans="2:26" ht="12.75">
      <c r="B167" t="s">
        <v>126</v>
      </c>
      <c r="C167" s="70"/>
      <c r="D167" s="70"/>
      <c r="E167" s="146">
        <f>SUM(E92:E97)</f>
        <v>7703836.25</v>
      </c>
      <c r="F167" s="146">
        <f>SUM(F92:F97)</f>
        <v>11782074</v>
      </c>
      <c r="G167" s="146">
        <f>SUM(G92:G97)</f>
        <v>12147988.25</v>
      </c>
      <c r="H167" s="145">
        <f>G167/F167-1</f>
        <v>0.03105686231473337</v>
      </c>
      <c r="I167" s="146"/>
      <c r="J167" s="146">
        <f aca="true" t="shared" si="20" ref="J167:W167">SUM(J92:J97)</f>
        <v>1734221</v>
      </c>
      <c r="K167" s="146">
        <f t="shared" si="20"/>
        <v>1166932.75</v>
      </c>
      <c r="L167" s="146">
        <f t="shared" si="20"/>
        <v>1912866</v>
      </c>
      <c r="M167" s="146">
        <f t="shared" si="20"/>
        <v>2307861.25</v>
      </c>
      <c r="N167" s="146">
        <f t="shared" si="20"/>
        <v>2311852.75</v>
      </c>
      <c r="O167" s="146">
        <f t="shared" si="20"/>
        <v>2392363</v>
      </c>
      <c r="P167" s="146">
        <f t="shared" si="20"/>
        <v>1898934.25</v>
      </c>
      <c r="Q167" s="146">
        <f t="shared" si="20"/>
        <v>4013662.75</v>
      </c>
      <c r="R167" s="146">
        <f t="shared" si="20"/>
        <v>3469052.25</v>
      </c>
      <c r="S167" s="146">
        <f t="shared" si="20"/>
        <v>2153951.25</v>
      </c>
      <c r="T167" s="146">
        <f t="shared" si="20"/>
        <v>2629682.75</v>
      </c>
      <c r="U167" s="146">
        <f t="shared" si="20"/>
        <v>3498033</v>
      </c>
      <c r="V167" s="146">
        <f t="shared" si="20"/>
        <v>3858924.5</v>
      </c>
      <c r="W167" s="146">
        <f t="shared" si="20"/>
        <v>3611934.4444444445</v>
      </c>
      <c r="X167" s="146">
        <f>SUM(X92:X97)</f>
        <v>2504236.305555555</v>
      </c>
      <c r="Y167" s="146">
        <f>SUM(Y92:Y97)</f>
        <v>5205767.999999997</v>
      </c>
      <c r="Z167" s="143">
        <f>Y167/U167-1</f>
        <v>0.4881986533574718</v>
      </c>
    </row>
    <row r="168" spans="2:26" ht="12.75">
      <c r="B168" t="s">
        <v>127</v>
      </c>
      <c r="C168" s="70"/>
      <c r="D168" s="70"/>
      <c r="E168" s="146">
        <f>SUM(E89:E91)</f>
        <v>3345015.833331583</v>
      </c>
      <c r="F168" s="146">
        <f>SUM(F89:F91)</f>
        <v>5387730.833331271</v>
      </c>
      <c r="G168" s="146">
        <f>SUM(G89:G91)</f>
        <v>8815195.166664656</v>
      </c>
      <c r="H168" s="145">
        <f aca="true" t="shared" si="21" ref="H168:H179">G168/F168-1</f>
        <v>0.636161018313931</v>
      </c>
      <c r="I168" s="146"/>
      <c r="J168" s="146">
        <f aca="true" t="shared" si="22" ref="J168:W168">SUM(J89:J91)</f>
        <v>636999.9999995722</v>
      </c>
      <c r="K168" s="146">
        <f t="shared" si="22"/>
        <v>444474.1666663776</v>
      </c>
      <c r="L168" s="146">
        <f t="shared" si="22"/>
        <v>823208.4999995567</v>
      </c>
      <c r="M168" s="146">
        <f t="shared" si="22"/>
        <v>1096987.3333328064</v>
      </c>
      <c r="N168" s="146">
        <f t="shared" si="22"/>
        <v>980345.8333328424</v>
      </c>
      <c r="O168" s="146">
        <f t="shared" si="22"/>
        <v>1084647.499999515</v>
      </c>
      <c r="P168" s="146">
        <f t="shared" si="22"/>
        <v>986354.6666662418</v>
      </c>
      <c r="Q168" s="146">
        <f t="shared" si="22"/>
        <v>1856601.4999993013</v>
      </c>
      <c r="R168" s="146">
        <f t="shared" si="22"/>
        <v>1460127.166666213</v>
      </c>
      <c r="S168" s="146">
        <f t="shared" si="22"/>
        <v>1586017.4999995637</v>
      </c>
      <c r="T168" s="146">
        <f t="shared" si="22"/>
        <v>1687758.1666662423</v>
      </c>
      <c r="U168" s="146">
        <f t="shared" si="22"/>
        <v>2729926.8333327314</v>
      </c>
      <c r="V168" s="146">
        <f t="shared" si="22"/>
        <v>2811492.6666661184</v>
      </c>
      <c r="W168" s="146">
        <f t="shared" si="22"/>
        <v>2614478.6666662064</v>
      </c>
      <c r="X168" s="146">
        <f>SUM(X89:X91)</f>
        <v>1961126.4999996782</v>
      </c>
      <c r="Y168" s="146">
        <f>SUM(Y89:Y91)</f>
        <v>3938626.833332657</v>
      </c>
      <c r="Z168" s="143">
        <f aca="true" t="shared" si="23" ref="Z168:Z179">Y168/U168-1</f>
        <v>0.44275911912420307</v>
      </c>
    </row>
    <row r="169" spans="2:26" ht="12.75">
      <c r="B169" t="s">
        <v>35</v>
      </c>
      <c r="C169" s="70"/>
      <c r="D169" s="70"/>
      <c r="E169" s="146">
        <f>SUM(E79:E88)</f>
        <v>1857351</v>
      </c>
      <c r="F169" s="146">
        <f>SUM(F79:F88)</f>
        <v>2718783.9999999986</v>
      </c>
      <c r="G169" s="146">
        <f>SUM(G79:G88)</f>
        <v>2201026.833333331</v>
      </c>
      <c r="H169" s="145">
        <f t="shared" si="21"/>
        <v>-0.19043703606710494</v>
      </c>
      <c r="I169" s="146"/>
      <c r="J169" s="146">
        <f aca="true" t="shared" si="24" ref="J169:W169">SUM(J79:J88)</f>
        <v>399743.5</v>
      </c>
      <c r="K169" s="146">
        <f t="shared" si="24"/>
        <v>316547.5</v>
      </c>
      <c r="L169" s="146">
        <f t="shared" si="24"/>
        <v>407015</v>
      </c>
      <c r="M169" s="146">
        <f t="shared" si="24"/>
        <v>542949</v>
      </c>
      <c r="N169" s="146">
        <f t="shared" si="24"/>
        <v>589556.5</v>
      </c>
      <c r="O169" s="146">
        <f t="shared" si="24"/>
        <v>506156.3333333333</v>
      </c>
      <c r="P169" s="146">
        <f t="shared" si="24"/>
        <v>556479.4999999997</v>
      </c>
      <c r="Q169" s="146">
        <f t="shared" si="24"/>
        <v>860914.6666666662</v>
      </c>
      <c r="R169" s="146">
        <f t="shared" si="24"/>
        <v>793039.9999999995</v>
      </c>
      <c r="S169" s="146">
        <f t="shared" si="24"/>
        <v>417971.99999999965</v>
      </c>
      <c r="T169" s="146">
        <f t="shared" si="24"/>
        <v>468631.16666666616</v>
      </c>
      <c r="U169" s="146">
        <f t="shared" si="24"/>
        <v>735502.666666666</v>
      </c>
      <c r="V169" s="146">
        <f t="shared" si="24"/>
        <v>576232.9999999993</v>
      </c>
      <c r="W169" s="146">
        <f t="shared" si="24"/>
        <v>461290.0238095234</v>
      </c>
      <c r="X169" s="146">
        <f>SUM(X79:X88)</f>
        <v>340239.07142857125</v>
      </c>
      <c r="Y169" s="146">
        <f>SUM(Y79:Y88)</f>
        <v>518210.85714285664</v>
      </c>
      <c r="Z169" s="143">
        <f t="shared" si="23"/>
        <v>-0.29543306825600846</v>
      </c>
    </row>
    <row r="170" spans="2:26" ht="12.75">
      <c r="B170" t="s">
        <v>128</v>
      </c>
      <c r="C170" s="70"/>
      <c r="D170" s="70"/>
      <c r="E170" s="146">
        <f>SUM(E98:E103)</f>
        <v>2227</v>
      </c>
      <c r="F170" s="146">
        <f>SUM(F98:F103)</f>
        <v>3744.5</v>
      </c>
      <c r="G170" s="146">
        <f>SUM(G98:G103)</f>
        <v>15342</v>
      </c>
      <c r="H170" s="145">
        <f t="shared" si="21"/>
        <v>3.097209240218988</v>
      </c>
      <c r="I170" s="146"/>
      <c r="J170" s="146">
        <f aca="true" t="shared" si="25" ref="J170:W170">SUM(J98:J103)</f>
        <v>76</v>
      </c>
      <c r="K170" s="146">
        <f t="shared" si="25"/>
        <v>166</v>
      </c>
      <c r="L170" s="146">
        <f t="shared" si="25"/>
        <v>159.5</v>
      </c>
      <c r="M170" s="146">
        <f t="shared" si="25"/>
        <v>46.5</v>
      </c>
      <c r="N170" s="146">
        <f t="shared" si="25"/>
        <v>53.5</v>
      </c>
      <c r="O170" s="146">
        <f t="shared" si="25"/>
        <v>207</v>
      </c>
      <c r="P170" s="146">
        <f t="shared" si="25"/>
        <v>158.5</v>
      </c>
      <c r="Q170" s="146">
        <f t="shared" si="25"/>
        <v>68.5</v>
      </c>
      <c r="R170" s="146">
        <f t="shared" si="25"/>
        <v>958.5</v>
      </c>
      <c r="S170" s="146">
        <f t="shared" si="25"/>
        <v>2113.5</v>
      </c>
      <c r="T170" s="146">
        <f t="shared" si="25"/>
        <v>2261.5</v>
      </c>
      <c r="U170" s="146">
        <f t="shared" si="25"/>
        <v>703</v>
      </c>
      <c r="V170" s="146">
        <f t="shared" si="25"/>
        <v>3991</v>
      </c>
      <c r="W170" s="146">
        <f t="shared" si="25"/>
        <v>102436.5</v>
      </c>
      <c r="X170" s="146">
        <f>SUM(X98:X103)</f>
        <v>139351.125</v>
      </c>
      <c r="Y170" s="146">
        <f>SUM(Y98:Y103)</f>
        <v>48039</v>
      </c>
      <c r="Z170" s="143">
        <f t="shared" si="23"/>
        <v>67.33428165007112</v>
      </c>
    </row>
    <row r="171" spans="2:26" ht="12.75">
      <c r="B171" t="s">
        <v>124</v>
      </c>
      <c r="C171" s="70"/>
      <c r="D171" s="70"/>
      <c r="E171" s="146">
        <f>SUM(E104:E106,E129:E130)</f>
        <v>113643.5</v>
      </c>
      <c r="F171" s="146">
        <f>SUM(F104:F106,F129:F130)</f>
        <v>192439</v>
      </c>
      <c r="G171" s="146">
        <f>SUM(G104:G106,G129:G130)</f>
        <v>317557.6666666637</v>
      </c>
      <c r="H171" s="145">
        <f t="shared" si="21"/>
        <v>0.6501731284545427</v>
      </c>
      <c r="I171" s="146"/>
      <c r="J171" s="146">
        <f aca="true" t="shared" si="26" ref="J171:W171">SUM(J104:J106,J129:J130)</f>
        <v>14078.5</v>
      </c>
      <c r="K171" s="146">
        <f t="shared" si="26"/>
        <v>20465.5</v>
      </c>
      <c r="L171" s="146">
        <f t="shared" si="26"/>
        <v>24971</v>
      </c>
      <c r="M171" s="146">
        <f t="shared" si="26"/>
        <v>33217.5</v>
      </c>
      <c r="N171" s="146">
        <f t="shared" si="26"/>
        <v>34948.5</v>
      </c>
      <c r="O171" s="146">
        <f t="shared" si="26"/>
        <v>35817</v>
      </c>
      <c r="P171" s="146">
        <f t="shared" si="26"/>
        <v>42868.25</v>
      </c>
      <c r="Q171" s="146">
        <f t="shared" si="26"/>
        <v>52116</v>
      </c>
      <c r="R171" s="146">
        <f t="shared" si="26"/>
        <v>61456.5</v>
      </c>
      <c r="S171" s="146">
        <f t="shared" si="26"/>
        <v>73662.74999999988</v>
      </c>
      <c r="T171" s="146">
        <f t="shared" si="26"/>
        <v>78743.33333333244</v>
      </c>
      <c r="U171" s="146">
        <f t="shared" si="26"/>
        <v>82409.49999999901</v>
      </c>
      <c r="V171" s="146">
        <f t="shared" si="26"/>
        <v>82626.8333333324</v>
      </c>
      <c r="W171" s="146">
        <f t="shared" si="26"/>
        <v>78466.16666666573</v>
      </c>
      <c r="X171" s="146">
        <f>SUM(X104:X106,X129:X130)</f>
        <v>75074.49999999905</v>
      </c>
      <c r="Y171" s="146">
        <f>SUM(Y104:Y106,Y129:Y130)</f>
        <v>77161.08333333228</v>
      </c>
      <c r="Z171" s="143">
        <f t="shared" si="23"/>
        <v>-0.0636870344640702</v>
      </c>
    </row>
    <row r="172" spans="2:26" ht="12.75">
      <c r="B172" t="s">
        <v>129</v>
      </c>
      <c r="C172" s="70"/>
      <c r="D172" s="70"/>
      <c r="E172" s="146">
        <f>SUM(E108:E109,E124:E127)</f>
        <v>2697537</v>
      </c>
      <c r="F172" s="146">
        <f>SUM(F108:F109,F124:F128)</f>
        <v>2964379</v>
      </c>
      <c r="G172" s="146">
        <f>SUM(G108:G109,G124:G128)</f>
        <v>1318068</v>
      </c>
      <c r="H172" s="145">
        <f t="shared" si="21"/>
        <v>-0.5553645468410078</v>
      </c>
      <c r="I172" s="146"/>
      <c r="J172" s="146">
        <f aca="true" t="shared" si="27" ref="J172:W172">SUM(J108:J109,J124:J127)</f>
        <v>569967</v>
      </c>
      <c r="K172" s="146">
        <f t="shared" si="27"/>
        <v>459006</v>
      </c>
      <c r="L172" s="146">
        <f t="shared" si="27"/>
        <v>684799</v>
      </c>
      <c r="M172" s="146">
        <f t="shared" si="27"/>
        <v>718697</v>
      </c>
      <c r="N172" s="146">
        <f t="shared" si="27"/>
        <v>835035</v>
      </c>
      <c r="O172" s="146">
        <f t="shared" si="27"/>
        <v>597228</v>
      </c>
      <c r="P172" s="146">
        <f t="shared" si="27"/>
        <v>791126</v>
      </c>
      <c r="Q172" s="146">
        <f t="shared" si="27"/>
        <v>870654</v>
      </c>
      <c r="R172" s="146">
        <f t="shared" si="27"/>
        <v>705371</v>
      </c>
      <c r="S172" s="146">
        <f t="shared" si="27"/>
        <v>542902</v>
      </c>
      <c r="T172" s="146">
        <f t="shared" si="27"/>
        <v>424954</v>
      </c>
      <c r="U172" s="146">
        <f t="shared" si="27"/>
        <v>154744</v>
      </c>
      <c r="V172" s="146">
        <f t="shared" si="27"/>
        <v>195468</v>
      </c>
      <c r="W172" s="146">
        <f t="shared" si="27"/>
        <v>87862.73809521484</v>
      </c>
      <c r="X172" s="146">
        <f>SUM(X108:X109,X124:X127)</f>
        <v>133315.53571424907</v>
      </c>
      <c r="Y172" s="146">
        <f>SUM(Y108:Y109,Y124:Y127)</f>
        <v>43381.24999999615</v>
      </c>
      <c r="Z172" s="143">
        <f t="shared" si="23"/>
        <v>-0.7196579511968403</v>
      </c>
    </row>
    <row r="173" spans="2:26" ht="12.75">
      <c r="B173" t="s">
        <v>130</v>
      </c>
      <c r="C173" s="70"/>
      <c r="D173" s="70"/>
      <c r="E173" s="146">
        <f>SUM(E110:E115,E119:E122,E131:E132,E135)</f>
        <v>1946105.8333321018</v>
      </c>
      <c r="F173" s="146">
        <f>SUM(F110:F115,F119:F122,F131:F132,F135)</f>
        <v>2522258.166664946</v>
      </c>
      <c r="G173" s="146">
        <f>SUM(G110:G115,G119:G122,G131:G132,G135)</f>
        <v>4638700.999996258</v>
      </c>
      <c r="H173" s="145">
        <f t="shared" si="21"/>
        <v>0.8391063457749757</v>
      </c>
      <c r="I173" s="146"/>
      <c r="J173" s="146">
        <f>SUM(J110:J115,J119:J123,J131:J132,J135)</f>
        <v>438699.9999997296</v>
      </c>
      <c r="K173" s="146">
        <f aca="true" t="shared" si="28" ref="K173:W173">SUM(K110:K115,K119:K123,K131:K132,K135)</f>
        <v>499664.3333330108</v>
      </c>
      <c r="L173" s="146">
        <f t="shared" si="28"/>
        <v>476940.33333304414</v>
      </c>
      <c r="M173" s="146">
        <f t="shared" si="28"/>
        <v>499055.4999996828</v>
      </c>
      <c r="N173" s="146">
        <f t="shared" si="28"/>
        <v>470441.16666636406</v>
      </c>
      <c r="O173" s="146">
        <f t="shared" si="28"/>
        <v>496779.49999969435</v>
      </c>
      <c r="P173" s="146">
        <f t="shared" si="28"/>
        <v>477139.83333306026</v>
      </c>
      <c r="Q173" s="146">
        <f t="shared" si="28"/>
        <v>481979.16666636145</v>
      </c>
      <c r="R173" s="146">
        <f t="shared" si="28"/>
        <v>1066359.66666583</v>
      </c>
      <c r="S173" s="146">
        <f t="shared" si="28"/>
        <v>476261.83333307866</v>
      </c>
      <c r="T173" s="146">
        <f t="shared" si="28"/>
        <v>890420.8333326739</v>
      </c>
      <c r="U173" s="146">
        <f t="shared" si="28"/>
        <v>1570645.8333320112</v>
      </c>
      <c r="V173" s="146">
        <f t="shared" si="28"/>
        <v>1701372.4999984943</v>
      </c>
      <c r="W173" s="146">
        <f t="shared" si="28"/>
        <v>2536617.6666664</v>
      </c>
      <c r="X173" s="146">
        <f>SUM(X110:X115,X119:X123,X131:X132,X135)</f>
        <v>1615706.333333123</v>
      </c>
      <c r="Y173" s="146">
        <f>SUM(Y110:Y115,Y119:Y123,Y131:Y132,Y135)</f>
        <v>1424561.6666664204</v>
      </c>
      <c r="Z173" s="143">
        <f t="shared" si="23"/>
        <v>-0.0930089798510998</v>
      </c>
    </row>
    <row r="174" spans="2:26" ht="12.75">
      <c r="B174" t="s">
        <v>56</v>
      </c>
      <c r="C174" s="70"/>
      <c r="D174" s="70"/>
      <c r="E174" s="146">
        <f>SUM(E136:E137)</f>
        <v>4996378</v>
      </c>
      <c r="F174" s="146">
        <f>SUM(F136:F137)</f>
        <v>5019961</v>
      </c>
      <c r="G174" s="146">
        <f>SUM(G136:G137)</f>
        <v>4941996</v>
      </c>
      <c r="H174" s="145">
        <f t="shared" si="21"/>
        <v>-0.015530997153165083</v>
      </c>
      <c r="I174" s="146"/>
      <c r="J174" s="146">
        <f>SUM(J136:J137)</f>
        <v>1241591</v>
      </c>
      <c r="K174" s="146">
        <f aca="true" t="shared" si="29" ref="K174:W174">SUM(K136:K137)</f>
        <v>1233472</v>
      </c>
      <c r="L174" s="146">
        <f t="shared" si="29"/>
        <v>1244385</v>
      </c>
      <c r="M174" s="146">
        <f t="shared" si="29"/>
        <v>1266063</v>
      </c>
      <c r="N174" s="146">
        <f t="shared" si="29"/>
        <v>1252458</v>
      </c>
      <c r="O174" s="146">
        <f t="shared" si="29"/>
        <v>1244171</v>
      </c>
      <c r="P174" s="146">
        <f t="shared" si="29"/>
        <v>1247011</v>
      </c>
      <c r="Q174" s="146">
        <f t="shared" si="29"/>
        <v>1282348</v>
      </c>
      <c r="R174" s="146">
        <f t="shared" si="29"/>
        <v>1246431</v>
      </c>
      <c r="S174" s="146">
        <f t="shared" si="29"/>
        <v>1228735</v>
      </c>
      <c r="T174" s="146">
        <f t="shared" si="29"/>
        <v>1248760</v>
      </c>
      <c r="U174" s="146">
        <f t="shared" si="29"/>
        <v>1249823</v>
      </c>
      <c r="V174" s="146">
        <f t="shared" si="29"/>
        <v>1214678</v>
      </c>
      <c r="W174" s="146">
        <f t="shared" si="29"/>
        <v>1206543</v>
      </c>
      <c r="X174" s="146">
        <f>SUM(X136:X137)</f>
        <v>1187814</v>
      </c>
      <c r="Y174" s="146">
        <f>SUM(Y136:Y137)</f>
        <v>1174708</v>
      </c>
      <c r="Z174" s="143">
        <f t="shared" si="23"/>
        <v>-0.06010051023224894</v>
      </c>
    </row>
    <row r="175" spans="2:26" ht="12.75">
      <c r="B175" t="s">
        <v>61</v>
      </c>
      <c r="C175" s="70"/>
      <c r="D175" s="70"/>
      <c r="E175" s="146">
        <f>SUM(E116,E138:E139)</f>
        <v>625323</v>
      </c>
      <c r="F175" s="146">
        <f>SUM(F116,F138:F139)</f>
        <v>671581</v>
      </c>
      <c r="G175" s="146">
        <f>SUM(G116,G138:G139)</f>
        <v>617035</v>
      </c>
      <c r="H175" s="145">
        <f t="shared" si="21"/>
        <v>-0.08122028467154374</v>
      </c>
      <c r="I175" s="146"/>
      <c r="J175" s="146">
        <f aca="true" t="shared" si="30" ref="J175:W175">SUM(J116,J138:J139)</f>
        <v>148984</v>
      </c>
      <c r="K175" s="146">
        <f t="shared" si="30"/>
        <v>162104</v>
      </c>
      <c r="L175" s="146">
        <f t="shared" si="30"/>
        <v>151879</v>
      </c>
      <c r="M175" s="146">
        <f t="shared" si="30"/>
        <v>149752</v>
      </c>
      <c r="N175" s="146">
        <f t="shared" si="30"/>
        <v>161588</v>
      </c>
      <c r="O175" s="146">
        <f t="shared" si="30"/>
        <v>171257</v>
      </c>
      <c r="P175" s="146">
        <f t="shared" si="30"/>
        <v>163136</v>
      </c>
      <c r="Q175" s="146">
        <f t="shared" si="30"/>
        <v>169599</v>
      </c>
      <c r="R175" s="146">
        <f t="shared" si="30"/>
        <v>167589</v>
      </c>
      <c r="S175" s="146">
        <f t="shared" si="30"/>
        <v>159095</v>
      </c>
      <c r="T175" s="146">
        <f t="shared" si="30"/>
        <v>149777</v>
      </c>
      <c r="U175" s="146">
        <f t="shared" si="30"/>
        <v>155866</v>
      </c>
      <c r="V175" s="146">
        <f t="shared" si="30"/>
        <v>152297</v>
      </c>
      <c r="W175" s="146">
        <f t="shared" si="30"/>
        <v>166820</v>
      </c>
      <c r="X175" s="146">
        <f>SUM(X116,X138:X139)</f>
        <v>149069</v>
      </c>
      <c r="Y175" s="146">
        <f>SUM(Y116,Y138:Y139)</f>
        <v>132226</v>
      </c>
      <c r="Z175" s="143">
        <f t="shared" si="23"/>
        <v>-0.15166874109812278</v>
      </c>
    </row>
    <row r="176" spans="2:26" ht="12.75">
      <c r="B176" t="s">
        <v>131</v>
      </c>
      <c r="C176" s="70"/>
      <c r="D176" s="70"/>
      <c r="E176" s="146">
        <f>SUM(E107,E117:E118,E133:E134,E140)</f>
        <v>850.5</v>
      </c>
      <c r="F176" s="146">
        <f>SUM(F107,F117:F118,F133:F134,F140)</f>
        <v>1978.5</v>
      </c>
      <c r="G176" s="146">
        <f>SUM(G107,G117:G118,G133:G134,G140)</f>
        <v>3157</v>
      </c>
      <c r="H176" s="145">
        <f t="shared" si="21"/>
        <v>0.5956532726813242</v>
      </c>
      <c r="I176" s="146"/>
      <c r="J176" s="146">
        <f aca="true" t="shared" si="31" ref="J176:W176">SUM(J107,J117:J118,J133:J134,J140)</f>
        <v>0</v>
      </c>
      <c r="K176" s="146">
        <f t="shared" si="31"/>
        <v>0</v>
      </c>
      <c r="L176" s="146">
        <f t="shared" si="31"/>
        <v>0</v>
      </c>
      <c r="M176" s="146">
        <f t="shared" si="31"/>
        <v>359.5</v>
      </c>
      <c r="N176" s="146">
        <f t="shared" si="31"/>
        <v>479</v>
      </c>
      <c r="O176" s="146">
        <f t="shared" si="31"/>
        <v>327</v>
      </c>
      <c r="P176" s="146">
        <f t="shared" si="31"/>
        <v>611.5</v>
      </c>
      <c r="Q176" s="146">
        <f t="shared" si="31"/>
        <v>610</v>
      </c>
      <c r="R176" s="146">
        <f t="shared" si="31"/>
        <v>430</v>
      </c>
      <c r="S176" s="146">
        <f t="shared" si="31"/>
        <v>286.5</v>
      </c>
      <c r="T176" s="146">
        <f t="shared" si="31"/>
        <v>390</v>
      </c>
      <c r="U176" s="146">
        <f t="shared" si="31"/>
        <v>1105.5</v>
      </c>
      <c r="V176" s="146">
        <f t="shared" si="31"/>
        <v>1375</v>
      </c>
      <c r="W176" s="146">
        <f t="shared" si="31"/>
        <v>802.5</v>
      </c>
      <c r="X176" s="146">
        <f>SUM(X107,X117:X118,X133:X134,X140)</f>
        <v>1712</v>
      </c>
      <c r="Y176" s="146">
        <f>SUM(Y107,Y117:Y118,Y133:Y134,Y140)</f>
        <v>2187.5</v>
      </c>
      <c r="Z176" s="143">
        <f t="shared" si="23"/>
        <v>0.9787426503844414</v>
      </c>
    </row>
    <row r="177" spans="2:26" ht="12.75">
      <c r="B177" t="s">
        <v>132</v>
      </c>
      <c r="C177" s="70"/>
      <c r="D177" s="70"/>
      <c r="E177" s="146">
        <f>SUM(E141:E144)</f>
        <v>1471.5</v>
      </c>
      <c r="F177" s="146">
        <f>SUM(F141:F144)</f>
        <v>1310.9</v>
      </c>
      <c r="G177" s="146">
        <f>SUM(G141:G144)</f>
        <v>3830.366666666544</v>
      </c>
      <c r="H177" s="145">
        <f t="shared" si="21"/>
        <v>1.921936583009035</v>
      </c>
      <c r="I177" s="146"/>
      <c r="J177" s="146">
        <f>SUM(J141:J144)</f>
        <v>540</v>
      </c>
      <c r="K177" s="146">
        <f aca="true" t="shared" si="32" ref="K177:W177">SUM(K141:K144)</f>
        <v>608</v>
      </c>
      <c r="L177" s="146">
        <f t="shared" si="32"/>
        <v>629.5</v>
      </c>
      <c r="M177" s="146">
        <f t="shared" si="32"/>
        <v>94</v>
      </c>
      <c r="N177" s="146">
        <f t="shared" si="32"/>
        <v>140</v>
      </c>
      <c r="O177" s="146">
        <f t="shared" si="32"/>
        <v>237.5</v>
      </c>
      <c r="P177" s="146">
        <f t="shared" si="32"/>
        <v>112</v>
      </c>
      <c r="Q177" s="146">
        <f t="shared" si="32"/>
        <v>187.5</v>
      </c>
      <c r="R177" s="146">
        <f t="shared" si="32"/>
        <v>773.9</v>
      </c>
      <c r="S177" s="146">
        <f t="shared" si="32"/>
        <v>723.6</v>
      </c>
      <c r="T177" s="146">
        <f t="shared" si="32"/>
        <v>1082.1</v>
      </c>
      <c r="U177" s="146">
        <f t="shared" si="32"/>
        <v>1016.166666666544</v>
      </c>
      <c r="V177" s="146">
        <f t="shared" si="32"/>
        <v>1008.5</v>
      </c>
      <c r="W177" s="146">
        <f t="shared" si="32"/>
        <v>866.5</v>
      </c>
      <c r="X177" s="146">
        <f>SUM(X141:X144)</f>
        <v>784.999999999919</v>
      </c>
      <c r="Y177" s="146">
        <f>SUM(Y141:Y144)</f>
        <v>1037.999999999602</v>
      </c>
      <c r="Z177" s="143">
        <f t="shared" si="23"/>
        <v>0.021485976709589183</v>
      </c>
    </row>
    <row r="178" spans="2:26" ht="12.75">
      <c r="B178" s="70"/>
      <c r="C178" s="70"/>
      <c r="D178" s="70"/>
      <c r="E178" s="146"/>
      <c r="F178" s="146"/>
      <c r="G178" s="146"/>
      <c r="H178" s="145"/>
      <c r="J178" s="13"/>
      <c r="Z178" s="143"/>
    </row>
    <row r="179" spans="2:26" ht="13.5" thickBot="1">
      <c r="B179" s="120" t="s">
        <v>0</v>
      </c>
      <c r="C179" s="71"/>
      <c r="D179" s="71"/>
      <c r="E179" s="171">
        <f>SUM(E167:E178)</f>
        <v>23289739.416663684</v>
      </c>
      <c r="F179" s="171">
        <f>SUM(F167:F178)</f>
        <v>31266240.899996217</v>
      </c>
      <c r="G179" s="171">
        <f aca="true" t="shared" si="33" ref="G179:X179">SUM(G167:G178)</f>
        <v>35019897.28332758</v>
      </c>
      <c r="H179" s="180">
        <f t="shared" si="21"/>
        <v>0.1200546108288898</v>
      </c>
      <c r="I179" s="171"/>
      <c r="J179" s="171">
        <f t="shared" si="33"/>
        <v>5184900.9999993015</v>
      </c>
      <c r="K179" s="171">
        <f t="shared" si="33"/>
        <v>4303440.249999388</v>
      </c>
      <c r="L179" s="171">
        <f t="shared" si="33"/>
        <v>5726852.833332601</v>
      </c>
      <c r="M179" s="171">
        <f t="shared" si="33"/>
        <v>6615082.583332489</v>
      </c>
      <c r="N179" s="171">
        <f t="shared" si="33"/>
        <v>6636898.2499992065</v>
      </c>
      <c r="O179" s="171">
        <f t="shared" si="33"/>
        <v>6529190.833332542</v>
      </c>
      <c r="P179" s="171">
        <f t="shared" si="33"/>
        <v>6163931.4999993015</v>
      </c>
      <c r="Q179" s="171">
        <f t="shared" si="33"/>
        <v>9588741.08333233</v>
      </c>
      <c r="R179" s="171">
        <f t="shared" si="33"/>
        <v>8971588.983332044</v>
      </c>
      <c r="S179" s="171">
        <f t="shared" si="33"/>
        <v>6641720.933332642</v>
      </c>
      <c r="T179" s="171">
        <f t="shared" si="33"/>
        <v>7582460.849998914</v>
      </c>
      <c r="U179" s="171">
        <f t="shared" si="33"/>
        <v>10179775.499998074</v>
      </c>
      <c r="V179" s="171">
        <f t="shared" si="33"/>
        <v>10599466.999997944</v>
      </c>
      <c r="W179" s="171">
        <f t="shared" si="33"/>
        <v>10868118.206348455</v>
      </c>
      <c r="X179" s="171">
        <f t="shared" si="33"/>
        <v>8108429.371031176</v>
      </c>
      <c r="Y179" s="171">
        <f>SUM(Y167:Y178)</f>
        <v>12565908.190475259</v>
      </c>
      <c r="Z179" s="143">
        <f t="shared" si="23"/>
        <v>0.23439934313655897</v>
      </c>
    </row>
    <row r="180" spans="2:26" ht="13.5" thickTop="1">
      <c r="B180" s="70"/>
      <c r="C180" s="70"/>
      <c r="D180" s="70"/>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3"/>
    </row>
    <row r="181" spans="2:10" ht="12.75">
      <c r="B181" s="72" t="s">
        <v>81</v>
      </c>
      <c r="C181" s="70"/>
      <c r="D181" s="70"/>
      <c r="E181" s="13"/>
      <c r="F181" s="13"/>
      <c r="G181" s="13"/>
      <c r="H181" s="13"/>
      <c r="I181" s="13"/>
      <c r="J181" s="13"/>
    </row>
    <row r="182" spans="2:10" ht="12.75">
      <c r="B182" s="70"/>
      <c r="C182" s="70"/>
      <c r="D182" s="70"/>
      <c r="E182" s="13"/>
      <c r="F182" s="13"/>
      <c r="G182" s="13"/>
      <c r="H182" s="13"/>
      <c r="I182" s="13"/>
      <c r="J182" s="13"/>
    </row>
    <row r="183" spans="1:10" ht="12.75">
      <c r="A183" s="13" t="s">
        <v>88</v>
      </c>
      <c r="B183" s="13" t="s">
        <v>121</v>
      </c>
      <c r="E183" s="5"/>
      <c r="F183" s="5"/>
      <c r="G183" s="5"/>
      <c r="H183" s="5"/>
      <c r="I183" s="5"/>
      <c r="J183" s="5"/>
    </row>
    <row r="184" spans="1:10" ht="12.75">
      <c r="A184" s="13" t="s">
        <v>87</v>
      </c>
      <c r="B184" s="13" t="s">
        <v>122</v>
      </c>
      <c r="E184" s="5"/>
      <c r="F184" s="5"/>
      <c r="G184" s="5"/>
      <c r="H184" s="5"/>
      <c r="I184" s="5"/>
      <c r="J184" s="5"/>
    </row>
    <row r="185" spans="2:10" ht="12.75" hidden="1">
      <c r="B185" s="13" t="s">
        <v>109</v>
      </c>
      <c r="E185" s="13"/>
      <c r="F185" s="13"/>
      <c r="G185" s="13"/>
      <c r="H185" s="13"/>
      <c r="I185" s="13"/>
      <c r="J185" s="13"/>
    </row>
    <row r="186" spans="2:10" ht="12.75">
      <c r="B186" s="13" t="s">
        <v>123</v>
      </c>
      <c r="E186" s="13"/>
      <c r="F186" s="13"/>
      <c r="G186" s="13"/>
      <c r="H186" s="13"/>
      <c r="I186" s="13"/>
      <c r="J186" s="13"/>
    </row>
    <row r="187" spans="2:10" ht="12.75">
      <c r="B187" s="13" t="s">
        <v>106</v>
      </c>
      <c r="E187" s="13"/>
      <c r="F187" s="13"/>
      <c r="G187" s="13"/>
      <c r="H187" s="13"/>
      <c r="I187" s="13"/>
      <c r="J187" s="13"/>
    </row>
    <row r="188" spans="5:10" ht="12.75">
      <c r="E188" s="13"/>
      <c r="F188" s="13"/>
      <c r="G188" s="13"/>
      <c r="H188" s="13"/>
      <c r="I188" s="13"/>
      <c r="J188" s="13"/>
    </row>
    <row r="189" spans="5:10" ht="12.75">
      <c r="E189" s="13"/>
      <c r="F189" s="13"/>
      <c r="G189" s="13"/>
      <c r="H189" s="13"/>
      <c r="I189" s="13"/>
      <c r="J189" s="13"/>
    </row>
    <row r="190" spans="5:10" ht="12.75">
      <c r="E190" s="13"/>
      <c r="F190" s="13"/>
      <c r="G190" s="13"/>
      <c r="H190" s="13"/>
      <c r="I190" s="13"/>
      <c r="J190" s="13"/>
    </row>
    <row r="191" spans="5:13" ht="12.75">
      <c r="E191" s="13"/>
      <c r="F191" s="13"/>
      <c r="G191" s="13"/>
      <c r="H191" s="13"/>
      <c r="I191" s="13"/>
      <c r="J191" s="13"/>
      <c r="L191" s="104"/>
      <c r="M191" s="104"/>
    </row>
    <row r="192" spans="5:10" ht="12.75">
      <c r="E192" s="13"/>
      <c r="F192" s="13"/>
      <c r="G192" s="13"/>
      <c r="H192" s="13"/>
      <c r="I192" s="13"/>
      <c r="J192" s="13"/>
    </row>
    <row r="193" spans="5:10" ht="12.75">
      <c r="E193" s="13"/>
      <c r="F193" s="13"/>
      <c r="G193" s="13"/>
      <c r="H193" s="13"/>
      <c r="I193" s="13"/>
      <c r="J193" s="13"/>
    </row>
    <row r="194" spans="5:10" ht="12.75">
      <c r="E194" s="13"/>
      <c r="F194" s="13"/>
      <c r="G194" s="13"/>
      <c r="H194" s="13"/>
      <c r="I194" s="13"/>
      <c r="J194" s="13"/>
    </row>
    <row r="195" spans="5:10" ht="12.75">
      <c r="E195" s="13"/>
      <c r="F195" s="13"/>
      <c r="G195" s="13"/>
      <c r="H195" s="13"/>
      <c r="I195" s="13"/>
      <c r="J195" s="13"/>
    </row>
    <row r="196" spans="5:10" ht="12.75">
      <c r="E196" s="13"/>
      <c r="F196" s="13"/>
      <c r="G196" s="13"/>
      <c r="H196" s="13"/>
      <c r="I196" s="13"/>
      <c r="J196" s="13"/>
    </row>
    <row r="197" spans="5:10" ht="12.75">
      <c r="E197" s="13"/>
      <c r="F197" s="13"/>
      <c r="G197" s="13"/>
      <c r="H197" s="13"/>
      <c r="I197" s="13"/>
      <c r="J197" s="13"/>
    </row>
    <row r="198" spans="5:10" ht="12.75">
      <c r="E198" s="13"/>
      <c r="F198" s="13"/>
      <c r="G198" s="13"/>
      <c r="H198" s="13"/>
      <c r="I198" s="13"/>
      <c r="J198" s="13"/>
    </row>
    <row r="199" spans="5:10" ht="12.75">
      <c r="E199" s="13"/>
      <c r="F199" s="13"/>
      <c r="G199" s="13"/>
      <c r="H199" s="13"/>
      <c r="I199" s="13"/>
      <c r="J199" s="13"/>
    </row>
    <row r="200" spans="5:10" ht="12.75">
      <c r="E200" s="13"/>
      <c r="F200" s="13"/>
      <c r="G200" s="13"/>
      <c r="H200" s="13"/>
      <c r="I200" s="13"/>
      <c r="J200" s="13"/>
    </row>
    <row r="201" spans="5:10" ht="12.75">
      <c r="E201" s="13"/>
      <c r="F201" s="13"/>
      <c r="G201" s="13"/>
      <c r="H201" s="13"/>
      <c r="I201" s="13"/>
      <c r="J201" s="13"/>
    </row>
    <row r="202" spans="5:10" ht="12.75">
      <c r="E202" s="13"/>
      <c r="F202" s="13"/>
      <c r="G202" s="13"/>
      <c r="H202" s="13"/>
      <c r="I202" s="13"/>
      <c r="J202" s="13"/>
    </row>
    <row r="203" spans="5:10" ht="12.75">
      <c r="E203" s="13"/>
      <c r="F203" s="13"/>
      <c r="G203" s="13"/>
      <c r="H203" s="13"/>
      <c r="I203" s="13"/>
      <c r="J203" s="13"/>
    </row>
    <row r="204" spans="5:10" ht="12.75">
      <c r="E204" s="13"/>
      <c r="F204" s="13"/>
      <c r="G204" s="13"/>
      <c r="H204" s="13"/>
      <c r="I204" s="13"/>
      <c r="J204" s="13"/>
    </row>
    <row r="205" spans="5:10" ht="12.75">
      <c r="E205" s="13"/>
      <c r="F205" s="13"/>
      <c r="G205" s="13"/>
      <c r="H205" s="13"/>
      <c r="I205" s="13"/>
      <c r="J205" s="13"/>
    </row>
    <row r="206" spans="5:10" ht="12.75">
      <c r="E206" s="13"/>
      <c r="F206" s="13"/>
      <c r="G206" s="13"/>
      <c r="H206" s="13"/>
      <c r="I206" s="13"/>
      <c r="J206" s="13"/>
    </row>
    <row r="207" spans="5:10" ht="12.75">
      <c r="E207" s="13"/>
      <c r="F207" s="13"/>
      <c r="G207" s="13"/>
      <c r="H207" s="13"/>
      <c r="I207" s="13"/>
      <c r="J207" s="13"/>
    </row>
    <row r="208" spans="5:10" ht="12.75">
      <c r="E208" s="13"/>
      <c r="F208" s="13"/>
      <c r="G208" s="13"/>
      <c r="H208" s="13"/>
      <c r="I208" s="13"/>
      <c r="J208" s="13"/>
    </row>
    <row r="209" spans="5:10" ht="12.75">
      <c r="E209" s="13"/>
      <c r="F209" s="13"/>
      <c r="G209" s="13"/>
      <c r="H209" s="13"/>
      <c r="I209" s="13"/>
      <c r="J209" s="13"/>
    </row>
    <row r="210" spans="5:10" ht="12.75">
      <c r="E210" s="13"/>
      <c r="F210" s="13"/>
      <c r="G210" s="13"/>
      <c r="H210" s="13"/>
      <c r="I210" s="13"/>
      <c r="J210" s="13"/>
    </row>
    <row r="211" spans="5:10" ht="12.75">
      <c r="E211" s="13"/>
      <c r="F211" s="13"/>
      <c r="G211" s="13"/>
      <c r="H211" s="13"/>
      <c r="I211" s="13"/>
      <c r="J211" s="13"/>
    </row>
    <row r="212" spans="5:10" ht="12.75">
      <c r="E212" s="13"/>
      <c r="F212" s="13"/>
      <c r="G212" s="13"/>
      <c r="H212" s="13"/>
      <c r="I212" s="13"/>
      <c r="J212" s="13"/>
    </row>
    <row r="213" spans="5:10" ht="12.75">
      <c r="E213" s="13"/>
      <c r="F213" s="13"/>
      <c r="G213" s="13"/>
      <c r="H213" s="13"/>
      <c r="I213" s="13"/>
      <c r="J213" s="13"/>
    </row>
    <row r="214" spans="5:10" ht="12.75">
      <c r="E214" s="13"/>
      <c r="F214" s="13"/>
      <c r="G214" s="13"/>
      <c r="H214" s="13"/>
      <c r="I214" s="13"/>
      <c r="J214" s="13"/>
    </row>
    <row r="215" spans="5:10" ht="12.75">
      <c r="E215" s="13"/>
      <c r="F215" s="13"/>
      <c r="G215" s="13"/>
      <c r="H215" s="13"/>
      <c r="I215" s="13"/>
      <c r="J215" s="13"/>
    </row>
    <row r="216" spans="5:10" ht="12.75">
      <c r="E216" s="13"/>
      <c r="F216" s="13"/>
      <c r="G216" s="13"/>
      <c r="H216" s="13"/>
      <c r="I216" s="13"/>
      <c r="J216" s="13"/>
    </row>
    <row r="217" spans="5:10" ht="12.75">
      <c r="E217" s="13"/>
      <c r="F217" s="13"/>
      <c r="G217" s="13"/>
      <c r="H217" s="13"/>
      <c r="I217" s="13"/>
      <c r="J217" s="13"/>
    </row>
    <row r="218" spans="5:10" ht="12.75">
      <c r="E218" s="13"/>
      <c r="F218" s="13"/>
      <c r="G218" s="13"/>
      <c r="H218" s="13"/>
      <c r="I218" s="13"/>
      <c r="J218" s="13"/>
    </row>
    <row r="219" spans="5:10" ht="12.75">
      <c r="E219" s="13"/>
      <c r="F219" s="13"/>
      <c r="G219" s="13"/>
      <c r="H219" s="13"/>
      <c r="I219" s="13"/>
      <c r="J219" s="13"/>
    </row>
    <row r="220" spans="5:10" ht="12.75">
      <c r="E220" s="13"/>
      <c r="F220" s="13"/>
      <c r="G220" s="13"/>
      <c r="H220" s="13"/>
      <c r="I220" s="13"/>
      <c r="J220" s="13"/>
    </row>
    <row r="221" spans="5:10" ht="12.75">
      <c r="E221" s="13"/>
      <c r="F221" s="13"/>
      <c r="G221" s="13"/>
      <c r="H221" s="13"/>
      <c r="I221" s="13"/>
      <c r="J221" s="13"/>
    </row>
    <row r="222" spans="5:10" ht="12.75">
      <c r="E222" s="13"/>
      <c r="F222" s="13"/>
      <c r="G222" s="13"/>
      <c r="H222" s="13"/>
      <c r="I222" s="13"/>
      <c r="J222" s="13"/>
    </row>
    <row r="223" spans="5:10" ht="12.75">
      <c r="E223" s="13"/>
      <c r="F223" s="13"/>
      <c r="G223" s="13"/>
      <c r="H223" s="13"/>
      <c r="I223" s="13"/>
      <c r="J223" s="13"/>
    </row>
    <row r="224" spans="5:10" ht="12.75">
      <c r="E224" s="13"/>
      <c r="F224" s="13"/>
      <c r="G224" s="13"/>
      <c r="H224" s="13"/>
      <c r="I224" s="13"/>
      <c r="J224" s="13"/>
    </row>
    <row r="225" spans="5:10" ht="12.75">
      <c r="E225" s="13"/>
      <c r="F225" s="13"/>
      <c r="G225" s="13"/>
      <c r="H225" s="13"/>
      <c r="I225" s="13"/>
      <c r="J225" s="13"/>
    </row>
    <row r="226" spans="5:10" ht="12.75">
      <c r="E226" s="13"/>
      <c r="F226" s="13"/>
      <c r="G226" s="13"/>
      <c r="H226" s="13"/>
      <c r="I226" s="13"/>
      <c r="J226" s="13"/>
    </row>
    <row r="227" spans="5:10" ht="12.75">
      <c r="E227" s="13"/>
      <c r="F227" s="13"/>
      <c r="G227" s="13"/>
      <c r="H227" s="13"/>
      <c r="I227" s="13"/>
      <c r="J227" s="13"/>
    </row>
    <row r="228" spans="5:10" ht="12.75">
      <c r="E228" s="13"/>
      <c r="F228" s="13"/>
      <c r="G228" s="13"/>
      <c r="H228" s="13"/>
      <c r="I228" s="13"/>
      <c r="J228" s="13"/>
    </row>
    <row r="229" spans="5:10" ht="12.75">
      <c r="E229" s="13"/>
      <c r="F229" s="13"/>
      <c r="G229" s="13"/>
      <c r="H229" s="13"/>
      <c r="I229" s="13"/>
      <c r="J229" s="13"/>
    </row>
    <row r="230" spans="5:10" ht="12.75">
      <c r="E230" s="13"/>
      <c r="F230" s="13"/>
      <c r="G230" s="13"/>
      <c r="H230" s="13"/>
      <c r="I230" s="13"/>
      <c r="J230" s="13"/>
    </row>
    <row r="231" spans="5:10" ht="12.75">
      <c r="E231" s="13"/>
      <c r="F231" s="13"/>
      <c r="G231" s="13"/>
      <c r="H231" s="13"/>
      <c r="I231" s="13"/>
      <c r="J231" s="13"/>
    </row>
    <row r="232" spans="5:10" ht="12.75">
      <c r="E232" s="13"/>
      <c r="F232" s="13"/>
      <c r="G232" s="13"/>
      <c r="H232" s="13"/>
      <c r="I232" s="13"/>
      <c r="J232" s="13"/>
    </row>
    <row r="233" spans="5:10" ht="12.75">
      <c r="E233" s="13"/>
      <c r="F233" s="13"/>
      <c r="G233" s="13"/>
      <c r="H233" s="13"/>
      <c r="I233" s="13"/>
      <c r="J233" s="13"/>
    </row>
    <row r="234" spans="5:10" ht="12.75">
      <c r="E234" s="13"/>
      <c r="F234" s="13"/>
      <c r="G234" s="13"/>
      <c r="H234" s="13"/>
      <c r="I234" s="13"/>
      <c r="J234" s="13"/>
    </row>
    <row r="235" spans="5:10" ht="12.75">
      <c r="E235" s="13"/>
      <c r="F235" s="13"/>
      <c r="G235" s="13"/>
      <c r="H235" s="13"/>
      <c r="I235" s="13"/>
      <c r="J235" s="13"/>
    </row>
    <row r="236" spans="5:10" ht="12.75">
      <c r="E236" s="13"/>
      <c r="F236" s="13"/>
      <c r="G236" s="13"/>
      <c r="H236" s="13"/>
      <c r="I236" s="13"/>
      <c r="J236" s="13"/>
    </row>
    <row r="237" spans="5:10" ht="12.75">
      <c r="E237" s="13"/>
      <c r="F237" s="13"/>
      <c r="G237" s="13"/>
      <c r="H237" s="13"/>
      <c r="I237" s="13"/>
      <c r="J237" s="13"/>
    </row>
    <row r="238" spans="5:10" ht="12.75">
      <c r="E238" s="13"/>
      <c r="F238" s="13"/>
      <c r="G238" s="13"/>
      <c r="H238" s="13"/>
      <c r="I238" s="13"/>
      <c r="J238" s="13"/>
    </row>
    <row r="239" spans="5:10" ht="12.75">
      <c r="E239" s="13"/>
      <c r="F239" s="13"/>
      <c r="G239" s="13"/>
      <c r="H239" s="13"/>
      <c r="I239" s="13"/>
      <c r="J239" s="13"/>
    </row>
    <row r="240" spans="5:10" ht="12.75">
      <c r="E240" s="13"/>
      <c r="F240" s="13"/>
      <c r="G240" s="13"/>
      <c r="H240" s="13"/>
      <c r="I240" s="13"/>
      <c r="J240" s="13"/>
    </row>
    <row r="241" spans="5:10" ht="12.75">
      <c r="E241" s="13"/>
      <c r="F241" s="13"/>
      <c r="G241" s="13"/>
      <c r="H241" s="13"/>
      <c r="I241" s="13"/>
      <c r="J241" s="13"/>
    </row>
    <row r="242" spans="5:10" ht="12.75">
      <c r="E242" s="13"/>
      <c r="F242" s="13"/>
      <c r="G242" s="13"/>
      <c r="H242" s="13"/>
      <c r="I242" s="13"/>
      <c r="J242" s="13"/>
    </row>
    <row r="243" spans="5:10" ht="12.75">
      <c r="E243" s="13"/>
      <c r="F243" s="13"/>
      <c r="G243" s="13"/>
      <c r="H243" s="13"/>
      <c r="I243" s="13"/>
      <c r="J243" s="13"/>
    </row>
    <row r="244" spans="5:10" ht="12.75">
      <c r="E244" s="13"/>
      <c r="F244" s="13"/>
      <c r="G244" s="13"/>
      <c r="H244" s="13"/>
      <c r="I244" s="13"/>
      <c r="J244" s="13"/>
    </row>
    <row r="245" spans="5:10" ht="12.75">
      <c r="E245" s="13"/>
      <c r="F245" s="13"/>
      <c r="G245" s="13"/>
      <c r="H245" s="13"/>
      <c r="I245" s="13"/>
      <c r="J245" s="13"/>
    </row>
    <row r="246" spans="5:10" ht="12.75">
      <c r="E246" s="13"/>
      <c r="F246" s="13"/>
      <c r="G246" s="13"/>
      <c r="H246" s="13"/>
      <c r="I246" s="13"/>
      <c r="J246" s="13"/>
    </row>
    <row r="247" spans="5:10" ht="12.75">
      <c r="E247" s="13"/>
      <c r="F247" s="13"/>
      <c r="G247" s="13"/>
      <c r="H247" s="13"/>
      <c r="I247" s="13"/>
      <c r="J247" s="13"/>
    </row>
    <row r="248" spans="5:10" ht="12.75">
      <c r="E248" s="13"/>
      <c r="F248" s="13"/>
      <c r="G248" s="13"/>
      <c r="H248" s="13"/>
      <c r="I248" s="13"/>
      <c r="J248" s="13"/>
    </row>
    <row r="249" spans="5:10" ht="12.75">
      <c r="E249" s="13"/>
      <c r="F249" s="13"/>
      <c r="G249" s="13"/>
      <c r="H249" s="13"/>
      <c r="I249" s="13"/>
      <c r="J249" s="13"/>
    </row>
    <row r="250" spans="5:10" ht="12.75">
      <c r="E250" s="13"/>
      <c r="F250" s="13"/>
      <c r="G250" s="13"/>
      <c r="H250" s="13"/>
      <c r="I250" s="13"/>
      <c r="J250" s="13"/>
    </row>
    <row r="251" spans="5:10" ht="12.75">
      <c r="E251" s="13"/>
      <c r="F251" s="13"/>
      <c r="G251" s="13"/>
      <c r="H251" s="13"/>
      <c r="I251" s="13"/>
      <c r="J251" s="13"/>
    </row>
    <row r="252" spans="5:10" ht="12.75">
      <c r="E252" s="13"/>
      <c r="F252" s="13"/>
      <c r="G252" s="13"/>
      <c r="H252" s="13"/>
      <c r="I252" s="13"/>
      <c r="J252" s="13"/>
    </row>
    <row r="253" spans="5:10" ht="12.75">
      <c r="E253" s="13"/>
      <c r="F253" s="13"/>
      <c r="G253" s="13"/>
      <c r="H253" s="13"/>
      <c r="I253" s="13"/>
      <c r="J253" s="13"/>
    </row>
    <row r="254" spans="5:10" ht="12.75">
      <c r="E254" s="13"/>
      <c r="F254" s="13"/>
      <c r="G254" s="13"/>
      <c r="H254" s="13"/>
      <c r="I254" s="13"/>
      <c r="J254" s="13"/>
    </row>
    <row r="255" spans="5:10" ht="12.75">
      <c r="E255" s="13"/>
      <c r="F255" s="13"/>
      <c r="G255" s="13"/>
      <c r="H255" s="13"/>
      <c r="I255" s="13"/>
      <c r="J255" s="13"/>
    </row>
    <row r="256" spans="5:10" ht="12.75">
      <c r="E256" s="13"/>
      <c r="F256" s="13"/>
      <c r="G256" s="13"/>
      <c r="H256" s="13"/>
      <c r="I256" s="13"/>
      <c r="J256" s="13"/>
    </row>
    <row r="257" spans="5:10" ht="12.75">
      <c r="E257" s="13"/>
      <c r="F257" s="13"/>
      <c r="G257" s="13"/>
      <c r="H257" s="13"/>
      <c r="I257" s="13"/>
      <c r="J257" s="13"/>
    </row>
    <row r="258" spans="5:10" ht="12.75">
      <c r="E258" s="13"/>
      <c r="F258" s="13"/>
      <c r="G258" s="13"/>
      <c r="H258" s="13"/>
      <c r="I258" s="13"/>
      <c r="J258" s="13"/>
    </row>
    <row r="259" spans="5:10" ht="12.75">
      <c r="E259" s="13"/>
      <c r="F259" s="13"/>
      <c r="G259" s="13"/>
      <c r="H259" s="13"/>
      <c r="I259" s="13"/>
      <c r="J259" s="13"/>
    </row>
    <row r="260" spans="5:10" ht="12.75">
      <c r="E260" s="13"/>
      <c r="F260" s="13"/>
      <c r="G260" s="13"/>
      <c r="H260" s="13"/>
      <c r="I260" s="13"/>
      <c r="J260" s="13"/>
    </row>
    <row r="261" spans="5:10" ht="12.75">
      <c r="E261" s="13"/>
      <c r="F261" s="13"/>
      <c r="G261" s="13"/>
      <c r="H261" s="13"/>
      <c r="I261" s="13"/>
      <c r="J261" s="13"/>
    </row>
    <row r="262" spans="5:10" ht="12.75">
      <c r="E262" s="13"/>
      <c r="F262" s="13"/>
      <c r="G262" s="13"/>
      <c r="H262" s="13"/>
      <c r="I262" s="13"/>
      <c r="J262" s="13"/>
    </row>
    <row r="263" spans="5:10" ht="12.75">
      <c r="E263" s="13"/>
      <c r="F263" s="13"/>
      <c r="G263" s="13"/>
      <c r="H263" s="13"/>
      <c r="I263" s="13"/>
      <c r="J263" s="13"/>
    </row>
    <row r="264" spans="5:10" ht="12.75">
      <c r="E264" s="13"/>
      <c r="F264" s="13"/>
      <c r="G264" s="13"/>
      <c r="H264" s="13"/>
      <c r="I264" s="13"/>
      <c r="J264" s="13"/>
    </row>
    <row r="265" spans="5:10" ht="12.75">
      <c r="E265" s="13"/>
      <c r="F265" s="13"/>
      <c r="G265" s="13"/>
      <c r="H265" s="13"/>
      <c r="I265" s="13"/>
      <c r="J265" s="13"/>
    </row>
    <row r="266" spans="5:10" ht="12.75">
      <c r="E266" s="13"/>
      <c r="F266" s="13"/>
      <c r="G266" s="13"/>
      <c r="H266" s="13"/>
      <c r="I266" s="13"/>
      <c r="J266" s="13"/>
    </row>
    <row r="267" spans="5:10" ht="12.75">
      <c r="E267" s="13"/>
      <c r="F267" s="13"/>
      <c r="G267" s="13"/>
      <c r="H267" s="13"/>
      <c r="I267" s="13"/>
      <c r="J267" s="13"/>
    </row>
    <row r="268" spans="5:10" ht="12.75">
      <c r="E268" s="13"/>
      <c r="F268" s="13"/>
      <c r="G268" s="13"/>
      <c r="H268" s="13"/>
      <c r="I268" s="13"/>
      <c r="J268" s="13"/>
    </row>
    <row r="269" spans="5:10" ht="12.75">
      <c r="E269" s="13"/>
      <c r="F269" s="13"/>
      <c r="G269" s="13"/>
      <c r="H269" s="13"/>
      <c r="I269" s="13"/>
      <c r="J269" s="13"/>
    </row>
    <row r="270" spans="5:10" ht="12.75">
      <c r="E270" s="13"/>
      <c r="F270" s="13"/>
      <c r="G270" s="13"/>
      <c r="H270" s="13"/>
      <c r="I270" s="13"/>
      <c r="J270" s="13"/>
    </row>
    <row r="271" spans="5:10" ht="12.75">
      <c r="E271" s="13"/>
      <c r="F271" s="13"/>
      <c r="G271" s="13"/>
      <c r="H271" s="13"/>
      <c r="I271" s="13"/>
      <c r="J271" s="13"/>
    </row>
    <row r="272" spans="5:10" ht="12.75">
      <c r="E272" s="13"/>
      <c r="F272" s="13"/>
      <c r="G272" s="13"/>
      <c r="H272" s="13"/>
      <c r="I272" s="13"/>
      <c r="J272" s="13"/>
    </row>
    <row r="273" spans="5:10" ht="12.75">
      <c r="E273" s="13"/>
      <c r="F273" s="13"/>
      <c r="G273" s="13"/>
      <c r="H273" s="13"/>
      <c r="I273" s="13"/>
      <c r="J273" s="13"/>
    </row>
    <row r="274" spans="5:10" ht="12.75">
      <c r="E274" s="13"/>
      <c r="F274" s="13"/>
      <c r="G274" s="13"/>
      <c r="H274" s="13"/>
      <c r="I274" s="13"/>
      <c r="J274" s="13"/>
    </row>
    <row r="275" spans="5:10" ht="12.75">
      <c r="E275" s="13"/>
      <c r="F275" s="13"/>
      <c r="G275" s="13"/>
      <c r="H275" s="13"/>
      <c r="I275" s="13"/>
      <c r="J275" s="13"/>
    </row>
    <row r="276" spans="5:10" ht="12.75">
      <c r="E276" s="13"/>
      <c r="F276" s="13"/>
      <c r="G276" s="13"/>
      <c r="H276" s="13"/>
      <c r="I276" s="13"/>
      <c r="J276" s="13"/>
    </row>
    <row r="277" spans="5:10" ht="12.75">
      <c r="E277" s="13"/>
      <c r="F277" s="13"/>
      <c r="G277" s="13"/>
      <c r="H277" s="13"/>
      <c r="I277" s="13"/>
      <c r="J277" s="13"/>
    </row>
    <row r="278" spans="5:10" ht="12.75">
      <c r="E278" s="13"/>
      <c r="F278" s="13"/>
      <c r="G278" s="13"/>
      <c r="H278" s="13"/>
      <c r="I278" s="13"/>
      <c r="J278" s="13"/>
    </row>
    <row r="279" spans="5:10" ht="12.75">
      <c r="E279" s="13"/>
      <c r="F279" s="13"/>
      <c r="G279" s="13"/>
      <c r="H279" s="13"/>
      <c r="I279" s="13"/>
      <c r="J279" s="13"/>
    </row>
    <row r="280" spans="5:10" ht="12.75">
      <c r="E280" s="13"/>
      <c r="F280" s="13"/>
      <c r="G280" s="13"/>
      <c r="H280" s="13"/>
      <c r="I280" s="13"/>
      <c r="J280" s="13"/>
    </row>
    <row r="281" spans="5:10" ht="12.75">
      <c r="E281" s="13"/>
      <c r="F281" s="13"/>
      <c r="G281" s="13"/>
      <c r="H281" s="13"/>
      <c r="I281" s="13"/>
      <c r="J281" s="13"/>
    </row>
    <row r="282" spans="5:10" ht="12.75">
      <c r="E282" s="13"/>
      <c r="F282" s="13"/>
      <c r="G282" s="13"/>
      <c r="H282" s="13"/>
      <c r="I282" s="13"/>
      <c r="J282" s="13"/>
    </row>
    <row r="283" spans="5:10" ht="12.75">
      <c r="E283" s="13"/>
      <c r="F283" s="13"/>
      <c r="G283" s="13"/>
      <c r="H283" s="13"/>
      <c r="I283" s="13"/>
      <c r="J283" s="13"/>
    </row>
    <row r="284" spans="5:10" ht="12.75">
      <c r="E284" s="13"/>
      <c r="F284" s="13"/>
      <c r="G284" s="13"/>
      <c r="H284" s="13"/>
      <c r="I284" s="13"/>
      <c r="J284" s="13"/>
    </row>
    <row r="285" spans="5:10" ht="12.75">
      <c r="E285" s="13"/>
      <c r="F285" s="13"/>
      <c r="G285" s="13"/>
      <c r="H285" s="13"/>
      <c r="I285" s="13"/>
      <c r="J285" s="13"/>
    </row>
    <row r="286" spans="5:10" ht="12.75">
      <c r="E286" s="13"/>
      <c r="F286" s="13"/>
      <c r="G286" s="13"/>
      <c r="H286" s="13"/>
      <c r="I286" s="13"/>
      <c r="J286" s="13"/>
    </row>
    <row r="287" spans="5:10" ht="12.75">
      <c r="E287" s="13"/>
      <c r="F287" s="13"/>
      <c r="G287" s="13"/>
      <c r="H287" s="13"/>
      <c r="I287" s="13"/>
      <c r="J287" s="13"/>
    </row>
    <row r="288" spans="5:10" ht="12.75">
      <c r="E288" s="13"/>
      <c r="F288" s="13"/>
      <c r="G288" s="13"/>
      <c r="H288" s="13"/>
      <c r="I288" s="13"/>
      <c r="J288" s="13"/>
    </row>
    <row r="289" spans="5:10" ht="12.75">
      <c r="E289" s="13"/>
      <c r="F289" s="13"/>
      <c r="G289" s="13"/>
      <c r="H289" s="13"/>
      <c r="I289" s="13"/>
      <c r="J289" s="13"/>
    </row>
    <row r="290" spans="5:10" ht="12.75">
      <c r="E290" s="13"/>
      <c r="F290" s="13"/>
      <c r="G290" s="13"/>
      <c r="H290" s="13"/>
      <c r="I290" s="13"/>
      <c r="J290" s="13"/>
    </row>
    <row r="291" spans="5:10" ht="12.75">
      <c r="E291" s="13"/>
      <c r="F291" s="13"/>
      <c r="G291" s="13"/>
      <c r="H291" s="13"/>
      <c r="I291" s="13"/>
      <c r="J291" s="13"/>
    </row>
    <row r="292" spans="5:10" ht="12.75">
      <c r="E292" s="13"/>
      <c r="F292" s="13"/>
      <c r="G292" s="13"/>
      <c r="H292" s="13"/>
      <c r="I292" s="13"/>
      <c r="J292" s="13"/>
    </row>
    <row r="293" spans="5:10" ht="12.75">
      <c r="E293" s="13"/>
      <c r="F293" s="13"/>
      <c r="G293" s="13"/>
      <c r="H293" s="13"/>
      <c r="I293" s="13"/>
      <c r="J293" s="13"/>
    </row>
    <row r="294" spans="5:10" ht="12.75">
      <c r="E294" s="13"/>
      <c r="F294" s="13"/>
      <c r="G294" s="13"/>
      <c r="H294" s="13"/>
      <c r="I294" s="13"/>
      <c r="J294" s="13"/>
    </row>
    <row r="295" spans="5:10" ht="12.75">
      <c r="E295" s="13"/>
      <c r="F295" s="13"/>
      <c r="G295" s="13"/>
      <c r="H295" s="13"/>
      <c r="I295" s="13"/>
      <c r="J295" s="13"/>
    </row>
    <row r="296" spans="5:10" ht="12.75">
      <c r="E296" s="13"/>
      <c r="F296" s="13"/>
      <c r="G296" s="13"/>
      <c r="H296" s="13"/>
      <c r="I296" s="13"/>
      <c r="J296" s="13"/>
    </row>
    <row r="297" spans="5:10" ht="12.75">
      <c r="E297" s="13"/>
      <c r="F297" s="13"/>
      <c r="G297" s="13"/>
      <c r="H297" s="13"/>
      <c r="I297" s="13"/>
      <c r="J297" s="13"/>
    </row>
    <row r="298" spans="5:10" ht="12.75">
      <c r="E298" s="13"/>
      <c r="F298" s="13"/>
      <c r="G298" s="13"/>
      <c r="H298" s="13"/>
      <c r="I298" s="13"/>
      <c r="J298" s="13"/>
    </row>
    <row r="299" spans="5:10" ht="12.75">
      <c r="E299" s="13"/>
      <c r="F299" s="13"/>
      <c r="G299" s="13"/>
      <c r="H299" s="13"/>
      <c r="I299" s="13"/>
      <c r="J299" s="13"/>
    </row>
    <row r="300" spans="5:10" ht="12.75">
      <c r="E300" s="13"/>
      <c r="F300" s="13"/>
      <c r="G300" s="13"/>
      <c r="H300" s="13"/>
      <c r="I300" s="13"/>
      <c r="J300" s="13"/>
    </row>
    <row r="301" spans="5:10" ht="12.75">
      <c r="E301" s="13"/>
      <c r="F301" s="13"/>
      <c r="G301" s="13"/>
      <c r="H301" s="13"/>
      <c r="I301" s="13"/>
      <c r="J301" s="13"/>
    </row>
    <row r="302" spans="5:10" ht="12.75">
      <c r="E302" s="13"/>
      <c r="F302" s="13"/>
      <c r="G302" s="13"/>
      <c r="H302" s="13"/>
      <c r="I302" s="13"/>
      <c r="J302" s="13"/>
    </row>
    <row r="303" spans="5:10" ht="12.75">
      <c r="E303" s="13"/>
      <c r="F303" s="13"/>
      <c r="G303" s="13"/>
      <c r="H303" s="13"/>
      <c r="I303" s="13"/>
      <c r="J303" s="13"/>
    </row>
    <row r="304" spans="5:10" ht="12.75">
      <c r="E304" s="13"/>
      <c r="F304" s="13"/>
      <c r="G304" s="13"/>
      <c r="H304" s="13"/>
      <c r="I304" s="13"/>
      <c r="J304" s="13"/>
    </row>
    <row r="305" spans="5:10" ht="12.75">
      <c r="E305" s="13"/>
      <c r="F305" s="13"/>
      <c r="G305" s="13"/>
      <c r="H305" s="13"/>
      <c r="I305" s="13"/>
      <c r="J305" s="13"/>
    </row>
  </sheetData>
  <sheetProtection/>
  <mergeCells count="31">
    <mergeCell ref="B138:B139"/>
    <mergeCell ref="B141:B142"/>
    <mergeCell ref="B143:B144"/>
    <mergeCell ref="B95:B97"/>
    <mergeCell ref="B98:B100"/>
    <mergeCell ref="B101:B103"/>
    <mergeCell ref="B129:B135"/>
    <mergeCell ref="B136:B137"/>
    <mergeCell ref="B104:B128"/>
    <mergeCell ref="B70:B71"/>
    <mergeCell ref="B72:B73"/>
    <mergeCell ref="B79:B81"/>
    <mergeCell ref="B86:B88"/>
    <mergeCell ref="B89:B91"/>
    <mergeCell ref="B92:B94"/>
    <mergeCell ref="B27:B29"/>
    <mergeCell ref="B30:B32"/>
    <mergeCell ref="B58:B64"/>
    <mergeCell ref="B65:B66"/>
    <mergeCell ref="B67:B68"/>
    <mergeCell ref="B33:B57"/>
    <mergeCell ref="B11:B13"/>
    <mergeCell ref="B82:B84"/>
    <mergeCell ref="Z5:Z6"/>
    <mergeCell ref="H5:H6"/>
    <mergeCell ref="A1:A98"/>
    <mergeCell ref="B8:B10"/>
    <mergeCell ref="B15:B17"/>
    <mergeCell ref="B18:B20"/>
    <mergeCell ref="B21:B23"/>
    <mergeCell ref="B24:B26"/>
  </mergeCells>
  <hyperlinks>
    <hyperlink ref="B181"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fitToHeight="1" fitToWidth="1" horizontalDpi="600" verticalDpi="600" orientation="portrait" paperSize="9" scale="37" r:id="rId3"/>
  <rowBreaks count="1" manualBreakCount="1">
    <brk id="76" max="16" man="1"/>
  </rowBreaks>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X184"/>
  <sheetViews>
    <sheetView zoomScalePageLayoutView="0" workbookViewId="0" topLeftCell="A1">
      <selection activeCell="A1" sqref="A1"/>
    </sheetView>
  </sheetViews>
  <sheetFormatPr defaultColWidth="9.140625" defaultRowHeight="12.75"/>
  <cols>
    <col min="1" max="1" width="30.7109375" style="5" customWidth="1"/>
    <col min="2" max="2" width="36.7109375" style="5" customWidth="1"/>
    <col min="3" max="3" width="16.57421875" style="5" customWidth="1"/>
    <col min="4" max="4" width="12.00390625" style="5" customWidth="1"/>
    <col min="5" max="6" width="14.421875" style="5" customWidth="1"/>
    <col min="7" max="7" width="11.28125" style="5" customWidth="1"/>
    <col min="8" max="8" width="11.421875" style="5" customWidth="1"/>
    <col min="9" max="9" width="12.57421875" style="5" customWidth="1"/>
    <col min="10" max="19" width="9.140625" style="5" customWidth="1"/>
    <col min="20" max="20" width="7.7109375" style="5" customWidth="1"/>
    <col min="21" max="23" width="9.140625" style="5" customWidth="1"/>
    <col min="24" max="16384" width="9.140625" style="5" customWidth="1"/>
  </cols>
  <sheetData>
    <row r="1" spans="1:3" ht="24.75" customHeight="1">
      <c r="A1" s="142" t="s">
        <v>39</v>
      </c>
      <c r="B1" s="142"/>
      <c r="C1" s="142"/>
    </row>
    <row r="2" spans="1:3" ht="21">
      <c r="A2" s="137" t="s">
        <v>86</v>
      </c>
      <c r="B2" s="137"/>
      <c r="C2" s="137"/>
    </row>
    <row r="3" spans="1:3" ht="18">
      <c r="A3" s="137"/>
      <c r="B3" s="137"/>
      <c r="C3" s="137"/>
    </row>
    <row r="4" ht="13.5" thickBot="1"/>
    <row r="5" spans="1:7" ht="13.5" thickTop="1">
      <c r="A5" s="20"/>
      <c r="B5" s="20"/>
      <c r="C5" s="20"/>
      <c r="D5" s="20"/>
      <c r="E5" s="20"/>
      <c r="F5" s="20"/>
      <c r="G5" s="20"/>
    </row>
    <row r="6" spans="1:7" ht="13.5" thickBot="1">
      <c r="A6" s="73" t="s">
        <v>77</v>
      </c>
      <c r="B6" s="81" t="s">
        <v>78</v>
      </c>
      <c r="C6" s="79" t="s">
        <v>90</v>
      </c>
      <c r="D6" s="82" t="s">
        <v>42</v>
      </c>
      <c r="E6" s="173" t="s">
        <v>133</v>
      </c>
      <c r="F6" s="173" t="s">
        <v>125</v>
      </c>
      <c r="G6" s="174"/>
    </row>
    <row r="7" spans="1:7" ht="12.75">
      <c r="A7" s="44" t="s">
        <v>41</v>
      </c>
      <c r="D7" s="76"/>
      <c r="E7" s="8"/>
      <c r="F7" s="8"/>
      <c r="G7" s="8" t="s">
        <v>54</v>
      </c>
    </row>
    <row r="8" spans="1:6" ht="12.75">
      <c r="A8" s="226" t="s">
        <v>57</v>
      </c>
      <c r="B8" s="185" t="s">
        <v>66</v>
      </c>
      <c r="C8" s="186">
        <v>1</v>
      </c>
      <c r="D8" s="63">
        <f>SUM(Month!G8:R8)+'FY-only sites'!D8</f>
        <v>66584</v>
      </c>
      <c r="E8" s="63">
        <f>SUM(Month!S8:AD8)+'FY-only sites'!E8</f>
        <v>74502</v>
      </c>
      <c r="F8" s="63">
        <f>SUM(Month!AE8:AP8,'FY-only sites'!F8)</f>
        <v>71336</v>
      </c>
    </row>
    <row r="9" spans="1:6" ht="12.75">
      <c r="A9" s="226"/>
      <c r="B9" s="116"/>
      <c r="C9" s="186">
        <v>2</v>
      </c>
      <c r="D9" s="63">
        <f>SUM(Month!G9:R9)+'FY-only sites'!D9</f>
        <v>0</v>
      </c>
      <c r="E9" s="63">
        <f>SUM(Month!S9:AD9)+'FY-only sites'!E9</f>
        <v>0</v>
      </c>
      <c r="F9" s="63">
        <f>SUM(Month!AE9:AP9,'FY-only sites'!F9)</f>
        <v>0</v>
      </c>
    </row>
    <row r="10" spans="1:6" ht="12.75">
      <c r="A10" s="226"/>
      <c r="B10" s="116"/>
      <c r="C10" s="186">
        <v>3.000000000003</v>
      </c>
      <c r="D10" s="63">
        <f>SUM(Month!G10:R10)+'FY-only sites'!D10</f>
        <v>0</v>
      </c>
      <c r="E10" s="63">
        <f>SUM(Month!S10:AD10)+'FY-only sites'!E10</f>
        <v>3409</v>
      </c>
      <c r="F10" s="63">
        <f>SUM(Month!AE10:AP10,'FY-only sites'!F10)</f>
        <v>5773</v>
      </c>
    </row>
    <row r="11" spans="1:6" ht="12.75">
      <c r="A11" s="226" t="s">
        <v>114</v>
      </c>
      <c r="B11" s="187" t="s">
        <v>66</v>
      </c>
      <c r="C11" s="186">
        <v>1</v>
      </c>
      <c r="D11" s="63">
        <f>SUM(Month!G11:R11)+'FY-only sites'!D11</f>
        <v>1789327</v>
      </c>
      <c r="E11" s="63">
        <f>SUM(Month!S11:AD11)+'FY-only sites'!E11</f>
        <v>2640585</v>
      </c>
      <c r="F11" s="63">
        <f>SUM(Month!AE11:AP11,'FY-only sites'!F11)</f>
        <v>2023240</v>
      </c>
    </row>
    <row r="12" spans="1:6" ht="12.75">
      <c r="A12" s="226"/>
      <c r="B12" s="77"/>
      <c r="C12" s="186">
        <v>3.000000000003</v>
      </c>
      <c r="D12" s="63">
        <f>SUM(Month!G12:R12)+'FY-only sites'!D12</f>
        <v>0</v>
      </c>
      <c r="E12" s="63">
        <f>SUM(Month!S12:AD12)+'FY-only sites'!E12</f>
        <v>527</v>
      </c>
      <c r="F12" s="63">
        <f>SUM(Month!AE12:AP12,'FY-only sites'!F12)</f>
        <v>912</v>
      </c>
    </row>
    <row r="13" spans="1:6" ht="12.75">
      <c r="A13" s="226"/>
      <c r="B13" s="77"/>
      <c r="C13" s="186">
        <v>0.70000000000021</v>
      </c>
      <c r="D13" s="63">
        <f>SUM(Month!G13:R13)+'FY-only sites'!D13</f>
        <v>0</v>
      </c>
      <c r="E13" s="63">
        <f>SUM(Month!S13:AD13)+'FY-only sites'!E13</f>
        <v>0</v>
      </c>
      <c r="F13" s="63">
        <f>SUM(Month!AE13:AP13,'FY-only sites'!F13)</f>
        <v>0</v>
      </c>
    </row>
    <row r="14" spans="1:6" ht="12.75">
      <c r="A14" s="185" t="s">
        <v>113</v>
      </c>
      <c r="B14" s="187" t="s">
        <v>66</v>
      </c>
      <c r="C14" s="186">
        <v>1</v>
      </c>
      <c r="D14" s="63">
        <f>SUM(Month!G14:R14)+'FY-only sites'!D14</f>
        <v>0</v>
      </c>
      <c r="E14" s="63">
        <f>SUM(Month!S14:AD14)+'FY-only sites'!E14</f>
        <v>0</v>
      </c>
      <c r="F14" s="63">
        <f>SUM(Month!AE14:AP14,'FY-only sites'!F14)</f>
        <v>101340</v>
      </c>
    </row>
    <row r="15" spans="1:6" ht="12.75">
      <c r="A15" s="226" t="s">
        <v>115</v>
      </c>
      <c r="B15" s="187" t="s">
        <v>66</v>
      </c>
      <c r="C15" s="186">
        <v>1</v>
      </c>
      <c r="D15" s="63">
        <f>SUM(Month!G15:R15)+'FY-only sites'!D15</f>
        <v>1260</v>
      </c>
      <c r="E15" s="63">
        <f>SUM(Month!S15:AD15)+'FY-only sites'!E15</f>
        <v>2164</v>
      </c>
      <c r="F15" s="63">
        <f>SUM(Month!AE15:AP15,'FY-only sites'!F15)</f>
        <v>2624</v>
      </c>
    </row>
    <row r="16" spans="1:6" ht="12.75">
      <c r="A16" s="226"/>
      <c r="B16" s="116"/>
      <c r="C16" s="186">
        <v>2</v>
      </c>
      <c r="D16" s="63">
        <f>SUM(Month!G16:R16)+'FY-only sites'!D16</f>
        <v>360</v>
      </c>
      <c r="E16" s="63">
        <f>SUM(Month!S16:AD16)+'FY-only sites'!E16</f>
        <v>442</v>
      </c>
      <c r="F16" s="63">
        <f>SUM(Month!AE16:AP16,'FY-only sites'!F16)</f>
        <v>467</v>
      </c>
    </row>
    <row r="17" spans="1:6" ht="12.75">
      <c r="A17" s="226"/>
      <c r="B17" s="116"/>
      <c r="C17" s="186">
        <v>4</v>
      </c>
      <c r="D17" s="63">
        <f>SUM(Month!G17:R17)+'FY-only sites'!D17</f>
        <v>0</v>
      </c>
      <c r="E17" s="63">
        <f>SUM(Month!S17:AD17)+'FY-only sites'!E17</f>
        <v>0</v>
      </c>
      <c r="F17" s="63">
        <f>SUM(Month!AE17:AP17,'FY-only sites'!F17)</f>
        <v>100</v>
      </c>
    </row>
    <row r="18" spans="1:6" ht="12.75">
      <c r="A18" s="226" t="s">
        <v>58</v>
      </c>
      <c r="B18" s="185" t="s">
        <v>66</v>
      </c>
      <c r="C18" s="186">
        <v>1</v>
      </c>
      <c r="D18" s="63">
        <f>SUM(Month!G18:R18)+'FY-only sites'!D18</f>
        <v>789171</v>
      </c>
      <c r="E18" s="63">
        <f>SUM(Month!S18:AD18)+'FY-only sites'!E18</f>
        <v>959199</v>
      </c>
      <c r="F18" s="63">
        <f>SUM(Month!AE18:AP18,'FY-only sites'!F18)</f>
        <v>935121</v>
      </c>
    </row>
    <row r="19" spans="1:6" ht="12.75">
      <c r="A19" s="226"/>
      <c r="B19" s="77"/>
      <c r="C19" s="186">
        <v>1.5000000000015</v>
      </c>
      <c r="D19" s="63">
        <f>SUM(Month!G19:R19)+'FY-only sites'!D19</f>
        <v>2625344</v>
      </c>
      <c r="E19" s="63">
        <f>SUM(Month!S19:AD19)+'FY-only sites'!E19</f>
        <v>3093524</v>
      </c>
      <c r="F19" s="63">
        <f>SUM(Month!AE19:AP19,'FY-only sites'!F19)</f>
        <v>3017014</v>
      </c>
    </row>
    <row r="20" spans="1:6" ht="12.75">
      <c r="A20" s="226"/>
      <c r="B20" s="77"/>
      <c r="C20" s="186">
        <v>2</v>
      </c>
      <c r="D20" s="63">
        <f>SUM(Month!G20:R20)+'FY-only sites'!D20</f>
        <v>1611231</v>
      </c>
      <c r="E20" s="63">
        <f>SUM(Month!S20:AD20)+'FY-only sites'!E20</f>
        <v>4732365</v>
      </c>
      <c r="F20" s="63">
        <f>SUM(Month!AE20:AP20,'FY-only sites'!F20)</f>
        <v>11737463</v>
      </c>
    </row>
    <row r="21" spans="1:6" ht="12.75">
      <c r="A21" s="226" t="s">
        <v>59</v>
      </c>
      <c r="B21" s="187" t="s">
        <v>66</v>
      </c>
      <c r="C21" s="186">
        <v>1</v>
      </c>
      <c r="D21" s="63">
        <f>SUM(Month!G21:R21)+'FY-only sites'!D21</f>
        <v>7698134</v>
      </c>
      <c r="E21" s="63">
        <f>SUM(Month!S21:AD21)+'FY-only sites'!E21</f>
        <v>11768298</v>
      </c>
      <c r="F21" s="63">
        <f>SUM(Month!AE21:AP21,'FY-only sites'!F21)</f>
        <v>12127578</v>
      </c>
    </row>
    <row r="22" spans="1:6" ht="12.75">
      <c r="A22" s="226"/>
      <c r="B22" s="116"/>
      <c r="C22" s="186">
        <v>4</v>
      </c>
      <c r="D22" s="63">
        <f>SUM(Month!G22:R22)+'FY-only sites'!D22</f>
        <v>5455</v>
      </c>
      <c r="E22" s="63">
        <f>SUM(Month!S22:AD22)+'FY-only sites'!E22</f>
        <v>22793</v>
      </c>
      <c r="F22" s="63">
        <f>SUM(Month!AE22:AP22,'FY-only sites'!F22)</f>
        <v>51986</v>
      </c>
    </row>
    <row r="23" spans="1:6" ht="12.75">
      <c r="A23" s="226"/>
      <c r="B23" s="116"/>
      <c r="C23" s="186">
        <v>0.9000000000000901</v>
      </c>
      <c r="D23" s="63">
        <f>SUM(Month!G23:R23)+'FY-only sites'!D23</f>
        <v>0</v>
      </c>
      <c r="E23" s="63">
        <f>SUM(Month!S23:AD23)+'FY-only sites'!E23</f>
        <v>0</v>
      </c>
      <c r="F23" s="63">
        <f>SUM(Month!AE23:AP23,'FY-only sites'!F23)</f>
        <v>0</v>
      </c>
    </row>
    <row r="24" spans="1:6" ht="12.75">
      <c r="A24" s="226" t="s">
        <v>119</v>
      </c>
      <c r="B24" s="187" t="s">
        <v>66</v>
      </c>
      <c r="C24" s="186">
        <v>1</v>
      </c>
      <c r="D24" s="63">
        <f>SUM(Month!G24:R24)+'FY-only sites'!D24</f>
        <v>4152</v>
      </c>
      <c r="E24" s="63">
        <f>SUM(Month!S24:AD24)+'FY-only sites'!E24</f>
        <v>7924</v>
      </c>
      <c r="F24" s="63">
        <f>SUM(Month!AE24:AP24,'FY-only sites'!F24)</f>
        <v>7314</v>
      </c>
    </row>
    <row r="25" spans="1:6" ht="12.75">
      <c r="A25" s="226"/>
      <c r="B25" s="116"/>
      <c r="C25" s="186">
        <v>2</v>
      </c>
      <c r="D25" s="63">
        <f>SUM(Month!G25:R25)+'FY-only sites'!D25</f>
        <v>115</v>
      </c>
      <c r="E25" s="63">
        <f>SUM(Month!S25:AD25)+'FY-only sites'!E25</f>
        <v>209</v>
      </c>
      <c r="F25" s="63">
        <f>SUM(Month!AE25:AP25,'FY-only sites'!F25)</f>
        <v>129</v>
      </c>
    </row>
    <row r="26" spans="1:6" ht="12.75">
      <c r="A26" s="226"/>
      <c r="B26" s="116"/>
      <c r="C26" s="186">
        <v>4</v>
      </c>
      <c r="D26" s="63">
        <f>SUM(Month!G26:R26)+'FY-only sites'!D26</f>
        <v>516</v>
      </c>
      <c r="E26" s="63">
        <f>SUM(Month!S26:AD26)+'FY-only sites'!E26</f>
        <v>197</v>
      </c>
      <c r="F26" s="63">
        <f>SUM(Month!AE26:AP26,'FY-only sites'!F26)</f>
        <v>141</v>
      </c>
    </row>
    <row r="27" spans="1:6" ht="12.75">
      <c r="A27" s="226" t="s">
        <v>60</v>
      </c>
      <c r="B27" s="187" t="s">
        <v>66</v>
      </c>
      <c r="C27" s="186">
        <v>1</v>
      </c>
      <c r="D27" s="63">
        <f>SUM(Month!G27:R27)+'FY-only sites'!D27</f>
        <v>178</v>
      </c>
      <c r="E27" s="63">
        <f>SUM(Month!S27:AD27)+'FY-only sites'!E27</f>
        <v>167</v>
      </c>
      <c r="F27" s="63">
        <f>SUM(Month!AE27:AP27,'FY-only sites'!F27)</f>
        <v>108</v>
      </c>
    </row>
    <row r="28" spans="1:6" ht="12.75">
      <c r="A28" s="226"/>
      <c r="B28" s="77"/>
      <c r="C28" s="186">
        <v>2</v>
      </c>
      <c r="D28" s="63">
        <f>SUM(Month!G28:R28)+'FY-only sites'!D28</f>
        <v>495</v>
      </c>
      <c r="E28" s="63">
        <f>SUM(Month!S28:AD28)+'FY-only sites'!E28</f>
        <v>2451</v>
      </c>
      <c r="F28" s="63">
        <f>SUM(Month!AE28:AP28,'FY-only sites'!F28)</f>
        <v>17922</v>
      </c>
    </row>
    <row r="29" spans="1:6" ht="12.75">
      <c r="A29" s="226"/>
      <c r="B29" s="77"/>
      <c r="C29" s="186">
        <v>1.6</v>
      </c>
      <c r="D29" s="63">
        <f>SUM(Month!G29:R29)+'FY-only sites'!D29</f>
        <v>0</v>
      </c>
      <c r="E29" s="63">
        <f>SUM(Month!S29:AD29)+'FY-only sites'!E29</f>
        <v>0</v>
      </c>
      <c r="F29" s="63">
        <f>SUM(Month!AE29:AP29,'FY-only sites'!F29)</f>
        <v>0</v>
      </c>
    </row>
    <row r="30" spans="1:6" ht="12.75">
      <c r="A30" s="226" t="s">
        <v>118</v>
      </c>
      <c r="B30" s="187" t="s">
        <v>66</v>
      </c>
      <c r="C30" s="186">
        <v>1</v>
      </c>
      <c r="D30" s="63">
        <f>SUM(Month!G30:R30)+'FY-only sites'!D30</f>
        <v>1796</v>
      </c>
      <c r="E30" s="63">
        <f>SUM(Month!S30:AD30)+'FY-only sites'!E30</f>
        <v>2347</v>
      </c>
      <c r="F30" s="63">
        <f>SUM(Month!AE30:AP30,'FY-only sites'!F30)</f>
        <v>6270</v>
      </c>
    </row>
    <row r="31" spans="1:6" ht="12.75">
      <c r="A31" s="226"/>
      <c r="B31" s="116"/>
      <c r="C31" s="186">
        <v>2</v>
      </c>
      <c r="D31" s="63">
        <f>SUM(Month!G31:R31)+'FY-only sites'!D31</f>
        <v>11</v>
      </c>
      <c r="E31" s="63">
        <f>SUM(Month!S31:AD31)+'FY-only sites'!E31</f>
        <v>10</v>
      </c>
      <c r="F31" s="63">
        <f>SUM(Month!AE31:AP31,'FY-only sites'!F31)</f>
        <v>0</v>
      </c>
    </row>
    <row r="32" spans="1:6" ht="12.75">
      <c r="A32" s="226"/>
      <c r="B32" s="116"/>
      <c r="C32" s="186">
        <v>4</v>
      </c>
      <c r="D32" s="63">
        <f>SUM(Month!G32:R32)+'FY-only sites'!D32</f>
        <v>0</v>
      </c>
      <c r="E32" s="63">
        <f>SUM(Month!S32:AD32)+'FY-only sites'!E32</f>
        <v>0</v>
      </c>
      <c r="F32" s="63">
        <f>SUM(Month!AE32:AP32,'FY-only sites'!F32)</f>
        <v>12</v>
      </c>
    </row>
    <row r="33" spans="1:6" ht="12.75">
      <c r="A33" s="226" t="s">
        <v>67</v>
      </c>
      <c r="B33" s="185" t="s">
        <v>117</v>
      </c>
      <c r="C33" s="186">
        <v>2</v>
      </c>
      <c r="D33" s="63">
        <f>SUM(Month!G33:R33)+'FY-only sites'!D33</f>
        <v>227205</v>
      </c>
      <c r="E33" s="63">
        <f>SUM(Month!S33:AD33)+'FY-only sites'!E33</f>
        <v>381950</v>
      </c>
      <c r="F33" s="63">
        <f>SUM(Month!AE33:AP33,'FY-only sites'!F33)</f>
        <v>611176</v>
      </c>
    </row>
    <row r="34" spans="1:6" ht="12.75">
      <c r="A34" s="226"/>
      <c r="B34" s="116"/>
      <c r="C34" s="186">
        <v>3.000000000003</v>
      </c>
      <c r="D34" s="63">
        <f>SUM(Month!G34:R34)+'FY-only sites'!D34</f>
        <v>0</v>
      </c>
      <c r="E34" s="63">
        <f>SUM(Month!S34:AD34)+'FY-only sites'!E34</f>
        <v>0</v>
      </c>
      <c r="F34" s="63">
        <f>SUM(Month!AE34:AP34,'FY-only sites'!F34)</f>
        <v>8780</v>
      </c>
    </row>
    <row r="35" spans="1:6" ht="12.75">
      <c r="A35" s="226"/>
      <c r="B35" s="197"/>
      <c r="C35" s="186">
        <v>4</v>
      </c>
      <c r="D35" s="63">
        <f>SUM(Month!G35:R35)+'FY-only sites'!D35</f>
        <v>0</v>
      </c>
      <c r="E35" s="63">
        <f>SUM(Month!S35:AD35)+'FY-only sites'!E35</f>
        <v>5131</v>
      </c>
      <c r="F35" s="63">
        <f>SUM(Month!AE35:AP35,'FY-only sites'!F35)</f>
        <v>35711</v>
      </c>
    </row>
    <row r="36" spans="1:6" ht="12.75">
      <c r="A36" s="226"/>
      <c r="B36" s="188" t="s">
        <v>68</v>
      </c>
      <c r="C36" s="186">
        <v>2</v>
      </c>
      <c r="D36" s="63">
        <f>SUM(Month!G36:R36)+'FY-only sites'!D36</f>
        <v>127</v>
      </c>
      <c r="E36" s="63">
        <f>SUM(Month!S36:AD36)+'FY-only sites'!E36</f>
        <v>3033</v>
      </c>
      <c r="F36" s="63">
        <f>SUM(Month!AE36:AP36,'FY-only sites'!F36)</f>
        <v>4551</v>
      </c>
    </row>
    <row r="37" spans="1:6" ht="12.75">
      <c r="A37" s="226"/>
      <c r="B37" s="188" t="s">
        <v>69</v>
      </c>
      <c r="C37" s="186">
        <v>0.5</v>
      </c>
      <c r="D37" s="63">
        <f>SUM(Month!G37:R37)+'FY-only sites'!D37</f>
        <v>1333385</v>
      </c>
      <c r="E37" s="63">
        <f>SUM(Month!S37:AD37)+'FY-only sites'!E37</f>
        <v>1452040</v>
      </c>
      <c r="F37" s="63">
        <f>SUM(Month!AE37:AP37,'FY-only sites'!F37)</f>
        <v>627616</v>
      </c>
    </row>
    <row r="38" spans="1:6" ht="12.75">
      <c r="A38" s="226"/>
      <c r="B38" s="188" t="s">
        <v>70</v>
      </c>
      <c r="C38" s="186">
        <v>1</v>
      </c>
      <c r="D38" s="63">
        <f>SUM(Month!G38:R38)+'FY-only sites'!D38</f>
        <v>30767</v>
      </c>
      <c r="E38" s="63">
        <f>SUM(Month!S38:AD38)+'FY-only sites'!E38</f>
        <v>60299</v>
      </c>
      <c r="F38" s="63">
        <f>SUM(Month!AE38:AP38,'FY-only sites'!F38)</f>
        <v>62836</v>
      </c>
    </row>
    <row r="39" spans="1:6" ht="12.75">
      <c r="A39" s="226"/>
      <c r="B39" s="188" t="s">
        <v>65</v>
      </c>
      <c r="C39" s="186">
        <v>1</v>
      </c>
      <c r="D39" s="63">
        <f>SUM(Month!G39:R39)+'FY-only sites'!D39</f>
        <v>125051</v>
      </c>
      <c r="E39" s="63">
        <f>SUM(Month!S39:AD39)+'FY-only sites'!E39</f>
        <v>117117</v>
      </c>
      <c r="F39" s="63">
        <f>SUM(Month!AE39:AP39,'FY-only sites'!F39)</f>
        <v>94058</v>
      </c>
    </row>
    <row r="40" spans="1:6" ht="12.75">
      <c r="A40" s="226"/>
      <c r="B40" s="197"/>
      <c r="C40" s="186">
        <v>1.5000000000015</v>
      </c>
      <c r="D40" s="63">
        <f>SUM(Month!G40:R40)+'FY-only sites'!D40</f>
        <v>1847453</v>
      </c>
      <c r="E40" s="63">
        <f>SUM(Month!S40:AD40)+'FY-only sites'!E40</f>
        <v>2581048</v>
      </c>
      <c r="F40" s="63">
        <f>SUM(Month!AE40:AP40,'FY-only sites'!F40)</f>
        <v>5613375</v>
      </c>
    </row>
    <row r="41" spans="1:6" ht="12.75">
      <c r="A41" s="226"/>
      <c r="B41" s="188" t="s">
        <v>71</v>
      </c>
      <c r="C41" s="186">
        <v>2</v>
      </c>
      <c r="D41" s="63">
        <f>SUM(Month!G41:R41)+'FY-only sites'!D41</f>
        <v>1117711</v>
      </c>
      <c r="E41" s="63">
        <f>SUM(Month!S41:AD41)+'FY-only sites'!E41</f>
        <v>1327276</v>
      </c>
      <c r="F41" s="63">
        <f>SUM(Month!AE41:AP41,'FY-only sites'!F41)</f>
        <v>1572205</v>
      </c>
    </row>
    <row r="42" spans="1:6" ht="12.75">
      <c r="A42" s="226"/>
      <c r="B42" s="188" t="s">
        <v>72</v>
      </c>
      <c r="C42" s="186">
        <v>1</v>
      </c>
      <c r="D42" s="63">
        <f>SUM(Month!G42:R42)+'FY-only sites'!D42</f>
        <v>0</v>
      </c>
      <c r="E42" s="63">
        <f>SUM(Month!S42:AD42)+'FY-only sites'!E42</f>
        <v>249</v>
      </c>
      <c r="F42" s="63">
        <f>SUM(Month!AE42:AP42,'FY-only sites'!F42)</f>
        <v>0</v>
      </c>
    </row>
    <row r="43" spans="1:6" ht="12.75">
      <c r="A43" s="226"/>
      <c r="B43" s="197"/>
      <c r="C43" s="186">
        <v>2</v>
      </c>
      <c r="D43" s="63">
        <f>SUM(Month!G43:R43)+'FY-only sites'!D43</f>
        <v>60988</v>
      </c>
      <c r="E43" s="63">
        <f>SUM(Month!S43:AD43)+'FY-only sites'!E43</f>
        <v>32883</v>
      </c>
      <c r="F43" s="63">
        <f>SUM(Month!AE43:AP43,'FY-only sites'!F43)</f>
        <v>29973</v>
      </c>
    </row>
    <row r="44" spans="1:6" ht="12.75">
      <c r="A44" s="226"/>
      <c r="B44" s="190" t="s">
        <v>73</v>
      </c>
      <c r="C44" s="186">
        <v>2</v>
      </c>
      <c r="D44" s="63">
        <f>SUM(Month!G44:R44)+'FY-only sites'!D44</f>
        <v>0</v>
      </c>
      <c r="E44" s="63">
        <f>SUM(Month!S44:AD44)+'FY-only sites'!E44</f>
        <v>8175</v>
      </c>
      <c r="F44" s="63">
        <f>SUM(Month!AE44:AP44,'FY-only sites'!F44)</f>
        <v>2511</v>
      </c>
    </row>
    <row r="45" spans="1:6" ht="12.75">
      <c r="A45" s="226"/>
      <c r="B45" s="190" t="s">
        <v>74</v>
      </c>
      <c r="C45" s="186">
        <v>1</v>
      </c>
      <c r="D45" s="63">
        <f>SUM(Month!G45:R45)+'FY-only sites'!D45</f>
        <v>106870</v>
      </c>
      <c r="E45" s="63">
        <f>SUM(Month!S45:AD45)+'FY-only sites'!E45</f>
        <v>103492</v>
      </c>
      <c r="F45" s="63">
        <f>SUM(Month!AE45:AP45,'FY-only sites'!F45)</f>
        <v>70406</v>
      </c>
    </row>
    <row r="46" spans="1:6" ht="12.75">
      <c r="A46" s="226"/>
      <c r="B46" s="190" t="s">
        <v>75</v>
      </c>
      <c r="C46" s="186">
        <v>1</v>
      </c>
      <c r="D46" s="63">
        <f>SUM(Month!G46:R46)+'FY-only sites'!D46</f>
        <v>775</v>
      </c>
      <c r="E46" s="63">
        <f>SUM(Month!S46:AD46)+'FY-only sites'!E46</f>
        <v>396</v>
      </c>
      <c r="F46" s="63">
        <f>SUM(Month!AE46:AP46,'FY-only sites'!F46)</f>
        <v>483</v>
      </c>
    </row>
    <row r="47" spans="1:6" ht="12.75">
      <c r="A47" s="226"/>
      <c r="B47" s="191" t="s">
        <v>102</v>
      </c>
      <c r="C47" s="186">
        <v>1</v>
      </c>
      <c r="D47" s="63">
        <f>SUM(Month!G47:R47)+'FY-only sites'!D47</f>
        <v>0</v>
      </c>
      <c r="E47" s="63">
        <f>SUM(Month!S47:AD47)+'FY-only sites'!E47</f>
        <v>42</v>
      </c>
      <c r="F47" s="63">
        <f>SUM(Month!AE47:AP47,'FY-only sites'!F47)</f>
        <v>375</v>
      </c>
    </row>
    <row r="48" spans="1:24" ht="12.75">
      <c r="A48" s="226"/>
      <c r="B48" s="188" t="s">
        <v>139</v>
      </c>
      <c r="C48" s="186">
        <v>1.5000000000015</v>
      </c>
      <c r="D48" s="63">
        <f>SUM(Month!G48:R48)+'FY-only sites'!D48</f>
        <v>0</v>
      </c>
      <c r="E48" s="63">
        <f>SUM(Month!S48:AD48)+'FY-only sites'!E48</f>
        <v>0</v>
      </c>
      <c r="F48" s="63">
        <f>SUM(Month!AE48:AP48,'FY-only sites'!F48)</f>
        <v>0</v>
      </c>
      <c r="H48" s="49"/>
      <c r="I48" s="42"/>
      <c r="K48" s="49"/>
      <c r="P48" s="9"/>
      <c r="Q48" s="9"/>
      <c r="R48" s="9"/>
      <c r="T48" s="10"/>
      <c r="U48" s="10"/>
      <c r="V48" s="10"/>
      <c r="W48" s="10"/>
      <c r="X48" s="10"/>
    </row>
    <row r="49" spans="1:24" ht="12.75">
      <c r="A49" s="226"/>
      <c r="B49" s="191" t="s">
        <v>136</v>
      </c>
      <c r="C49" s="186">
        <v>2</v>
      </c>
      <c r="D49" s="63">
        <f>SUM(Month!G49:R49)+'FY-only sites'!D49</f>
        <v>0</v>
      </c>
      <c r="E49" s="63">
        <f>SUM(Month!S49:AD49)+'FY-only sites'!E49</f>
        <v>0</v>
      </c>
      <c r="F49" s="63">
        <f>SUM(Month!AE49:AP49,'FY-only sites'!F49)</f>
        <v>0</v>
      </c>
      <c r="H49" s="49"/>
      <c r="I49" s="42"/>
      <c r="K49" s="49"/>
      <c r="P49" s="9"/>
      <c r="Q49" s="9"/>
      <c r="R49" s="9"/>
      <c r="T49" s="10"/>
      <c r="U49" s="10"/>
      <c r="V49" s="10"/>
      <c r="W49" s="10"/>
      <c r="X49" s="10"/>
    </row>
    <row r="50" spans="1:24" ht="12.75">
      <c r="A50" s="226"/>
      <c r="B50" s="191" t="s">
        <v>137</v>
      </c>
      <c r="C50" s="186">
        <v>1</v>
      </c>
      <c r="D50" s="63">
        <f>SUM(Month!G50:R50)+'FY-only sites'!D50</f>
        <v>0</v>
      </c>
      <c r="E50" s="63">
        <f>SUM(Month!S50:AD50)+'FY-only sites'!E50</f>
        <v>0</v>
      </c>
      <c r="F50" s="63">
        <f>SUM(Month!AE50:AP50,'FY-only sites'!F50)</f>
        <v>0</v>
      </c>
      <c r="H50" s="49"/>
      <c r="I50" s="42"/>
      <c r="K50" s="49"/>
      <c r="P50" s="9"/>
      <c r="Q50" s="9"/>
      <c r="R50" s="9"/>
      <c r="T50" s="10"/>
      <c r="U50" s="10"/>
      <c r="V50" s="10"/>
      <c r="W50" s="10"/>
      <c r="X50" s="10"/>
    </row>
    <row r="51" spans="1:24" ht="12.75">
      <c r="A51" s="226"/>
      <c r="B51" s="187" t="s">
        <v>140</v>
      </c>
      <c r="C51" s="186">
        <v>1</v>
      </c>
      <c r="D51" s="63">
        <f>SUM(Month!G51:R51)+'FY-only sites'!D51</f>
        <v>0</v>
      </c>
      <c r="E51" s="63">
        <f>SUM(Month!S51:AD51)+'FY-only sites'!E51</f>
        <v>0</v>
      </c>
      <c r="F51" s="63">
        <f>SUM(Month!AE51:AP51,'FY-only sites'!F51)</f>
        <v>0</v>
      </c>
      <c r="P51" s="9"/>
      <c r="Q51" s="9"/>
      <c r="R51" s="9"/>
      <c r="T51" s="10"/>
      <c r="U51" s="10"/>
      <c r="V51" s="10"/>
      <c r="W51" s="10"/>
      <c r="X51" s="10"/>
    </row>
    <row r="52" spans="1:24" ht="12.75">
      <c r="A52" s="226"/>
      <c r="B52" s="185" t="s">
        <v>144</v>
      </c>
      <c r="C52" s="186">
        <v>1</v>
      </c>
      <c r="D52" s="63">
        <f>SUM(Month!G52:R52)+'FY-only sites'!D52</f>
        <v>0</v>
      </c>
      <c r="E52" s="63">
        <f>SUM(Month!S52:AD52)+'FY-only sites'!E52</f>
        <v>0</v>
      </c>
      <c r="F52" s="63">
        <f>SUM(Month!AE52:AP52,'FY-only sites'!F52)</f>
        <v>0</v>
      </c>
      <c r="P52" s="9"/>
      <c r="Q52" s="9"/>
      <c r="R52" s="9"/>
      <c r="T52" s="10"/>
      <c r="U52" s="10"/>
      <c r="V52" s="10"/>
      <c r="W52" s="10"/>
      <c r="X52" s="10"/>
    </row>
    <row r="53" spans="1:24" ht="12.75">
      <c r="A53" s="226"/>
      <c r="B53" s="185" t="s">
        <v>141</v>
      </c>
      <c r="C53" s="186">
        <v>0.30000000000003</v>
      </c>
      <c r="D53" s="63">
        <f>SUM(Month!G53:R53)+'FY-only sites'!D53</f>
        <v>0</v>
      </c>
      <c r="E53" s="63">
        <f>SUM(Month!S53:AD53)+'FY-only sites'!E53</f>
        <v>0</v>
      </c>
      <c r="F53" s="63">
        <f>SUM(Month!AE53:AP53,'FY-only sites'!F53)</f>
        <v>0</v>
      </c>
      <c r="H53" s="49"/>
      <c r="J53" s="51"/>
      <c r="P53" s="9"/>
      <c r="Q53" s="9"/>
      <c r="R53" s="9"/>
      <c r="T53" s="10"/>
      <c r="U53" s="10"/>
      <c r="V53" s="10"/>
      <c r="W53" s="10"/>
      <c r="X53" s="10"/>
    </row>
    <row r="54" spans="1:24" ht="12.75">
      <c r="A54" s="226"/>
      <c r="B54" s="185" t="s">
        <v>142</v>
      </c>
      <c r="C54" s="186">
        <v>0.60000000000024</v>
      </c>
      <c r="D54" s="63">
        <f>SUM(Month!G54:R54)+'FY-only sites'!D54</f>
        <v>0</v>
      </c>
      <c r="E54" s="63">
        <f>SUM(Month!S54:AD54)+'FY-only sites'!E54</f>
        <v>0</v>
      </c>
      <c r="F54" s="63">
        <f>SUM(Month!AE54:AP54,'FY-only sites'!F54)</f>
        <v>0</v>
      </c>
      <c r="H54" s="49"/>
      <c r="J54" s="51"/>
      <c r="P54" s="9"/>
      <c r="Q54" s="9"/>
      <c r="R54" s="9"/>
      <c r="T54" s="10"/>
      <c r="U54" s="10"/>
      <c r="V54" s="10"/>
      <c r="W54" s="10"/>
      <c r="X54" s="10"/>
    </row>
    <row r="55" spans="1:24" ht="12.75">
      <c r="A55" s="226"/>
      <c r="B55" s="185" t="s">
        <v>143</v>
      </c>
      <c r="C55" s="186">
        <v>0.8</v>
      </c>
      <c r="D55" s="63">
        <f>SUM(Month!G55:R55)+'FY-only sites'!D55</f>
        <v>0</v>
      </c>
      <c r="E55" s="63">
        <f>SUM(Month!S55:AD55)+'FY-only sites'!E55</f>
        <v>0</v>
      </c>
      <c r="F55" s="63">
        <f>SUM(Month!AE55:AP55,'FY-only sites'!F55)</f>
        <v>0</v>
      </c>
      <c r="H55" s="49"/>
      <c r="J55" s="51"/>
      <c r="P55" s="9"/>
      <c r="Q55" s="9"/>
      <c r="R55" s="9"/>
      <c r="T55" s="10"/>
      <c r="U55" s="10"/>
      <c r="V55" s="10"/>
      <c r="W55" s="10"/>
      <c r="X55" s="10"/>
    </row>
    <row r="56" spans="1:24" ht="12.75">
      <c r="A56" s="226"/>
      <c r="B56" s="185" t="s">
        <v>145</v>
      </c>
      <c r="C56" s="186">
        <v>0.70000000000021</v>
      </c>
      <c r="D56" s="63">
        <f>SUM(Month!G56:R56)+'FY-only sites'!D56</f>
        <v>0</v>
      </c>
      <c r="E56" s="63">
        <f>SUM(Month!S56:AD56)+'FY-only sites'!E56</f>
        <v>0</v>
      </c>
      <c r="F56" s="63">
        <f>SUM(Month!AE56:AP56,'FY-only sites'!F56)</f>
        <v>0</v>
      </c>
      <c r="H56" s="49"/>
      <c r="J56" s="51"/>
      <c r="P56" s="9"/>
      <c r="Q56" s="9"/>
      <c r="R56" s="9"/>
      <c r="T56" s="10"/>
      <c r="U56" s="10"/>
      <c r="V56" s="10"/>
      <c r="W56" s="10"/>
      <c r="X56" s="10"/>
    </row>
    <row r="57" spans="1:24" ht="12.75">
      <c r="A57" s="184"/>
      <c r="B57" s="216" t="s">
        <v>150</v>
      </c>
      <c r="C57" s="186">
        <v>0.30000000000003</v>
      </c>
      <c r="D57" s="63">
        <f>SUM(Month!G57:R57)+'FY-only sites'!D57</f>
        <v>0</v>
      </c>
      <c r="E57" s="63">
        <f>SUM(Month!S57:AD57)+'FY-only sites'!E57</f>
        <v>0</v>
      </c>
      <c r="F57" s="63">
        <f>SUM(Month!AE57:AP57,'FY-only sites'!F57)</f>
        <v>0</v>
      </c>
      <c r="H57" s="49"/>
      <c r="J57" s="51"/>
      <c r="P57" s="9"/>
      <c r="Q57" s="9"/>
      <c r="R57" s="9"/>
      <c r="T57" s="10"/>
      <c r="U57" s="10"/>
      <c r="V57" s="10"/>
      <c r="W57" s="10"/>
      <c r="X57" s="10"/>
    </row>
    <row r="58" spans="1:24" ht="12.75">
      <c r="A58" s="226" t="s">
        <v>116</v>
      </c>
      <c r="B58" s="185" t="s">
        <v>117</v>
      </c>
      <c r="C58" s="186">
        <v>2</v>
      </c>
      <c r="D58" s="63">
        <f>SUM(Month!G58:R58)+'FY-only sites'!D58</f>
        <v>82</v>
      </c>
      <c r="E58" s="63">
        <f>SUM(Month!S58:AD58)+'FY-only sites'!E58</f>
        <v>92</v>
      </c>
      <c r="F58" s="63">
        <f>SUM(Month!AE58:AP58,'FY-only sites'!F58)</f>
        <v>0</v>
      </c>
      <c r="G58" s="106"/>
      <c r="H58" s="106"/>
      <c r="I58" s="106"/>
      <c r="K58" s="49"/>
      <c r="P58" s="9"/>
      <c r="Q58" s="9"/>
      <c r="R58" s="9"/>
      <c r="T58" s="10"/>
      <c r="U58" s="10"/>
      <c r="V58" s="10"/>
      <c r="W58" s="10"/>
      <c r="X58" s="10"/>
    </row>
    <row r="59" spans="1:24" ht="12.75">
      <c r="A59" s="226"/>
      <c r="B59" s="116"/>
      <c r="C59" s="186">
        <v>4</v>
      </c>
      <c r="D59" s="63">
        <f>SUM(Month!G59:R59)+'FY-only sites'!D59</f>
        <v>0</v>
      </c>
      <c r="E59" s="63">
        <f>SUM(Month!S59:AD59)+'FY-only sites'!E59</f>
        <v>541</v>
      </c>
      <c r="F59" s="63">
        <f>SUM(Month!AE59:AP59,'FY-only sites'!F59)</f>
        <v>461</v>
      </c>
      <c r="G59" s="106"/>
      <c r="H59" s="106"/>
      <c r="I59" s="106"/>
      <c r="K59" s="49"/>
      <c r="P59" s="9"/>
      <c r="Q59" s="9"/>
      <c r="R59" s="9"/>
      <c r="T59" s="10"/>
      <c r="U59" s="10"/>
      <c r="V59" s="10"/>
      <c r="W59" s="10"/>
      <c r="X59" s="10"/>
    </row>
    <row r="60" spans="1:24" ht="12.75">
      <c r="A60" s="226"/>
      <c r="B60" s="185" t="s">
        <v>65</v>
      </c>
      <c r="C60" s="186">
        <v>2</v>
      </c>
      <c r="D60" s="63">
        <f>SUM(Month!G60:R60)+'FY-only sites'!D60</f>
        <v>140</v>
      </c>
      <c r="E60" s="63">
        <f>SUM(Month!S60:AD60)+'FY-only sites'!E60</f>
        <v>37</v>
      </c>
      <c r="F60" s="63">
        <f>SUM(Month!AE60:AP60,'FY-only sites'!F60)</f>
        <v>1</v>
      </c>
      <c r="G60" s="106"/>
      <c r="H60" s="106"/>
      <c r="I60" s="106"/>
      <c r="K60" s="49"/>
      <c r="P60" s="9"/>
      <c r="Q60" s="9"/>
      <c r="R60" s="9"/>
      <c r="T60" s="10"/>
      <c r="U60" s="10"/>
      <c r="V60" s="10"/>
      <c r="W60" s="10"/>
      <c r="X60" s="10"/>
    </row>
    <row r="61" spans="1:24" ht="12.75">
      <c r="A61" s="226"/>
      <c r="B61" s="185" t="s">
        <v>71</v>
      </c>
      <c r="C61" s="186">
        <v>2</v>
      </c>
      <c r="D61" s="63">
        <f>SUM(Month!G61:R61)+'FY-only sites'!D61</f>
        <v>0</v>
      </c>
      <c r="E61" s="63">
        <f>SUM(Month!S61:AD61)+'FY-only sites'!E61</f>
        <v>16</v>
      </c>
      <c r="F61" s="63">
        <f>SUM(Month!AE61:AP61,'FY-only sites'!F61)</f>
        <v>96</v>
      </c>
      <c r="G61" s="106"/>
      <c r="H61" s="106"/>
      <c r="I61" s="106"/>
      <c r="K61" s="49"/>
      <c r="P61" s="9"/>
      <c r="Q61" s="9"/>
      <c r="R61" s="9"/>
      <c r="T61" s="10"/>
      <c r="U61" s="10"/>
      <c r="V61" s="10"/>
      <c r="W61" s="10"/>
      <c r="X61" s="10"/>
    </row>
    <row r="62" spans="1:24" ht="12.75">
      <c r="A62" s="226"/>
      <c r="B62" s="185" t="s">
        <v>66</v>
      </c>
      <c r="C62" s="186">
        <v>2</v>
      </c>
      <c r="D62" s="63">
        <f>SUM(Month!G62:R62)+'FY-only sites'!D62</f>
        <v>6</v>
      </c>
      <c r="E62" s="63">
        <f>SUM(Month!S62:AD62)+'FY-only sites'!E62</f>
        <v>0</v>
      </c>
      <c r="F62" s="63">
        <f>SUM(Month!AE62:AP62,'FY-only sites'!F62)</f>
        <v>0</v>
      </c>
      <c r="G62" s="106"/>
      <c r="H62" s="106"/>
      <c r="I62" s="106"/>
      <c r="K62" s="49"/>
      <c r="P62" s="9"/>
      <c r="Q62" s="9"/>
      <c r="R62" s="9"/>
      <c r="T62" s="10"/>
      <c r="U62" s="10"/>
      <c r="V62" s="10"/>
      <c r="W62" s="10"/>
      <c r="X62" s="10"/>
    </row>
    <row r="63" spans="1:24" ht="12.75">
      <c r="A63" s="226"/>
      <c r="B63" s="185" t="s">
        <v>102</v>
      </c>
      <c r="C63" s="186">
        <v>2</v>
      </c>
      <c r="D63" s="63">
        <f>SUM(Month!G63:R63)+'FY-only sites'!D63</f>
        <v>0</v>
      </c>
      <c r="E63" s="63">
        <f>SUM(Month!S63:AD63)+'FY-only sites'!E63</f>
        <v>48</v>
      </c>
      <c r="F63" s="63">
        <f>SUM(Month!AE63:AP63,'FY-only sites'!F63)</f>
        <v>47</v>
      </c>
      <c r="G63" s="106"/>
      <c r="H63" s="106"/>
      <c r="I63" s="106"/>
      <c r="K63" s="49"/>
      <c r="P63" s="9"/>
      <c r="Q63" s="9"/>
      <c r="R63" s="9"/>
      <c r="T63" s="10"/>
      <c r="U63" s="10"/>
      <c r="V63" s="10"/>
      <c r="W63" s="10"/>
      <c r="X63" s="10"/>
    </row>
    <row r="64" spans="1:24" ht="12.75">
      <c r="A64" s="226"/>
      <c r="B64" s="185" t="s">
        <v>136</v>
      </c>
      <c r="C64" s="186">
        <v>2</v>
      </c>
      <c r="D64" s="63">
        <f>SUM(Month!G64:R64)+'FY-only sites'!D64</f>
        <v>0</v>
      </c>
      <c r="E64" s="63">
        <f>SUM(Month!S64:AD64)+'FY-only sites'!E64</f>
        <v>0</v>
      </c>
      <c r="F64" s="63">
        <f>SUM(Month!AE64:AP64,'FY-only sites'!F64)</f>
        <v>0</v>
      </c>
      <c r="G64" s="106"/>
      <c r="H64" s="106"/>
      <c r="I64" s="106"/>
      <c r="K64" s="49"/>
      <c r="P64" s="9"/>
      <c r="Q64" s="9"/>
      <c r="R64" s="9"/>
      <c r="T64" s="10"/>
      <c r="U64" s="10"/>
      <c r="V64" s="10"/>
      <c r="W64" s="10"/>
      <c r="X64" s="10"/>
    </row>
    <row r="65" spans="1:24" ht="12.75">
      <c r="A65" s="226" t="s">
        <v>56</v>
      </c>
      <c r="B65" s="185" t="s">
        <v>66</v>
      </c>
      <c r="C65" s="186">
        <v>1</v>
      </c>
      <c r="D65" s="63">
        <f>SUM(Month!G65:R65)+'FY-only sites'!D65</f>
        <v>4996378</v>
      </c>
      <c r="E65" s="63">
        <f>SUM(Month!S65:AD65)+'FY-only sites'!E65</f>
        <v>5016173</v>
      </c>
      <c r="F65" s="63">
        <f>SUM(Month!AE65:AP65,'FY-only sites'!F65)</f>
        <v>4926512</v>
      </c>
      <c r="G65" s="106"/>
      <c r="H65" s="106"/>
      <c r="I65" s="106"/>
      <c r="K65" s="49"/>
      <c r="P65" s="9"/>
      <c r="Q65" s="9"/>
      <c r="R65" s="9"/>
      <c r="T65" s="10"/>
      <c r="U65" s="10"/>
      <c r="V65" s="10"/>
      <c r="W65" s="10"/>
      <c r="X65" s="10"/>
    </row>
    <row r="66" spans="1:24" ht="12.75">
      <c r="A66" s="226"/>
      <c r="B66" s="116"/>
      <c r="C66" s="186">
        <v>0.25</v>
      </c>
      <c r="D66" s="63">
        <f>SUM(Month!G66:R66)+'FY-only sites'!D66</f>
        <v>0</v>
      </c>
      <c r="E66" s="63">
        <f>SUM(Month!S66:AD66)+'FY-only sites'!E66</f>
        <v>947</v>
      </c>
      <c r="F66" s="63">
        <f>SUM(Month!AE66:AP66,'FY-only sites'!F66)</f>
        <v>3871</v>
      </c>
      <c r="G66" s="106"/>
      <c r="H66" s="106"/>
      <c r="I66" s="106"/>
      <c r="K66" s="49"/>
      <c r="P66" s="9"/>
      <c r="Q66" s="9"/>
      <c r="R66" s="9"/>
      <c r="T66" s="10"/>
      <c r="U66" s="10"/>
      <c r="V66" s="10"/>
      <c r="W66" s="10"/>
      <c r="X66" s="10"/>
    </row>
    <row r="67" spans="1:24" ht="12.75">
      <c r="A67" s="230" t="s">
        <v>61</v>
      </c>
      <c r="B67" s="185" t="s">
        <v>66</v>
      </c>
      <c r="C67" s="186">
        <v>0.5</v>
      </c>
      <c r="D67" s="63">
        <f>SUM(Month!G67:R67)+'FY-only sites'!D67</f>
        <v>0</v>
      </c>
      <c r="E67" s="63">
        <f>SUM(Month!S67:AD67)+'FY-only sites'!E67</f>
        <v>124</v>
      </c>
      <c r="F67" s="63">
        <f>SUM(Month!AE67:AP67,'FY-only sites'!F67)</f>
        <v>9667</v>
      </c>
      <c r="G67" s="106"/>
      <c r="H67" s="106"/>
      <c r="I67" s="106"/>
      <c r="K67" s="49"/>
      <c r="P67" s="9"/>
      <c r="Q67" s="9"/>
      <c r="R67" s="9"/>
      <c r="T67" s="10"/>
      <c r="U67" s="10"/>
      <c r="V67" s="10"/>
      <c r="W67" s="10"/>
      <c r="X67" s="10"/>
    </row>
    <row r="68" spans="1:24" ht="12.75">
      <c r="A68" s="230"/>
      <c r="B68" s="116"/>
      <c r="C68" s="186">
        <v>1</v>
      </c>
      <c r="D68" s="63">
        <f>SUM(Month!G68:R68)+'FY-only sites'!D68</f>
        <v>518453</v>
      </c>
      <c r="E68" s="63">
        <f>SUM(Month!S68:AD68)+'FY-only sites'!E68</f>
        <v>567841</v>
      </c>
      <c r="F68" s="63">
        <f>SUM(Month!AE68:AP68,'FY-only sites'!F68)</f>
        <v>527295</v>
      </c>
      <c r="G68" s="106"/>
      <c r="H68" s="106"/>
      <c r="I68" s="106"/>
      <c r="K68" s="49"/>
      <c r="P68" s="9"/>
      <c r="Q68" s="9"/>
      <c r="R68" s="9"/>
      <c r="T68" s="10"/>
      <c r="U68" s="10"/>
      <c r="V68" s="10"/>
      <c r="W68" s="10"/>
      <c r="X68" s="10"/>
    </row>
    <row r="69" spans="1:24" ht="12.75">
      <c r="A69" s="195" t="s">
        <v>76</v>
      </c>
      <c r="B69" s="185" t="s">
        <v>66</v>
      </c>
      <c r="C69" s="186">
        <v>1</v>
      </c>
      <c r="D69" s="63">
        <f>SUM(Month!G69:R69)+'FY-only sites'!D69</f>
        <v>9</v>
      </c>
      <c r="E69" s="63">
        <f>SUM(Month!S69:AD69)+'FY-only sites'!E69</f>
        <v>0</v>
      </c>
      <c r="F69" s="63">
        <f>SUM(Month!AE69:AP69,'FY-only sites'!F69)</f>
        <v>0</v>
      </c>
      <c r="G69" s="106"/>
      <c r="H69" s="106"/>
      <c r="I69" s="106"/>
      <c r="K69" s="49"/>
      <c r="P69" s="9"/>
      <c r="Q69" s="9"/>
      <c r="R69" s="9"/>
      <c r="T69" s="10"/>
      <c r="U69" s="10"/>
      <c r="V69" s="10"/>
      <c r="W69" s="10"/>
      <c r="X69" s="10"/>
    </row>
    <row r="70" spans="1:24" ht="12.75">
      <c r="A70" s="230" t="s">
        <v>62</v>
      </c>
      <c r="B70" s="185" t="s">
        <v>66</v>
      </c>
      <c r="C70" s="186">
        <v>2</v>
      </c>
      <c r="D70" s="63">
        <f>SUM(Month!G70:R70)+'FY-only sites'!D70</f>
        <v>2801</v>
      </c>
      <c r="E70" s="63">
        <f>SUM(Month!S70:AD70)+'FY-only sites'!E70</f>
        <v>2379</v>
      </c>
      <c r="F70" s="63">
        <f>SUM(Month!AE70:AP70,'FY-only sites'!F70)</f>
        <v>7169</v>
      </c>
      <c r="G70" s="106"/>
      <c r="H70" s="106"/>
      <c r="I70" s="106"/>
      <c r="K70" s="49"/>
      <c r="P70" s="9"/>
      <c r="Q70" s="9"/>
      <c r="R70" s="9"/>
      <c r="T70" s="10"/>
      <c r="U70" s="10"/>
      <c r="V70" s="10"/>
      <c r="W70" s="10"/>
      <c r="X70" s="10"/>
    </row>
    <row r="71" spans="1:24" ht="12.75">
      <c r="A71" s="230"/>
      <c r="B71" s="116"/>
      <c r="C71" s="186">
        <v>3.000000000003</v>
      </c>
      <c r="D71" s="63">
        <f>SUM(Month!G71:R71)+'FY-only sites'!D71</f>
        <v>0</v>
      </c>
      <c r="E71" s="63">
        <f>SUM(Month!S71:AD71)+'FY-only sites'!E71</f>
        <v>0</v>
      </c>
      <c r="F71" s="63">
        <f>SUM(Month!AE71:AP71,'FY-only sites'!F71)</f>
        <v>368</v>
      </c>
      <c r="G71" s="106"/>
      <c r="H71" s="106"/>
      <c r="I71" s="106"/>
      <c r="K71" s="49"/>
      <c r="P71" s="9"/>
      <c r="Q71" s="9"/>
      <c r="R71" s="9"/>
      <c r="T71" s="10"/>
      <c r="U71" s="10"/>
      <c r="V71" s="10"/>
      <c r="W71" s="10"/>
      <c r="X71" s="10"/>
    </row>
    <row r="72" spans="1:24" ht="12.75">
      <c r="A72" s="230" t="s">
        <v>63</v>
      </c>
      <c r="B72" s="185" t="s">
        <v>66</v>
      </c>
      <c r="C72" s="186">
        <v>1</v>
      </c>
      <c r="D72" s="63">
        <f>SUM(Month!G72:R72)+'FY-only sites'!D72</f>
        <v>71</v>
      </c>
      <c r="E72" s="63">
        <f>SUM(Month!S72:AD72)+'FY-only sites'!E72</f>
        <v>103</v>
      </c>
      <c r="F72" s="63">
        <f>SUM(Month!AE72:AP72,'FY-only sites'!F72)</f>
        <v>98</v>
      </c>
      <c r="G72" s="106"/>
      <c r="H72" s="106"/>
      <c r="I72" s="106"/>
      <c r="K72" s="49"/>
      <c r="P72" s="9"/>
      <c r="Q72" s="9"/>
      <c r="R72" s="9"/>
      <c r="T72" s="10"/>
      <c r="U72" s="10"/>
      <c r="V72" s="10"/>
      <c r="W72" s="10"/>
      <c r="X72" s="10"/>
    </row>
    <row r="73" spans="1:24" ht="12.75">
      <c r="A73" s="231"/>
      <c r="B73" s="116"/>
      <c r="C73" s="186">
        <v>5</v>
      </c>
      <c r="D73" s="63">
        <f>SUM(Month!G73:R73)+'FY-only sites'!D73</f>
        <v>0</v>
      </c>
      <c r="E73" s="63">
        <f>SUM(Month!S73:AD73)+'FY-only sites'!E73</f>
        <v>92</v>
      </c>
      <c r="F73" s="63">
        <f>SUM(Month!AE73:AP73,'FY-only sites'!F73)</f>
        <v>126</v>
      </c>
      <c r="G73" s="106"/>
      <c r="H73" s="106"/>
      <c r="I73" s="106"/>
      <c r="K73" s="49"/>
      <c r="P73" s="9"/>
      <c r="Q73" s="9"/>
      <c r="R73" s="9"/>
      <c r="T73" s="10"/>
      <c r="U73" s="10"/>
      <c r="V73" s="10"/>
      <c r="W73" s="10"/>
      <c r="X73" s="10"/>
    </row>
    <row r="74" spans="1:24" s="6" customFormat="1" ht="12.75">
      <c r="A74" s="17" t="s">
        <v>0</v>
      </c>
      <c r="B74" s="17"/>
      <c r="C74" s="17"/>
      <c r="D74" s="100">
        <f>SUM(D8:D73)</f>
        <v>24962401</v>
      </c>
      <c r="E74" s="100">
        <f>SUM(E8:E73)</f>
        <v>34972637</v>
      </c>
      <c r="F74" s="100">
        <f>SUM(F8:F73)</f>
        <v>44316617</v>
      </c>
      <c r="H74" s="218"/>
      <c r="I74" s="107"/>
      <c r="J74" s="108"/>
      <c r="P74" s="12"/>
      <c r="Q74" s="12"/>
      <c r="R74" s="12"/>
      <c r="T74" s="80"/>
      <c r="U74" s="80"/>
      <c r="V74" s="80"/>
      <c r="W74" s="80"/>
      <c r="X74" s="80"/>
    </row>
    <row r="75" spans="1:24" s="6" customFormat="1" ht="12.75">
      <c r="A75" s="70"/>
      <c r="B75" s="70"/>
      <c r="C75" s="70"/>
      <c r="D75" s="54"/>
      <c r="E75" s="54"/>
      <c r="F75" s="54"/>
      <c r="H75" s="108"/>
      <c r="I75" s="107"/>
      <c r="J75" s="108"/>
      <c r="P75" s="12"/>
      <c r="Q75" s="12"/>
      <c r="R75" s="12"/>
      <c r="T75" s="80"/>
      <c r="U75" s="80"/>
      <c r="V75" s="80"/>
      <c r="W75" s="80"/>
      <c r="X75" s="80"/>
    </row>
    <row r="76" spans="1:24" ht="12.75">
      <c r="A76" s="70"/>
      <c r="B76" s="70"/>
      <c r="C76" s="70"/>
      <c r="D76" s="54"/>
      <c r="E76" s="54"/>
      <c r="F76" s="54"/>
      <c r="P76" s="9"/>
      <c r="Q76" s="9"/>
      <c r="R76" s="9"/>
      <c r="T76" s="10"/>
      <c r="U76" s="10"/>
      <c r="V76" s="10"/>
      <c r="W76" s="10"/>
      <c r="X76" s="10"/>
    </row>
    <row r="77" spans="1:24" ht="12.75">
      <c r="A77" s="73" t="s">
        <v>77</v>
      </c>
      <c r="B77" s="73" t="s">
        <v>78</v>
      </c>
      <c r="C77" s="39"/>
      <c r="D77" s="54"/>
      <c r="E77" s="54"/>
      <c r="F77" s="54"/>
      <c r="P77" s="9"/>
      <c r="Q77" s="9"/>
      <c r="R77" s="9"/>
      <c r="T77" s="10"/>
      <c r="U77" s="10"/>
      <c r="V77" s="10"/>
      <c r="W77" s="10"/>
      <c r="X77" s="10"/>
    </row>
    <row r="78" spans="1:24" ht="12.75">
      <c r="A78" s="40" t="s">
        <v>82</v>
      </c>
      <c r="C78" s="40"/>
      <c r="D78" s="42"/>
      <c r="G78" s="19" t="s">
        <v>55</v>
      </c>
      <c r="P78" s="9"/>
      <c r="Q78" s="9"/>
      <c r="R78" s="9"/>
      <c r="T78" s="10"/>
      <c r="U78" s="10"/>
      <c r="V78" s="10"/>
      <c r="W78" s="10"/>
      <c r="X78" s="10"/>
    </row>
    <row r="79" spans="1:24" ht="12.75">
      <c r="A79" s="226" t="s">
        <v>57</v>
      </c>
      <c r="B79" s="185" t="s">
        <v>66</v>
      </c>
      <c r="C79" s="186">
        <v>1</v>
      </c>
      <c r="D79" s="42">
        <f aca="true" t="shared" si="0" ref="D79:F98">D8/$C79</f>
        <v>66584</v>
      </c>
      <c r="E79" s="42">
        <f t="shared" si="0"/>
        <v>74502</v>
      </c>
      <c r="F79" s="42">
        <f t="shared" si="0"/>
        <v>71336</v>
      </c>
      <c r="I79" s="42"/>
      <c r="P79" s="9"/>
      <c r="Q79" s="9"/>
      <c r="R79" s="9"/>
      <c r="T79" s="10"/>
      <c r="U79" s="10"/>
      <c r="V79" s="10"/>
      <c r="W79" s="10"/>
      <c r="X79" s="10"/>
    </row>
    <row r="80" spans="1:24" ht="12.75">
      <c r="A80" s="226"/>
      <c r="B80" s="116"/>
      <c r="C80" s="186">
        <v>2</v>
      </c>
      <c r="D80" s="42">
        <f t="shared" si="0"/>
        <v>0</v>
      </c>
      <c r="E80" s="42">
        <f t="shared" si="0"/>
        <v>0</v>
      </c>
      <c r="F80" s="42">
        <f t="shared" si="0"/>
        <v>0</v>
      </c>
      <c r="I80" s="42"/>
      <c r="P80" s="9"/>
      <c r="Q80" s="9"/>
      <c r="R80" s="9"/>
      <c r="T80" s="10"/>
      <c r="U80" s="10"/>
      <c r="V80" s="10"/>
      <c r="W80" s="10"/>
      <c r="X80" s="10"/>
    </row>
    <row r="81" spans="1:24" ht="12.75">
      <c r="A81" s="226"/>
      <c r="B81" s="116"/>
      <c r="C81" s="186">
        <v>3.000000000003</v>
      </c>
      <c r="D81" s="42">
        <f t="shared" si="0"/>
        <v>0</v>
      </c>
      <c r="E81" s="42">
        <f t="shared" si="0"/>
        <v>1136.333333332197</v>
      </c>
      <c r="F81" s="42">
        <f t="shared" si="0"/>
        <v>1924.3333333314092</v>
      </c>
      <c r="I81" s="42"/>
      <c r="P81" s="9"/>
      <c r="Q81" s="9"/>
      <c r="R81" s="9"/>
      <c r="T81" s="10"/>
      <c r="U81" s="10"/>
      <c r="V81" s="10"/>
      <c r="W81" s="10"/>
      <c r="X81" s="10"/>
    </row>
    <row r="82" spans="1:24" ht="12.75">
      <c r="A82" s="226" t="s">
        <v>114</v>
      </c>
      <c r="B82" s="187" t="s">
        <v>66</v>
      </c>
      <c r="C82" s="186">
        <v>1</v>
      </c>
      <c r="D82" s="42">
        <f t="shared" si="0"/>
        <v>1789327</v>
      </c>
      <c r="E82" s="42">
        <f t="shared" si="0"/>
        <v>2640585</v>
      </c>
      <c r="F82" s="42">
        <f t="shared" si="0"/>
        <v>2023240</v>
      </c>
      <c r="I82" s="42"/>
      <c r="P82" s="9"/>
      <c r="Q82" s="9"/>
      <c r="R82" s="9"/>
      <c r="T82" s="10"/>
      <c r="U82" s="10"/>
      <c r="V82" s="10"/>
      <c r="W82" s="10"/>
      <c r="X82" s="10"/>
    </row>
    <row r="83" spans="1:24" ht="12.75">
      <c r="A83" s="226"/>
      <c r="B83" s="77"/>
      <c r="C83" s="186">
        <v>3.000000000003</v>
      </c>
      <c r="D83" s="42">
        <f t="shared" si="0"/>
        <v>0</v>
      </c>
      <c r="E83" s="42">
        <f t="shared" si="0"/>
        <v>175.666666666491</v>
      </c>
      <c r="F83" s="42">
        <f t="shared" si="0"/>
        <v>303.999999999696</v>
      </c>
      <c r="I83" s="42"/>
      <c r="P83" s="9"/>
      <c r="Q83" s="9"/>
      <c r="R83" s="9"/>
      <c r="T83" s="10"/>
      <c r="U83" s="10"/>
      <c r="V83" s="10"/>
      <c r="W83" s="10"/>
      <c r="X83" s="10"/>
    </row>
    <row r="84" spans="1:24" ht="12.75">
      <c r="A84" s="226"/>
      <c r="B84" s="77"/>
      <c r="C84" s="186">
        <v>0.70000000000021</v>
      </c>
      <c r="D84" s="42">
        <f t="shared" si="0"/>
        <v>0</v>
      </c>
      <c r="E84" s="42">
        <f t="shared" si="0"/>
        <v>0</v>
      </c>
      <c r="F84" s="42">
        <f t="shared" si="0"/>
        <v>0</v>
      </c>
      <c r="I84" s="42"/>
      <c r="P84" s="9"/>
      <c r="Q84" s="9"/>
      <c r="R84" s="9"/>
      <c r="T84" s="10"/>
      <c r="U84" s="10"/>
      <c r="V84" s="10"/>
      <c r="W84" s="10"/>
      <c r="X84" s="10"/>
    </row>
    <row r="85" spans="1:24" ht="12.75">
      <c r="A85" s="185" t="s">
        <v>113</v>
      </c>
      <c r="B85" s="187" t="s">
        <v>66</v>
      </c>
      <c r="C85" s="186">
        <v>1</v>
      </c>
      <c r="D85" s="42">
        <f t="shared" si="0"/>
        <v>0</v>
      </c>
      <c r="E85" s="42">
        <f t="shared" si="0"/>
        <v>0</v>
      </c>
      <c r="F85" s="42">
        <f t="shared" si="0"/>
        <v>101340</v>
      </c>
      <c r="I85" s="42"/>
      <c r="P85" s="9"/>
      <c r="Q85" s="9"/>
      <c r="R85" s="9"/>
      <c r="T85" s="10"/>
      <c r="U85" s="10"/>
      <c r="V85" s="10"/>
      <c r="W85" s="10"/>
      <c r="X85" s="10"/>
    </row>
    <row r="86" spans="1:24" ht="12.75">
      <c r="A86" s="226" t="s">
        <v>115</v>
      </c>
      <c r="B86" s="187" t="s">
        <v>66</v>
      </c>
      <c r="C86" s="186">
        <v>1</v>
      </c>
      <c r="D86" s="42">
        <f t="shared" si="0"/>
        <v>1260</v>
      </c>
      <c r="E86" s="42">
        <f t="shared" si="0"/>
        <v>2164</v>
      </c>
      <c r="F86" s="42">
        <f t="shared" si="0"/>
        <v>2624</v>
      </c>
      <c r="I86" s="42"/>
      <c r="P86" s="9"/>
      <c r="Q86" s="9"/>
      <c r="R86" s="9"/>
      <c r="T86" s="10"/>
      <c r="U86" s="10"/>
      <c r="V86" s="10"/>
      <c r="W86" s="10"/>
      <c r="X86" s="10"/>
    </row>
    <row r="87" spans="1:24" ht="12.75">
      <c r="A87" s="226"/>
      <c r="B87" s="116"/>
      <c r="C87" s="186">
        <v>2</v>
      </c>
      <c r="D87" s="42">
        <f t="shared" si="0"/>
        <v>180</v>
      </c>
      <c r="E87" s="42">
        <f t="shared" si="0"/>
        <v>221</v>
      </c>
      <c r="F87" s="42">
        <f t="shared" si="0"/>
        <v>233.5</v>
      </c>
      <c r="I87" s="42"/>
      <c r="P87" s="9"/>
      <c r="Q87" s="9"/>
      <c r="R87" s="9"/>
      <c r="T87" s="10"/>
      <c r="U87" s="10"/>
      <c r="V87" s="10"/>
      <c r="W87" s="10"/>
      <c r="X87" s="10"/>
    </row>
    <row r="88" spans="1:24" ht="12.75">
      <c r="A88" s="226"/>
      <c r="B88" s="116"/>
      <c r="C88" s="186">
        <v>4</v>
      </c>
      <c r="D88" s="42">
        <f t="shared" si="0"/>
        <v>0</v>
      </c>
      <c r="E88" s="42">
        <f t="shared" si="0"/>
        <v>0</v>
      </c>
      <c r="F88" s="42">
        <f t="shared" si="0"/>
        <v>25</v>
      </c>
      <c r="I88" s="42"/>
      <c r="P88" s="9"/>
      <c r="Q88" s="9"/>
      <c r="R88" s="9"/>
      <c r="T88" s="10"/>
      <c r="U88" s="10"/>
      <c r="V88" s="10"/>
      <c r="W88" s="10"/>
      <c r="X88" s="10"/>
    </row>
    <row r="89" spans="1:24" ht="12.75">
      <c r="A89" s="226" t="s">
        <v>58</v>
      </c>
      <c r="B89" s="185" t="s">
        <v>66</v>
      </c>
      <c r="C89" s="186">
        <v>1</v>
      </c>
      <c r="D89" s="42">
        <f t="shared" si="0"/>
        <v>789171</v>
      </c>
      <c r="E89" s="42">
        <f t="shared" si="0"/>
        <v>959199</v>
      </c>
      <c r="F89" s="42">
        <f t="shared" si="0"/>
        <v>935121</v>
      </c>
      <c r="I89" s="42"/>
      <c r="P89" s="9"/>
      <c r="Q89" s="9"/>
      <c r="R89" s="9"/>
      <c r="T89" s="10"/>
      <c r="U89" s="10"/>
      <c r="V89" s="10"/>
      <c r="W89" s="10"/>
      <c r="X89" s="10"/>
    </row>
    <row r="90" spans="1:24" ht="12.75">
      <c r="A90" s="226"/>
      <c r="B90" s="77"/>
      <c r="C90" s="186">
        <v>1.5000000000015</v>
      </c>
      <c r="D90" s="42">
        <f t="shared" si="0"/>
        <v>1750229.3333315833</v>
      </c>
      <c r="E90" s="42">
        <f t="shared" si="0"/>
        <v>2062349.333331271</v>
      </c>
      <c r="F90" s="42">
        <f t="shared" si="0"/>
        <v>2011342.6666646556</v>
      </c>
      <c r="I90" s="42"/>
      <c r="P90" s="9"/>
      <c r="Q90" s="9"/>
      <c r="R90" s="9"/>
      <c r="T90" s="10"/>
      <c r="U90" s="10"/>
      <c r="V90" s="10"/>
      <c r="W90" s="10"/>
      <c r="X90" s="10"/>
    </row>
    <row r="91" spans="1:24" ht="12.75">
      <c r="A91" s="226"/>
      <c r="B91" s="77"/>
      <c r="C91" s="186">
        <v>2</v>
      </c>
      <c r="D91" s="42">
        <f t="shared" si="0"/>
        <v>805615.5</v>
      </c>
      <c r="E91" s="42">
        <f t="shared" si="0"/>
        <v>2366182.5</v>
      </c>
      <c r="F91" s="42">
        <f t="shared" si="0"/>
        <v>5868731.5</v>
      </c>
      <c r="I91" s="42"/>
      <c r="P91" s="9"/>
      <c r="Q91" s="9"/>
      <c r="R91" s="9"/>
      <c r="T91" s="10"/>
      <c r="U91" s="10"/>
      <c r="V91" s="10"/>
      <c r="W91" s="10"/>
      <c r="X91" s="10"/>
    </row>
    <row r="92" spans="1:24" ht="12.75">
      <c r="A92" s="226" t="s">
        <v>59</v>
      </c>
      <c r="B92" s="187" t="s">
        <v>66</v>
      </c>
      <c r="C92" s="186">
        <v>1</v>
      </c>
      <c r="D92" s="42">
        <f t="shared" si="0"/>
        <v>7698134</v>
      </c>
      <c r="E92" s="42">
        <f t="shared" si="0"/>
        <v>11768298</v>
      </c>
      <c r="F92" s="42">
        <f t="shared" si="0"/>
        <v>12127578</v>
      </c>
      <c r="I92" s="42"/>
      <c r="P92" s="9"/>
      <c r="Q92" s="9"/>
      <c r="R92" s="9"/>
      <c r="T92" s="10"/>
      <c r="U92" s="10"/>
      <c r="V92" s="10"/>
      <c r="W92" s="10"/>
      <c r="X92" s="10"/>
    </row>
    <row r="93" spans="1:24" ht="12.75">
      <c r="A93" s="226"/>
      <c r="B93" s="116"/>
      <c r="C93" s="186">
        <v>4</v>
      </c>
      <c r="D93" s="42">
        <f t="shared" si="0"/>
        <v>1363.75</v>
      </c>
      <c r="E93" s="42">
        <f t="shared" si="0"/>
        <v>5698.25</v>
      </c>
      <c r="F93" s="42">
        <f t="shared" si="0"/>
        <v>12996.5</v>
      </c>
      <c r="I93" s="42"/>
      <c r="P93" s="9"/>
      <c r="Q93" s="9"/>
      <c r="R93" s="9"/>
      <c r="T93" s="10"/>
      <c r="U93" s="10"/>
      <c r="V93" s="10"/>
      <c r="W93" s="10"/>
      <c r="X93" s="10"/>
    </row>
    <row r="94" spans="1:24" ht="12.75">
      <c r="A94" s="226"/>
      <c r="B94" s="116"/>
      <c r="C94" s="186">
        <v>0.9000000000000901</v>
      </c>
      <c r="D94" s="42">
        <f t="shared" si="0"/>
        <v>0</v>
      </c>
      <c r="E94" s="42">
        <f t="shared" si="0"/>
        <v>0</v>
      </c>
      <c r="F94" s="42">
        <f t="shared" si="0"/>
        <v>0</v>
      </c>
      <c r="I94" s="42"/>
      <c r="P94" s="9"/>
      <c r="Q94" s="9"/>
      <c r="R94" s="9"/>
      <c r="T94" s="10"/>
      <c r="U94" s="10"/>
      <c r="V94" s="10"/>
      <c r="W94" s="10"/>
      <c r="X94" s="10"/>
    </row>
    <row r="95" spans="1:24" ht="12.75">
      <c r="A95" s="226" t="s">
        <v>119</v>
      </c>
      <c r="B95" s="187" t="s">
        <v>66</v>
      </c>
      <c r="C95" s="186">
        <v>1</v>
      </c>
      <c r="D95" s="42">
        <f t="shared" si="0"/>
        <v>4152</v>
      </c>
      <c r="E95" s="42">
        <f t="shared" si="0"/>
        <v>7924</v>
      </c>
      <c r="F95" s="42">
        <f t="shared" si="0"/>
        <v>7314</v>
      </c>
      <c r="I95" s="42"/>
      <c r="P95" s="9"/>
      <c r="Q95" s="9"/>
      <c r="R95" s="9"/>
      <c r="T95" s="10"/>
      <c r="U95" s="10"/>
      <c r="V95" s="10"/>
      <c r="W95" s="10"/>
      <c r="X95" s="10"/>
    </row>
    <row r="96" spans="1:24" ht="12.75">
      <c r="A96" s="226"/>
      <c r="B96" s="116"/>
      <c r="C96" s="186">
        <v>2</v>
      </c>
      <c r="D96" s="42">
        <f t="shared" si="0"/>
        <v>57.5</v>
      </c>
      <c r="E96" s="42">
        <f t="shared" si="0"/>
        <v>104.5</v>
      </c>
      <c r="F96" s="42">
        <f t="shared" si="0"/>
        <v>64.5</v>
      </c>
      <c r="I96" s="42"/>
      <c r="P96" s="9"/>
      <c r="Q96" s="9"/>
      <c r="R96" s="9"/>
      <c r="T96" s="10"/>
      <c r="U96" s="10"/>
      <c r="V96" s="10"/>
      <c r="W96" s="10"/>
      <c r="X96" s="10"/>
    </row>
    <row r="97" spans="1:24" ht="12.75">
      <c r="A97" s="226"/>
      <c r="B97" s="116"/>
      <c r="C97" s="186">
        <v>4</v>
      </c>
      <c r="D97" s="42">
        <f t="shared" si="0"/>
        <v>129</v>
      </c>
      <c r="E97" s="42">
        <f t="shared" si="0"/>
        <v>49.25</v>
      </c>
      <c r="F97" s="42">
        <f t="shared" si="0"/>
        <v>35.25</v>
      </c>
      <c r="I97" s="42"/>
      <c r="P97" s="9"/>
      <c r="Q97" s="9"/>
      <c r="R97" s="9"/>
      <c r="T97" s="10"/>
      <c r="U97" s="10"/>
      <c r="V97" s="10"/>
      <c r="W97" s="10"/>
      <c r="X97" s="10"/>
    </row>
    <row r="98" spans="1:24" ht="12.75">
      <c r="A98" s="233" t="s">
        <v>60</v>
      </c>
      <c r="B98" s="187" t="s">
        <v>66</v>
      </c>
      <c r="C98" s="186">
        <v>1</v>
      </c>
      <c r="D98" s="42">
        <f t="shared" si="0"/>
        <v>178</v>
      </c>
      <c r="E98" s="42">
        <f t="shared" si="0"/>
        <v>167</v>
      </c>
      <c r="F98" s="42">
        <f t="shared" si="0"/>
        <v>108</v>
      </c>
      <c r="I98" s="42"/>
      <c r="P98" s="9"/>
      <c r="Q98" s="9"/>
      <c r="R98" s="9"/>
      <c r="T98" s="10"/>
      <c r="U98" s="10"/>
      <c r="V98" s="10"/>
      <c r="W98" s="10"/>
      <c r="X98" s="10"/>
    </row>
    <row r="99" spans="1:24" ht="12.75">
      <c r="A99" s="233"/>
      <c r="B99" s="77"/>
      <c r="C99" s="186">
        <v>2</v>
      </c>
      <c r="D99" s="42">
        <f aca="true" t="shared" si="1" ref="D99:F118">D28/$C99</f>
        <v>247.5</v>
      </c>
      <c r="E99" s="42">
        <f t="shared" si="1"/>
        <v>1225.5</v>
      </c>
      <c r="F99" s="42">
        <f t="shared" si="1"/>
        <v>8961</v>
      </c>
      <c r="I99" s="42"/>
      <c r="P99" s="9"/>
      <c r="Q99" s="9"/>
      <c r="R99" s="9"/>
      <c r="T99" s="10"/>
      <c r="U99" s="10"/>
      <c r="V99" s="10"/>
      <c r="W99" s="10"/>
      <c r="X99" s="10"/>
    </row>
    <row r="100" spans="1:24" ht="12.75">
      <c r="A100" s="233"/>
      <c r="B100" s="77"/>
      <c r="C100" s="186">
        <v>1.6</v>
      </c>
      <c r="D100" s="42">
        <f t="shared" si="1"/>
        <v>0</v>
      </c>
      <c r="E100" s="42">
        <f t="shared" si="1"/>
        <v>0</v>
      </c>
      <c r="F100" s="42">
        <f t="shared" si="1"/>
        <v>0</v>
      </c>
      <c r="I100" s="42"/>
      <c r="P100" s="9"/>
      <c r="Q100" s="9"/>
      <c r="R100" s="9"/>
      <c r="T100" s="10"/>
      <c r="U100" s="10"/>
      <c r="V100" s="10"/>
      <c r="W100" s="10"/>
      <c r="X100" s="10"/>
    </row>
    <row r="101" spans="1:24" ht="12.75">
      <c r="A101" s="233" t="s">
        <v>118</v>
      </c>
      <c r="B101" s="187" t="s">
        <v>66</v>
      </c>
      <c r="C101" s="186">
        <v>1</v>
      </c>
      <c r="D101" s="42">
        <f t="shared" si="1"/>
        <v>1796</v>
      </c>
      <c r="E101" s="42">
        <f t="shared" si="1"/>
        <v>2347</v>
      </c>
      <c r="F101" s="42">
        <f t="shared" si="1"/>
        <v>6270</v>
      </c>
      <c r="I101" s="42"/>
      <c r="P101" s="9"/>
      <c r="Q101" s="9"/>
      <c r="R101" s="9"/>
      <c r="T101" s="10"/>
      <c r="U101" s="10"/>
      <c r="V101" s="10"/>
      <c r="W101" s="10"/>
      <c r="X101" s="10"/>
    </row>
    <row r="102" spans="1:24" ht="12.75">
      <c r="A102" s="233"/>
      <c r="B102" s="116"/>
      <c r="C102" s="186">
        <v>2</v>
      </c>
      <c r="D102" s="42">
        <f t="shared" si="1"/>
        <v>5.5</v>
      </c>
      <c r="E102" s="42">
        <f t="shared" si="1"/>
        <v>5</v>
      </c>
      <c r="F102" s="42">
        <f t="shared" si="1"/>
        <v>0</v>
      </c>
      <c r="I102" s="42"/>
      <c r="P102" s="9"/>
      <c r="Q102" s="9"/>
      <c r="R102" s="9"/>
      <c r="T102" s="10"/>
      <c r="U102" s="10"/>
      <c r="V102" s="10"/>
      <c r="W102" s="10"/>
      <c r="X102" s="10"/>
    </row>
    <row r="103" spans="1:24" ht="12.75">
      <c r="A103" s="233"/>
      <c r="B103" s="116"/>
      <c r="C103" s="186">
        <v>4</v>
      </c>
      <c r="D103" s="42">
        <f t="shared" si="1"/>
        <v>0</v>
      </c>
      <c r="E103" s="42">
        <f t="shared" si="1"/>
        <v>0</v>
      </c>
      <c r="F103" s="42">
        <f t="shared" si="1"/>
        <v>3</v>
      </c>
      <c r="I103" s="42"/>
      <c r="P103" s="9"/>
      <c r="Q103" s="9"/>
      <c r="R103" s="9"/>
      <c r="T103" s="10"/>
      <c r="U103" s="10"/>
      <c r="V103" s="10"/>
      <c r="W103" s="10"/>
      <c r="X103" s="10"/>
    </row>
    <row r="104" spans="1:24" ht="12.75">
      <c r="A104" s="226" t="s">
        <v>67</v>
      </c>
      <c r="B104" s="185" t="s">
        <v>117</v>
      </c>
      <c r="C104" s="186">
        <v>2</v>
      </c>
      <c r="D104" s="42">
        <f t="shared" si="1"/>
        <v>113602.5</v>
      </c>
      <c r="E104" s="42">
        <f t="shared" si="1"/>
        <v>190975</v>
      </c>
      <c r="F104" s="42">
        <f t="shared" si="1"/>
        <v>305588</v>
      </c>
      <c r="I104" s="42"/>
      <c r="P104" s="9"/>
      <c r="Q104" s="9"/>
      <c r="R104" s="9"/>
      <c r="T104" s="10"/>
      <c r="U104" s="10"/>
      <c r="V104" s="10"/>
      <c r="W104" s="10"/>
      <c r="X104" s="10"/>
    </row>
    <row r="105" spans="1:24" ht="12.75">
      <c r="A105" s="226"/>
      <c r="B105" s="116"/>
      <c r="C105" s="186">
        <v>3.000000000003</v>
      </c>
      <c r="D105" s="42">
        <f t="shared" si="1"/>
        <v>0</v>
      </c>
      <c r="E105" s="42">
        <f t="shared" si="1"/>
        <v>0</v>
      </c>
      <c r="F105" s="42">
        <f t="shared" si="1"/>
        <v>2926.66666666374</v>
      </c>
      <c r="H105" s="50"/>
      <c r="I105" s="42"/>
      <c r="K105" s="49"/>
      <c r="P105" s="9"/>
      <c r="Q105" s="9"/>
      <c r="R105" s="9"/>
      <c r="T105" s="10"/>
      <c r="U105" s="10"/>
      <c r="V105" s="10"/>
      <c r="W105" s="10"/>
      <c r="X105" s="10"/>
    </row>
    <row r="106" spans="1:24" ht="12.75">
      <c r="A106" s="226"/>
      <c r="B106" s="197"/>
      <c r="C106" s="186">
        <v>4</v>
      </c>
      <c r="D106" s="42">
        <f t="shared" si="1"/>
        <v>0</v>
      </c>
      <c r="E106" s="42">
        <f t="shared" si="1"/>
        <v>1282.75</v>
      </c>
      <c r="F106" s="42">
        <f t="shared" si="1"/>
        <v>8927.75</v>
      </c>
      <c r="H106" s="49"/>
      <c r="I106" s="42"/>
      <c r="K106" s="49"/>
      <c r="P106" s="9"/>
      <c r="Q106" s="9"/>
      <c r="R106" s="9"/>
      <c r="T106" s="10"/>
      <c r="U106" s="10"/>
      <c r="V106" s="10"/>
      <c r="W106" s="10"/>
      <c r="X106" s="10"/>
    </row>
    <row r="107" spans="1:24" ht="12.75">
      <c r="A107" s="226"/>
      <c r="B107" s="188" t="s">
        <v>68</v>
      </c>
      <c r="C107" s="186">
        <v>2</v>
      </c>
      <c r="D107" s="42">
        <f t="shared" si="1"/>
        <v>63.5</v>
      </c>
      <c r="E107" s="42">
        <f t="shared" si="1"/>
        <v>1516.5</v>
      </c>
      <c r="F107" s="42">
        <f t="shared" si="1"/>
        <v>2275.5</v>
      </c>
      <c r="H107" s="49"/>
      <c r="I107" s="42"/>
      <c r="K107" s="49"/>
      <c r="P107" s="9"/>
      <c r="Q107" s="9"/>
      <c r="R107" s="9"/>
      <c r="T107" s="10"/>
      <c r="U107" s="10"/>
      <c r="V107" s="10"/>
      <c r="W107" s="10"/>
      <c r="X107" s="10"/>
    </row>
    <row r="108" spans="1:24" ht="12.75">
      <c r="A108" s="226"/>
      <c r="B108" s="188" t="s">
        <v>69</v>
      </c>
      <c r="C108" s="186">
        <v>0.5</v>
      </c>
      <c r="D108" s="42">
        <f t="shared" si="1"/>
        <v>2666770</v>
      </c>
      <c r="E108" s="42">
        <f t="shared" si="1"/>
        <v>2904080</v>
      </c>
      <c r="F108" s="42">
        <f t="shared" si="1"/>
        <v>1255232</v>
      </c>
      <c r="H108" s="13"/>
      <c r="I108" s="42"/>
      <c r="K108" s="49"/>
      <c r="P108" s="9"/>
      <c r="Q108" s="9"/>
      <c r="R108" s="9"/>
      <c r="T108" s="10"/>
      <c r="U108" s="10"/>
      <c r="V108" s="10"/>
      <c r="W108" s="10"/>
      <c r="X108" s="10"/>
    </row>
    <row r="109" spans="1:11" ht="12.75">
      <c r="A109" s="226"/>
      <c r="B109" s="188" t="s">
        <v>70</v>
      </c>
      <c r="C109" s="186">
        <v>1</v>
      </c>
      <c r="D109" s="42">
        <f t="shared" si="1"/>
        <v>30767</v>
      </c>
      <c r="E109" s="42">
        <f t="shared" si="1"/>
        <v>60299</v>
      </c>
      <c r="F109" s="42">
        <f t="shared" si="1"/>
        <v>62836</v>
      </c>
      <c r="I109" s="42"/>
      <c r="K109" s="49"/>
    </row>
    <row r="110" spans="1:11" ht="12.75">
      <c r="A110" s="226"/>
      <c r="B110" s="188" t="s">
        <v>65</v>
      </c>
      <c r="C110" s="186">
        <v>1</v>
      </c>
      <c r="D110" s="42">
        <f t="shared" si="1"/>
        <v>125051</v>
      </c>
      <c r="E110" s="42">
        <f t="shared" si="1"/>
        <v>117117</v>
      </c>
      <c r="F110" s="42">
        <f t="shared" si="1"/>
        <v>94058</v>
      </c>
      <c r="H110" s="49"/>
      <c r="I110" s="42"/>
      <c r="K110" s="49"/>
    </row>
    <row r="111" spans="1:18" ht="12.75">
      <c r="A111" s="226"/>
      <c r="B111" s="197"/>
      <c r="C111" s="186">
        <v>1.5000000000015</v>
      </c>
      <c r="D111" s="42">
        <f t="shared" si="1"/>
        <v>1231635.3333321018</v>
      </c>
      <c r="E111" s="42">
        <f t="shared" si="1"/>
        <v>1720698.6666649461</v>
      </c>
      <c r="F111" s="42">
        <f t="shared" si="1"/>
        <v>3742249.999996258</v>
      </c>
      <c r="G111" s="9"/>
      <c r="H111" s="9"/>
      <c r="I111" s="42"/>
      <c r="J111" s="9"/>
      <c r="K111" s="49"/>
      <c r="L111" s="9"/>
      <c r="M111" s="9"/>
      <c r="N111" s="9"/>
      <c r="O111" s="9"/>
      <c r="P111" s="9"/>
      <c r="Q111" s="9"/>
      <c r="R111" s="9"/>
    </row>
    <row r="112" spans="1:18" ht="12.75">
      <c r="A112" s="226"/>
      <c r="B112" s="188" t="s">
        <v>71</v>
      </c>
      <c r="C112" s="186">
        <v>2</v>
      </c>
      <c r="D112" s="42">
        <f t="shared" si="1"/>
        <v>558855.5</v>
      </c>
      <c r="E112" s="42">
        <f t="shared" si="1"/>
        <v>663638</v>
      </c>
      <c r="F112" s="42">
        <f t="shared" si="1"/>
        <v>786102.5</v>
      </c>
      <c r="G112" s="9"/>
      <c r="H112" s="9"/>
      <c r="I112" s="42"/>
      <c r="J112" s="9"/>
      <c r="K112" s="49"/>
      <c r="L112" s="9"/>
      <c r="M112" s="9"/>
      <c r="N112" s="9"/>
      <c r="O112" s="9"/>
      <c r="P112" s="9"/>
      <c r="Q112" s="9"/>
      <c r="R112" s="9"/>
    </row>
    <row r="113" spans="1:18" ht="12.75">
      <c r="A113" s="226"/>
      <c r="B113" s="188" t="s">
        <v>72</v>
      </c>
      <c r="C113" s="186">
        <v>1</v>
      </c>
      <c r="D113" s="42">
        <f t="shared" si="1"/>
        <v>0</v>
      </c>
      <c r="E113" s="42">
        <f t="shared" si="1"/>
        <v>249</v>
      </c>
      <c r="F113" s="42">
        <f t="shared" si="1"/>
        <v>0</v>
      </c>
      <c r="G113" s="9"/>
      <c r="H113" s="9"/>
      <c r="I113" s="42"/>
      <c r="J113" s="9"/>
      <c r="K113" s="49"/>
      <c r="L113" s="9"/>
      <c r="M113" s="9"/>
      <c r="N113" s="9"/>
      <c r="O113" s="9"/>
      <c r="P113" s="9"/>
      <c r="Q113" s="9"/>
      <c r="R113" s="9"/>
    </row>
    <row r="114" spans="1:18" ht="12.75">
      <c r="A114" s="226"/>
      <c r="B114" s="197"/>
      <c r="C114" s="186">
        <v>2</v>
      </c>
      <c r="D114" s="42">
        <f t="shared" si="1"/>
        <v>30494</v>
      </c>
      <c r="E114" s="42">
        <f t="shared" si="1"/>
        <v>16441.5</v>
      </c>
      <c r="F114" s="42">
        <f t="shared" si="1"/>
        <v>14986.5</v>
      </c>
      <c r="G114" s="9"/>
      <c r="H114" s="9"/>
      <c r="I114" s="42"/>
      <c r="J114" s="9"/>
      <c r="K114" s="9"/>
      <c r="L114" s="9"/>
      <c r="M114" s="9"/>
      <c r="N114" s="9"/>
      <c r="O114" s="9"/>
      <c r="P114" s="9"/>
      <c r="Q114" s="9"/>
      <c r="R114" s="9"/>
    </row>
    <row r="115" spans="1:18" ht="12.75">
      <c r="A115" s="226"/>
      <c r="B115" s="190" t="s">
        <v>73</v>
      </c>
      <c r="C115" s="186">
        <v>2</v>
      </c>
      <c r="D115" s="42">
        <f t="shared" si="1"/>
        <v>0</v>
      </c>
      <c r="E115" s="42">
        <f t="shared" si="1"/>
        <v>4087.5</v>
      </c>
      <c r="F115" s="42">
        <f t="shared" si="1"/>
        <v>1255.5</v>
      </c>
      <c r="G115" s="9"/>
      <c r="H115" s="9"/>
      <c r="I115" s="42"/>
      <c r="J115" s="9"/>
      <c r="K115" s="9"/>
      <c r="L115" s="9"/>
      <c r="M115" s="9"/>
      <c r="N115" s="9"/>
      <c r="O115" s="9"/>
      <c r="P115" s="9"/>
      <c r="Q115" s="9"/>
      <c r="R115" s="9"/>
    </row>
    <row r="116" spans="1:18" ht="12.75">
      <c r="A116" s="226"/>
      <c r="B116" s="190" t="s">
        <v>74</v>
      </c>
      <c r="C116" s="186">
        <v>1</v>
      </c>
      <c r="D116" s="42">
        <f t="shared" si="1"/>
        <v>106870</v>
      </c>
      <c r="E116" s="42">
        <f t="shared" si="1"/>
        <v>103492</v>
      </c>
      <c r="F116" s="42">
        <f t="shared" si="1"/>
        <v>70406</v>
      </c>
      <c r="G116" s="9"/>
      <c r="H116" s="9"/>
      <c r="I116" s="42"/>
      <c r="J116" s="9"/>
      <c r="K116" s="9"/>
      <c r="L116" s="9"/>
      <c r="M116" s="9"/>
      <c r="N116" s="9"/>
      <c r="O116" s="9"/>
      <c r="P116" s="9"/>
      <c r="Q116" s="9"/>
      <c r="R116" s="9"/>
    </row>
    <row r="117" spans="1:18" ht="12.75">
      <c r="A117" s="226"/>
      <c r="B117" s="190" t="s">
        <v>75</v>
      </c>
      <c r="C117" s="186">
        <v>1</v>
      </c>
      <c r="D117" s="42">
        <f t="shared" si="1"/>
        <v>775</v>
      </c>
      <c r="E117" s="42">
        <f t="shared" si="1"/>
        <v>396</v>
      </c>
      <c r="F117" s="42">
        <f t="shared" si="1"/>
        <v>483</v>
      </c>
      <c r="G117" s="9"/>
      <c r="H117" s="9"/>
      <c r="I117" s="42"/>
      <c r="J117" s="9"/>
      <c r="K117" s="9"/>
      <c r="L117" s="9"/>
      <c r="M117" s="9"/>
      <c r="N117" s="9"/>
      <c r="O117" s="9"/>
      <c r="P117" s="9"/>
      <c r="Q117" s="9"/>
      <c r="R117" s="9"/>
    </row>
    <row r="118" spans="1:18" ht="12.75">
      <c r="A118" s="226"/>
      <c r="B118" s="191" t="s">
        <v>102</v>
      </c>
      <c r="C118" s="186">
        <v>1</v>
      </c>
      <c r="D118" s="42">
        <f t="shared" si="1"/>
        <v>0</v>
      </c>
      <c r="E118" s="42">
        <f t="shared" si="1"/>
        <v>42</v>
      </c>
      <c r="F118" s="42">
        <f t="shared" si="1"/>
        <v>375</v>
      </c>
      <c r="G118" s="9"/>
      <c r="H118" s="9"/>
      <c r="I118" s="42"/>
      <c r="J118" s="9"/>
      <c r="K118" s="9"/>
      <c r="L118" s="9"/>
      <c r="M118" s="9"/>
      <c r="N118" s="9"/>
      <c r="O118" s="9"/>
      <c r="P118" s="9"/>
      <c r="Q118" s="9"/>
      <c r="R118" s="9"/>
    </row>
    <row r="119" spans="1:24" ht="12.75">
      <c r="A119" s="226"/>
      <c r="B119" s="188" t="s">
        <v>139</v>
      </c>
      <c r="C119" s="186">
        <v>1.5000000000015</v>
      </c>
      <c r="D119" s="42">
        <f aca="true" t="shared" si="2" ref="D119:F138">D48/$C119</f>
        <v>0</v>
      </c>
      <c r="E119" s="42">
        <f t="shared" si="2"/>
        <v>0</v>
      </c>
      <c r="F119" s="42">
        <f t="shared" si="2"/>
        <v>0</v>
      </c>
      <c r="I119" s="42"/>
      <c r="P119" s="9"/>
      <c r="Q119" s="9"/>
      <c r="R119" s="9"/>
      <c r="T119" s="10"/>
      <c r="U119" s="10"/>
      <c r="V119" s="10"/>
      <c r="W119" s="10"/>
      <c r="X119" s="10"/>
    </row>
    <row r="120" spans="1:24" ht="12.75">
      <c r="A120" s="226"/>
      <c r="B120" s="191" t="s">
        <v>136</v>
      </c>
      <c r="C120" s="186">
        <v>2</v>
      </c>
      <c r="D120" s="42">
        <f t="shared" si="2"/>
        <v>0</v>
      </c>
      <c r="E120" s="42">
        <f t="shared" si="2"/>
        <v>0</v>
      </c>
      <c r="F120" s="42">
        <f t="shared" si="2"/>
        <v>0</v>
      </c>
      <c r="I120" s="42"/>
      <c r="P120" s="9"/>
      <c r="Q120" s="9"/>
      <c r="R120" s="9"/>
      <c r="T120" s="10"/>
      <c r="U120" s="10"/>
      <c r="V120" s="10"/>
      <c r="W120" s="10"/>
      <c r="X120" s="10"/>
    </row>
    <row r="121" spans="1:24" ht="12.75">
      <c r="A121" s="226"/>
      <c r="B121" s="191" t="s">
        <v>137</v>
      </c>
      <c r="C121" s="186">
        <v>1</v>
      </c>
      <c r="D121" s="42">
        <f t="shared" si="2"/>
        <v>0</v>
      </c>
      <c r="E121" s="42">
        <f t="shared" si="2"/>
        <v>0</v>
      </c>
      <c r="F121" s="42">
        <f t="shared" si="2"/>
        <v>0</v>
      </c>
      <c r="I121" s="42"/>
      <c r="P121" s="9"/>
      <c r="Q121" s="9"/>
      <c r="R121" s="9"/>
      <c r="T121" s="10"/>
      <c r="U121" s="10"/>
      <c r="V121" s="10"/>
      <c r="W121" s="10"/>
      <c r="X121" s="10"/>
    </row>
    <row r="122" spans="1:24" ht="12.75">
      <c r="A122" s="226"/>
      <c r="B122" s="187" t="s">
        <v>140</v>
      </c>
      <c r="C122" s="186">
        <v>1</v>
      </c>
      <c r="D122" s="42">
        <f t="shared" si="2"/>
        <v>0</v>
      </c>
      <c r="E122" s="42">
        <f t="shared" si="2"/>
        <v>0</v>
      </c>
      <c r="F122" s="42">
        <f t="shared" si="2"/>
        <v>0</v>
      </c>
      <c r="I122" s="42"/>
      <c r="P122" s="9"/>
      <c r="Q122" s="9"/>
      <c r="R122" s="9"/>
      <c r="T122" s="10"/>
      <c r="U122" s="10"/>
      <c r="V122" s="10"/>
      <c r="W122" s="10"/>
      <c r="X122" s="10"/>
    </row>
    <row r="123" spans="1:24" ht="12.75">
      <c r="A123" s="226"/>
      <c r="B123" s="185" t="s">
        <v>144</v>
      </c>
      <c r="C123" s="186">
        <v>1</v>
      </c>
      <c r="D123" s="42">
        <f t="shared" si="2"/>
        <v>0</v>
      </c>
      <c r="E123" s="42">
        <f t="shared" si="2"/>
        <v>0</v>
      </c>
      <c r="F123" s="42">
        <f t="shared" si="2"/>
        <v>0</v>
      </c>
      <c r="I123" s="42"/>
      <c r="P123" s="9"/>
      <c r="Q123" s="9"/>
      <c r="R123" s="9"/>
      <c r="T123" s="10"/>
      <c r="U123" s="10"/>
      <c r="V123" s="10"/>
      <c r="W123" s="10"/>
      <c r="X123" s="10"/>
    </row>
    <row r="124" spans="1:24" ht="12.75">
      <c r="A124" s="226"/>
      <c r="B124" s="185" t="s">
        <v>141</v>
      </c>
      <c r="C124" s="186">
        <v>0.30000000000003</v>
      </c>
      <c r="D124" s="42">
        <f t="shared" si="2"/>
        <v>0</v>
      </c>
      <c r="E124" s="42">
        <f t="shared" si="2"/>
        <v>0</v>
      </c>
      <c r="F124" s="42">
        <f t="shared" si="2"/>
        <v>0</v>
      </c>
      <c r="I124" s="42"/>
      <c r="P124" s="9"/>
      <c r="Q124" s="9"/>
      <c r="R124" s="9"/>
      <c r="T124" s="10"/>
      <c r="U124" s="10"/>
      <c r="V124" s="10"/>
      <c r="W124" s="10"/>
      <c r="X124" s="10"/>
    </row>
    <row r="125" spans="1:24" ht="12.75">
      <c r="A125" s="226"/>
      <c r="B125" s="185" t="s">
        <v>142</v>
      </c>
      <c r="C125" s="186">
        <v>0.60000000000024</v>
      </c>
      <c r="D125" s="42">
        <f t="shared" si="2"/>
        <v>0</v>
      </c>
      <c r="E125" s="42">
        <f t="shared" si="2"/>
        <v>0</v>
      </c>
      <c r="F125" s="42">
        <f t="shared" si="2"/>
        <v>0</v>
      </c>
      <c r="I125" s="42"/>
      <c r="P125" s="9"/>
      <c r="Q125" s="9"/>
      <c r="R125" s="9"/>
      <c r="T125" s="10"/>
      <c r="U125" s="10"/>
      <c r="V125" s="10"/>
      <c r="W125" s="10"/>
      <c r="X125" s="10"/>
    </row>
    <row r="126" spans="1:24" ht="12.75">
      <c r="A126" s="226"/>
      <c r="B126" s="185" t="s">
        <v>143</v>
      </c>
      <c r="C126" s="186">
        <v>0.8</v>
      </c>
      <c r="D126" s="42">
        <f t="shared" si="2"/>
        <v>0</v>
      </c>
      <c r="E126" s="42">
        <f t="shared" si="2"/>
        <v>0</v>
      </c>
      <c r="F126" s="42">
        <f t="shared" si="2"/>
        <v>0</v>
      </c>
      <c r="I126" s="42"/>
      <c r="P126" s="9"/>
      <c r="Q126" s="9"/>
      <c r="R126" s="9"/>
      <c r="T126" s="10"/>
      <c r="U126" s="10"/>
      <c r="V126" s="10"/>
      <c r="W126" s="10"/>
      <c r="X126" s="10"/>
    </row>
    <row r="127" spans="1:24" ht="12.75">
      <c r="A127" s="226"/>
      <c r="B127" s="185" t="s">
        <v>145</v>
      </c>
      <c r="C127" s="186">
        <v>0.70000000000021</v>
      </c>
      <c r="D127" s="42">
        <f t="shared" si="2"/>
        <v>0</v>
      </c>
      <c r="E127" s="42">
        <f t="shared" si="2"/>
        <v>0</v>
      </c>
      <c r="F127" s="42">
        <f t="shared" si="2"/>
        <v>0</v>
      </c>
      <c r="I127" s="42"/>
      <c r="P127" s="9"/>
      <c r="Q127" s="9"/>
      <c r="R127" s="9"/>
      <c r="T127" s="10"/>
      <c r="U127" s="10"/>
      <c r="V127" s="10"/>
      <c r="W127" s="10"/>
      <c r="X127" s="10"/>
    </row>
    <row r="128" spans="1:24" ht="12.75">
      <c r="A128" s="226"/>
      <c r="B128" s="216" t="s">
        <v>150</v>
      </c>
      <c r="C128" s="186">
        <v>0.30000000000003</v>
      </c>
      <c r="D128" s="42">
        <f t="shared" si="2"/>
        <v>0</v>
      </c>
      <c r="E128" s="42">
        <f t="shared" si="2"/>
        <v>0</v>
      </c>
      <c r="F128" s="42">
        <f t="shared" si="2"/>
        <v>0</v>
      </c>
      <c r="I128" s="42"/>
      <c r="P128" s="9"/>
      <c r="Q128" s="9"/>
      <c r="R128" s="9"/>
      <c r="T128" s="10"/>
      <c r="U128" s="10"/>
      <c r="V128" s="10"/>
      <c r="W128" s="10"/>
      <c r="X128" s="10"/>
    </row>
    <row r="129" spans="1:24" ht="12.75">
      <c r="A129" s="233" t="s">
        <v>116</v>
      </c>
      <c r="B129" s="185" t="s">
        <v>117</v>
      </c>
      <c r="C129" s="186">
        <v>2</v>
      </c>
      <c r="D129" s="42">
        <f t="shared" si="2"/>
        <v>41</v>
      </c>
      <c r="E129" s="42">
        <f t="shared" si="2"/>
        <v>46</v>
      </c>
      <c r="F129" s="42">
        <f t="shared" si="2"/>
        <v>0</v>
      </c>
      <c r="G129" s="42"/>
      <c r="H129" s="42"/>
      <c r="I129" s="42"/>
      <c r="P129" s="9"/>
      <c r="Q129" s="9"/>
      <c r="R129" s="9"/>
      <c r="T129" s="10"/>
      <c r="U129" s="10"/>
      <c r="V129" s="10"/>
      <c r="W129" s="10"/>
      <c r="X129" s="10"/>
    </row>
    <row r="130" spans="1:24" ht="12.75">
      <c r="A130" s="233"/>
      <c r="B130" s="116"/>
      <c r="C130" s="186">
        <v>4</v>
      </c>
      <c r="D130" s="42">
        <f t="shared" si="2"/>
        <v>0</v>
      </c>
      <c r="E130" s="42">
        <f t="shared" si="2"/>
        <v>135.25</v>
      </c>
      <c r="F130" s="42">
        <f t="shared" si="2"/>
        <v>115.25</v>
      </c>
      <c r="G130" s="42"/>
      <c r="H130" s="42"/>
      <c r="I130" s="42"/>
      <c r="P130" s="9"/>
      <c r="Q130" s="9"/>
      <c r="R130" s="9"/>
      <c r="T130" s="10"/>
      <c r="U130" s="10"/>
      <c r="V130" s="10"/>
      <c r="W130" s="10"/>
      <c r="X130" s="10"/>
    </row>
    <row r="131" spans="1:24" ht="12.75">
      <c r="A131" s="233"/>
      <c r="B131" s="185" t="s">
        <v>65</v>
      </c>
      <c r="C131" s="186">
        <v>2</v>
      </c>
      <c r="D131" s="42">
        <f t="shared" si="2"/>
        <v>70</v>
      </c>
      <c r="E131" s="42">
        <f t="shared" si="2"/>
        <v>18.5</v>
      </c>
      <c r="F131" s="42">
        <f t="shared" si="2"/>
        <v>0.5</v>
      </c>
      <c r="G131" s="42"/>
      <c r="H131" s="42"/>
      <c r="I131" s="42"/>
      <c r="P131" s="9"/>
      <c r="Q131" s="9"/>
      <c r="R131" s="9"/>
      <c r="T131" s="10"/>
      <c r="U131" s="10"/>
      <c r="V131" s="10"/>
      <c r="W131" s="10"/>
      <c r="X131" s="10"/>
    </row>
    <row r="132" spans="1:24" ht="12.75">
      <c r="A132" s="233"/>
      <c r="B132" s="185" t="s">
        <v>71</v>
      </c>
      <c r="C132" s="186">
        <v>2</v>
      </c>
      <c r="D132" s="42">
        <f t="shared" si="2"/>
        <v>0</v>
      </c>
      <c r="E132" s="42">
        <f t="shared" si="2"/>
        <v>8</v>
      </c>
      <c r="F132" s="42">
        <f t="shared" si="2"/>
        <v>48</v>
      </c>
      <c r="G132" s="42"/>
      <c r="H132" s="42"/>
      <c r="I132" s="42"/>
      <c r="P132" s="9"/>
      <c r="Q132" s="9"/>
      <c r="R132" s="9"/>
      <c r="T132" s="10"/>
      <c r="U132" s="10"/>
      <c r="V132" s="10"/>
      <c r="W132" s="10"/>
      <c r="X132" s="10"/>
    </row>
    <row r="133" spans="1:24" ht="12.75">
      <c r="A133" s="233"/>
      <c r="B133" s="185" t="s">
        <v>66</v>
      </c>
      <c r="C133" s="186">
        <v>2</v>
      </c>
      <c r="D133" s="42">
        <f t="shared" si="2"/>
        <v>3</v>
      </c>
      <c r="E133" s="42">
        <f t="shared" si="2"/>
        <v>0</v>
      </c>
      <c r="F133" s="42">
        <f t="shared" si="2"/>
        <v>0</v>
      </c>
      <c r="G133" s="42"/>
      <c r="H133" s="42"/>
      <c r="I133" s="42"/>
      <c r="P133" s="9"/>
      <c r="Q133" s="9"/>
      <c r="R133" s="9"/>
      <c r="T133" s="10"/>
      <c r="U133" s="10"/>
      <c r="V133" s="10"/>
      <c r="W133" s="10"/>
      <c r="X133" s="10"/>
    </row>
    <row r="134" spans="1:24" ht="12.75">
      <c r="A134" s="233"/>
      <c r="B134" s="185" t="s">
        <v>102</v>
      </c>
      <c r="C134" s="186">
        <v>2</v>
      </c>
      <c r="D134" s="42">
        <f t="shared" si="2"/>
        <v>0</v>
      </c>
      <c r="E134" s="42">
        <f t="shared" si="2"/>
        <v>24</v>
      </c>
      <c r="F134" s="42">
        <f t="shared" si="2"/>
        <v>23.5</v>
      </c>
      <c r="G134" s="42"/>
      <c r="H134" s="42"/>
      <c r="I134" s="42"/>
      <c r="P134" s="9"/>
      <c r="Q134" s="9"/>
      <c r="R134" s="9"/>
      <c r="T134" s="10"/>
      <c r="U134" s="10"/>
      <c r="V134" s="10"/>
      <c r="W134" s="10"/>
      <c r="X134" s="10"/>
    </row>
    <row r="135" spans="1:24" ht="12.75">
      <c r="A135" s="233"/>
      <c r="B135" s="185" t="s">
        <v>136</v>
      </c>
      <c r="C135" s="186">
        <v>2</v>
      </c>
      <c r="D135" s="42">
        <f t="shared" si="2"/>
        <v>0</v>
      </c>
      <c r="E135" s="42">
        <f t="shared" si="2"/>
        <v>0</v>
      </c>
      <c r="F135" s="42">
        <f t="shared" si="2"/>
        <v>0</v>
      </c>
      <c r="G135" s="42"/>
      <c r="H135" s="42"/>
      <c r="I135" s="42"/>
      <c r="P135" s="9"/>
      <c r="Q135" s="9"/>
      <c r="R135" s="9"/>
      <c r="T135" s="10"/>
      <c r="U135" s="10"/>
      <c r="V135" s="10"/>
      <c r="W135" s="10"/>
      <c r="X135" s="10"/>
    </row>
    <row r="136" spans="1:24" ht="12.75">
      <c r="A136" s="226" t="s">
        <v>56</v>
      </c>
      <c r="B136" s="185" t="s">
        <v>66</v>
      </c>
      <c r="C136" s="186">
        <v>1</v>
      </c>
      <c r="D136" s="42">
        <f t="shared" si="2"/>
        <v>4996378</v>
      </c>
      <c r="E136" s="42">
        <f t="shared" si="2"/>
        <v>5016173</v>
      </c>
      <c r="F136" s="42">
        <f t="shared" si="2"/>
        <v>4926512</v>
      </c>
      <c r="G136" s="42"/>
      <c r="H136" s="42"/>
      <c r="I136" s="42"/>
      <c r="P136" s="9"/>
      <c r="Q136" s="9"/>
      <c r="R136" s="9"/>
      <c r="T136" s="10"/>
      <c r="U136" s="10"/>
      <c r="V136" s="10"/>
      <c r="W136" s="10"/>
      <c r="X136" s="10"/>
    </row>
    <row r="137" spans="1:24" ht="12.75">
      <c r="A137" s="226"/>
      <c r="B137" s="116"/>
      <c r="C137" s="186">
        <v>0.25</v>
      </c>
      <c r="D137" s="42">
        <f t="shared" si="2"/>
        <v>0</v>
      </c>
      <c r="E137" s="42">
        <f t="shared" si="2"/>
        <v>3788</v>
      </c>
      <c r="F137" s="42">
        <f t="shared" si="2"/>
        <v>15484</v>
      </c>
      <c r="G137" s="42"/>
      <c r="H137" s="42"/>
      <c r="I137" s="42"/>
      <c r="P137" s="9"/>
      <c r="Q137" s="9"/>
      <c r="R137" s="9"/>
      <c r="T137" s="10"/>
      <c r="U137" s="10"/>
      <c r="V137" s="10"/>
      <c r="W137" s="10"/>
      <c r="X137" s="10"/>
    </row>
    <row r="138" spans="1:24" ht="12.75">
      <c r="A138" s="232" t="s">
        <v>61</v>
      </c>
      <c r="B138" s="185" t="s">
        <v>66</v>
      </c>
      <c r="C138" s="186">
        <v>0.5</v>
      </c>
      <c r="D138" s="42">
        <f t="shared" si="2"/>
        <v>0</v>
      </c>
      <c r="E138" s="42">
        <f t="shared" si="2"/>
        <v>248</v>
      </c>
      <c r="F138" s="42">
        <f t="shared" si="2"/>
        <v>19334</v>
      </c>
      <c r="G138" s="42"/>
      <c r="H138" s="42"/>
      <c r="I138" s="42"/>
      <c r="P138" s="9"/>
      <c r="Q138" s="9"/>
      <c r="R138" s="9"/>
      <c r="T138" s="10"/>
      <c r="U138" s="10"/>
      <c r="V138" s="10"/>
      <c r="W138" s="10"/>
      <c r="X138" s="10"/>
    </row>
    <row r="139" spans="1:24" ht="12.75">
      <c r="A139" s="232"/>
      <c r="B139" s="116"/>
      <c r="C139" s="186">
        <v>1</v>
      </c>
      <c r="D139" s="42">
        <f aca="true" t="shared" si="3" ref="D139:F144">D68/$C139</f>
        <v>518453</v>
      </c>
      <c r="E139" s="42">
        <f t="shared" si="3"/>
        <v>567841</v>
      </c>
      <c r="F139" s="42">
        <f t="shared" si="3"/>
        <v>527295</v>
      </c>
      <c r="G139" s="42"/>
      <c r="H139" s="42"/>
      <c r="I139" s="42"/>
      <c r="P139" s="9"/>
      <c r="Q139" s="9"/>
      <c r="R139" s="9"/>
      <c r="T139" s="10"/>
      <c r="U139" s="10"/>
      <c r="V139" s="10"/>
      <c r="W139" s="10"/>
      <c r="X139" s="10"/>
    </row>
    <row r="140" spans="1:24" ht="12.75">
      <c r="A140" s="195" t="s">
        <v>76</v>
      </c>
      <c r="B140" s="185" t="s">
        <v>66</v>
      </c>
      <c r="C140" s="186">
        <v>1</v>
      </c>
      <c r="D140" s="42">
        <f t="shared" si="3"/>
        <v>9</v>
      </c>
      <c r="E140" s="42">
        <f t="shared" si="3"/>
        <v>0</v>
      </c>
      <c r="F140" s="42">
        <f t="shared" si="3"/>
        <v>0</v>
      </c>
      <c r="G140" s="42"/>
      <c r="H140" s="42"/>
      <c r="I140" s="42"/>
      <c r="P140" s="9"/>
      <c r="Q140" s="9"/>
      <c r="R140" s="9"/>
      <c r="T140" s="10"/>
      <c r="U140" s="10"/>
      <c r="V140" s="10"/>
      <c r="W140" s="10"/>
      <c r="X140" s="10"/>
    </row>
    <row r="141" spans="1:24" ht="12.75">
      <c r="A141" s="230" t="s">
        <v>62</v>
      </c>
      <c r="B141" s="185" t="s">
        <v>66</v>
      </c>
      <c r="C141" s="186">
        <v>2</v>
      </c>
      <c r="D141" s="42">
        <f t="shared" si="3"/>
        <v>1400.5</v>
      </c>
      <c r="E141" s="42">
        <f t="shared" si="3"/>
        <v>1189.5</v>
      </c>
      <c r="F141" s="42">
        <f t="shared" si="3"/>
        <v>3584.5</v>
      </c>
      <c r="G141" s="42"/>
      <c r="H141" s="42"/>
      <c r="I141" s="42"/>
      <c r="P141" s="9"/>
      <c r="Q141" s="9"/>
      <c r="R141" s="9"/>
      <c r="T141" s="10"/>
      <c r="U141" s="10"/>
      <c r="V141" s="10"/>
      <c r="W141" s="10"/>
      <c r="X141" s="10"/>
    </row>
    <row r="142" spans="1:24" ht="12.75">
      <c r="A142" s="230"/>
      <c r="B142" s="116"/>
      <c r="C142" s="186">
        <v>3.000000000003</v>
      </c>
      <c r="D142" s="42">
        <f t="shared" si="3"/>
        <v>0</v>
      </c>
      <c r="E142" s="42">
        <f t="shared" si="3"/>
        <v>0</v>
      </c>
      <c r="F142" s="42">
        <f t="shared" si="3"/>
        <v>122.666666666544</v>
      </c>
      <c r="G142" s="42"/>
      <c r="H142" s="42"/>
      <c r="I142" s="42"/>
      <c r="P142" s="9"/>
      <c r="Q142" s="9"/>
      <c r="R142" s="9"/>
      <c r="T142" s="10"/>
      <c r="U142" s="10"/>
      <c r="V142" s="10"/>
      <c r="W142" s="10"/>
      <c r="X142" s="10"/>
    </row>
    <row r="143" spans="1:24" ht="12.75">
      <c r="A143" s="230" t="s">
        <v>63</v>
      </c>
      <c r="B143" s="185" t="s">
        <v>66</v>
      </c>
      <c r="C143" s="186">
        <v>1</v>
      </c>
      <c r="D143" s="42">
        <f t="shared" si="3"/>
        <v>71</v>
      </c>
      <c r="E143" s="42">
        <f t="shared" si="3"/>
        <v>103</v>
      </c>
      <c r="F143" s="42">
        <f t="shared" si="3"/>
        <v>98</v>
      </c>
      <c r="G143" s="42"/>
      <c r="H143" s="42"/>
      <c r="I143" s="42"/>
      <c r="P143" s="9"/>
      <c r="Q143" s="9"/>
      <c r="R143" s="9"/>
      <c r="T143" s="10"/>
      <c r="U143" s="10"/>
      <c r="V143" s="10"/>
      <c r="W143" s="10"/>
      <c r="X143" s="10"/>
    </row>
    <row r="144" spans="1:24" ht="12.75">
      <c r="A144" s="231"/>
      <c r="B144" s="116"/>
      <c r="C144" s="186">
        <v>5</v>
      </c>
      <c r="D144" s="42">
        <f t="shared" si="3"/>
        <v>0</v>
      </c>
      <c r="E144" s="42">
        <f t="shared" si="3"/>
        <v>18.4</v>
      </c>
      <c r="F144" s="42">
        <f t="shared" si="3"/>
        <v>25.2</v>
      </c>
      <c r="G144" s="42"/>
      <c r="H144" s="42"/>
      <c r="I144" s="42"/>
      <c r="P144" s="9"/>
      <c r="Q144" s="9"/>
      <c r="R144" s="9"/>
      <c r="T144" s="10"/>
      <c r="U144" s="10"/>
      <c r="V144" s="10"/>
      <c r="W144" s="10"/>
      <c r="X144" s="10"/>
    </row>
    <row r="145" spans="1:18" ht="13.5" thickBot="1">
      <c r="A145" s="71" t="s">
        <v>0</v>
      </c>
      <c r="B145" s="71"/>
      <c r="C145" s="71"/>
      <c r="D145" s="75">
        <f>SUM(D79:D144)</f>
        <v>23289739.416663684</v>
      </c>
      <c r="E145" s="75">
        <f>SUM(E79:E144)</f>
        <v>31266240.899996217</v>
      </c>
      <c r="F145" s="75">
        <f>SUM(F79:F144)</f>
        <v>35019897.28332758</v>
      </c>
      <c r="G145" s="65"/>
      <c r="H145" s="9"/>
      <c r="I145" s="51"/>
      <c r="J145" s="9"/>
      <c r="K145" s="42"/>
      <c r="L145" s="42"/>
      <c r="M145" s="9"/>
      <c r="N145" s="9"/>
      <c r="O145" s="9"/>
      <c r="P145" s="9"/>
      <c r="Q145" s="9"/>
      <c r="R145" s="9"/>
    </row>
    <row r="146" spans="1:18" ht="13.5" thickTop="1">
      <c r="A146" s="70"/>
      <c r="B146" s="70"/>
      <c r="C146" s="70"/>
      <c r="E146" s="63"/>
      <c r="F146" s="63"/>
      <c r="G146" s="9"/>
      <c r="H146" s="9"/>
      <c r="I146" s="50"/>
      <c r="J146" s="9"/>
      <c r="K146" s="9"/>
      <c r="L146" s="9"/>
      <c r="M146" s="9"/>
      <c r="N146" s="9"/>
      <c r="O146" s="9"/>
      <c r="P146" s="9"/>
      <c r="Q146" s="9"/>
      <c r="R146" s="9"/>
    </row>
    <row r="147" spans="1:18" ht="12.75">
      <c r="A147" s="130" t="s">
        <v>120</v>
      </c>
      <c r="B147" s="70"/>
      <c r="C147" s="58"/>
      <c r="D147" s="59"/>
      <c r="E147" s="9"/>
      <c r="F147" s="9"/>
      <c r="G147" s="9"/>
      <c r="H147" s="9"/>
      <c r="I147" s="50"/>
      <c r="J147" s="9"/>
      <c r="K147" s="9"/>
      <c r="L147" s="9"/>
      <c r="M147" s="9"/>
      <c r="N147" s="9"/>
      <c r="O147" s="9"/>
      <c r="P147" s="9"/>
      <c r="Q147" s="9"/>
      <c r="R147" s="9"/>
    </row>
    <row r="148" spans="1:18" ht="12.75">
      <c r="A148" s="122" t="s">
        <v>41</v>
      </c>
      <c r="B148" s="70"/>
      <c r="C148" s="58"/>
      <c r="D148" s="59"/>
      <c r="E148" s="9"/>
      <c r="F148" s="9"/>
      <c r="G148" s="9"/>
      <c r="H148" s="9"/>
      <c r="I148" s="50"/>
      <c r="J148" s="9"/>
      <c r="K148" s="9"/>
      <c r="L148" s="9"/>
      <c r="M148" s="9"/>
      <c r="N148" s="9"/>
      <c r="O148" s="9"/>
      <c r="P148" s="9"/>
      <c r="Q148" s="9"/>
      <c r="R148" s="9"/>
    </row>
    <row r="149" spans="1:18" ht="12.75">
      <c r="A149" t="s">
        <v>126</v>
      </c>
      <c r="B149" s="70"/>
      <c r="C149" s="58"/>
      <c r="D149" s="59">
        <f>SUM(D21:D26)</f>
        <v>7708372</v>
      </c>
      <c r="E149" s="59">
        <f>SUM(E21:E26)</f>
        <v>11799421</v>
      </c>
      <c r="F149" s="59">
        <f>SUM(F21:F26)</f>
        <v>12187148</v>
      </c>
      <c r="G149" s="9"/>
      <c r="H149" s="9"/>
      <c r="I149" s="50"/>
      <c r="J149" s="9"/>
      <c r="K149" s="9"/>
      <c r="L149" s="9"/>
      <c r="M149" s="9"/>
      <c r="N149" s="9"/>
      <c r="O149" s="9"/>
      <c r="P149" s="9"/>
      <c r="Q149" s="9"/>
      <c r="R149" s="9"/>
    </row>
    <row r="150" spans="1:18" ht="12.75">
      <c r="A150" t="s">
        <v>127</v>
      </c>
      <c r="B150" s="70"/>
      <c r="C150" s="58"/>
      <c r="D150" s="59">
        <f>SUM(D18:D20)</f>
        <v>5025746</v>
      </c>
      <c r="E150" s="59">
        <f>SUM(E18:E20)</f>
        <v>8785088</v>
      </c>
      <c r="F150" s="59">
        <f>SUM(F18:F20)</f>
        <v>15689598</v>
      </c>
      <c r="G150" s="9"/>
      <c r="H150" s="9"/>
      <c r="I150" s="50"/>
      <c r="J150" s="9"/>
      <c r="K150" s="9"/>
      <c r="L150" s="9"/>
      <c r="M150" s="9"/>
      <c r="N150" s="9"/>
      <c r="O150" s="9"/>
      <c r="P150" s="9"/>
      <c r="Q150" s="9"/>
      <c r="R150" s="9"/>
    </row>
    <row r="151" spans="1:18" ht="12.75">
      <c r="A151" t="s">
        <v>35</v>
      </c>
      <c r="B151" s="70"/>
      <c r="C151" s="58"/>
      <c r="D151" s="59">
        <f>SUM(D8:D17)</f>
        <v>1857531</v>
      </c>
      <c r="E151" s="59">
        <f>SUM(E8:E17)</f>
        <v>2721629</v>
      </c>
      <c r="F151" s="59">
        <f>SUM(F8:F17)</f>
        <v>2205792</v>
      </c>
      <c r="G151" s="9"/>
      <c r="H151" s="9"/>
      <c r="I151" s="50"/>
      <c r="J151" s="9"/>
      <c r="K151" s="9"/>
      <c r="L151" s="9"/>
      <c r="M151" s="9"/>
      <c r="N151" s="9"/>
      <c r="O151" s="9"/>
      <c r="P151" s="9"/>
      <c r="Q151" s="9"/>
      <c r="R151" s="9"/>
    </row>
    <row r="152" spans="1:18" ht="12.75">
      <c r="A152" t="s">
        <v>128</v>
      </c>
      <c r="B152" s="70"/>
      <c r="C152" s="58"/>
      <c r="D152" s="59">
        <f>SUM(D27:D32)</f>
        <v>2480</v>
      </c>
      <c r="E152" s="59">
        <f>SUM(E27:E32)</f>
        <v>4975</v>
      </c>
      <c r="F152" s="59">
        <f>SUM(F27:F32)</f>
        <v>24312</v>
      </c>
      <c r="G152" s="9"/>
      <c r="H152" s="9"/>
      <c r="I152" s="50"/>
      <c r="J152" s="9"/>
      <c r="K152" s="9"/>
      <c r="L152" s="9"/>
      <c r="M152" s="9"/>
      <c r="N152" s="9"/>
      <c r="O152" s="9"/>
      <c r="P152" s="9"/>
      <c r="Q152" s="9"/>
      <c r="R152" s="9"/>
    </row>
    <row r="153" spans="1:18" ht="12.75">
      <c r="A153" t="s">
        <v>124</v>
      </c>
      <c r="B153" s="70"/>
      <c r="C153" s="58"/>
      <c r="D153" s="59">
        <f>SUM(D33:D35,D58:D59)</f>
        <v>227287</v>
      </c>
      <c r="E153" s="59">
        <f>SUM(E33:E35,E58:E59)</f>
        <v>387714</v>
      </c>
      <c r="F153" s="59">
        <f>SUM(F33:F35,F58:F59)</f>
        <v>656128</v>
      </c>
      <c r="G153" s="9"/>
      <c r="H153" s="9"/>
      <c r="I153" s="50"/>
      <c r="J153" s="9"/>
      <c r="K153" s="9"/>
      <c r="L153" s="9"/>
      <c r="M153" s="9"/>
      <c r="N153" s="9"/>
      <c r="O153" s="9"/>
      <c r="P153" s="9"/>
      <c r="Q153" s="9"/>
      <c r="R153" s="9"/>
    </row>
    <row r="154" spans="1:18" ht="12.75">
      <c r="A154" t="s">
        <v>129</v>
      </c>
      <c r="B154" s="70"/>
      <c r="C154" s="58"/>
      <c r="D154" s="59">
        <f>SUM(D37:D38,D53:D57)</f>
        <v>1364152</v>
      </c>
      <c r="E154" s="59">
        <f>SUM(E37:E38,E53:E57)</f>
        <v>1512339</v>
      </c>
      <c r="F154" s="59">
        <f>SUM(F37:F38,F53:F57)</f>
        <v>690452</v>
      </c>
      <c r="G154" s="9"/>
      <c r="H154" s="9"/>
      <c r="I154" s="50"/>
      <c r="J154" s="9"/>
      <c r="K154" s="9"/>
      <c r="L154" s="9"/>
      <c r="M154" s="9"/>
      <c r="N154" s="9"/>
      <c r="O154" s="9"/>
      <c r="P154" s="9"/>
      <c r="Q154" s="9"/>
      <c r="R154" s="9"/>
    </row>
    <row r="155" spans="1:18" ht="12.75">
      <c r="A155" s="161" t="s">
        <v>130</v>
      </c>
      <c r="B155" s="58"/>
      <c r="C155" s="58"/>
      <c r="D155" s="59">
        <f>SUM(D39:D44,D48:D52,D60:D61,D64)</f>
        <v>3151343</v>
      </c>
      <c r="E155" s="59">
        <f>SUM(E39:E44,E48:E52,E60:E61,E64)</f>
        <v>4066801</v>
      </c>
      <c r="F155" s="59">
        <f>SUM(F39:F44,F48:F52,F60:F61,F64)</f>
        <v>7312219</v>
      </c>
      <c r="G155" s="9"/>
      <c r="H155" s="9"/>
      <c r="I155" s="50"/>
      <c r="J155" s="9"/>
      <c r="K155" s="9"/>
      <c r="L155" s="9"/>
      <c r="M155" s="9"/>
      <c r="N155" s="9"/>
      <c r="O155" s="9"/>
      <c r="P155" s="9"/>
      <c r="Q155" s="9"/>
      <c r="R155" s="9"/>
    </row>
    <row r="156" spans="1:18" ht="12.75">
      <c r="A156" t="s">
        <v>56</v>
      </c>
      <c r="B156" s="70"/>
      <c r="C156" s="58"/>
      <c r="D156" s="59">
        <f>SUM(D65:D66)</f>
        <v>4996378</v>
      </c>
      <c r="E156" s="59">
        <f>SUM(E65:E66)</f>
        <v>5017120</v>
      </c>
      <c r="F156" s="59">
        <f>SUM(F65:F66)</f>
        <v>4930383</v>
      </c>
      <c r="G156" s="9"/>
      <c r="H156" s="9"/>
      <c r="I156" s="50"/>
      <c r="J156" s="9"/>
      <c r="K156" s="9"/>
      <c r="L156" s="9"/>
      <c r="M156" s="9"/>
      <c r="N156" s="9"/>
      <c r="O156" s="9"/>
      <c r="P156" s="9"/>
      <c r="Q156" s="9"/>
      <c r="R156" s="9"/>
    </row>
    <row r="157" spans="1:18" ht="12.75">
      <c r="A157" t="s">
        <v>61</v>
      </c>
      <c r="B157" s="70"/>
      <c r="C157" s="58"/>
      <c r="D157" s="59">
        <f>SUM(D45,D67:D68)</f>
        <v>625323</v>
      </c>
      <c r="E157" s="59">
        <f>SUM(E45,E67:E68)</f>
        <v>671457</v>
      </c>
      <c r="F157" s="59">
        <f>SUM(F45,F67:F68)</f>
        <v>607368</v>
      </c>
      <c r="G157" s="9"/>
      <c r="H157" s="9"/>
      <c r="I157" s="50"/>
      <c r="J157" s="9"/>
      <c r="K157" s="9"/>
      <c r="L157" s="9"/>
      <c r="M157" s="9"/>
      <c r="N157" s="9"/>
      <c r="O157" s="9"/>
      <c r="P157" s="9"/>
      <c r="Q157" s="9"/>
      <c r="R157" s="9"/>
    </row>
    <row r="158" spans="1:18" ht="12.75">
      <c r="A158" t="s">
        <v>131</v>
      </c>
      <c r="B158" s="70"/>
      <c r="C158" s="58"/>
      <c r="D158" s="59">
        <f>SUM(D36,D46:D47,D62:D63,D69)</f>
        <v>917</v>
      </c>
      <c r="E158" s="59">
        <f>SUM(E36,E46:E47,E62:E63,E69)</f>
        <v>3519</v>
      </c>
      <c r="F158" s="59">
        <f>SUM(F36,F46:F47,F62:F63,F69)</f>
        <v>5456</v>
      </c>
      <c r="G158" s="9"/>
      <c r="H158" s="9"/>
      <c r="I158" s="50"/>
      <c r="J158" s="9"/>
      <c r="K158" s="9"/>
      <c r="L158" s="9"/>
      <c r="M158" s="9"/>
      <c r="N158" s="9"/>
      <c r="O158" s="9"/>
      <c r="P158" s="9"/>
      <c r="Q158" s="9"/>
      <c r="R158" s="9"/>
    </row>
    <row r="159" spans="1:18" ht="12.75">
      <c r="A159" t="s">
        <v>132</v>
      </c>
      <c r="B159" s="70"/>
      <c r="C159" s="58"/>
      <c r="D159" s="59">
        <f>SUM(D70:D73)</f>
        <v>2872</v>
      </c>
      <c r="E159" s="59">
        <f>SUM(E70:E73)</f>
        <v>2574</v>
      </c>
      <c r="F159" s="59">
        <f>SUM(F70:F73)</f>
        <v>7761</v>
      </c>
      <c r="G159" s="9"/>
      <c r="H159" s="9"/>
      <c r="I159" s="50"/>
      <c r="J159" s="9"/>
      <c r="K159" s="9"/>
      <c r="L159" s="9"/>
      <c r="M159" s="9"/>
      <c r="N159" s="9"/>
      <c r="O159" s="9"/>
      <c r="P159" s="9"/>
      <c r="Q159" s="9"/>
      <c r="R159" s="9"/>
    </row>
    <row r="160" spans="1:18" ht="12.75">
      <c r="A160" s="70"/>
      <c r="B160" s="70"/>
      <c r="C160" s="58"/>
      <c r="D160" s="59"/>
      <c r="E160" s="59"/>
      <c r="F160" s="59"/>
      <c r="G160" s="9"/>
      <c r="H160" s="9"/>
      <c r="I160" s="50"/>
      <c r="J160" s="9"/>
      <c r="K160" s="9"/>
      <c r="L160" s="9"/>
      <c r="M160" s="9"/>
      <c r="N160" s="9"/>
      <c r="O160" s="9"/>
      <c r="P160" s="9"/>
      <c r="Q160" s="9"/>
      <c r="R160" s="9"/>
    </row>
    <row r="161" spans="1:18" ht="13.5" thickBot="1">
      <c r="A161" s="120" t="s">
        <v>0</v>
      </c>
      <c r="B161" s="71"/>
      <c r="C161" s="71"/>
      <c r="D161" s="75">
        <f>SUM(D149:D160)</f>
        <v>24962401</v>
      </c>
      <c r="E161" s="75">
        <f>SUM(E149:E160)</f>
        <v>34972637</v>
      </c>
      <c r="F161" s="75">
        <f>SUM(F149:F160)</f>
        <v>44316617</v>
      </c>
      <c r="G161" s="9"/>
      <c r="H161" s="9"/>
      <c r="I161" s="50"/>
      <c r="J161" s="9"/>
      <c r="K161" s="9"/>
      <c r="L161" s="9"/>
      <c r="M161" s="9"/>
      <c r="N161" s="9"/>
      <c r="O161" s="9"/>
      <c r="P161" s="9"/>
      <c r="Q161" s="9"/>
      <c r="R161" s="9"/>
    </row>
    <row r="162" spans="1:18" ht="13.5" thickTop="1">
      <c r="A162" s="70"/>
      <c r="B162" s="70"/>
      <c r="C162" s="58"/>
      <c r="D162" s="59"/>
      <c r="E162" s="59"/>
      <c r="F162" s="59"/>
      <c r="G162" s="9"/>
      <c r="H162" s="9"/>
      <c r="I162" s="50"/>
      <c r="J162" s="9"/>
      <c r="K162" s="9"/>
      <c r="L162" s="9"/>
      <c r="M162" s="9"/>
      <c r="N162" s="9"/>
      <c r="O162" s="9"/>
      <c r="P162" s="9"/>
      <c r="Q162" s="9"/>
      <c r="R162" s="9"/>
    </row>
    <row r="163" spans="1:18" ht="12.75">
      <c r="A163" s="70"/>
      <c r="B163" s="70"/>
      <c r="C163" s="58"/>
      <c r="D163" s="59"/>
      <c r="E163" s="59"/>
      <c r="F163" s="59"/>
      <c r="G163" s="9"/>
      <c r="H163" s="9"/>
      <c r="I163" s="50"/>
      <c r="J163" s="9"/>
      <c r="K163" s="9"/>
      <c r="L163" s="9"/>
      <c r="M163" s="9"/>
      <c r="N163" s="9"/>
      <c r="O163" s="9"/>
      <c r="P163" s="9"/>
      <c r="Q163" s="9"/>
      <c r="R163" s="9"/>
    </row>
    <row r="164" spans="1:18" ht="12.75">
      <c r="A164" s="130" t="s">
        <v>120</v>
      </c>
      <c r="B164" s="70"/>
      <c r="C164" s="58"/>
      <c r="D164" s="59"/>
      <c r="E164" s="9"/>
      <c r="F164" s="9"/>
      <c r="G164" s="9"/>
      <c r="H164" s="9"/>
      <c r="I164" s="50"/>
      <c r="J164" s="9"/>
      <c r="K164" s="9"/>
      <c r="L164" s="9"/>
      <c r="M164" s="9"/>
      <c r="N164" s="9"/>
      <c r="O164" s="9"/>
      <c r="P164" s="9"/>
      <c r="Q164" s="9"/>
      <c r="R164" s="9"/>
    </row>
    <row r="165" spans="1:18" ht="12.75">
      <c r="A165" s="123" t="s">
        <v>82</v>
      </c>
      <c r="B165" s="70"/>
      <c r="C165" s="58"/>
      <c r="D165" s="59"/>
      <c r="E165" s="9"/>
      <c r="F165" s="9"/>
      <c r="G165" s="9"/>
      <c r="H165" s="9"/>
      <c r="I165" s="50"/>
      <c r="J165" s="9"/>
      <c r="K165" s="9"/>
      <c r="L165" s="9"/>
      <c r="M165" s="9"/>
      <c r="N165" s="9"/>
      <c r="O165" s="9"/>
      <c r="P165" s="9"/>
      <c r="Q165" s="9"/>
      <c r="R165" s="9"/>
    </row>
    <row r="166" spans="1:18" ht="12.75">
      <c r="A166" t="s">
        <v>126</v>
      </c>
      <c r="B166" s="70"/>
      <c r="C166" s="58"/>
      <c r="D166" s="59">
        <f>SUM(D92:D97)</f>
        <v>7703836.25</v>
      </c>
      <c r="E166" s="59">
        <f>SUM(E92:E97)</f>
        <v>11782074</v>
      </c>
      <c r="F166" s="59">
        <f>SUM(F92:F97)</f>
        <v>12147988.25</v>
      </c>
      <c r="G166" s="9"/>
      <c r="H166" s="9"/>
      <c r="I166" s="50"/>
      <c r="J166" s="9"/>
      <c r="K166" s="9"/>
      <c r="L166" s="9"/>
      <c r="M166" s="9"/>
      <c r="N166" s="9"/>
      <c r="O166" s="9"/>
      <c r="P166" s="9"/>
      <c r="Q166" s="9"/>
      <c r="R166" s="9"/>
    </row>
    <row r="167" spans="1:18" ht="12.75">
      <c r="A167" t="s">
        <v>127</v>
      </c>
      <c r="B167" s="70"/>
      <c r="C167" s="58"/>
      <c r="D167" s="59">
        <f>SUM(D89:D91)</f>
        <v>3345015.833331583</v>
      </c>
      <c r="E167" s="59">
        <f>SUM(E89:E91)</f>
        <v>5387730.833331271</v>
      </c>
      <c r="F167" s="59">
        <f>SUM(F89:F91)</f>
        <v>8815195.166664656</v>
      </c>
      <c r="G167" s="9"/>
      <c r="H167" s="9"/>
      <c r="I167" s="50"/>
      <c r="J167" s="9"/>
      <c r="K167" s="9"/>
      <c r="L167" s="9"/>
      <c r="M167" s="9"/>
      <c r="N167" s="9"/>
      <c r="O167" s="9"/>
      <c r="P167" s="9"/>
      <c r="Q167" s="9"/>
      <c r="R167" s="9"/>
    </row>
    <row r="168" spans="1:18" ht="12.75">
      <c r="A168" t="s">
        <v>35</v>
      </c>
      <c r="B168" s="70"/>
      <c r="C168" s="58"/>
      <c r="D168" s="59">
        <f>SUM(D79:D88)</f>
        <v>1857351</v>
      </c>
      <c r="E168" s="59">
        <f>SUM(E79:E88)</f>
        <v>2718783.9999999986</v>
      </c>
      <c r="F168" s="59">
        <f>SUM(F79:F88)</f>
        <v>2201026.833333331</v>
      </c>
      <c r="G168" s="9"/>
      <c r="H168" s="9"/>
      <c r="I168" s="50"/>
      <c r="J168" s="9"/>
      <c r="K168" s="9"/>
      <c r="L168" s="9"/>
      <c r="M168" s="9"/>
      <c r="N168" s="9"/>
      <c r="O168" s="9"/>
      <c r="P168" s="9"/>
      <c r="Q168" s="9"/>
      <c r="R168" s="9"/>
    </row>
    <row r="169" spans="1:18" ht="12.75">
      <c r="A169" t="s">
        <v>128</v>
      </c>
      <c r="B169" s="70"/>
      <c r="C169" s="58"/>
      <c r="D169" s="59">
        <f>SUM(D98:D103)</f>
        <v>2227</v>
      </c>
      <c r="E169" s="59">
        <f>SUM(E98:E103)</f>
        <v>3744.5</v>
      </c>
      <c r="F169" s="59">
        <f>SUM(F98:F103)</f>
        <v>15342</v>
      </c>
      <c r="G169" s="9"/>
      <c r="H169" s="9"/>
      <c r="I169" s="50"/>
      <c r="J169" s="9"/>
      <c r="K169" s="9"/>
      <c r="L169" s="9"/>
      <c r="M169" s="9"/>
      <c r="N169" s="9"/>
      <c r="O169" s="9"/>
      <c r="P169" s="9"/>
      <c r="Q169" s="9"/>
      <c r="R169" s="9"/>
    </row>
    <row r="170" spans="1:18" ht="12.75">
      <c r="A170" t="s">
        <v>124</v>
      </c>
      <c r="B170" s="70"/>
      <c r="C170" s="58"/>
      <c r="D170" s="59">
        <f>SUM(D104:D106,D129:D130)</f>
        <v>113643.5</v>
      </c>
      <c r="E170" s="59">
        <f>SUM(E104:E106,E129:E130)</f>
        <v>192439</v>
      </c>
      <c r="F170" s="59">
        <f>SUM(F104:F106,F129:F130)</f>
        <v>317557.6666666637</v>
      </c>
      <c r="G170" s="9"/>
      <c r="H170" s="9"/>
      <c r="I170" s="50"/>
      <c r="J170" s="9"/>
      <c r="K170" s="9"/>
      <c r="L170" s="9"/>
      <c r="M170" s="9"/>
      <c r="N170" s="9"/>
      <c r="O170" s="9"/>
      <c r="P170" s="9"/>
      <c r="Q170" s="9"/>
      <c r="R170" s="9"/>
    </row>
    <row r="171" spans="1:18" ht="12.75">
      <c r="A171" t="s">
        <v>129</v>
      </c>
      <c r="B171" s="70"/>
      <c r="C171" s="58"/>
      <c r="D171" s="59">
        <f>SUM(D108:D109,D124:D128)</f>
        <v>2697537</v>
      </c>
      <c r="E171" s="59">
        <f>SUM(E108:E109,E124:E128)</f>
        <v>2964379</v>
      </c>
      <c r="F171" s="59">
        <f>SUM(F108:F109,F124:F128)</f>
        <v>1318068</v>
      </c>
      <c r="G171" s="9"/>
      <c r="H171" s="9"/>
      <c r="I171" s="50"/>
      <c r="J171" s="9"/>
      <c r="K171" s="9"/>
      <c r="L171" s="9"/>
      <c r="M171" s="9"/>
      <c r="N171" s="9"/>
      <c r="O171" s="9"/>
      <c r="P171" s="9"/>
      <c r="Q171" s="9"/>
      <c r="R171" s="9"/>
    </row>
    <row r="172" spans="1:18" ht="12.75">
      <c r="A172" t="s">
        <v>130</v>
      </c>
      <c r="B172" s="70"/>
      <c r="C172" s="58"/>
      <c r="D172" s="59">
        <f>SUM(D110:D115,D119:D123,D131:D132,D135)</f>
        <v>1946105.8333321018</v>
      </c>
      <c r="E172" s="59">
        <f>SUM(E110:E115,E119:E123,E131:E132,E135)</f>
        <v>2522258.166664946</v>
      </c>
      <c r="F172" s="59">
        <f>SUM(F110:F115,F119:F123,F131:F132,F135)</f>
        <v>4638700.999996258</v>
      </c>
      <c r="G172" s="9"/>
      <c r="H172" s="9"/>
      <c r="I172" s="50"/>
      <c r="J172" s="9"/>
      <c r="K172" s="9"/>
      <c r="L172" s="9"/>
      <c r="M172" s="9"/>
      <c r="N172" s="9"/>
      <c r="O172" s="9"/>
      <c r="P172" s="9"/>
      <c r="Q172" s="9"/>
      <c r="R172" s="9"/>
    </row>
    <row r="173" spans="1:18" ht="12.75">
      <c r="A173" t="s">
        <v>56</v>
      </c>
      <c r="B173" s="70"/>
      <c r="C173" s="58"/>
      <c r="D173" s="59">
        <f>SUM(D136:D137)</f>
        <v>4996378</v>
      </c>
      <c r="E173" s="59">
        <f>SUM(E136:E137)</f>
        <v>5019961</v>
      </c>
      <c r="F173" s="59">
        <f>SUM(F136:F137)</f>
        <v>4941996</v>
      </c>
      <c r="G173" s="9"/>
      <c r="H173" s="9"/>
      <c r="I173" s="50"/>
      <c r="J173" s="9"/>
      <c r="K173" s="9"/>
      <c r="L173" s="9"/>
      <c r="M173" s="9"/>
      <c r="N173" s="9"/>
      <c r="O173" s="9"/>
      <c r="P173" s="9"/>
      <c r="Q173" s="9"/>
      <c r="R173" s="9"/>
    </row>
    <row r="174" spans="1:18" ht="12.75">
      <c r="A174" t="s">
        <v>61</v>
      </c>
      <c r="B174" s="70"/>
      <c r="C174" s="58"/>
      <c r="D174" s="59">
        <f>SUM(D116,D138:D139)</f>
        <v>625323</v>
      </c>
      <c r="E174" s="59">
        <f>SUM(E116,E138:E139)</f>
        <v>671581</v>
      </c>
      <c r="F174" s="59">
        <f>SUM(F116,F138:F139)</f>
        <v>617035</v>
      </c>
      <c r="G174" s="9"/>
      <c r="H174" s="9"/>
      <c r="I174" s="50"/>
      <c r="J174" s="9"/>
      <c r="K174" s="9"/>
      <c r="L174" s="9"/>
      <c r="M174" s="9"/>
      <c r="N174" s="9"/>
      <c r="O174" s="9"/>
      <c r="P174" s="9"/>
      <c r="Q174" s="9"/>
      <c r="R174" s="9"/>
    </row>
    <row r="175" spans="1:18" ht="12.75">
      <c r="A175" t="s">
        <v>131</v>
      </c>
      <c r="B175" s="70"/>
      <c r="C175" s="58"/>
      <c r="D175" s="59">
        <f>SUM(D107,D117:D118,D133:D134,D140)</f>
        <v>850.5</v>
      </c>
      <c r="E175" s="59">
        <f>SUM(E107,E117:E118,E133:E134,E140)</f>
        <v>1978.5</v>
      </c>
      <c r="F175" s="59">
        <f>SUM(F107,F117:F118,F133:F134,F140)</f>
        <v>3157</v>
      </c>
      <c r="G175" s="9"/>
      <c r="H175" s="9"/>
      <c r="I175" s="50"/>
      <c r="J175" s="9"/>
      <c r="K175" s="9"/>
      <c r="L175" s="9"/>
      <c r="M175" s="9"/>
      <c r="N175" s="9"/>
      <c r="O175" s="9"/>
      <c r="P175" s="9"/>
      <c r="Q175" s="9"/>
      <c r="R175" s="9"/>
    </row>
    <row r="176" spans="1:18" ht="12.75">
      <c r="A176" t="s">
        <v>132</v>
      </c>
      <c r="B176" s="70"/>
      <c r="C176" s="58"/>
      <c r="D176" s="59">
        <f>SUM(D141:D144)</f>
        <v>1471.5</v>
      </c>
      <c r="E176" s="59">
        <f>SUM(E141:E144)</f>
        <v>1310.9</v>
      </c>
      <c r="F176" s="59">
        <f>SUM(F141:F144)</f>
        <v>3830.366666666544</v>
      </c>
      <c r="G176" s="9"/>
      <c r="H176" s="9"/>
      <c r="I176" s="50"/>
      <c r="J176" s="9"/>
      <c r="K176" s="9"/>
      <c r="L176" s="9"/>
      <c r="M176" s="9"/>
      <c r="N176" s="9"/>
      <c r="O176" s="9"/>
      <c r="P176" s="9"/>
      <c r="Q176" s="9"/>
      <c r="R176" s="9"/>
    </row>
    <row r="177" spans="1:18" ht="12.75">
      <c r="A177" s="70"/>
      <c r="B177" s="70"/>
      <c r="C177" s="58"/>
      <c r="D177" s="59"/>
      <c r="E177" s="9"/>
      <c r="F177" s="9"/>
      <c r="G177" s="9"/>
      <c r="H177" s="9"/>
      <c r="I177" s="50"/>
      <c r="J177" s="9"/>
      <c r="K177" s="9"/>
      <c r="L177" s="9"/>
      <c r="M177" s="9"/>
      <c r="N177" s="9"/>
      <c r="O177" s="9"/>
      <c r="P177" s="9"/>
      <c r="Q177" s="9"/>
      <c r="R177" s="9"/>
    </row>
    <row r="178" spans="1:18" ht="13.5" thickBot="1">
      <c r="A178" s="120" t="s">
        <v>0</v>
      </c>
      <c r="B178" s="71"/>
      <c r="C178" s="71"/>
      <c r="D178" s="75">
        <f>SUM(D166:D177)</f>
        <v>23289739.416663684</v>
      </c>
      <c r="E178" s="75">
        <f>SUM(E166:E177)</f>
        <v>31266240.899996217</v>
      </c>
      <c r="F178" s="75">
        <f>SUM(F166:F177)</f>
        <v>35019897.28332758</v>
      </c>
      <c r="G178" s="9"/>
      <c r="H178" s="9"/>
      <c r="I178" s="50"/>
      <c r="J178" s="9"/>
      <c r="K178" s="9"/>
      <c r="L178" s="9"/>
      <c r="M178" s="9"/>
      <c r="N178" s="9"/>
      <c r="O178" s="9"/>
      <c r="P178" s="9"/>
      <c r="Q178" s="9"/>
      <c r="R178" s="9"/>
    </row>
    <row r="179" spans="1:18" ht="13.5" thickTop="1">
      <c r="A179" s="179"/>
      <c r="B179" s="58"/>
      <c r="C179" s="58"/>
      <c r="D179" s="59"/>
      <c r="E179" s="59"/>
      <c r="F179" s="59"/>
      <c r="G179" s="9"/>
      <c r="H179" s="9"/>
      <c r="I179" s="50"/>
      <c r="J179" s="9"/>
      <c r="K179" s="9"/>
      <c r="L179" s="9"/>
      <c r="M179" s="9"/>
      <c r="N179" s="9"/>
      <c r="O179" s="9"/>
      <c r="P179" s="9"/>
      <c r="Q179" s="9"/>
      <c r="R179" s="9"/>
    </row>
    <row r="180" ht="24.75" customHeight="1">
      <c r="A180" s="37" t="s">
        <v>107</v>
      </c>
    </row>
    <row r="181" ht="12.75">
      <c r="A181" s="72" t="s">
        <v>81</v>
      </c>
    </row>
    <row r="183" ht="12.75">
      <c r="A183" s="13" t="s">
        <v>101</v>
      </c>
    </row>
    <row r="184" ht="12.75">
      <c r="A184" s="13" t="s">
        <v>106</v>
      </c>
    </row>
  </sheetData>
  <sheetProtection/>
  <mergeCells count="28">
    <mergeCell ref="A143:A144"/>
    <mergeCell ref="A92:A94"/>
    <mergeCell ref="A95:A97"/>
    <mergeCell ref="A98:A100"/>
    <mergeCell ref="A101:A103"/>
    <mergeCell ref="A129:A135"/>
    <mergeCell ref="A86:A88"/>
    <mergeCell ref="A89:A91"/>
    <mergeCell ref="A82:A84"/>
    <mergeCell ref="A136:A137"/>
    <mergeCell ref="A138:A139"/>
    <mergeCell ref="A141:A142"/>
    <mergeCell ref="A104:A128"/>
    <mergeCell ref="A58:A64"/>
    <mergeCell ref="A65:A66"/>
    <mergeCell ref="A67:A68"/>
    <mergeCell ref="A70:A71"/>
    <mergeCell ref="A72:A73"/>
    <mergeCell ref="A79:A81"/>
    <mergeCell ref="A27:A29"/>
    <mergeCell ref="A30:A32"/>
    <mergeCell ref="A33:A56"/>
    <mergeCell ref="A8:A10"/>
    <mergeCell ref="A15:A17"/>
    <mergeCell ref="A18:A20"/>
    <mergeCell ref="A21:A23"/>
    <mergeCell ref="A24:A26"/>
    <mergeCell ref="A11:A13"/>
  </mergeCells>
  <hyperlinks>
    <hyperlink ref="A181" r:id="rId1" display="https://www.renewablesandchp.ofgem.gov.uk/Public/ReportManager.aspx?ReportVisibility=1&amp;ReportCategory=0"/>
  </hyperlinks>
  <printOptions/>
  <pageMargins left="0.7" right="0.7" top="0.75" bottom="0.75" header="0.3" footer="0.3"/>
  <pageSetup horizontalDpi="600" verticalDpi="600" orientation="portrait" paperSize="9" r:id="rId2"/>
  <ignoredErrors>
    <ignoredError sqref="D76:E78 D8" formulaRange="1"/>
  </ignoredErrors>
</worksheet>
</file>

<file path=xl/worksheets/sheet6.xml><?xml version="1.0" encoding="utf-8"?>
<worksheet xmlns="http://schemas.openxmlformats.org/spreadsheetml/2006/main" xmlns:r="http://schemas.openxmlformats.org/officeDocument/2006/relationships">
  <dimension ref="A1:AE215"/>
  <sheetViews>
    <sheetView zoomScalePageLayoutView="0" workbookViewId="0" topLeftCell="A1">
      <selection activeCell="A1" sqref="A1"/>
    </sheetView>
  </sheetViews>
  <sheetFormatPr defaultColWidth="9.140625" defaultRowHeight="12.75"/>
  <cols>
    <col min="1" max="1" width="27.7109375" style="5" customWidth="1"/>
    <col min="2" max="2" width="33.00390625" style="5" customWidth="1"/>
    <col min="3" max="3" width="14.57421875" style="5" customWidth="1"/>
    <col min="4" max="4" width="14.57421875" style="5" hidden="1" customWidth="1"/>
    <col min="5" max="8" width="10.7109375" style="5" hidden="1" customWidth="1"/>
    <col min="9" max="9" width="12.28125" style="5" hidden="1" customWidth="1"/>
    <col min="10" max="12" width="11.421875" style="5" hidden="1" customWidth="1"/>
    <col min="13" max="13" width="12.28125" style="5" customWidth="1"/>
    <col min="14" max="19" width="13.421875" style="5" customWidth="1"/>
    <col min="20" max="26" width="9.140625" style="5" customWidth="1"/>
    <col min="27" max="27" width="7.7109375" style="5" customWidth="1"/>
    <col min="28" max="30" width="9.140625" style="5" customWidth="1"/>
    <col min="31" max="16384" width="9.140625" style="5" customWidth="1"/>
  </cols>
  <sheetData>
    <row r="1" spans="1:4" ht="24.75" customHeight="1">
      <c r="A1" s="2" t="s">
        <v>39</v>
      </c>
      <c r="B1" s="2"/>
      <c r="C1" s="2"/>
      <c r="D1" s="2"/>
    </row>
    <row r="2" spans="1:11" ht="21">
      <c r="A2" s="3" t="s">
        <v>86</v>
      </c>
      <c r="B2" s="3"/>
      <c r="C2" s="3"/>
      <c r="D2" s="3"/>
      <c r="E2" s="50"/>
      <c r="F2" s="50"/>
      <c r="G2" s="50"/>
      <c r="H2" s="50"/>
      <c r="I2" s="50"/>
      <c r="J2" s="50"/>
      <c r="K2" s="50"/>
    </row>
    <row r="4" ht="13.5" thickBot="1"/>
    <row r="5" spans="1:19" ht="13.5" thickTop="1">
      <c r="A5" s="20"/>
      <c r="B5" s="20"/>
      <c r="C5" s="69" t="s">
        <v>54</v>
      </c>
      <c r="D5" s="21">
        <v>2010</v>
      </c>
      <c r="E5" s="21">
        <v>2010</v>
      </c>
      <c r="F5" s="21">
        <v>2010</v>
      </c>
      <c r="G5" s="21">
        <v>2010</v>
      </c>
      <c r="H5" s="21">
        <v>2011</v>
      </c>
      <c r="I5" s="21">
        <v>2011</v>
      </c>
      <c r="J5" s="21">
        <v>2011</v>
      </c>
      <c r="K5" s="21">
        <v>2011</v>
      </c>
      <c r="L5" s="21">
        <v>2012</v>
      </c>
      <c r="M5" s="21">
        <v>2011.8</v>
      </c>
      <c r="N5" s="21">
        <v>2012</v>
      </c>
      <c r="O5" s="21">
        <v>2012.2</v>
      </c>
      <c r="P5" s="21">
        <v>2013</v>
      </c>
      <c r="Q5" s="21">
        <v>2013</v>
      </c>
      <c r="R5" s="21">
        <v>2013</v>
      </c>
      <c r="S5" s="21">
        <v>2013</v>
      </c>
    </row>
    <row r="6" spans="1:19" ht="12.75" customHeight="1" thickBot="1">
      <c r="A6" s="73" t="s">
        <v>77</v>
      </c>
      <c r="B6" s="81" t="s">
        <v>78</v>
      </c>
      <c r="C6" s="22" t="s">
        <v>64</v>
      </c>
      <c r="D6" s="7" t="s">
        <v>5</v>
      </c>
      <c r="E6" s="7" t="s">
        <v>2</v>
      </c>
      <c r="F6" s="7" t="s">
        <v>3</v>
      </c>
      <c r="G6" s="7" t="s">
        <v>4</v>
      </c>
      <c r="H6" s="7" t="s">
        <v>5</v>
      </c>
      <c r="I6" s="7" t="s">
        <v>2</v>
      </c>
      <c r="J6" s="7" t="s">
        <v>3</v>
      </c>
      <c r="K6" s="7" t="s">
        <v>4</v>
      </c>
      <c r="L6" s="7" t="s">
        <v>5</v>
      </c>
      <c r="M6" s="7" t="s">
        <v>2</v>
      </c>
      <c r="N6" s="151" t="s">
        <v>3</v>
      </c>
      <c r="O6" s="151" t="s">
        <v>4</v>
      </c>
      <c r="P6" s="151" t="s">
        <v>5</v>
      </c>
      <c r="Q6" s="151" t="s">
        <v>2</v>
      </c>
      <c r="R6" s="151" t="s">
        <v>147</v>
      </c>
      <c r="S6" s="151" t="s">
        <v>154</v>
      </c>
    </row>
    <row r="7" spans="1:19" ht="12.75">
      <c r="A7" s="44" t="s">
        <v>41</v>
      </c>
      <c r="I7" s="8"/>
      <c r="J7" s="8"/>
      <c r="K7" s="8"/>
      <c r="S7" s="128" t="s">
        <v>54</v>
      </c>
    </row>
    <row r="8" spans="1:19" ht="12.75">
      <c r="A8" s="233" t="s">
        <v>57</v>
      </c>
      <c r="B8" s="185" t="s">
        <v>66</v>
      </c>
      <c r="C8" s="186">
        <v>1</v>
      </c>
      <c r="D8" s="63">
        <f>SUM(Month!D8:F8)</f>
        <v>15850</v>
      </c>
      <c r="E8" s="63">
        <f>SUM(Month!G8:I8)</f>
        <v>10280</v>
      </c>
      <c r="F8" s="63">
        <f>SUM(Month!J8:L8)</f>
        <v>16157</v>
      </c>
      <c r="G8" s="63">
        <f>SUM(Month!M8:O8)</f>
        <v>18186</v>
      </c>
      <c r="H8" s="63">
        <f>SUM(Month!P8:R8)</f>
        <v>21961</v>
      </c>
      <c r="I8" s="63">
        <f>SUM(Month!S8:U8)</f>
        <v>15185</v>
      </c>
      <c r="J8" s="63">
        <f>SUM(Month!V8:X8)</f>
        <v>16600</v>
      </c>
      <c r="K8" s="63">
        <f>SUM(Month!Y8:AA8)</f>
        <v>22384</v>
      </c>
      <c r="L8" s="63">
        <f>SUM(Month!AB8:AD8)</f>
        <v>20333</v>
      </c>
      <c r="M8" s="63">
        <f>SUM(Month!AE8:AG8)</f>
        <v>12596</v>
      </c>
      <c r="N8" s="63">
        <f>SUM(Month!AH8:AJ8)</f>
        <v>18228</v>
      </c>
      <c r="O8" s="152">
        <f>SUM(Month!AK8:AM8)</f>
        <v>22026</v>
      </c>
      <c r="P8" s="152">
        <f>SUM(Month!AN8:AP8)</f>
        <v>18486</v>
      </c>
      <c r="Q8" s="152">
        <f>SUM(Month!AQ8:AS8)</f>
        <v>14706</v>
      </c>
      <c r="R8" s="152">
        <f>SUM(Month!AT8:AV8)</f>
        <v>11697</v>
      </c>
      <c r="S8" s="63">
        <f>SUM(Month!AW8:AY8)</f>
        <v>19288</v>
      </c>
    </row>
    <row r="9" spans="1:19" ht="12.75">
      <c r="A9" s="233"/>
      <c r="B9" s="185"/>
      <c r="C9" s="186">
        <v>2</v>
      </c>
      <c r="D9" s="63">
        <f>SUM(Month!D9:F9)</f>
        <v>97</v>
      </c>
      <c r="E9" s="63">
        <f>SUM(Month!G9:I9)</f>
        <v>0</v>
      </c>
      <c r="F9" s="63">
        <f>SUM(Month!J9:L9)</f>
        <v>0</v>
      </c>
      <c r="G9" s="63">
        <f>SUM(Month!M9:O9)</f>
        <v>0</v>
      </c>
      <c r="H9" s="63">
        <f>SUM(Month!P9:R9)</f>
        <v>0</v>
      </c>
      <c r="I9" s="63">
        <f>SUM(Month!S9:U9)</f>
        <v>0</v>
      </c>
      <c r="J9" s="63">
        <f>SUM(Month!V9:X9)</f>
        <v>0</v>
      </c>
      <c r="K9" s="63">
        <f>SUM(Month!Y9:AA9)</f>
        <v>0</v>
      </c>
      <c r="L9" s="63">
        <f>SUM(Month!AB9:AD9)</f>
        <v>0</v>
      </c>
      <c r="M9" s="63">
        <f>SUM(Month!AE9:AG9)</f>
        <v>0</v>
      </c>
      <c r="N9" s="63">
        <f>SUM(Month!AH9:AJ9)</f>
        <v>0</v>
      </c>
      <c r="O9" s="63">
        <f>SUM(Month!AK9:AM9)</f>
        <v>0</v>
      </c>
      <c r="P9" s="63">
        <f>SUM(Month!AN9:AP9)</f>
        <v>0</v>
      </c>
      <c r="Q9" s="63">
        <f>SUM(Month!AQ9:AS9)</f>
        <v>0</v>
      </c>
      <c r="R9" s="63">
        <f>SUM(Month!AT9:AV9)</f>
        <v>0</v>
      </c>
      <c r="S9" s="63">
        <f>SUM(Month!AW9:AY9)</f>
        <v>0</v>
      </c>
    </row>
    <row r="10" spans="1:19" ht="12.75">
      <c r="A10" s="233"/>
      <c r="B10" s="185"/>
      <c r="C10" s="186">
        <v>3.000000000003</v>
      </c>
      <c r="D10" s="63">
        <f>SUM(Month!D10:F10)</f>
        <v>0</v>
      </c>
      <c r="E10" s="63">
        <f>SUM(Month!G10:I10)</f>
        <v>0</v>
      </c>
      <c r="F10" s="63">
        <f>SUM(Month!J10:L10)</f>
        <v>0</v>
      </c>
      <c r="G10" s="63">
        <f>SUM(Month!M10:O10)</f>
        <v>0</v>
      </c>
      <c r="H10" s="63">
        <f>SUM(Month!P10:R10)</f>
        <v>0</v>
      </c>
      <c r="I10" s="63">
        <f>SUM(Month!S10:U10)</f>
        <v>82</v>
      </c>
      <c r="J10" s="63">
        <f>SUM(Month!V10:X10)</f>
        <v>978</v>
      </c>
      <c r="K10" s="63">
        <f>SUM(Month!Y10:AA10)</f>
        <v>1190</v>
      </c>
      <c r="L10" s="63">
        <f>SUM(Month!AB10:AD10)</f>
        <v>1159</v>
      </c>
      <c r="M10" s="63">
        <f>SUM(Month!AE10:AG10)</f>
        <v>1055</v>
      </c>
      <c r="N10" s="63">
        <f>SUM(Month!AH10:AJ10)</f>
        <v>1307</v>
      </c>
      <c r="O10" s="152">
        <f>SUM(Month!AK10:AM10)</f>
        <v>1660</v>
      </c>
      <c r="P10" s="152">
        <f>SUM(Month!AN10:AP10)</f>
        <v>1751</v>
      </c>
      <c r="Q10" s="152">
        <f>SUM(Month!AQ10:AS10)</f>
        <v>1066</v>
      </c>
      <c r="R10" s="152">
        <f>SUM(Month!AT10:AV10)</f>
        <v>452</v>
      </c>
      <c r="S10" s="63">
        <f>SUM(Month!AW10:AY10)</f>
        <v>1399</v>
      </c>
    </row>
    <row r="11" spans="1:19" ht="12.75">
      <c r="A11" s="226" t="s">
        <v>114</v>
      </c>
      <c r="B11" s="187" t="s">
        <v>66</v>
      </c>
      <c r="C11" s="186">
        <v>1</v>
      </c>
      <c r="D11" s="63">
        <f>SUM(Month!D11:F11)</f>
        <v>383187</v>
      </c>
      <c r="E11" s="63">
        <f>SUM(Month!G11:I11)</f>
        <v>306233</v>
      </c>
      <c r="F11" s="63">
        <f>SUM(Month!J11:L11)</f>
        <v>390826</v>
      </c>
      <c r="G11" s="63">
        <f>SUM(Month!M11:O11)</f>
        <v>524720</v>
      </c>
      <c r="H11" s="63">
        <f>SUM(Month!P11:R11)</f>
        <v>567548</v>
      </c>
      <c r="I11" s="63">
        <f>SUM(Month!S11:U11)</f>
        <v>490903</v>
      </c>
      <c r="J11" s="63">
        <f>SUM(Month!V11:X11)</f>
        <v>539521</v>
      </c>
      <c r="K11" s="63">
        <f>SUM(Month!Y11:AA11)</f>
        <v>837973</v>
      </c>
      <c r="L11" s="63">
        <f>SUM(Month!AB11:AD11)</f>
        <v>772188</v>
      </c>
      <c r="M11" s="63">
        <f>SUM(Month!AE11:AG11)</f>
        <v>404942</v>
      </c>
      <c r="N11" s="63">
        <f>SUM(Month!AH11:AJ11)</f>
        <v>434412</v>
      </c>
      <c r="O11" s="152">
        <f>SUM(Month!AK11:AM11)</f>
        <v>660499</v>
      </c>
      <c r="P11" s="152">
        <f>SUM(Month!AN11:AP11)</f>
        <v>523387</v>
      </c>
      <c r="Q11" s="152">
        <f>SUM(Month!AQ11:AS11)</f>
        <v>402943</v>
      </c>
      <c r="R11" s="152">
        <f>SUM(Month!AT11:AV11)</f>
        <v>316225</v>
      </c>
      <c r="S11" s="63">
        <f>SUM(Month!AW11:AY11)</f>
        <v>483113</v>
      </c>
    </row>
    <row r="12" spans="1:19" ht="12.75">
      <c r="A12" s="226"/>
      <c r="B12" s="187"/>
      <c r="C12" s="186">
        <v>3.000000000003</v>
      </c>
      <c r="D12" s="63">
        <f>SUM(Month!D12:F12)</f>
        <v>0</v>
      </c>
      <c r="E12" s="63">
        <f>SUM(Month!G12:I12)</f>
        <v>0</v>
      </c>
      <c r="F12" s="63">
        <f>SUM(Month!J12:L12)</f>
        <v>0</v>
      </c>
      <c r="G12" s="63">
        <f>SUM(Month!M12:O12)</f>
        <v>0</v>
      </c>
      <c r="H12" s="63">
        <f>SUM(Month!P12:R12)</f>
        <v>0</v>
      </c>
      <c r="I12" s="63">
        <f>SUM(Month!S12:U12)</f>
        <v>0</v>
      </c>
      <c r="J12" s="63">
        <f>SUM(Month!V12:X12)</f>
        <v>0</v>
      </c>
      <c r="K12" s="63">
        <f>SUM(Month!Y12:AA12)</f>
        <v>306</v>
      </c>
      <c r="L12" s="63">
        <f>SUM(Month!AB12:AD12)</f>
        <v>221</v>
      </c>
      <c r="M12" s="63">
        <f>SUM(Month!AE12:AG12)</f>
        <v>133</v>
      </c>
      <c r="N12" s="63">
        <f>SUM(Month!AH12:AJ12)</f>
        <v>198</v>
      </c>
      <c r="O12" s="152">
        <f>SUM(Month!AK12:AM12)</f>
        <v>247</v>
      </c>
      <c r="P12" s="152">
        <f>SUM(Month!AN12:AP12)</f>
        <v>334</v>
      </c>
      <c r="Q12" s="152">
        <f>SUM(Month!AQ12:AS12)</f>
        <v>190</v>
      </c>
      <c r="R12" s="152">
        <f>SUM(Month!AT12:AV12)</f>
        <v>1</v>
      </c>
      <c r="S12" s="63">
        <f>SUM(Month!AW12:AY12)</f>
        <v>182</v>
      </c>
    </row>
    <row r="13" spans="1:19" ht="12.75">
      <c r="A13" s="226"/>
      <c r="B13" s="187"/>
      <c r="C13" s="186">
        <v>0.70000000000021</v>
      </c>
      <c r="D13" s="63">
        <f>SUM(Month!D13:F13)</f>
        <v>0</v>
      </c>
      <c r="E13" s="63">
        <f>SUM(Month!G13:I13)</f>
        <v>0</v>
      </c>
      <c r="F13" s="63">
        <f>SUM(Month!J13:L13)</f>
        <v>0</v>
      </c>
      <c r="G13" s="63">
        <f>SUM(Month!M13:O13)</f>
        <v>0</v>
      </c>
      <c r="H13" s="63">
        <f>SUM(Month!P13:R13)</f>
        <v>0</v>
      </c>
      <c r="I13" s="63">
        <f>SUM(Month!S13:U13)</f>
        <v>0</v>
      </c>
      <c r="J13" s="63">
        <f>SUM(Month!V13:X13)</f>
        <v>0</v>
      </c>
      <c r="K13" s="63">
        <f>SUM(Month!Y13:AA13)</f>
        <v>0</v>
      </c>
      <c r="L13" s="63">
        <f>SUM(Month!AB13:AD13)</f>
        <v>0</v>
      </c>
      <c r="M13" s="63">
        <f>SUM(Month!AE13:AG13)</f>
        <v>0</v>
      </c>
      <c r="N13" s="63">
        <f>SUM(Month!AH13:AJ13)</f>
        <v>0</v>
      </c>
      <c r="O13" s="63">
        <f>SUM(Month!AK13:AM13)</f>
        <v>0</v>
      </c>
      <c r="P13" s="63">
        <f>SUM(Month!AN13:AP13)</f>
        <v>0</v>
      </c>
      <c r="Q13" s="152">
        <f>SUM(Month!AQ13:AS13)</f>
        <v>9</v>
      </c>
      <c r="R13" s="152">
        <f>SUM(Month!AT13:AV13)</f>
        <v>20</v>
      </c>
      <c r="S13" s="63">
        <f>SUM(Month!AW13:AY13)</f>
        <v>16</v>
      </c>
    </row>
    <row r="14" spans="1:19" ht="12.75">
      <c r="A14" s="185" t="s">
        <v>113</v>
      </c>
      <c r="B14" s="187" t="s">
        <v>66</v>
      </c>
      <c r="C14" s="186">
        <v>1</v>
      </c>
      <c r="D14" s="63">
        <f>SUM(Month!D14:F14)</f>
        <v>0</v>
      </c>
      <c r="E14" s="63">
        <f>SUM(Month!G14:I14)</f>
        <v>0</v>
      </c>
      <c r="F14" s="63">
        <f>SUM(Month!J14:L14)</f>
        <v>0</v>
      </c>
      <c r="G14" s="63">
        <f>SUM(Month!M14:O14)</f>
        <v>0</v>
      </c>
      <c r="H14" s="63">
        <f>SUM(Month!P14:R14)</f>
        <v>0</v>
      </c>
      <c r="I14" s="63">
        <f>SUM(Month!S14:U14)</f>
        <v>0</v>
      </c>
      <c r="J14" s="63">
        <f>SUM(Month!V14:X14)</f>
        <v>0</v>
      </c>
      <c r="K14" s="63">
        <f>SUM(Month!Y14:AA14)</f>
        <v>0</v>
      </c>
      <c r="L14" s="63">
        <f>SUM(Month!AB14:AD14)</f>
        <v>0</v>
      </c>
      <c r="M14" s="63">
        <f>SUM(Month!AE14:AG14)</f>
        <v>0</v>
      </c>
      <c r="N14" s="63">
        <f>SUM(Month!AH14:AJ14)</f>
        <v>15446</v>
      </c>
      <c r="O14" s="152">
        <f>SUM(Month!AK14:AM14)</f>
        <v>52291</v>
      </c>
      <c r="P14" s="152">
        <f>SUM(Month!AN14:AP14)</f>
        <v>33603</v>
      </c>
      <c r="Q14" s="152">
        <f>SUM(Month!AQ14:AS14)</f>
        <v>43163</v>
      </c>
      <c r="R14" s="152">
        <f>SUM(Month!AT14:AV14)</f>
        <v>12114</v>
      </c>
      <c r="S14" s="63">
        <f>SUM(Month!AW14:AY14)</f>
        <v>15215</v>
      </c>
    </row>
    <row r="15" spans="1:19" ht="12.75">
      <c r="A15" s="233" t="s">
        <v>115</v>
      </c>
      <c r="B15" s="187" t="s">
        <v>66</v>
      </c>
      <c r="C15" s="186">
        <v>1</v>
      </c>
      <c r="D15" s="63">
        <f>SUM(Month!D15:F15)</f>
        <v>0</v>
      </c>
      <c r="E15" s="63">
        <f>SUM(Month!G15:I15)</f>
        <v>0</v>
      </c>
      <c r="F15" s="63">
        <f>SUM(Month!J15:L15)</f>
        <v>0</v>
      </c>
      <c r="G15" s="63">
        <f>SUM(Month!M15:O15)</f>
        <v>0</v>
      </c>
      <c r="H15" s="63">
        <f>SUM(Month!P15:R15)</f>
        <v>0</v>
      </c>
      <c r="I15" s="63">
        <f>SUM(Month!S15:U15)</f>
        <v>0</v>
      </c>
      <c r="J15" s="63">
        <f>SUM(Month!V15:X15)</f>
        <v>0</v>
      </c>
      <c r="K15" s="63">
        <f>SUM(Month!Y15:AA15)</f>
        <v>0</v>
      </c>
      <c r="L15" s="63">
        <f>SUM(Month!AB15:AD15)</f>
        <v>0</v>
      </c>
      <c r="M15" s="63">
        <f>SUM(Month!AE15:AG15)</f>
        <v>0</v>
      </c>
      <c r="N15" s="63">
        <f>SUM(Month!AH15:AJ15)</f>
        <v>0</v>
      </c>
      <c r="O15" s="63">
        <f>SUM(Month!AK15:AM15)</f>
        <v>0</v>
      </c>
      <c r="P15" s="63">
        <f>SUM(Month!AN15:AP15)</f>
        <v>0</v>
      </c>
      <c r="Q15" s="63">
        <f>SUM(Month!AQ15:AS15)</f>
        <v>0</v>
      </c>
      <c r="R15" s="63">
        <f>SUM(Month!AT15:AV15)</f>
        <v>0</v>
      </c>
      <c r="S15" s="63">
        <f>SUM(Month!AW15:AY15)</f>
        <v>0</v>
      </c>
    </row>
    <row r="16" spans="1:19" ht="12.75">
      <c r="A16" s="233"/>
      <c r="B16" s="185"/>
      <c r="C16" s="186">
        <v>2</v>
      </c>
      <c r="D16" s="63">
        <f>SUM(Month!D16:F16)</f>
        <v>1316</v>
      </c>
      <c r="E16" s="63">
        <f>SUM(Month!G16:I16)</f>
        <v>69</v>
      </c>
      <c r="F16" s="63">
        <f>SUM(Month!J16:L16)</f>
        <v>64</v>
      </c>
      <c r="G16" s="63">
        <f>SUM(Month!M16:O16)</f>
        <v>86</v>
      </c>
      <c r="H16" s="63">
        <f>SUM(Month!P16:R16)</f>
        <v>95</v>
      </c>
      <c r="I16" s="63">
        <f>SUM(Month!S16:U16)</f>
        <v>82</v>
      </c>
      <c r="J16" s="63">
        <f>SUM(Month!V16:X16)</f>
        <v>65</v>
      </c>
      <c r="K16" s="63">
        <f>SUM(Month!Y16:AA16)</f>
        <v>118</v>
      </c>
      <c r="L16" s="63">
        <f>SUM(Month!AB16:AD16)</f>
        <v>118</v>
      </c>
      <c r="M16" s="63">
        <f>SUM(Month!AE16:AG16)</f>
        <v>76</v>
      </c>
      <c r="N16" s="63">
        <f>SUM(Month!AH16:AJ16)</f>
        <v>87</v>
      </c>
      <c r="O16" s="152">
        <f>SUM(Month!AK16:AM16)</f>
        <v>102</v>
      </c>
      <c r="P16" s="152">
        <f>SUM(Month!AN16:AP16)</f>
        <v>124</v>
      </c>
      <c r="Q16" s="152">
        <f>SUM(Month!AQ16:AS16)</f>
        <v>93</v>
      </c>
      <c r="R16" s="152">
        <f>SUM(Month!AT16:AV16)</f>
        <v>47</v>
      </c>
      <c r="S16" s="63">
        <f>SUM(Month!AW16:AY16)</f>
        <v>90</v>
      </c>
    </row>
    <row r="17" spans="1:19" ht="12.75">
      <c r="A17" s="233"/>
      <c r="B17" s="185"/>
      <c r="C17" s="186">
        <v>4</v>
      </c>
      <c r="D17" s="63">
        <f>SUM(Month!D17:F17)</f>
        <v>0</v>
      </c>
      <c r="E17" s="63">
        <f>SUM(Month!G17:I17)</f>
        <v>0</v>
      </c>
      <c r="F17" s="63">
        <f>SUM(Month!J17:L17)</f>
        <v>0</v>
      </c>
      <c r="G17" s="63">
        <f>SUM(Month!M17:O17)</f>
        <v>0</v>
      </c>
      <c r="H17" s="63">
        <f>SUM(Month!P17:R17)</f>
        <v>0</v>
      </c>
      <c r="I17" s="63">
        <f>SUM(Month!S17:U17)</f>
        <v>0</v>
      </c>
      <c r="J17" s="63">
        <f>SUM(Month!V17:X17)</f>
        <v>0</v>
      </c>
      <c r="K17" s="63">
        <f>SUM(Month!Y17:AA17)</f>
        <v>0</v>
      </c>
      <c r="L17" s="63">
        <f>SUM(Month!AB17:AD17)</f>
        <v>0</v>
      </c>
      <c r="M17" s="63">
        <f>SUM(Month!AE17:AG17)</f>
        <v>0</v>
      </c>
      <c r="N17" s="63">
        <f>SUM(Month!AH17:AJ17)</f>
        <v>0</v>
      </c>
      <c r="O17" s="63">
        <f>SUM(Month!AK17:AM17)</f>
        <v>0</v>
      </c>
      <c r="P17" s="63">
        <f>SUM(Month!AN17:AP17)</f>
        <v>0</v>
      </c>
      <c r="Q17" s="63">
        <f>SUM(Month!AQ17:AS17)</f>
        <v>0</v>
      </c>
      <c r="R17" s="63">
        <f>SUM(Month!AT17:AV17)</f>
        <v>0</v>
      </c>
      <c r="S17" s="63">
        <f>SUM(Month!AW17:AY17)</f>
        <v>0</v>
      </c>
    </row>
    <row r="18" spans="1:19" ht="12.75">
      <c r="A18" s="233" t="s">
        <v>58</v>
      </c>
      <c r="B18" s="185" t="s">
        <v>66</v>
      </c>
      <c r="C18" s="186">
        <v>1</v>
      </c>
      <c r="D18" s="63">
        <f>SUM(Month!D18:F18)</f>
        <v>209170</v>
      </c>
      <c r="E18" s="63">
        <f>SUM(Month!G18:I18)</f>
        <v>128694</v>
      </c>
      <c r="F18" s="63">
        <f>SUM(Month!J18:L18)</f>
        <v>201479</v>
      </c>
      <c r="G18" s="63">
        <f>SUM(Month!M18:O18)</f>
        <v>242427</v>
      </c>
      <c r="H18" s="63">
        <f>SUM(Month!P18:R18)</f>
        <v>216571</v>
      </c>
      <c r="I18" s="63">
        <f>SUM(Month!S18:U18)</f>
        <v>220844</v>
      </c>
      <c r="J18" s="63">
        <f>SUM(Month!V18:X18)</f>
        <v>177490</v>
      </c>
      <c r="K18" s="63">
        <f>SUM(Month!Y18:AA18)</f>
        <v>326525</v>
      </c>
      <c r="L18" s="63">
        <f>SUM(Month!AB18:AD18)</f>
        <v>234340</v>
      </c>
      <c r="M18" s="63">
        <f>SUM(Month!AE18:AG18)</f>
        <v>218036</v>
      </c>
      <c r="N18" s="63">
        <f>SUM(Month!AH18:AJ18)</f>
        <v>193661</v>
      </c>
      <c r="O18" s="152">
        <f>SUM(Month!AK18:AM18)</f>
        <v>271752</v>
      </c>
      <c r="P18" s="152">
        <f>SUM(Month!AN18:AP18)</f>
        <v>251672</v>
      </c>
      <c r="Q18" s="152">
        <f>SUM(Month!AQ18:AS18)</f>
        <v>227954</v>
      </c>
      <c r="R18" s="152">
        <f>SUM(Month!AT18:AV18)</f>
        <v>156975</v>
      </c>
      <c r="S18" s="63">
        <f>SUM(Month!AW18:AY18)</f>
        <v>307795</v>
      </c>
    </row>
    <row r="19" spans="1:19" ht="12.75">
      <c r="A19" s="233"/>
      <c r="B19" s="187"/>
      <c r="C19" s="186">
        <v>1.5000000000015</v>
      </c>
      <c r="D19" s="63">
        <f>SUM(Month!D19:F19)</f>
        <v>641745</v>
      </c>
      <c r="E19" s="63">
        <f>SUM(Month!G19:I19)</f>
        <v>433570</v>
      </c>
      <c r="F19" s="63">
        <f>SUM(Month!J19:L19)</f>
        <v>665118</v>
      </c>
      <c r="G19" s="63">
        <f>SUM(Month!M19:O19)</f>
        <v>790277</v>
      </c>
      <c r="H19" s="63">
        <f>SUM(Month!P19:R19)</f>
        <v>736379</v>
      </c>
      <c r="I19" s="63">
        <f>SUM(Month!S19:U19)</f>
        <v>727593</v>
      </c>
      <c r="J19" s="63">
        <f>SUM(Month!V19:X19)</f>
        <v>637228</v>
      </c>
      <c r="K19" s="63">
        <f>SUM(Month!Y19:AA19)</f>
        <v>1048218</v>
      </c>
      <c r="L19" s="63">
        <f>SUM(Month!AB19:AD19)</f>
        <v>680485</v>
      </c>
      <c r="M19" s="63">
        <f>SUM(Month!AE19:AG19)</f>
        <v>654540</v>
      </c>
      <c r="N19" s="63">
        <f>SUM(Month!AH19:AJ19)</f>
        <v>636655</v>
      </c>
      <c r="O19" s="152">
        <f>SUM(Month!AK19:AM19)</f>
        <v>903098</v>
      </c>
      <c r="P19" s="152">
        <f>SUM(Month!AN19:AP19)</f>
        <v>822721</v>
      </c>
      <c r="Q19" s="152">
        <f>SUM(Month!AQ19:AS19)</f>
        <v>690445</v>
      </c>
      <c r="R19" s="152">
        <f>SUM(Month!AT19:AV19)</f>
        <v>482481</v>
      </c>
      <c r="S19" s="63">
        <f>SUM(Month!AW19:AY19)</f>
        <v>1014605</v>
      </c>
    </row>
    <row r="20" spans="1:19" ht="12.75">
      <c r="A20" s="233"/>
      <c r="B20" s="187"/>
      <c r="C20" s="186">
        <v>2</v>
      </c>
      <c r="D20" s="63">
        <f>SUM(Month!D20:F20)</f>
        <v>0</v>
      </c>
      <c r="E20" s="63">
        <f>SUM(Month!G20:I20)</f>
        <v>53467</v>
      </c>
      <c r="F20" s="63">
        <f>SUM(Month!J20:L20)</f>
        <v>356635</v>
      </c>
      <c r="G20" s="63">
        <f>SUM(Month!M20:O20)</f>
        <v>655418</v>
      </c>
      <c r="H20" s="63">
        <f>SUM(Month!P20:R20)</f>
        <v>545711</v>
      </c>
      <c r="I20" s="63">
        <f>SUM(Month!S20:U20)</f>
        <v>757483</v>
      </c>
      <c r="J20" s="63">
        <f>SUM(Month!V20:X20)</f>
        <v>768092</v>
      </c>
      <c r="K20" s="63">
        <f>SUM(Month!Y20:AA20)</f>
        <v>1662529</v>
      </c>
      <c r="L20" s="63">
        <f>SUM(Month!AB20:AD20)</f>
        <v>1544261</v>
      </c>
      <c r="M20" s="63">
        <f>SUM(Month!AE20:AG20)</f>
        <v>1863243</v>
      </c>
      <c r="N20" s="63">
        <f>SUM(Month!AH20:AJ20)</f>
        <v>2139321</v>
      </c>
      <c r="O20" s="152">
        <f>SUM(Month!AK20:AM20)</f>
        <v>3712219</v>
      </c>
      <c r="P20" s="152">
        <f>SUM(Month!AN20:AP20)</f>
        <v>4022680</v>
      </c>
      <c r="Q20" s="152">
        <f>SUM(Month!AQ20:AS20)</f>
        <v>3852456</v>
      </c>
      <c r="R20" s="152">
        <f>SUM(Month!AT20:AV20)</f>
        <v>2964995</v>
      </c>
      <c r="S20" s="63">
        <f>SUM(Month!AW20:AY20)</f>
        <v>5908857</v>
      </c>
    </row>
    <row r="21" spans="1:19" ht="12.75">
      <c r="A21" s="233" t="s">
        <v>59</v>
      </c>
      <c r="B21" s="187" t="s">
        <v>66</v>
      </c>
      <c r="C21" s="186">
        <v>1</v>
      </c>
      <c r="D21" s="63">
        <f>SUM(Month!D21:F21)</f>
        <v>1734159</v>
      </c>
      <c r="E21" s="63">
        <f>SUM(Month!G21:I21)</f>
        <v>1166818</v>
      </c>
      <c r="F21" s="63">
        <f>SUM(Month!J21:L21)</f>
        <v>1912581</v>
      </c>
      <c r="G21" s="63">
        <f>SUM(Month!M21:O21)</f>
        <v>2307489</v>
      </c>
      <c r="H21" s="63">
        <f>SUM(Month!P21:R21)</f>
        <v>2311246</v>
      </c>
      <c r="I21" s="63">
        <f>SUM(Month!S21:U21)</f>
        <v>2391563</v>
      </c>
      <c r="J21" s="63">
        <f>SUM(Month!V21:X21)</f>
        <v>1897973</v>
      </c>
      <c r="K21" s="63">
        <f>SUM(Month!Y21:AA21)</f>
        <v>4011549</v>
      </c>
      <c r="L21" s="63">
        <f>SUM(Month!AB21:AD21)</f>
        <v>3467213</v>
      </c>
      <c r="M21" s="63">
        <f>SUM(Month!AE21:AG21)</f>
        <v>2152555</v>
      </c>
      <c r="N21" s="63">
        <f>SUM(Month!AH21:AJ21)</f>
        <v>2627644</v>
      </c>
      <c r="O21" s="152">
        <f>SUM(Month!AK21:AM21)</f>
        <v>3494406</v>
      </c>
      <c r="P21" s="152">
        <f>SUM(Month!AN21:AP21)</f>
        <v>3852973</v>
      </c>
      <c r="Q21" s="152">
        <f>SUM(Month!AQ21:AS21)</f>
        <v>3605669</v>
      </c>
      <c r="R21" s="152">
        <f>SUM(Month!AT21:AV21)</f>
        <v>2496489</v>
      </c>
      <c r="S21" s="63">
        <f>SUM(Month!AW21:AY21)</f>
        <v>5173002</v>
      </c>
    </row>
    <row r="22" spans="1:19" ht="12.75">
      <c r="A22" s="233"/>
      <c r="B22" s="185"/>
      <c r="C22" s="186">
        <v>4</v>
      </c>
      <c r="D22" s="63">
        <f>SUM(Month!D22:F22)</f>
        <v>0</v>
      </c>
      <c r="E22" s="63">
        <f>SUM(Month!G22:I22)</f>
        <v>445</v>
      </c>
      <c r="F22" s="63">
        <f>SUM(Month!J22:L22)</f>
        <v>1124</v>
      </c>
      <c r="G22" s="63">
        <f>SUM(Month!M22:O22)</f>
        <v>1473</v>
      </c>
      <c r="H22" s="63">
        <f>SUM(Month!P22:R22)</f>
        <v>2413</v>
      </c>
      <c r="I22" s="63">
        <f>SUM(Month!S22:U22)</f>
        <v>3184</v>
      </c>
      <c r="J22" s="63">
        <f>SUM(Month!V22:X22)</f>
        <v>3833</v>
      </c>
      <c r="K22" s="63">
        <f>SUM(Month!Y22:AA22)</f>
        <v>8435</v>
      </c>
      <c r="L22" s="63">
        <f>SUM(Month!AB22:AD22)</f>
        <v>7341</v>
      </c>
      <c r="M22" s="63">
        <f>SUM(Month!AE22:AG22)</f>
        <v>5567</v>
      </c>
      <c r="N22" s="63">
        <f>SUM(Month!AH22:AJ22)</f>
        <v>8141</v>
      </c>
      <c r="O22" s="152">
        <f>SUM(Month!AK22:AM22)</f>
        <v>14490</v>
      </c>
      <c r="P22" s="152">
        <f>SUM(Month!AN22:AP22)</f>
        <v>23788</v>
      </c>
      <c r="Q22" s="152">
        <f>SUM(Month!AQ22:AS22)</f>
        <v>23552</v>
      </c>
      <c r="R22" s="152">
        <f>SUM(Month!AT22:AV22)</f>
        <v>15429</v>
      </c>
      <c r="S22" s="63">
        <f>SUM(Month!AW22:AY22)</f>
        <v>32968</v>
      </c>
    </row>
    <row r="23" spans="1:19" ht="12.75">
      <c r="A23" s="233"/>
      <c r="B23" s="185"/>
      <c r="C23" s="186">
        <v>0.9000000000000901</v>
      </c>
      <c r="D23" s="63">
        <f>SUM(Month!D23:F23)</f>
        <v>0</v>
      </c>
      <c r="E23" s="63">
        <f>SUM(Month!G23:I23)</f>
        <v>0</v>
      </c>
      <c r="F23" s="63">
        <f>SUM(Month!J23:L23)</f>
        <v>0</v>
      </c>
      <c r="G23" s="63">
        <f>SUM(Month!M23:O23)</f>
        <v>0</v>
      </c>
      <c r="H23" s="63">
        <f>SUM(Month!P23:R23)</f>
        <v>0</v>
      </c>
      <c r="I23" s="63">
        <f>SUM(Month!S23:U23)</f>
        <v>0</v>
      </c>
      <c r="J23" s="63">
        <f>SUM(Month!V23:X23)</f>
        <v>0</v>
      </c>
      <c r="K23" s="63">
        <f>SUM(Month!Y23:AA23)</f>
        <v>0</v>
      </c>
      <c r="L23" s="63">
        <f>SUM(Month!AB23:AD23)</f>
        <v>0</v>
      </c>
      <c r="M23" s="63">
        <f>SUM(Month!AE23:AG23)</f>
        <v>0</v>
      </c>
      <c r="N23" s="63">
        <f>SUM(Month!AH23:AJ23)</f>
        <v>0</v>
      </c>
      <c r="O23" s="63">
        <f>SUM(Month!AK23:AM23)</f>
        <v>0</v>
      </c>
      <c r="P23" s="63">
        <f>SUM(Month!AN23:AP23)</f>
        <v>0</v>
      </c>
      <c r="Q23" s="152">
        <f>SUM(Month!AQ23:AS23)</f>
        <v>337</v>
      </c>
      <c r="R23" s="152">
        <f>SUM(Month!AT23:AV23)</f>
        <v>3497</v>
      </c>
      <c r="S23" s="63">
        <f>SUM(Month!AW23:AY23)</f>
        <v>22068</v>
      </c>
    </row>
    <row r="24" spans="1:19" ht="12.75">
      <c r="A24" s="233" t="s">
        <v>119</v>
      </c>
      <c r="B24" s="187" t="s">
        <v>66</v>
      </c>
      <c r="C24" s="186">
        <v>1</v>
      </c>
      <c r="D24" s="63">
        <f>SUM(Month!D24:F24)</f>
        <v>0</v>
      </c>
      <c r="E24" s="63">
        <f>SUM(Month!G24:I24)</f>
        <v>0</v>
      </c>
      <c r="F24" s="63">
        <f>SUM(Month!J24:L24)</f>
        <v>0</v>
      </c>
      <c r="G24" s="63">
        <f>SUM(Month!M24:O24)</f>
        <v>0</v>
      </c>
      <c r="H24" s="63">
        <f>SUM(Month!P24:R24)</f>
        <v>0</v>
      </c>
      <c r="I24" s="63">
        <f>SUM(Month!S24:U24)</f>
        <v>0</v>
      </c>
      <c r="J24" s="63">
        <f>SUM(Month!V24:X24)</f>
        <v>0</v>
      </c>
      <c r="K24" s="63">
        <f>SUM(Month!Y24:AA24)</f>
        <v>0</v>
      </c>
      <c r="L24" s="63">
        <f>SUM(Month!AB24:AD24)</f>
        <v>0</v>
      </c>
      <c r="M24" s="63">
        <f>SUM(Month!AE24:AG24)</f>
        <v>0</v>
      </c>
      <c r="N24" s="63">
        <f>SUM(Month!AH24:AJ24)</f>
        <v>0</v>
      </c>
      <c r="O24" s="63">
        <f>SUM(Month!AK24:AM24)</f>
        <v>0</v>
      </c>
      <c r="P24" s="63">
        <f>SUM(Month!AN24:AP24)</f>
        <v>0</v>
      </c>
      <c r="Q24" s="63">
        <f>SUM(Month!AQ24:AS24)</f>
        <v>0</v>
      </c>
      <c r="R24" s="63">
        <f>SUM(Month!AT24:AV24)</f>
        <v>0</v>
      </c>
      <c r="S24" s="63">
        <f>SUM(Month!AW24:AY24)</f>
        <v>0</v>
      </c>
    </row>
    <row r="25" spans="1:19" ht="12.75">
      <c r="A25" s="233"/>
      <c r="B25" s="185"/>
      <c r="C25" s="186">
        <v>2</v>
      </c>
      <c r="D25" s="63">
        <f>SUM(Month!D25:F25)</f>
        <v>124</v>
      </c>
      <c r="E25" s="63">
        <f>SUM(Month!G25:I25)</f>
        <v>7</v>
      </c>
      <c r="F25" s="63">
        <f>SUM(Month!J25:L25)</f>
        <v>8</v>
      </c>
      <c r="G25" s="63">
        <f>SUM(Month!M25:O25)</f>
        <v>8</v>
      </c>
      <c r="H25" s="63">
        <f>SUM(Month!P25:R25)</f>
        <v>7</v>
      </c>
      <c r="I25" s="63">
        <f>SUM(Month!S25:U25)</f>
        <v>8</v>
      </c>
      <c r="J25" s="63">
        <f>SUM(Month!V25:X25)</f>
        <v>6</v>
      </c>
      <c r="K25" s="63">
        <f>SUM(Month!Y25:AA25)</f>
        <v>10</v>
      </c>
      <c r="L25" s="63">
        <f>SUM(Month!AB25:AD25)</f>
        <v>8</v>
      </c>
      <c r="M25" s="63">
        <f>SUM(Month!AE25:AG25)</f>
        <v>9</v>
      </c>
      <c r="N25" s="63">
        <f>SUM(Month!AH25:AJ25)</f>
        <v>7</v>
      </c>
      <c r="O25" s="152">
        <f>SUM(Month!AK25:AM25)</f>
        <v>9</v>
      </c>
      <c r="P25" s="152">
        <f>SUM(Month!AN25:AP25)</f>
        <v>9</v>
      </c>
      <c r="Q25" s="152">
        <f>SUM(Month!AQ25:AS25)</f>
        <v>6</v>
      </c>
      <c r="R25" s="152">
        <f>SUM(Month!AT25:AV25)</f>
        <v>9</v>
      </c>
      <c r="S25" s="63">
        <f>SUM(Month!AW25:AY25)</f>
        <v>8</v>
      </c>
    </row>
    <row r="26" spans="1:19" ht="12.75">
      <c r="A26" s="233"/>
      <c r="B26" s="185"/>
      <c r="C26" s="186">
        <v>4</v>
      </c>
      <c r="D26" s="63">
        <f>SUM(Month!D26:F26)</f>
        <v>0</v>
      </c>
      <c r="E26" s="63">
        <f>SUM(Month!G26:I26)</f>
        <v>0</v>
      </c>
      <c r="F26" s="63">
        <f>SUM(Month!J26:L26)</f>
        <v>0</v>
      </c>
      <c r="G26" s="63">
        <f>SUM(Month!M26:O26)</f>
        <v>0</v>
      </c>
      <c r="H26" s="63">
        <f>SUM(Month!P26:R26)</f>
        <v>0</v>
      </c>
      <c r="I26" s="63">
        <f>SUM(Month!S26:U26)</f>
        <v>0</v>
      </c>
      <c r="J26" s="63">
        <f>SUM(Month!V26:X26)</f>
        <v>0</v>
      </c>
      <c r="K26" s="63">
        <f>SUM(Month!Y26:AA26)</f>
        <v>0</v>
      </c>
      <c r="L26" s="63">
        <f>SUM(Month!AB26:AD26)</f>
        <v>0</v>
      </c>
      <c r="M26" s="63">
        <f>SUM(Month!AE26:AG26)</f>
        <v>0</v>
      </c>
      <c r="N26" s="63">
        <f>SUM(Month!AH26:AJ26)</f>
        <v>0</v>
      </c>
      <c r="O26" s="63">
        <f>SUM(Month!AK26:AM26)</f>
        <v>0</v>
      </c>
      <c r="P26" s="63">
        <f>SUM(Month!AN26:AP26)</f>
        <v>0</v>
      </c>
      <c r="Q26" s="63">
        <f>SUM(Month!AQ26:AS26)</f>
        <v>0</v>
      </c>
      <c r="R26" s="63">
        <f>SUM(Month!AT26:AV26)</f>
        <v>0</v>
      </c>
      <c r="S26" s="63">
        <f>SUM(Month!AW26:AY26)</f>
        <v>0</v>
      </c>
    </row>
    <row r="27" spans="1:19" ht="12.75">
      <c r="A27" s="233" t="s">
        <v>60</v>
      </c>
      <c r="B27" s="187" t="s">
        <v>66</v>
      </c>
      <c r="C27" s="186">
        <v>1</v>
      </c>
      <c r="D27" s="63">
        <f>SUM(Month!D27:F27)</f>
        <v>24</v>
      </c>
      <c r="E27" s="63">
        <f>SUM(Month!G27:I27)</f>
        <v>76</v>
      </c>
      <c r="F27" s="63">
        <f>SUM(Month!J27:L27)</f>
        <v>64</v>
      </c>
      <c r="G27" s="63">
        <f>SUM(Month!M27:O27)</f>
        <v>19</v>
      </c>
      <c r="H27" s="63">
        <f>SUM(Month!P27:R27)</f>
        <v>19</v>
      </c>
      <c r="I27" s="63">
        <f>SUM(Month!S27:U27)</f>
        <v>72</v>
      </c>
      <c r="J27" s="63">
        <f>SUM(Month!V27:X27)</f>
        <v>54</v>
      </c>
      <c r="K27" s="63">
        <f>SUM(Month!Y27:AA27)</f>
        <v>18</v>
      </c>
      <c r="L27" s="63">
        <f>SUM(Month!AB27:AD27)</f>
        <v>23</v>
      </c>
      <c r="M27" s="63">
        <f>SUM(Month!AE27:AG27)</f>
        <v>47</v>
      </c>
      <c r="N27" s="63">
        <f>SUM(Month!AH27:AJ27)</f>
        <v>33</v>
      </c>
      <c r="O27" s="152">
        <f>SUM(Month!AK27:AM27)</f>
        <v>12</v>
      </c>
      <c r="P27" s="152">
        <f>SUM(Month!AN27:AP27)</f>
        <v>16</v>
      </c>
      <c r="Q27" s="152">
        <f>SUM(Month!AQ27:AS27)</f>
        <v>26</v>
      </c>
      <c r="R27" s="152">
        <f>SUM(Month!AT27:AV27)</f>
        <v>38</v>
      </c>
      <c r="S27" s="63">
        <f>SUM(Month!AW27:AY27)</f>
        <v>5</v>
      </c>
    </row>
    <row r="28" spans="1:19" ht="12.75">
      <c r="A28" s="233"/>
      <c r="B28" s="187"/>
      <c r="C28" s="186">
        <v>2</v>
      </c>
      <c r="D28" s="63">
        <f>SUM(Month!D28:F28)</f>
        <v>76</v>
      </c>
      <c r="E28" s="63">
        <f>SUM(Month!G28:I28)</f>
        <v>180</v>
      </c>
      <c r="F28" s="63">
        <f>SUM(Month!J28:L28)</f>
        <v>191</v>
      </c>
      <c r="G28" s="63">
        <f>SUM(Month!M28:O28)</f>
        <v>55</v>
      </c>
      <c r="H28" s="63">
        <f>SUM(Month!P28:R28)</f>
        <v>69</v>
      </c>
      <c r="I28" s="63">
        <f>SUM(Month!S28:U28)</f>
        <v>270</v>
      </c>
      <c r="J28" s="63">
        <f>SUM(Month!V28:X28)</f>
        <v>209</v>
      </c>
      <c r="K28" s="63">
        <f>SUM(Month!Y28:AA28)</f>
        <v>101</v>
      </c>
      <c r="L28" s="63">
        <f>SUM(Month!AB28:AD28)</f>
        <v>1871</v>
      </c>
      <c r="M28" s="63">
        <f>SUM(Month!AE28:AG28)</f>
        <v>4133</v>
      </c>
      <c r="N28" s="63">
        <f>SUM(Month!AH28:AJ28)</f>
        <v>4457</v>
      </c>
      <c r="O28" s="152">
        <f>SUM(Month!AK28:AM28)</f>
        <v>1382</v>
      </c>
      <c r="P28" s="152">
        <f>SUM(Month!AN28:AP28)</f>
        <v>7950</v>
      </c>
      <c r="Q28" s="152">
        <f>SUM(Month!AQ28:AS28)</f>
        <v>191688</v>
      </c>
      <c r="R28" s="152">
        <f>SUM(Month!AT28:AV28)</f>
        <v>238807</v>
      </c>
      <c r="S28" s="63">
        <f>SUM(Month!AW28:AY28)</f>
        <v>76434</v>
      </c>
    </row>
    <row r="29" spans="1:19" ht="12.75">
      <c r="A29" s="233"/>
      <c r="B29" s="187"/>
      <c r="C29" s="186">
        <v>1.6</v>
      </c>
      <c r="D29" s="63">
        <f>SUM(Month!D29:F29)</f>
        <v>0</v>
      </c>
      <c r="E29" s="63">
        <f>SUM(Month!G29:I29)</f>
        <v>0</v>
      </c>
      <c r="F29" s="63">
        <f>SUM(Month!J29:L29)</f>
        <v>0</v>
      </c>
      <c r="G29" s="63">
        <f>SUM(Month!M29:O29)</f>
        <v>0</v>
      </c>
      <c r="H29" s="63">
        <f>SUM(Month!P29:R29)</f>
        <v>0</v>
      </c>
      <c r="I29" s="63">
        <f>SUM(Month!S29:U29)</f>
        <v>0</v>
      </c>
      <c r="J29" s="63">
        <f>SUM(Month!V29:X29)</f>
        <v>0</v>
      </c>
      <c r="K29" s="63">
        <f>SUM(Month!Y29:AA29)</f>
        <v>0</v>
      </c>
      <c r="L29" s="63">
        <f>SUM(Month!AB29:AD29)</f>
        <v>0</v>
      </c>
      <c r="M29" s="63">
        <f>SUM(Month!AE29:AG29)</f>
        <v>0</v>
      </c>
      <c r="N29" s="63">
        <f>SUM(Month!AH29:AJ29)</f>
        <v>0</v>
      </c>
      <c r="O29" s="63">
        <f>SUM(Month!AK29:AM29)</f>
        <v>0</v>
      </c>
      <c r="P29" s="63">
        <f>SUM(Month!AN29:AP29)</f>
        <v>0</v>
      </c>
      <c r="Q29" s="152">
        <f>SUM(Month!AQ29:AS29)</f>
        <v>10502</v>
      </c>
      <c r="R29" s="152">
        <f>SUM(Month!AT29:AV29)</f>
        <v>31845</v>
      </c>
      <c r="S29" s="63">
        <f>SUM(Month!AW29:AY29)</f>
        <v>15704</v>
      </c>
    </row>
    <row r="30" spans="1:19" ht="12.75">
      <c r="A30" s="233" t="s">
        <v>118</v>
      </c>
      <c r="B30" s="187" t="s">
        <v>66</v>
      </c>
      <c r="C30" s="186">
        <v>1</v>
      </c>
      <c r="D30" s="63">
        <f>SUM(Month!D30:F30)</f>
        <v>0</v>
      </c>
      <c r="E30" s="63">
        <f>SUM(Month!G30:I30)</f>
        <v>0</v>
      </c>
      <c r="F30" s="63">
        <f>SUM(Month!J30:L30)</f>
        <v>0</v>
      </c>
      <c r="G30" s="63">
        <f>SUM(Month!M30:O30)</f>
        <v>0</v>
      </c>
      <c r="H30" s="63">
        <f>SUM(Month!P30:R30)</f>
        <v>0</v>
      </c>
      <c r="I30" s="63">
        <f>SUM(Month!S30:U30)</f>
        <v>0</v>
      </c>
      <c r="J30" s="63">
        <f>SUM(Month!V30:X30)</f>
        <v>0</v>
      </c>
      <c r="K30" s="63">
        <f>SUM(Month!Y30:AA30)</f>
        <v>0</v>
      </c>
      <c r="L30" s="63">
        <f>SUM(Month!AB30:AD30)</f>
        <v>0</v>
      </c>
      <c r="M30" s="63">
        <f>SUM(Month!AE30:AG30)</f>
        <v>0</v>
      </c>
      <c r="N30" s="63">
        <f>SUM(Month!AH30:AJ30)</f>
        <v>0</v>
      </c>
      <c r="O30" s="63">
        <f>SUM(Month!AK30:AM30)</f>
        <v>0</v>
      </c>
      <c r="P30" s="63">
        <f>SUM(Month!AN30:AP30)</f>
        <v>0</v>
      </c>
      <c r="Q30" s="63">
        <f>SUM(Month!AQ30:AS30)</f>
        <v>0</v>
      </c>
      <c r="R30" s="63">
        <f>SUM(Month!AT30:AV30)</f>
        <v>0</v>
      </c>
      <c r="S30" s="63">
        <f>SUM(Month!AW30:AY30)</f>
        <v>0</v>
      </c>
    </row>
    <row r="31" spans="1:19" ht="12.75">
      <c r="A31" s="233"/>
      <c r="B31" s="185"/>
      <c r="C31" s="186">
        <v>2</v>
      </c>
      <c r="D31" s="63">
        <f>SUM(Month!D31:F31)</f>
        <v>28</v>
      </c>
      <c r="E31" s="63">
        <f>SUM(Month!G31:I31)</f>
        <v>0</v>
      </c>
      <c r="F31" s="63">
        <f>SUM(Month!J31:L31)</f>
        <v>0</v>
      </c>
      <c r="G31" s="63">
        <f>SUM(Month!M31:O31)</f>
        <v>0</v>
      </c>
      <c r="H31" s="63">
        <f>SUM(Month!P31:R31)</f>
        <v>0</v>
      </c>
      <c r="I31" s="63">
        <f>SUM(Month!S31:U31)</f>
        <v>0</v>
      </c>
      <c r="J31" s="63">
        <f>SUM(Month!V31:X31)</f>
        <v>0</v>
      </c>
      <c r="K31" s="63">
        <f>SUM(Month!Y31:AA31)</f>
        <v>0</v>
      </c>
      <c r="L31" s="63">
        <f>SUM(Month!AB31:AD31)</f>
        <v>0</v>
      </c>
      <c r="M31" s="63">
        <f>SUM(Month!AE31:AG31)</f>
        <v>0</v>
      </c>
      <c r="N31" s="63">
        <f>SUM(Month!AH31:AJ31)</f>
        <v>0</v>
      </c>
      <c r="O31" s="63">
        <f>SUM(Month!AK31:AM31)</f>
        <v>0</v>
      </c>
      <c r="P31" s="63">
        <f>SUM(Month!AN31:AP31)</f>
        <v>0</v>
      </c>
      <c r="Q31" s="63">
        <f>SUM(Month!AQ31:AS31)</f>
        <v>0</v>
      </c>
      <c r="R31" s="63">
        <f>SUM(Month!AT31:AV31)</f>
        <v>0</v>
      </c>
      <c r="S31" s="63">
        <f>SUM(Month!AW31:AY31)</f>
        <v>0</v>
      </c>
    </row>
    <row r="32" spans="1:19" ht="12.75">
      <c r="A32" s="233"/>
      <c r="B32" s="185"/>
      <c r="C32" s="186">
        <v>4</v>
      </c>
      <c r="D32" s="63">
        <f>SUM(Month!D32:F32)</f>
        <v>0</v>
      </c>
      <c r="E32" s="63">
        <f>SUM(Month!G32:I32)</f>
        <v>0</v>
      </c>
      <c r="F32" s="63">
        <f>SUM(Month!J32:L32)</f>
        <v>0</v>
      </c>
      <c r="G32" s="63">
        <f>SUM(Month!M32:O32)</f>
        <v>0</v>
      </c>
      <c r="H32" s="63">
        <f>SUM(Month!P32:R32)</f>
        <v>0</v>
      </c>
      <c r="I32" s="63">
        <f>SUM(Month!S32:U32)</f>
        <v>0</v>
      </c>
      <c r="J32" s="63">
        <f>SUM(Month!V32:X32)</f>
        <v>0</v>
      </c>
      <c r="K32" s="63">
        <f>SUM(Month!Y32:AA32)</f>
        <v>0</v>
      </c>
      <c r="L32" s="63">
        <f>SUM(Month!AB32:AD32)</f>
        <v>0</v>
      </c>
      <c r="M32" s="63">
        <f>SUM(Month!AE32:AG32)</f>
        <v>0</v>
      </c>
      <c r="N32" s="63">
        <f>SUM(Month!AH32:AJ32)</f>
        <v>0</v>
      </c>
      <c r="O32" s="63">
        <f>SUM(Month!AK32:AM32)</f>
        <v>0</v>
      </c>
      <c r="P32" s="63">
        <f>SUM(Month!AN32:AP32)</f>
        <v>0</v>
      </c>
      <c r="Q32" s="152">
        <f>SUM(Month!AQ32:AS32)</f>
        <v>11</v>
      </c>
      <c r="R32" s="152">
        <f>SUM(Month!AT32:AV32)</f>
        <v>26</v>
      </c>
      <c r="S32" s="63">
        <f>SUM(Month!AW32:AY32)</f>
        <v>8</v>
      </c>
    </row>
    <row r="33" spans="1:31" ht="12.75">
      <c r="A33" s="226" t="s">
        <v>67</v>
      </c>
      <c r="B33" s="185" t="s">
        <v>117</v>
      </c>
      <c r="C33" s="186">
        <v>2</v>
      </c>
      <c r="D33" s="63">
        <f>SUM(Month!D33:F33)</f>
        <v>28157</v>
      </c>
      <c r="E33" s="63">
        <f>SUM(Month!G33:I33)</f>
        <v>40931</v>
      </c>
      <c r="F33" s="63">
        <f>SUM(Month!J33:L33)</f>
        <v>49942</v>
      </c>
      <c r="G33" s="63">
        <f>SUM(Month!M33:O33)</f>
        <v>66435</v>
      </c>
      <c r="H33" s="63">
        <f>SUM(Month!P33:R33)</f>
        <v>69897</v>
      </c>
      <c r="I33" s="63">
        <f>SUM(Month!S33:U33)</f>
        <v>71634</v>
      </c>
      <c r="J33" s="63">
        <f>SUM(Month!V33:X33)</f>
        <v>85388</v>
      </c>
      <c r="K33" s="63">
        <f>SUM(Month!Y33:AA33)</f>
        <v>103425</v>
      </c>
      <c r="L33" s="63">
        <f>SUM(Month!AB33:AD33)</f>
        <v>121503</v>
      </c>
      <c r="M33" s="63">
        <f>SUM(Month!AE33:AG33)</f>
        <v>144414</v>
      </c>
      <c r="N33" s="63">
        <f>SUM(Month!AH33:AJ33)</f>
        <v>151182</v>
      </c>
      <c r="O33" s="152">
        <f>SUM(Month!AK33:AM33)</f>
        <v>158072</v>
      </c>
      <c r="P33" s="152">
        <f>SUM(Month!AN33:AP33)</f>
        <v>157508</v>
      </c>
      <c r="Q33" s="152">
        <f>SUM(Month!AQ33:AS33)</f>
        <v>147439</v>
      </c>
      <c r="R33" s="152">
        <f>SUM(Month!AT33:AV33)</f>
        <v>138017</v>
      </c>
      <c r="S33" s="63">
        <f>SUM(Month!AW33:AY33)</f>
        <v>142660</v>
      </c>
      <c r="W33" s="9"/>
      <c r="X33" s="9"/>
      <c r="Y33" s="9"/>
      <c r="AA33" s="10"/>
      <c r="AB33" s="10"/>
      <c r="AC33" s="10"/>
      <c r="AD33" s="10"/>
      <c r="AE33" s="10"/>
    </row>
    <row r="34" spans="1:31" ht="12.75">
      <c r="A34" s="226"/>
      <c r="B34" s="185"/>
      <c r="C34" s="186">
        <v>3.000000000003</v>
      </c>
      <c r="D34" s="63">
        <f>SUM(Month!D34:F34)</f>
        <v>0</v>
      </c>
      <c r="E34" s="63">
        <f>SUM(Month!G34:I34)</f>
        <v>0</v>
      </c>
      <c r="F34" s="63">
        <f>SUM(Month!J34:L34)</f>
        <v>0</v>
      </c>
      <c r="G34" s="63">
        <f>SUM(Month!M34:O34)</f>
        <v>0</v>
      </c>
      <c r="H34" s="63">
        <f>SUM(Month!P34:R34)</f>
        <v>0</v>
      </c>
      <c r="I34" s="63">
        <f>SUM(Month!S34:U34)</f>
        <v>0</v>
      </c>
      <c r="J34" s="63">
        <f>SUM(Month!V34:X34)</f>
        <v>0</v>
      </c>
      <c r="K34" s="63">
        <f>SUM(Month!Y34:AA34)</f>
        <v>0</v>
      </c>
      <c r="L34" s="63">
        <f>SUM(Month!AB34:AD34)</f>
        <v>0</v>
      </c>
      <c r="M34" s="63">
        <f>SUM(Month!AE34:AG34)</f>
        <v>357</v>
      </c>
      <c r="N34" s="63">
        <f>SUM(Month!AH34:AJ34)</f>
        <v>2656</v>
      </c>
      <c r="O34" s="152">
        <f>SUM(Month!AK34:AM34)</f>
        <v>2949</v>
      </c>
      <c r="P34" s="152">
        <f>SUM(Month!AN34:AP34)</f>
        <v>2818</v>
      </c>
      <c r="Q34" s="152">
        <f>SUM(Month!AQ34:AS34)</f>
        <v>2840</v>
      </c>
      <c r="R34" s="152">
        <f>SUM(Month!AT34:AV34)</f>
        <v>2859</v>
      </c>
      <c r="S34" s="63">
        <f>SUM(Month!AW34:AY34)</f>
        <v>3163</v>
      </c>
      <c r="W34" s="9"/>
      <c r="X34" s="9"/>
      <c r="Y34" s="9"/>
      <c r="AA34" s="10"/>
      <c r="AB34" s="10"/>
      <c r="AC34" s="10"/>
      <c r="AD34" s="10"/>
      <c r="AE34" s="10"/>
    </row>
    <row r="35" spans="1:31" ht="12.75">
      <c r="A35" s="226"/>
      <c r="B35" s="188"/>
      <c r="C35" s="186">
        <v>4</v>
      </c>
      <c r="D35" s="63">
        <f>SUM(Month!D35:F35)</f>
        <v>0</v>
      </c>
      <c r="E35" s="63">
        <f>SUM(Month!G35:I35)</f>
        <v>0</v>
      </c>
      <c r="F35" s="63">
        <f>SUM(Month!J35:L35)</f>
        <v>0</v>
      </c>
      <c r="G35" s="63">
        <f>SUM(Month!M35:O35)</f>
        <v>0</v>
      </c>
      <c r="H35" s="63">
        <f>SUM(Month!P35:R35)</f>
        <v>0</v>
      </c>
      <c r="I35" s="63">
        <f>SUM(Month!S35:U35)</f>
        <v>0</v>
      </c>
      <c r="J35" s="63">
        <f>SUM(Month!V35:X35)</f>
        <v>697</v>
      </c>
      <c r="K35" s="63">
        <f>SUM(Month!Y35:AA35)</f>
        <v>1614</v>
      </c>
      <c r="L35" s="63">
        <f>SUM(Month!AB35:AD35)</f>
        <v>2820</v>
      </c>
      <c r="M35" s="63">
        <f>SUM(Month!AE35:AG35)</f>
        <v>5347</v>
      </c>
      <c r="N35" s="63">
        <f>SUM(Month!AH35:AJ35)</f>
        <v>9068</v>
      </c>
      <c r="O35" s="152">
        <f>SUM(Month!AK35:AM35)</f>
        <v>9562</v>
      </c>
      <c r="P35" s="152">
        <f>SUM(Month!AN35:AP35)</f>
        <v>11734</v>
      </c>
      <c r="Q35" s="152">
        <f>SUM(Month!AQ35:AS35)</f>
        <v>15200</v>
      </c>
      <c r="R35" s="152">
        <f>SUM(Month!AT35:AV35)</f>
        <v>20452</v>
      </c>
      <c r="S35" s="63">
        <f>SUM(Month!AW35:AY35)</f>
        <v>19107</v>
      </c>
      <c r="W35" s="9"/>
      <c r="X35" s="9"/>
      <c r="Y35" s="9"/>
      <c r="AA35" s="10"/>
      <c r="AB35" s="10"/>
      <c r="AC35" s="10"/>
      <c r="AD35" s="10"/>
      <c r="AE35" s="10"/>
    </row>
    <row r="36" spans="1:31" ht="12.75">
      <c r="A36" s="226"/>
      <c r="B36" s="188" t="s">
        <v>68</v>
      </c>
      <c r="C36" s="186">
        <v>2</v>
      </c>
      <c r="D36" s="63">
        <f>SUM(Month!D36:F36)</f>
        <v>0</v>
      </c>
      <c r="E36" s="63">
        <f>SUM(Month!G36:I36)</f>
        <v>0</v>
      </c>
      <c r="F36" s="63">
        <f>SUM(Month!J36:L36)</f>
        <v>0</v>
      </c>
      <c r="G36" s="63">
        <f>SUM(Month!M36:O36)</f>
        <v>21</v>
      </c>
      <c r="H36" s="63">
        <f>SUM(Month!P36:R36)</f>
        <v>106</v>
      </c>
      <c r="I36" s="63">
        <f>SUM(Month!S36:U36)</f>
        <v>654</v>
      </c>
      <c r="J36" s="63">
        <f>SUM(Month!V36:X36)</f>
        <v>1223</v>
      </c>
      <c r="K36" s="63">
        <f>SUM(Month!Y36:AA36)</f>
        <v>1156</v>
      </c>
      <c r="L36" s="63">
        <f>SUM(Month!AB36:AD36)</f>
        <v>0</v>
      </c>
      <c r="M36" s="63">
        <f>SUM(Month!AE36:AG36)</f>
        <v>0</v>
      </c>
      <c r="N36" s="63">
        <f>SUM(Month!AH36:AJ36)</f>
        <v>100</v>
      </c>
      <c r="O36" s="152">
        <f>SUM(Month!AK36:AM36)</f>
        <v>1987</v>
      </c>
      <c r="P36" s="152">
        <f>SUM(Month!AN36:AP36)</f>
        <v>2464</v>
      </c>
      <c r="Q36" s="152">
        <f>SUM(Month!AQ36:AS36)</f>
        <v>1605</v>
      </c>
      <c r="R36" s="152">
        <f>SUM(Month!AT36:AV36)</f>
        <v>3424</v>
      </c>
      <c r="S36" s="63">
        <f>SUM(Month!AW36:AY36)</f>
        <v>4375</v>
      </c>
      <c r="W36" s="9"/>
      <c r="X36" s="9"/>
      <c r="Y36" s="9"/>
      <c r="AA36" s="10"/>
      <c r="AB36" s="10"/>
      <c r="AC36" s="10"/>
      <c r="AD36" s="10"/>
      <c r="AE36" s="10"/>
    </row>
    <row r="37" spans="1:31" ht="12.75">
      <c r="A37" s="226"/>
      <c r="B37" s="188" t="s">
        <v>69</v>
      </c>
      <c r="C37" s="186">
        <v>0.5</v>
      </c>
      <c r="D37" s="63">
        <f>SUM(Month!D37:F37)</f>
        <v>280895</v>
      </c>
      <c r="E37" s="63">
        <f>SUM(Month!G37:I37)</f>
        <v>225108</v>
      </c>
      <c r="F37" s="63">
        <f>SUM(Month!J37:L37)</f>
        <v>336640</v>
      </c>
      <c r="G37" s="63">
        <f>SUM(Month!M37:O37)</f>
        <v>356297</v>
      </c>
      <c r="H37" s="63">
        <f>SUM(Month!P37:R37)</f>
        <v>415340</v>
      </c>
      <c r="I37" s="63">
        <f>SUM(Month!S37:U37)</f>
        <v>292344</v>
      </c>
      <c r="J37" s="63">
        <f>SUM(Month!V37:X37)</f>
        <v>387988</v>
      </c>
      <c r="K37" s="63">
        <f>SUM(Month!Y37:AA37)</f>
        <v>431119</v>
      </c>
      <c r="L37" s="63">
        <f>SUM(Month!AB37:AD37)</f>
        <v>340589</v>
      </c>
      <c r="M37" s="63">
        <f>SUM(Month!AE37:AG37)</f>
        <v>258232</v>
      </c>
      <c r="N37" s="63">
        <f>SUM(Month!AH37:AJ37)</f>
        <v>202477</v>
      </c>
      <c r="O37" s="152">
        <f>SUM(Month!AK37:AM37)</f>
        <v>73344</v>
      </c>
      <c r="P37" s="152">
        <f>SUM(Month!AN37:AP37)</f>
        <v>93563</v>
      </c>
      <c r="Q37" s="63">
        <f>SUM(Month!AQ37:AS37)</f>
        <v>0</v>
      </c>
      <c r="R37" s="63">
        <f>SUM(Month!AT37:AV37)</f>
        <v>0</v>
      </c>
      <c r="S37" s="63">
        <f>SUM(Month!AW37:AY37)</f>
        <v>0</v>
      </c>
      <c r="W37" s="9"/>
      <c r="X37" s="9"/>
      <c r="Y37" s="9"/>
      <c r="AA37" s="10"/>
      <c r="AB37" s="10"/>
      <c r="AC37" s="10"/>
      <c r="AD37" s="10"/>
      <c r="AE37" s="10"/>
    </row>
    <row r="38" spans="1:31" ht="12.75">
      <c r="A38" s="226"/>
      <c r="B38" s="188" t="s">
        <v>70</v>
      </c>
      <c r="C38" s="186">
        <v>1</v>
      </c>
      <c r="D38" s="63">
        <f>SUM(Month!D38:F38)</f>
        <v>8177</v>
      </c>
      <c r="E38" s="63">
        <f>SUM(Month!G38:I38)</f>
        <v>8790</v>
      </c>
      <c r="F38" s="63">
        <f>SUM(Month!J38:L38)</f>
        <v>11519</v>
      </c>
      <c r="G38" s="63">
        <f>SUM(Month!M38:O38)</f>
        <v>6103</v>
      </c>
      <c r="H38" s="63">
        <f>SUM(Month!P38:R38)</f>
        <v>4355</v>
      </c>
      <c r="I38" s="63">
        <f>SUM(Month!S38:U38)</f>
        <v>12540</v>
      </c>
      <c r="J38" s="63">
        <f>SUM(Month!V38:X38)</f>
        <v>15150</v>
      </c>
      <c r="K38" s="63">
        <f>SUM(Month!Y38:AA38)</f>
        <v>8416</v>
      </c>
      <c r="L38" s="63">
        <f>SUM(Month!AB38:AD38)</f>
        <v>24193</v>
      </c>
      <c r="M38" s="63">
        <f>SUM(Month!AE38:AG38)</f>
        <v>26438</v>
      </c>
      <c r="N38" s="63">
        <f>SUM(Month!AH38:AJ38)</f>
        <v>20000</v>
      </c>
      <c r="O38" s="152">
        <f>SUM(Month!AK38:AM38)</f>
        <v>8056</v>
      </c>
      <c r="P38" s="152">
        <f>SUM(Month!AN38:AP38)</f>
        <v>8342</v>
      </c>
      <c r="Q38" s="63">
        <f>SUM(Month!AQ38:AS38)</f>
        <v>0</v>
      </c>
      <c r="R38" s="63">
        <f>SUM(Month!AT38:AV38)</f>
        <v>0</v>
      </c>
      <c r="S38" s="63">
        <f>SUM(Month!AW38:AY38)</f>
        <v>0</v>
      </c>
      <c r="T38" s="9"/>
      <c r="U38" s="9"/>
      <c r="V38" s="9"/>
      <c r="W38" s="9"/>
      <c r="X38" s="9"/>
      <c r="Y38" s="9"/>
      <c r="AA38" s="10"/>
      <c r="AB38" s="10"/>
      <c r="AC38" s="10"/>
      <c r="AD38" s="10"/>
      <c r="AE38" s="10"/>
    </row>
    <row r="39" spans="1:31" ht="12.75">
      <c r="A39" s="226"/>
      <c r="B39" s="188" t="s">
        <v>65</v>
      </c>
      <c r="C39" s="186">
        <v>1</v>
      </c>
      <c r="D39" s="63">
        <f>SUM(Month!D39:F39)</f>
        <v>39390</v>
      </c>
      <c r="E39" s="63">
        <f>SUM(Month!G39:I39)</f>
        <v>29905</v>
      </c>
      <c r="F39" s="63">
        <f>SUM(Month!J39:L39)</f>
        <v>30430</v>
      </c>
      <c r="G39" s="63">
        <f>SUM(Month!M39:O39)</f>
        <v>34595</v>
      </c>
      <c r="H39" s="63">
        <f>SUM(Month!P39:R39)</f>
        <v>30121</v>
      </c>
      <c r="I39" s="63">
        <f>SUM(Month!S39:U39)</f>
        <v>29464</v>
      </c>
      <c r="J39" s="63">
        <f>SUM(Month!V39:X39)</f>
        <v>26703</v>
      </c>
      <c r="K39" s="63">
        <f>SUM(Month!Y39:AA39)</f>
        <v>31036</v>
      </c>
      <c r="L39" s="63">
        <f>SUM(Month!AB39:AD39)</f>
        <v>29914</v>
      </c>
      <c r="M39" s="63">
        <f>SUM(Month!AE39:AG39)</f>
        <v>12546</v>
      </c>
      <c r="N39" s="63">
        <f>SUM(Month!AH39:AJ39)</f>
        <v>20131</v>
      </c>
      <c r="O39" s="152">
        <f>SUM(Month!AK39:AM39)</f>
        <v>31759</v>
      </c>
      <c r="P39" s="152">
        <f>SUM(Month!AN39:AP39)</f>
        <v>29622</v>
      </c>
      <c r="Q39" s="152">
        <f>SUM(Month!AQ39:AS39)</f>
        <v>28432</v>
      </c>
      <c r="R39" s="152">
        <f>SUM(Month!AT39:AV39)</f>
        <v>28411</v>
      </c>
      <c r="S39" s="63">
        <f>SUM(Month!AW39:AY39)</f>
        <v>20927</v>
      </c>
      <c r="T39" s="9"/>
      <c r="U39" s="9"/>
      <c r="V39" s="9"/>
      <c r="W39" s="9"/>
      <c r="X39" s="9"/>
      <c r="Y39" s="9"/>
      <c r="AA39" s="10"/>
      <c r="AB39" s="10"/>
      <c r="AC39" s="10"/>
      <c r="AD39" s="10"/>
      <c r="AE39" s="10"/>
    </row>
    <row r="40" spans="1:31" ht="12.75">
      <c r="A40" s="226"/>
      <c r="B40" s="188"/>
      <c r="C40" s="186">
        <v>1.5000000000015</v>
      </c>
      <c r="D40" s="63">
        <f>SUM(Month!D40:F40)</f>
        <v>405576</v>
      </c>
      <c r="E40" s="63">
        <f>SUM(Month!G40:I40)</f>
        <v>483833</v>
      </c>
      <c r="F40" s="63">
        <f>SUM(Month!J40:L40)</f>
        <v>433859</v>
      </c>
      <c r="G40" s="63">
        <f>SUM(Month!M40:O40)</f>
        <v>475809</v>
      </c>
      <c r="H40" s="63">
        <f>SUM(Month!P40:R40)</f>
        <v>453952</v>
      </c>
      <c r="I40" s="63">
        <f>SUM(Month!S40:U40)</f>
        <v>458493</v>
      </c>
      <c r="J40" s="63">
        <f>SUM(Month!V40:X40)</f>
        <v>409589</v>
      </c>
      <c r="K40" s="63">
        <f>SUM(Month!Y40:AA40)</f>
        <v>457819</v>
      </c>
      <c r="L40" s="63">
        <f>SUM(Month!AB40:AD40)</f>
        <v>1255147</v>
      </c>
      <c r="M40" s="63">
        <f>SUM(Month!AE40:AG40)</f>
        <v>382076</v>
      </c>
      <c r="N40" s="63">
        <f>SUM(Month!AH40:AJ40)</f>
        <v>989189</v>
      </c>
      <c r="O40" s="152">
        <f>SUM(Month!AK40:AM40)</f>
        <v>1983389</v>
      </c>
      <c r="P40" s="152">
        <f>SUM(Month!AN40:AP40)</f>
        <v>2258721</v>
      </c>
      <c r="Q40" s="152">
        <f>SUM(Month!AQ40:AS40)</f>
        <v>395840</v>
      </c>
      <c r="R40" s="152">
        <f>SUM(Month!AT40:AV40)</f>
        <v>310661</v>
      </c>
      <c r="S40" s="63">
        <f>SUM(Month!AW40:AY40)</f>
        <v>364177</v>
      </c>
      <c r="T40" s="9"/>
      <c r="U40" s="9"/>
      <c r="V40" s="9"/>
      <c r="W40" s="9"/>
      <c r="X40" s="9"/>
      <c r="Y40" s="9"/>
      <c r="AA40" s="10"/>
      <c r="AB40" s="10"/>
      <c r="AC40" s="10"/>
      <c r="AD40" s="10"/>
      <c r="AE40" s="10"/>
    </row>
    <row r="41" spans="1:31" ht="12.75">
      <c r="A41" s="226"/>
      <c r="B41" s="188" t="s">
        <v>71</v>
      </c>
      <c r="C41" s="186">
        <v>2</v>
      </c>
      <c r="D41" s="63">
        <f>SUM(Month!D41:F41)</f>
        <v>252837</v>
      </c>
      <c r="E41" s="63">
        <f>SUM(Month!G41:I41)</f>
        <v>249223</v>
      </c>
      <c r="F41" s="63">
        <f>SUM(Month!J41:L41)</f>
        <v>299260</v>
      </c>
      <c r="G41" s="63">
        <f>SUM(Month!M41:O41)</f>
        <v>293875</v>
      </c>
      <c r="H41" s="63">
        <f>SUM(Month!P41:R41)</f>
        <v>275353</v>
      </c>
      <c r="I41" s="63">
        <f>SUM(Month!S41:U41)</f>
        <v>314999</v>
      </c>
      <c r="J41" s="63">
        <f>SUM(Month!V41:X41)</f>
        <v>338398</v>
      </c>
      <c r="K41" s="63">
        <f>SUM(Month!Y41:AA41)</f>
        <v>282604</v>
      </c>
      <c r="L41" s="63">
        <f>SUM(Month!AB41:AD41)</f>
        <v>391275</v>
      </c>
      <c r="M41" s="63">
        <f>SUM(Month!AE41:AG41)</f>
        <v>404184</v>
      </c>
      <c r="N41" s="63">
        <f>SUM(Month!AH41:AJ41)</f>
        <v>407605</v>
      </c>
      <c r="O41" s="152">
        <f>SUM(Month!AK41:AM41)</f>
        <v>429935</v>
      </c>
      <c r="P41" s="152">
        <f>SUM(Month!AN41:AP41)</f>
        <v>330481</v>
      </c>
      <c r="Q41" s="152">
        <f>SUM(Month!AQ41:AS41)</f>
        <v>491939</v>
      </c>
      <c r="R41" s="152">
        <f>SUM(Month!AT41:AV41)</f>
        <v>606945</v>
      </c>
      <c r="S41" s="63">
        <f>SUM(Month!AW41:AY41)</f>
        <v>532040</v>
      </c>
      <c r="T41" s="9"/>
      <c r="U41" s="9"/>
      <c r="V41" s="9"/>
      <c r="W41" s="9"/>
      <c r="X41" s="9"/>
      <c r="Y41" s="9"/>
      <c r="AA41" s="10"/>
      <c r="AB41" s="10"/>
      <c r="AC41" s="10"/>
      <c r="AD41" s="10"/>
      <c r="AE41" s="10"/>
    </row>
    <row r="42" spans="1:31" ht="12.75">
      <c r="A42" s="226"/>
      <c r="B42" s="188" t="s">
        <v>72</v>
      </c>
      <c r="C42" s="186">
        <v>1</v>
      </c>
      <c r="D42" s="63">
        <f>SUM(Month!D42:F42)</f>
        <v>0</v>
      </c>
      <c r="E42" s="63">
        <f>SUM(Month!G42:I42)</f>
        <v>0</v>
      </c>
      <c r="F42" s="63">
        <f>SUM(Month!J42:L42)</f>
        <v>0</v>
      </c>
      <c r="G42" s="63">
        <f>SUM(Month!M42:O42)</f>
        <v>0</v>
      </c>
      <c r="H42" s="63">
        <f>SUM(Month!P42:R42)</f>
        <v>0</v>
      </c>
      <c r="I42" s="63">
        <f>SUM(Month!S42:U42)</f>
        <v>0</v>
      </c>
      <c r="J42" s="63">
        <f>SUM(Month!V42:X42)</f>
        <v>0</v>
      </c>
      <c r="K42" s="63">
        <f>SUM(Month!Y42:AA42)</f>
        <v>249</v>
      </c>
      <c r="L42" s="63">
        <f>SUM(Month!AB42:AD42)</f>
        <v>0</v>
      </c>
      <c r="M42" s="63">
        <f>SUM(Month!AE42:AG42)</f>
        <v>0</v>
      </c>
      <c r="N42" s="63">
        <f>SUM(Month!AH42:AJ42)</f>
        <v>0</v>
      </c>
      <c r="O42" s="63">
        <f>SUM(Month!AK42:AM42)</f>
        <v>0</v>
      </c>
      <c r="P42" s="63">
        <f>SUM(Month!AN42:AP42)</f>
        <v>0</v>
      </c>
      <c r="Q42" s="63">
        <f>SUM(Month!AQ42:AS42)</f>
        <v>0</v>
      </c>
      <c r="R42" s="63">
        <f>SUM(Month!AT42:AV42)</f>
        <v>0</v>
      </c>
      <c r="S42" s="63">
        <f>SUM(Month!AW42:AY42)</f>
        <v>0</v>
      </c>
      <c r="T42" s="9"/>
      <c r="U42" s="9"/>
      <c r="V42" s="9"/>
      <c r="W42" s="9"/>
      <c r="X42" s="9"/>
      <c r="Y42" s="9"/>
      <c r="AA42" s="10"/>
      <c r="AB42" s="10"/>
      <c r="AC42" s="10"/>
      <c r="AD42" s="10"/>
      <c r="AE42" s="10"/>
    </row>
    <row r="43" spans="1:31" ht="12.75">
      <c r="A43" s="226"/>
      <c r="B43" s="188"/>
      <c r="C43" s="186">
        <v>2</v>
      </c>
      <c r="D43" s="63">
        <f>SUM(Month!D43:F43)</f>
        <v>0</v>
      </c>
      <c r="E43" s="63">
        <f>SUM(Month!G43:I43)</f>
        <v>45143</v>
      </c>
      <c r="F43" s="63">
        <f>SUM(Month!J43:L43)</f>
        <v>15235</v>
      </c>
      <c r="G43" s="63">
        <f>SUM(Month!M43:O43)</f>
        <v>610</v>
      </c>
      <c r="H43" s="63">
        <f>SUM(Month!P43:R43)</f>
        <v>0</v>
      </c>
      <c r="I43" s="63">
        <f>SUM(Month!S43:U43)</f>
        <v>7029</v>
      </c>
      <c r="J43" s="63">
        <f>SUM(Month!V43:X43)</f>
        <v>10471</v>
      </c>
      <c r="K43" s="63">
        <f>SUM(Month!Y43:AA43)</f>
        <v>7950</v>
      </c>
      <c r="L43" s="63">
        <f>SUM(Month!AB43:AD43)</f>
        <v>7433</v>
      </c>
      <c r="M43" s="63">
        <f>SUM(Month!AE43:AG43)</f>
        <v>11888</v>
      </c>
      <c r="N43" s="63">
        <f>SUM(Month!AH43:AJ43)</f>
        <v>13429</v>
      </c>
      <c r="O43" s="152">
        <f>SUM(Month!AK43:AM43)</f>
        <v>3282</v>
      </c>
      <c r="P43" s="152">
        <f>SUM(Month!AN43:AP43)</f>
        <v>1374</v>
      </c>
      <c r="Q43" s="152">
        <f>SUM(Month!AQ43:AS43)</f>
        <v>8301</v>
      </c>
      <c r="R43" s="152">
        <f>SUM(Month!AT43:AV43)</f>
        <v>7356</v>
      </c>
      <c r="S43" s="63">
        <f>SUM(Month!AW43:AY43)</f>
        <v>1662</v>
      </c>
      <c r="T43" s="9"/>
      <c r="U43" s="9"/>
      <c r="V43" s="9"/>
      <c r="W43" s="9"/>
      <c r="X43" s="9"/>
      <c r="Y43" s="9"/>
      <c r="AA43" s="10"/>
      <c r="AB43" s="10"/>
      <c r="AC43" s="10"/>
      <c r="AD43" s="10"/>
      <c r="AE43" s="10"/>
    </row>
    <row r="44" spans="1:31" ht="12.75">
      <c r="A44" s="226"/>
      <c r="B44" s="190" t="s">
        <v>73</v>
      </c>
      <c r="C44" s="186">
        <v>2</v>
      </c>
      <c r="D44" s="63">
        <f>SUM(Month!D44:F44)</f>
        <v>4970</v>
      </c>
      <c r="E44" s="63">
        <f>SUM(Month!G44:I44)</f>
        <v>0</v>
      </c>
      <c r="F44" s="63">
        <f>SUM(Month!J44:L44)</f>
        <v>0</v>
      </c>
      <c r="G44" s="63">
        <f>SUM(Month!M44:O44)</f>
        <v>0</v>
      </c>
      <c r="H44" s="63">
        <f>SUM(Month!P44:R44)</f>
        <v>0</v>
      </c>
      <c r="I44" s="63">
        <f>SUM(Month!S44:U44)</f>
        <v>1275</v>
      </c>
      <c r="J44" s="63">
        <f>SUM(Month!V44:X44)</f>
        <v>5874</v>
      </c>
      <c r="K44" s="63">
        <f>SUM(Month!Y44:AA44)</f>
        <v>396</v>
      </c>
      <c r="L44" s="63">
        <f>SUM(Month!AB44:AD44)</f>
        <v>630</v>
      </c>
      <c r="M44" s="63">
        <f>SUM(Month!AE44:AG44)</f>
        <v>1912</v>
      </c>
      <c r="N44" s="63">
        <f>SUM(Month!AH44:AJ44)</f>
        <v>599</v>
      </c>
      <c r="O44" s="63">
        <f>SUM(Month!AK44:AM44)</f>
        <v>0</v>
      </c>
      <c r="P44" s="63">
        <f>SUM(Month!AN44:AP44)</f>
        <v>0</v>
      </c>
      <c r="Q44" s="63">
        <f>SUM(Month!AQ44:AS44)</f>
        <v>0</v>
      </c>
      <c r="R44" s="63">
        <f>SUM(Month!AT44:AV44)</f>
        <v>0</v>
      </c>
      <c r="S44" s="63">
        <f>SUM(Month!AW44:AY44)</f>
        <v>0</v>
      </c>
      <c r="T44" s="9"/>
      <c r="U44" s="9"/>
      <c r="V44" s="9"/>
      <c r="W44" s="9"/>
      <c r="X44" s="9"/>
      <c r="Y44" s="9"/>
      <c r="AA44" s="10"/>
      <c r="AB44" s="10"/>
      <c r="AC44" s="10"/>
      <c r="AD44" s="10"/>
      <c r="AE44" s="10"/>
    </row>
    <row r="45" spans="1:31" ht="12.75">
      <c r="A45" s="226"/>
      <c r="B45" s="190" t="s">
        <v>74</v>
      </c>
      <c r="C45" s="186">
        <v>1</v>
      </c>
      <c r="D45" s="63">
        <f>SUM(Month!D45:F45)</f>
        <v>28985</v>
      </c>
      <c r="E45" s="63">
        <f>SUM(Month!G45:I45)</f>
        <v>27999</v>
      </c>
      <c r="F45" s="63">
        <f>SUM(Month!J45:L45)</f>
        <v>26632</v>
      </c>
      <c r="G45" s="63">
        <f>SUM(Month!M45:O45)</f>
        <v>25702</v>
      </c>
      <c r="H45" s="63">
        <f>SUM(Month!P45:R45)</f>
        <v>26537</v>
      </c>
      <c r="I45" s="63">
        <f>SUM(Month!S45:U45)</f>
        <v>27441</v>
      </c>
      <c r="J45" s="63">
        <f>SUM(Month!V45:X45)</f>
        <v>23921</v>
      </c>
      <c r="K45" s="63">
        <f>SUM(Month!Y45:AA45)</f>
        <v>26324</v>
      </c>
      <c r="L45" s="63">
        <f>SUM(Month!AB45:AD45)</f>
        <v>25806</v>
      </c>
      <c r="M45" s="63">
        <f>SUM(Month!AE45:AG45)</f>
        <v>21148</v>
      </c>
      <c r="N45" s="63">
        <f>SUM(Month!AH45:AJ45)</f>
        <v>19511</v>
      </c>
      <c r="O45" s="152">
        <f>SUM(Month!AK45:AM45)</f>
        <v>19354</v>
      </c>
      <c r="P45" s="152">
        <f>SUM(Month!AN45:AP45)</f>
        <v>10393</v>
      </c>
      <c r="Q45" s="152">
        <f>SUM(Month!AQ45:AS45)</f>
        <v>5871</v>
      </c>
      <c r="R45" s="152">
        <f>SUM(Month!AT45:AV45)</f>
        <v>5404</v>
      </c>
      <c r="S45" s="63">
        <f>SUM(Month!AW45:AY45)</f>
        <v>6338</v>
      </c>
      <c r="T45" s="9"/>
      <c r="U45" s="9"/>
      <c r="V45" s="9"/>
      <c r="W45" s="9"/>
      <c r="X45" s="9"/>
      <c r="Y45" s="9"/>
      <c r="AA45" s="10"/>
      <c r="AB45" s="10"/>
      <c r="AC45" s="10"/>
      <c r="AD45" s="10"/>
      <c r="AE45" s="10"/>
    </row>
    <row r="46" spans="1:31" ht="12.75">
      <c r="A46" s="226"/>
      <c r="B46" s="190" t="s">
        <v>75</v>
      </c>
      <c r="C46" s="186">
        <v>1</v>
      </c>
      <c r="D46" s="63">
        <f>SUM(Month!D46:F46)</f>
        <v>0</v>
      </c>
      <c r="E46" s="63">
        <f>SUM(Month!G46:I46)</f>
        <v>0</v>
      </c>
      <c r="F46" s="63">
        <f>SUM(Month!J46:L46)</f>
        <v>0</v>
      </c>
      <c r="G46" s="63">
        <f>SUM(Month!M46:O46)</f>
        <v>349</v>
      </c>
      <c r="H46" s="63">
        <f>SUM(Month!P46:R46)</f>
        <v>426</v>
      </c>
      <c r="I46" s="63">
        <f>SUM(Month!S46:U46)</f>
        <v>0</v>
      </c>
      <c r="J46" s="63">
        <f>SUM(Month!V46:X46)</f>
        <v>0</v>
      </c>
      <c r="K46" s="63">
        <f>SUM(Month!Y46:AA46)</f>
        <v>0</v>
      </c>
      <c r="L46" s="63">
        <f>SUM(Month!AB46:AD46)</f>
        <v>396</v>
      </c>
      <c r="M46" s="63">
        <f>SUM(Month!AE46:AG46)</f>
        <v>251</v>
      </c>
      <c r="N46" s="63">
        <f>SUM(Month!AH46:AJ46)</f>
        <v>232</v>
      </c>
      <c r="O46" s="63">
        <f>SUM(Month!AK46:AM46)</f>
        <v>0</v>
      </c>
      <c r="P46" s="63">
        <f>SUM(Month!AN46:AP46)</f>
        <v>0</v>
      </c>
      <c r="Q46" s="63">
        <f>SUM(Month!AQ46:AS46)</f>
        <v>0</v>
      </c>
      <c r="R46" s="63">
        <f>SUM(Month!AT46:AV46)</f>
        <v>0</v>
      </c>
      <c r="S46" s="63">
        <f>SUM(Month!AW46:AY46)</f>
        <v>0</v>
      </c>
      <c r="T46" s="9"/>
      <c r="U46" s="9"/>
      <c r="V46" s="9"/>
      <c r="W46" s="9"/>
      <c r="X46" s="9"/>
      <c r="Y46" s="9"/>
      <c r="AA46" s="10"/>
      <c r="AB46" s="10"/>
      <c r="AC46" s="10"/>
      <c r="AD46" s="10"/>
      <c r="AE46" s="10"/>
    </row>
    <row r="47" spans="1:22" ht="12.75">
      <c r="A47" s="226"/>
      <c r="B47" s="191" t="s">
        <v>102</v>
      </c>
      <c r="C47" s="186">
        <v>1</v>
      </c>
      <c r="D47" s="63">
        <f>SUM(Month!D47:F47)</f>
        <v>0</v>
      </c>
      <c r="E47" s="63">
        <f>SUM(Month!G47:I47)</f>
        <v>0</v>
      </c>
      <c r="F47" s="63">
        <f>SUM(Month!J47:L47)</f>
        <v>0</v>
      </c>
      <c r="G47" s="63">
        <f>SUM(Month!M47:O47)</f>
        <v>0</v>
      </c>
      <c r="H47" s="63">
        <f>SUM(Month!P47:R47)</f>
        <v>0</v>
      </c>
      <c r="I47" s="63">
        <f>SUM(Month!S47:U47)</f>
        <v>0</v>
      </c>
      <c r="J47" s="63">
        <f>SUM(Month!V47:X47)</f>
        <v>0</v>
      </c>
      <c r="K47" s="63">
        <f>SUM(Month!Y47:AA47)</f>
        <v>23</v>
      </c>
      <c r="L47" s="63">
        <f>SUM(Month!AB47:AD47)</f>
        <v>19</v>
      </c>
      <c r="M47" s="63">
        <f>SUM(Month!AE47:AG47)</f>
        <v>15</v>
      </c>
      <c r="N47" s="63">
        <f>SUM(Month!AH47:AJ47)</f>
        <v>108</v>
      </c>
      <c r="O47" s="152">
        <f>SUM(Month!AK47:AM47)</f>
        <v>109</v>
      </c>
      <c r="P47" s="152">
        <f>SUM(Month!AN47:AP47)</f>
        <v>143</v>
      </c>
      <c r="Q47" s="63">
        <f>SUM(Month!AQ47:AS47)</f>
        <v>0</v>
      </c>
      <c r="R47" s="63">
        <f>SUM(Month!AT47:AV47)</f>
        <v>0</v>
      </c>
      <c r="S47" s="63">
        <f>SUM(Month!AW47:AY47)</f>
        <v>0</v>
      </c>
      <c r="T47" s="9"/>
      <c r="U47" s="9"/>
      <c r="V47" s="9"/>
    </row>
    <row r="48" spans="1:22" ht="12.75">
      <c r="A48" s="226"/>
      <c r="B48" s="188" t="s">
        <v>139</v>
      </c>
      <c r="C48" s="186">
        <v>1.5000000000015</v>
      </c>
      <c r="D48" s="63">
        <f>SUM(Month!D48:F48)</f>
        <v>0</v>
      </c>
      <c r="E48" s="63">
        <f>SUM(Month!G48:I48)</f>
        <v>0</v>
      </c>
      <c r="F48" s="63">
        <f>SUM(Month!J48:L48)</f>
        <v>0</v>
      </c>
      <c r="G48" s="63">
        <f>SUM(Month!M48:O48)</f>
        <v>0</v>
      </c>
      <c r="H48" s="63">
        <f>SUM(Month!P48:R48)</f>
        <v>0</v>
      </c>
      <c r="I48" s="63">
        <f>SUM(Month!S48:U48)</f>
        <v>0</v>
      </c>
      <c r="J48" s="63">
        <f>SUM(Month!V48:X48)</f>
        <v>0</v>
      </c>
      <c r="K48" s="63">
        <f>SUM(Month!Y48:AA48)</f>
        <v>0</v>
      </c>
      <c r="L48" s="63">
        <f>SUM(Month!AB48:AD48)</f>
        <v>0</v>
      </c>
      <c r="M48" s="63">
        <f>SUM(Month!AE48:AG48)</f>
        <v>0</v>
      </c>
      <c r="N48" s="63">
        <f>SUM(Month!AH48:AJ48)</f>
        <v>0</v>
      </c>
      <c r="O48" s="63">
        <f>SUM(Month!AK48:AM48)</f>
        <v>0</v>
      </c>
      <c r="P48" s="63">
        <f>SUM(Month!AN48:AP48)</f>
        <v>0</v>
      </c>
      <c r="Q48" s="152">
        <f>SUM(Month!AQ48:AS48)</f>
        <v>4040</v>
      </c>
      <c r="R48" s="152">
        <f>SUM(Month!AT48:AV48)</f>
        <v>4755</v>
      </c>
      <c r="S48" s="63">
        <f>SUM(Month!AW48:AY48)</f>
        <v>5289</v>
      </c>
      <c r="T48" s="9"/>
      <c r="U48" s="9"/>
      <c r="V48" s="9"/>
    </row>
    <row r="49" spans="1:22" ht="12.75">
      <c r="A49" s="226"/>
      <c r="B49" s="191" t="s">
        <v>136</v>
      </c>
      <c r="C49" s="186">
        <v>2</v>
      </c>
      <c r="D49" s="63">
        <f>SUM(Month!D49:F49)</f>
        <v>0</v>
      </c>
      <c r="E49" s="63">
        <f>SUM(Month!G49:I49)</f>
        <v>0</v>
      </c>
      <c r="F49" s="63">
        <f>SUM(Month!J49:L49)</f>
        <v>0</v>
      </c>
      <c r="G49" s="63">
        <f>SUM(Month!M49:O49)</f>
        <v>0</v>
      </c>
      <c r="H49" s="63">
        <f>SUM(Month!P49:R49)</f>
        <v>0</v>
      </c>
      <c r="I49" s="63">
        <f>SUM(Month!S49:U49)</f>
        <v>0</v>
      </c>
      <c r="J49" s="63">
        <f>SUM(Month!V49:X49)</f>
        <v>0</v>
      </c>
      <c r="K49" s="63">
        <f>SUM(Month!Y49:AA49)</f>
        <v>0</v>
      </c>
      <c r="L49" s="63">
        <f>SUM(Month!AB49:AD49)</f>
        <v>0</v>
      </c>
      <c r="M49" s="63">
        <f>SUM(Month!AE49:AG49)</f>
        <v>0</v>
      </c>
      <c r="N49" s="63">
        <f>SUM(Month!AH49:AJ49)</f>
        <v>0</v>
      </c>
      <c r="O49" s="63">
        <f>SUM(Month!AK49:AM49)</f>
        <v>0</v>
      </c>
      <c r="P49" s="63">
        <f>SUM(Month!AN49:AP49)</f>
        <v>0</v>
      </c>
      <c r="Q49" s="152">
        <f>SUM(Month!AQ49:AS49)</f>
        <v>4357</v>
      </c>
      <c r="R49" s="152">
        <f>SUM(Month!AT49:AV49)</f>
        <v>3677</v>
      </c>
      <c r="S49" s="63">
        <f>SUM(Month!AW49:AY49)</f>
        <v>4144</v>
      </c>
      <c r="T49" s="9"/>
      <c r="U49" s="9"/>
      <c r="V49" s="9"/>
    </row>
    <row r="50" spans="1:22" ht="12.75">
      <c r="A50" s="226"/>
      <c r="B50" s="191" t="s">
        <v>137</v>
      </c>
      <c r="C50" s="186">
        <v>1</v>
      </c>
      <c r="D50" s="63">
        <f>SUM(Month!D50:F50)</f>
        <v>0</v>
      </c>
      <c r="E50" s="63">
        <f>SUM(Month!G50:I50)</f>
        <v>0</v>
      </c>
      <c r="F50" s="63">
        <f>SUM(Month!J50:L50)</f>
        <v>0</v>
      </c>
      <c r="G50" s="63">
        <f>SUM(Month!M50:O50)</f>
        <v>0</v>
      </c>
      <c r="H50" s="63">
        <f>SUM(Month!P50:R50)</f>
        <v>0</v>
      </c>
      <c r="I50" s="63">
        <f>SUM(Month!S50:U50)</f>
        <v>0</v>
      </c>
      <c r="J50" s="63">
        <f>SUM(Month!V50:X50)</f>
        <v>0</v>
      </c>
      <c r="K50" s="63">
        <f>SUM(Month!Y50:AA50)</f>
        <v>0</v>
      </c>
      <c r="L50" s="63">
        <f>SUM(Month!AB50:AD50)</f>
        <v>0</v>
      </c>
      <c r="M50" s="63">
        <f>SUM(Month!AE50:AG50)</f>
        <v>0</v>
      </c>
      <c r="N50" s="63">
        <f>SUM(Month!AH50:AJ50)</f>
        <v>0</v>
      </c>
      <c r="O50" s="63">
        <f>SUM(Month!AK50:AM50)</f>
        <v>0</v>
      </c>
      <c r="P50" s="63">
        <f>SUM(Month!AN50:AP50)</f>
        <v>0</v>
      </c>
      <c r="Q50" s="152">
        <f>SUM(Month!AQ50:AS50)</f>
        <v>1185548</v>
      </c>
      <c r="R50" s="152">
        <f>SUM(Month!AT50:AV50)</f>
        <v>379470</v>
      </c>
      <c r="S50" s="63">
        <f>SUM(Month!AW50:AY50)</f>
        <v>113099</v>
      </c>
      <c r="T50" s="9"/>
      <c r="U50" s="9"/>
      <c r="V50" s="9"/>
    </row>
    <row r="51" spans="1:22" ht="12.75">
      <c r="A51" s="226"/>
      <c r="B51" s="187" t="s">
        <v>140</v>
      </c>
      <c r="C51" s="186">
        <v>1</v>
      </c>
      <c r="D51" s="63">
        <f>SUM(Month!D51:F51)</f>
        <v>0</v>
      </c>
      <c r="E51" s="63">
        <f>SUM(Month!G51:I51)</f>
        <v>0</v>
      </c>
      <c r="F51" s="63">
        <f>SUM(Month!J51:L51)</f>
        <v>0</v>
      </c>
      <c r="G51" s="63">
        <f>SUM(Month!M51:O51)</f>
        <v>0</v>
      </c>
      <c r="H51" s="63">
        <f>SUM(Month!P51:R51)</f>
        <v>0</v>
      </c>
      <c r="I51" s="63">
        <f>SUM(Month!S51:U51)</f>
        <v>0</v>
      </c>
      <c r="J51" s="63">
        <f>SUM(Month!V51:X51)</f>
        <v>0</v>
      </c>
      <c r="K51" s="63">
        <f>SUM(Month!Y51:AA51)</f>
        <v>0</v>
      </c>
      <c r="L51" s="63">
        <f>SUM(Month!AB51:AD51)</f>
        <v>0</v>
      </c>
      <c r="M51" s="63">
        <f>SUM(Month!AE51:AG51)</f>
        <v>0</v>
      </c>
      <c r="N51" s="63">
        <f>SUM(Month!AH51:AJ51)</f>
        <v>0</v>
      </c>
      <c r="O51" s="63">
        <f>SUM(Month!AK51:AM51)</f>
        <v>0</v>
      </c>
      <c r="P51" s="63">
        <f>SUM(Month!AN51:AP51)</f>
        <v>0</v>
      </c>
      <c r="Q51" s="152">
        <f>SUM(Month!AQ51:AS51)</f>
        <v>13547</v>
      </c>
      <c r="R51" s="152">
        <f>SUM(Month!AT51:AV51)</f>
        <v>10268</v>
      </c>
      <c r="S51" s="63">
        <f>SUM(Month!AW51:AY51)</f>
        <v>0</v>
      </c>
      <c r="T51" s="9"/>
      <c r="U51" s="9"/>
      <c r="V51" s="9"/>
    </row>
    <row r="52" spans="1:22" ht="12.75">
      <c r="A52" s="226"/>
      <c r="B52" s="185" t="s">
        <v>144</v>
      </c>
      <c r="C52" s="186">
        <v>1</v>
      </c>
      <c r="D52" s="63">
        <f>SUM(Month!D52:F52)</f>
        <v>0</v>
      </c>
      <c r="E52" s="63">
        <f>SUM(Month!G52:I52)</f>
        <v>0</v>
      </c>
      <c r="F52" s="63">
        <f>SUM(Month!J52:L52)</f>
        <v>0</v>
      </c>
      <c r="G52" s="63">
        <f>SUM(Month!M52:O52)</f>
        <v>0</v>
      </c>
      <c r="H52" s="63">
        <f>SUM(Month!P52:R52)</f>
        <v>0</v>
      </c>
      <c r="I52" s="63">
        <f>SUM(Month!S52:U52)</f>
        <v>0</v>
      </c>
      <c r="J52" s="63">
        <f>SUM(Month!V52:X52)</f>
        <v>0</v>
      </c>
      <c r="K52" s="63">
        <f>SUM(Month!Y52:AA52)</f>
        <v>0</v>
      </c>
      <c r="L52" s="63">
        <f>SUM(Month!AB52:AD52)</f>
        <v>0</v>
      </c>
      <c r="M52" s="63">
        <f>SUM(Month!AE52:AG52)</f>
        <v>0</v>
      </c>
      <c r="N52" s="63">
        <f>SUM(Month!AH52:AJ52)</f>
        <v>0</v>
      </c>
      <c r="O52" s="63">
        <f>SUM(Month!AK52:AM52)</f>
        <v>0</v>
      </c>
      <c r="P52" s="63">
        <f>SUM(Month!AN52:AP52)</f>
        <v>0</v>
      </c>
      <c r="Q52" s="152">
        <f>SUM(Month!AQ52:AS52)</f>
        <v>790198</v>
      </c>
      <c r="R52" s="152">
        <f>SUM(Month!AT52:AV52)</f>
        <v>678289</v>
      </c>
      <c r="S52" s="63">
        <f>SUM(Month!AW52:AY52)</f>
        <v>775301</v>
      </c>
      <c r="T52" s="9"/>
      <c r="U52" s="9"/>
      <c r="V52" s="9"/>
    </row>
    <row r="53" spans="1:22" ht="12.75">
      <c r="A53" s="226"/>
      <c r="B53" s="185" t="s">
        <v>141</v>
      </c>
      <c r="C53" s="186">
        <v>0.30000000000003</v>
      </c>
      <c r="D53" s="63">
        <f>SUM(Month!D53:F53)</f>
        <v>0</v>
      </c>
      <c r="E53" s="63">
        <f>SUM(Month!G53:I53)</f>
        <v>0</v>
      </c>
      <c r="F53" s="63">
        <f>SUM(Month!J53:L53)</f>
        <v>0</v>
      </c>
      <c r="G53" s="63">
        <f>SUM(Month!M53:O53)</f>
        <v>0</v>
      </c>
      <c r="H53" s="63">
        <f>SUM(Month!P53:R53)</f>
        <v>0</v>
      </c>
      <c r="I53" s="63">
        <f>SUM(Month!S53:U53)</f>
        <v>0</v>
      </c>
      <c r="J53" s="63">
        <f>SUM(Month!V53:X53)</f>
        <v>0</v>
      </c>
      <c r="K53" s="63">
        <f>SUM(Month!Y53:AA53)</f>
        <v>0</v>
      </c>
      <c r="L53" s="63">
        <f>SUM(Month!AB53:AD53)</f>
        <v>0</v>
      </c>
      <c r="M53" s="63">
        <f>SUM(Month!AE53:AG53)</f>
        <v>0</v>
      </c>
      <c r="N53" s="63">
        <f>SUM(Month!AH53:AJ53)</f>
        <v>0</v>
      </c>
      <c r="O53" s="63">
        <f>SUM(Month!AK53:AM53)</f>
        <v>0</v>
      </c>
      <c r="P53" s="63">
        <f>SUM(Month!AN53:AP53)</f>
        <v>0</v>
      </c>
      <c r="Q53" s="152">
        <f>SUM(Month!AQ53:AS53)</f>
        <v>10954</v>
      </c>
      <c r="R53" s="152">
        <f>SUM(Month!AT53:AV53)</f>
        <v>9271</v>
      </c>
      <c r="S53" s="63">
        <f>SUM(Month!AW53:AY53)</f>
        <v>11008</v>
      </c>
      <c r="T53" s="9"/>
      <c r="U53" s="9"/>
      <c r="V53" s="9"/>
    </row>
    <row r="54" spans="1:22" ht="12.75">
      <c r="A54" s="226"/>
      <c r="B54" s="185" t="s">
        <v>142</v>
      </c>
      <c r="C54" s="186">
        <v>0.60000000000024</v>
      </c>
      <c r="D54" s="63">
        <f>SUM(Month!D54:F54)</f>
        <v>0</v>
      </c>
      <c r="E54" s="63">
        <f>SUM(Month!G54:I54)</f>
        <v>0</v>
      </c>
      <c r="F54" s="63">
        <f>SUM(Month!J54:L54)</f>
        <v>0</v>
      </c>
      <c r="G54" s="63">
        <f>SUM(Month!M54:O54)</f>
        <v>0</v>
      </c>
      <c r="H54" s="63">
        <f>SUM(Month!P54:R54)</f>
        <v>0</v>
      </c>
      <c r="I54" s="63">
        <f>SUM(Month!S54:U54)</f>
        <v>0</v>
      </c>
      <c r="J54" s="63">
        <f>SUM(Month!V54:X54)</f>
        <v>0</v>
      </c>
      <c r="K54" s="63">
        <f>SUM(Month!Y54:AA54)</f>
        <v>0</v>
      </c>
      <c r="L54" s="63">
        <f>SUM(Month!AB54:AD54)</f>
        <v>0</v>
      </c>
      <c r="M54" s="63">
        <f>SUM(Month!AE54:AG54)</f>
        <v>0</v>
      </c>
      <c r="N54" s="63">
        <f>SUM(Month!AH54:AJ54)</f>
        <v>0</v>
      </c>
      <c r="O54" s="63">
        <f>SUM(Month!AK54:AM54)</f>
        <v>0</v>
      </c>
      <c r="P54" s="63">
        <f>SUM(Month!AN54:AP54)</f>
        <v>0</v>
      </c>
      <c r="Q54" s="152">
        <f>SUM(Month!AQ54:AS54)</f>
        <v>27203</v>
      </c>
      <c r="R54" s="152">
        <f>SUM(Month!AT54:AV54)</f>
        <v>27004</v>
      </c>
      <c r="S54" s="63">
        <f>SUM(Month!AW54:AY54)</f>
        <v>262</v>
      </c>
      <c r="T54" s="9"/>
      <c r="U54" s="9"/>
      <c r="V54" s="9"/>
    </row>
    <row r="55" spans="1:22" ht="12.75">
      <c r="A55" s="226"/>
      <c r="B55" s="185" t="s">
        <v>143</v>
      </c>
      <c r="C55" s="186">
        <v>0.8</v>
      </c>
      <c r="D55" s="63">
        <f>SUM(Month!D55:F55)</f>
        <v>0</v>
      </c>
      <c r="E55" s="63">
        <f>SUM(Month!G55:I55)</f>
        <v>0</v>
      </c>
      <c r="F55" s="63">
        <f>SUM(Month!J55:L55)</f>
        <v>0</v>
      </c>
      <c r="G55" s="63">
        <f>SUM(Month!M55:O55)</f>
        <v>0</v>
      </c>
      <c r="H55" s="63">
        <f>SUM(Month!P55:R55)</f>
        <v>0</v>
      </c>
      <c r="I55" s="63">
        <f>SUM(Month!S55:U55)</f>
        <v>0</v>
      </c>
      <c r="J55" s="63">
        <f>SUM(Month!V55:X55)</f>
        <v>0</v>
      </c>
      <c r="K55" s="63">
        <f>SUM(Month!Y55:AA55)</f>
        <v>0</v>
      </c>
      <c r="L55" s="63">
        <f>SUM(Month!AB55:AD55)</f>
        <v>0</v>
      </c>
      <c r="M55" s="63">
        <f>SUM(Month!AE55:AG55)</f>
        <v>0</v>
      </c>
      <c r="N55" s="63">
        <f>SUM(Month!AH55:AJ55)</f>
        <v>0</v>
      </c>
      <c r="O55" s="63">
        <f>SUM(Month!AK55:AM55)</f>
        <v>0</v>
      </c>
      <c r="P55" s="63">
        <f>SUM(Month!AN55:AP55)</f>
        <v>0</v>
      </c>
      <c r="Q55" s="152">
        <f>SUM(Month!AQ55:AS55)</f>
        <v>898</v>
      </c>
      <c r="R55" s="152">
        <f>SUM(Month!AT55:AV55)</f>
        <v>4449</v>
      </c>
      <c r="S55" s="63">
        <f>SUM(Month!AW55:AY55)</f>
        <v>5001</v>
      </c>
      <c r="T55" s="9"/>
      <c r="U55" s="9"/>
      <c r="V55" s="9"/>
    </row>
    <row r="56" spans="1:22" ht="12.75">
      <c r="A56" s="226"/>
      <c r="B56" s="185" t="s">
        <v>145</v>
      </c>
      <c r="C56" s="186">
        <v>0.70000000000021</v>
      </c>
      <c r="D56" s="63">
        <f>SUM(Month!D56:F56)</f>
        <v>0</v>
      </c>
      <c r="E56" s="63">
        <f>SUM(Month!G56:I56)</f>
        <v>0</v>
      </c>
      <c r="F56" s="63">
        <f>SUM(Month!J56:L56)</f>
        <v>0</v>
      </c>
      <c r="G56" s="63">
        <f>SUM(Month!M56:O56)</f>
        <v>0</v>
      </c>
      <c r="H56" s="63">
        <f>SUM(Month!P56:R56)</f>
        <v>0</v>
      </c>
      <c r="I56" s="63">
        <f>SUM(Month!S56:U56)</f>
        <v>0</v>
      </c>
      <c r="J56" s="63">
        <f>SUM(Month!V56:X56)</f>
        <v>0</v>
      </c>
      <c r="K56" s="63">
        <f>SUM(Month!Y56:AA56)</f>
        <v>0</v>
      </c>
      <c r="L56" s="63">
        <f>SUM(Month!AB56:AD56)</f>
        <v>0</v>
      </c>
      <c r="M56" s="63">
        <f>SUM(Month!AE56:AG56)</f>
        <v>0</v>
      </c>
      <c r="N56" s="63">
        <f>SUM(Month!AH56:AJ56)</f>
        <v>0</v>
      </c>
      <c r="O56" s="63">
        <f>SUM(Month!AK56:AM56)</f>
        <v>0</v>
      </c>
      <c r="P56" s="63">
        <f>SUM(Month!AN56:AP56)</f>
        <v>0</v>
      </c>
      <c r="Q56" s="152">
        <f>SUM(Month!AQ56:AS56)</f>
        <v>3422</v>
      </c>
      <c r="R56" s="152">
        <f>SUM(Month!AT56:AV56)</f>
        <v>36291</v>
      </c>
      <c r="S56" s="63">
        <f>SUM(Month!AW56:AY56)</f>
        <v>0</v>
      </c>
      <c r="T56" s="9"/>
      <c r="U56" s="9"/>
      <c r="V56" s="9"/>
    </row>
    <row r="57" spans="1:22" ht="12.75">
      <c r="A57" s="226"/>
      <c r="B57" s="216" t="s">
        <v>150</v>
      </c>
      <c r="C57" s="186">
        <v>0.30000000000003</v>
      </c>
      <c r="D57" s="63"/>
      <c r="E57" s="63"/>
      <c r="F57" s="63"/>
      <c r="G57" s="63"/>
      <c r="H57" s="63"/>
      <c r="I57" s="63"/>
      <c r="J57" s="63"/>
      <c r="K57" s="63"/>
      <c r="L57" s="63">
        <f>SUM(Month!AB57:AD57)</f>
        <v>0</v>
      </c>
      <c r="M57" s="63">
        <f>SUM(Month!AE57:AG57)</f>
        <v>0</v>
      </c>
      <c r="N57" s="63">
        <f>SUM(Month!AH57:AJ57)</f>
        <v>0</v>
      </c>
      <c r="O57" s="63">
        <f>SUM(Month!AK57:AM57)</f>
        <v>0</v>
      </c>
      <c r="P57" s="63">
        <f>SUM(Month!AN57:AP57)</f>
        <v>0</v>
      </c>
      <c r="Q57" s="63">
        <f>SUM(Month!AQ57:AS57)</f>
        <v>0</v>
      </c>
      <c r="R57" s="63">
        <f>SUM(Month!AT57:AV57)</f>
        <v>0</v>
      </c>
      <c r="S57" s="63">
        <f>SUM(Month!AW57:AY57)</f>
        <v>1060</v>
      </c>
      <c r="T57" s="9"/>
      <c r="U57" s="9"/>
      <c r="V57" s="9"/>
    </row>
    <row r="58" spans="1:22" ht="12.75">
      <c r="A58" s="233" t="s">
        <v>116</v>
      </c>
      <c r="B58" s="185" t="s">
        <v>117</v>
      </c>
      <c r="C58" s="186">
        <v>2</v>
      </c>
      <c r="D58" s="63">
        <f>SUM(Month!D58:F58)</f>
        <v>0</v>
      </c>
      <c r="E58" s="63">
        <f>SUM(Month!G58:I58)</f>
        <v>0</v>
      </c>
      <c r="F58" s="63">
        <f>SUM(Month!J58:L58)</f>
        <v>0</v>
      </c>
      <c r="G58" s="63">
        <f>SUM(Month!M58:O58)</f>
        <v>0</v>
      </c>
      <c r="H58" s="63">
        <f>SUM(Month!P58:R58)</f>
        <v>0</v>
      </c>
      <c r="I58" s="63">
        <f>SUM(Month!S58:U58)</f>
        <v>0</v>
      </c>
      <c r="J58" s="63">
        <f>SUM(Month!V58:X58)</f>
        <v>0</v>
      </c>
      <c r="K58" s="63">
        <f>SUM(Month!Y58:AA58)</f>
        <v>0</v>
      </c>
      <c r="L58" s="63">
        <f>SUM(Month!AB58:AD58)</f>
        <v>0</v>
      </c>
      <c r="M58" s="63">
        <f>SUM(Month!AE58:AG58)</f>
        <v>0</v>
      </c>
      <c r="N58" s="63">
        <f>SUM(Month!AH58:AJ58)</f>
        <v>0</v>
      </c>
      <c r="O58" s="63">
        <f>SUM(Month!AK58:AM58)</f>
        <v>0</v>
      </c>
      <c r="P58" s="63">
        <f>SUM(Month!AN58:AP58)</f>
        <v>0</v>
      </c>
      <c r="Q58" s="63">
        <f>SUM(Month!AQ58:AS58)</f>
        <v>0</v>
      </c>
      <c r="R58" s="63">
        <f>SUM(Month!AT58:AV58)</f>
        <v>0</v>
      </c>
      <c r="S58" s="63">
        <f>SUM(Month!AW58:AY58)</f>
        <v>0</v>
      </c>
      <c r="T58" s="9"/>
      <c r="U58" s="9"/>
      <c r="V58" s="9"/>
    </row>
    <row r="59" spans="1:22" ht="12.75">
      <c r="A59" s="233"/>
      <c r="B59" s="185"/>
      <c r="C59" s="186">
        <v>4</v>
      </c>
      <c r="D59" s="63">
        <f>SUM(Month!D59:F59)</f>
        <v>0</v>
      </c>
      <c r="E59" s="63">
        <f>SUM(Month!G59:I59)</f>
        <v>0</v>
      </c>
      <c r="F59" s="63">
        <f>SUM(Month!J59:L59)</f>
        <v>0</v>
      </c>
      <c r="G59" s="63">
        <f>SUM(Month!M59:O59)</f>
        <v>0</v>
      </c>
      <c r="H59" s="63">
        <f>SUM(Month!P59:R59)</f>
        <v>0</v>
      </c>
      <c r="I59" s="63">
        <f>SUM(Month!S59:U59)</f>
        <v>0</v>
      </c>
      <c r="J59" s="63">
        <f>SUM(Month!V59:X59)</f>
        <v>0</v>
      </c>
      <c r="K59" s="63">
        <f>SUM(Month!Y59:AA59)</f>
        <v>0</v>
      </c>
      <c r="L59" s="63">
        <f>SUM(Month!AB59:AD59)</f>
        <v>0</v>
      </c>
      <c r="M59" s="63">
        <f>SUM(Month!AE59:AG59)</f>
        <v>0</v>
      </c>
      <c r="N59" s="63">
        <f>SUM(Month!AH59:AJ59)</f>
        <v>0</v>
      </c>
      <c r="O59" s="63">
        <f>SUM(Month!AK59:AM59)</f>
        <v>0</v>
      </c>
      <c r="P59" s="63">
        <f>SUM(Month!AN59:AP59)</f>
        <v>0</v>
      </c>
      <c r="Q59" s="63">
        <f>SUM(Month!AQ59:AS59)</f>
        <v>0</v>
      </c>
      <c r="R59" s="63">
        <f>SUM(Month!AT59:AV59)</f>
        <v>0</v>
      </c>
      <c r="S59" s="63">
        <f>SUM(Month!AW59:AY59)</f>
        <v>0</v>
      </c>
      <c r="T59" s="9"/>
      <c r="U59" s="9"/>
      <c r="V59" s="9"/>
    </row>
    <row r="60" spans="1:22" ht="12.75">
      <c r="A60" s="233"/>
      <c r="B60" s="185" t="s">
        <v>65</v>
      </c>
      <c r="C60" s="186">
        <v>2</v>
      </c>
      <c r="D60" s="63">
        <f>SUM(Month!D60:F60)</f>
        <v>45</v>
      </c>
      <c r="E60" s="63">
        <f>SUM(Month!G60:I60)</f>
        <v>42</v>
      </c>
      <c r="F60" s="63">
        <f>SUM(Month!J60:L60)</f>
        <v>47</v>
      </c>
      <c r="G60" s="63">
        <f>SUM(Month!M60:O60)</f>
        <v>24</v>
      </c>
      <c r="H60" s="63">
        <f>SUM(Month!P60:R60)</f>
        <v>18</v>
      </c>
      <c r="I60" s="63">
        <f>SUM(Month!S60:U60)</f>
        <v>4</v>
      </c>
      <c r="J60" s="63">
        <f>SUM(Month!V60:X60)</f>
        <v>12</v>
      </c>
      <c r="K60" s="63">
        <f>SUM(Month!Y60:AA60)</f>
        <v>13</v>
      </c>
      <c r="L60" s="63">
        <f>SUM(Month!AB60:AD60)</f>
        <v>8</v>
      </c>
      <c r="M60" s="63">
        <f>SUM(Month!AE60:AG60)</f>
        <v>1</v>
      </c>
      <c r="N60" s="63">
        <f>SUM(Month!AH60:AJ60)</f>
        <v>0</v>
      </c>
      <c r="O60" s="63">
        <f>SUM(Month!AK60:AM60)</f>
        <v>0</v>
      </c>
      <c r="P60" s="63">
        <f>SUM(Month!AN60:AP60)</f>
        <v>0</v>
      </c>
      <c r="Q60" s="63">
        <f>SUM(Month!AQ60:AS60)</f>
        <v>0</v>
      </c>
      <c r="R60" s="63">
        <f>SUM(Month!AT60:AV60)</f>
        <v>0</v>
      </c>
      <c r="S60" s="63">
        <f>SUM(Month!AW60:AY60)</f>
        <v>0</v>
      </c>
      <c r="T60" s="9"/>
      <c r="U60" s="9"/>
      <c r="V60" s="9"/>
    </row>
    <row r="61" spans="1:22" ht="12.75">
      <c r="A61" s="233"/>
      <c r="B61" s="185" t="s">
        <v>71</v>
      </c>
      <c r="C61" s="186">
        <v>2</v>
      </c>
      <c r="D61" s="63">
        <f>SUM(Month!D61:F61)</f>
        <v>0</v>
      </c>
      <c r="E61" s="63">
        <f>SUM(Month!G61:I61)</f>
        <v>0</v>
      </c>
      <c r="F61" s="63">
        <f>SUM(Month!J61:L61)</f>
        <v>0</v>
      </c>
      <c r="G61" s="63">
        <f>SUM(Month!M61:O61)</f>
        <v>0</v>
      </c>
      <c r="H61" s="63">
        <f>SUM(Month!P61:R61)</f>
        <v>0</v>
      </c>
      <c r="I61" s="63">
        <f>SUM(Month!S61:U61)</f>
        <v>0</v>
      </c>
      <c r="J61" s="63">
        <f>SUM(Month!V61:X61)</f>
        <v>0</v>
      </c>
      <c r="K61" s="63">
        <f>SUM(Month!Y61:AA61)</f>
        <v>0</v>
      </c>
      <c r="L61" s="63">
        <f>SUM(Month!AB61:AD61)</f>
        <v>16</v>
      </c>
      <c r="M61" s="63">
        <f>SUM(Month!AE61:AG61)</f>
        <v>12</v>
      </c>
      <c r="N61" s="63">
        <f>SUM(Month!AH61:AJ61)</f>
        <v>28</v>
      </c>
      <c r="O61" s="152">
        <f>SUM(Month!AK61:AM61)</f>
        <v>38</v>
      </c>
      <c r="P61" s="152">
        <f>SUM(Month!AN61:AP61)</f>
        <v>18</v>
      </c>
      <c r="Q61" s="63">
        <f>SUM(Month!AQ61:AS61)</f>
        <v>0</v>
      </c>
      <c r="R61" s="63">
        <f>SUM(Month!AT61:AV61)</f>
        <v>0</v>
      </c>
      <c r="S61" s="63">
        <f>SUM(Month!AW61:AY61)</f>
        <v>0</v>
      </c>
      <c r="T61" s="9"/>
      <c r="U61" s="9"/>
      <c r="V61" s="9"/>
    </row>
    <row r="62" spans="1:22" ht="12.75">
      <c r="A62" s="233"/>
      <c r="B62" s="185" t="s">
        <v>66</v>
      </c>
      <c r="C62" s="186">
        <v>2</v>
      </c>
      <c r="D62" s="63">
        <f>SUM(Month!D62:F62)</f>
        <v>0</v>
      </c>
      <c r="E62" s="63">
        <f>SUM(Month!G62:I62)</f>
        <v>0</v>
      </c>
      <c r="F62" s="63">
        <f>SUM(Month!J62:L62)</f>
        <v>0</v>
      </c>
      <c r="G62" s="63">
        <f>SUM(Month!M62:O62)</f>
        <v>0</v>
      </c>
      <c r="H62" s="63">
        <f>SUM(Month!P62:R62)</f>
        <v>0</v>
      </c>
      <c r="I62" s="63">
        <f>SUM(Month!S62:U62)</f>
        <v>0</v>
      </c>
      <c r="J62" s="63">
        <f>SUM(Month!V62:X62)</f>
        <v>0</v>
      </c>
      <c r="K62" s="63">
        <f>SUM(Month!Y62:AA62)</f>
        <v>0</v>
      </c>
      <c r="L62" s="63">
        <f>SUM(Month!AB62:AD62)</f>
        <v>0</v>
      </c>
      <c r="M62" s="63">
        <f>SUM(Month!AE62:AG62)</f>
        <v>0</v>
      </c>
      <c r="N62" s="63">
        <f>SUM(Month!AH62:AJ62)</f>
        <v>0</v>
      </c>
      <c r="O62" s="63">
        <f>SUM(Month!AK62:AM62)</f>
        <v>0</v>
      </c>
      <c r="P62" s="63">
        <f>SUM(Month!AN62:AP62)</f>
        <v>0</v>
      </c>
      <c r="Q62" s="63">
        <f>SUM(Month!AQ62:AS62)</f>
        <v>0</v>
      </c>
      <c r="R62" s="63">
        <f>SUM(Month!AT62:AV62)</f>
        <v>0</v>
      </c>
      <c r="S62" s="63">
        <f>SUM(Month!AW62:AY62)</f>
        <v>0</v>
      </c>
      <c r="T62" s="9"/>
      <c r="U62" s="9"/>
      <c r="V62" s="9"/>
    </row>
    <row r="63" spans="1:22" ht="12.75">
      <c r="A63" s="233"/>
      <c r="B63" s="185" t="s">
        <v>102</v>
      </c>
      <c r="C63" s="186">
        <v>2</v>
      </c>
      <c r="D63" s="63">
        <f>SUM(Month!D63:F63)</f>
        <v>0</v>
      </c>
      <c r="E63" s="63">
        <f>SUM(Month!G63:I63)</f>
        <v>0</v>
      </c>
      <c r="F63" s="63">
        <f>SUM(Month!J63:L63)</f>
        <v>0</v>
      </c>
      <c r="G63" s="63">
        <f>SUM(Month!M63:O63)</f>
        <v>0</v>
      </c>
      <c r="H63" s="63">
        <f>SUM(Month!P63:R63)</f>
        <v>0</v>
      </c>
      <c r="I63" s="63">
        <f>SUM(Month!S63:U63)</f>
        <v>0</v>
      </c>
      <c r="J63" s="63">
        <f>SUM(Month!V63:X63)</f>
        <v>0</v>
      </c>
      <c r="K63" s="63">
        <f>SUM(Month!Y63:AA63)</f>
        <v>18</v>
      </c>
      <c r="L63" s="63">
        <f>SUM(Month!AB63:AD63)</f>
        <v>30</v>
      </c>
      <c r="M63" s="63">
        <f>SUM(Month!AE63:AG63)</f>
        <v>41</v>
      </c>
      <c r="N63" s="63">
        <f>SUM(Month!AH63:AJ63)</f>
        <v>0</v>
      </c>
      <c r="O63" s="152">
        <f>SUM(Month!AK63:AM63)</f>
        <v>6</v>
      </c>
      <c r="P63" s="63">
        <f>SUM(Month!AN63:AP63)</f>
        <v>0</v>
      </c>
      <c r="Q63" s="63">
        <f>SUM(Month!AQ63:AS63)</f>
        <v>0</v>
      </c>
      <c r="R63" s="63">
        <f>SUM(Month!AT63:AV63)</f>
        <v>0</v>
      </c>
      <c r="S63" s="63">
        <f>SUM(Month!AW63:AY63)</f>
        <v>0</v>
      </c>
      <c r="T63" s="9"/>
      <c r="U63" s="9"/>
      <c r="V63" s="9"/>
    </row>
    <row r="64" spans="1:22" ht="12.75">
      <c r="A64" s="233"/>
      <c r="B64" s="185" t="s">
        <v>136</v>
      </c>
      <c r="C64" s="186">
        <v>2</v>
      </c>
      <c r="D64" s="63">
        <f>SUM(Month!D64:F64)</f>
        <v>0</v>
      </c>
      <c r="E64" s="63">
        <f>SUM(Month!G64:I64)</f>
        <v>0</v>
      </c>
      <c r="F64" s="63">
        <f>SUM(Month!J64:L64)</f>
        <v>0</v>
      </c>
      <c r="G64" s="63">
        <f>SUM(Month!M64:O64)</f>
        <v>0</v>
      </c>
      <c r="H64" s="63">
        <f>SUM(Month!P64:R64)</f>
        <v>0</v>
      </c>
      <c r="I64" s="63">
        <f>SUM(Month!S64:U64)</f>
        <v>0</v>
      </c>
      <c r="J64" s="63">
        <f>SUM(Month!V64:X64)</f>
        <v>0</v>
      </c>
      <c r="K64" s="63">
        <f>SUM(Month!Y64:AA64)</f>
        <v>0</v>
      </c>
      <c r="L64" s="63">
        <f>SUM(Month!AB64:AD64)</f>
        <v>0</v>
      </c>
      <c r="M64" s="63">
        <f>SUM(Month!AE64:AG64)</f>
        <v>0</v>
      </c>
      <c r="N64" s="63">
        <f>SUM(Month!AH64:AJ64)</f>
        <v>0</v>
      </c>
      <c r="O64" s="63">
        <f>SUM(Month!AK64:AM64)</f>
        <v>0</v>
      </c>
      <c r="P64" s="63">
        <f>SUM(Month!AN64:AP64)</f>
        <v>0</v>
      </c>
      <c r="Q64" s="152">
        <f>SUM(Month!AQ64:AS64)</f>
        <v>15</v>
      </c>
      <c r="R64" s="152">
        <f>SUM(Month!AT64:AV64)</f>
        <v>4</v>
      </c>
      <c r="S64" s="63">
        <f>SUM(Month!AW64:AY64)</f>
        <v>2</v>
      </c>
      <c r="T64" s="9"/>
      <c r="U64" s="9"/>
      <c r="V64" s="9"/>
    </row>
    <row r="65" spans="1:22" ht="12.75">
      <c r="A65" s="226" t="s">
        <v>56</v>
      </c>
      <c r="B65" s="185" t="s">
        <v>66</v>
      </c>
      <c r="C65" s="186">
        <v>1</v>
      </c>
      <c r="D65" s="63">
        <f>SUM(Month!D65:F65)</f>
        <v>1241591</v>
      </c>
      <c r="E65" s="63">
        <f>SUM(Month!G65:I65)</f>
        <v>1233472</v>
      </c>
      <c r="F65" s="63">
        <f>SUM(Month!J65:L65)</f>
        <v>1244385</v>
      </c>
      <c r="G65" s="63">
        <f>SUM(Month!M65:O65)</f>
        <v>1266063</v>
      </c>
      <c r="H65" s="63">
        <f>SUM(Month!P65:R65)</f>
        <v>1252458</v>
      </c>
      <c r="I65" s="63">
        <f>SUM(Month!S65:U65)</f>
        <v>1243767</v>
      </c>
      <c r="J65" s="63">
        <f>SUM(Month!V65:X65)</f>
        <v>1245843</v>
      </c>
      <c r="K65" s="63">
        <f>SUM(Month!Y65:AA65)</f>
        <v>1281244</v>
      </c>
      <c r="L65" s="63">
        <f>SUM(Month!AB65:AD65)</f>
        <v>1245319</v>
      </c>
      <c r="M65" s="63">
        <f>SUM(Month!AE65:AG65)</f>
        <v>1227499</v>
      </c>
      <c r="N65" s="63">
        <f>SUM(Month!AH65:AJ65)</f>
        <v>1245484</v>
      </c>
      <c r="O65" s="152">
        <f>SUM(Month!AK65:AM65)</f>
        <v>1245295</v>
      </c>
      <c r="P65" s="152">
        <f>SUM(Month!AN65:AP65)</f>
        <v>1208234</v>
      </c>
      <c r="Q65" s="152">
        <f>SUM(Month!AQ65:AS65)</f>
        <v>1198471</v>
      </c>
      <c r="R65" s="152">
        <f>SUM(Month!AT65:AV65)</f>
        <v>1175994</v>
      </c>
      <c r="S65" s="63">
        <f>SUM(Month!AW65:AY65)</f>
        <v>1159896</v>
      </c>
      <c r="T65" s="9"/>
      <c r="U65" s="9"/>
      <c r="V65" s="9"/>
    </row>
    <row r="66" spans="1:22" ht="12.75">
      <c r="A66" s="226"/>
      <c r="B66" s="185"/>
      <c r="C66" s="186">
        <v>0.25</v>
      </c>
      <c r="D66" s="63">
        <f>SUM(Month!D66:F66)</f>
        <v>0</v>
      </c>
      <c r="E66" s="63">
        <f>SUM(Month!G66:I66)</f>
        <v>0</v>
      </c>
      <c r="F66" s="63">
        <f>SUM(Month!J66:L66)</f>
        <v>0</v>
      </c>
      <c r="G66" s="63">
        <f>SUM(Month!M66:O66)</f>
        <v>0</v>
      </c>
      <c r="H66" s="63">
        <f>SUM(Month!P66:R66)</f>
        <v>0</v>
      </c>
      <c r="I66" s="63">
        <f>SUM(Month!S66:U66)</f>
        <v>101</v>
      </c>
      <c r="J66" s="63">
        <f>SUM(Month!V66:X66)</f>
        <v>292</v>
      </c>
      <c r="K66" s="63">
        <f>SUM(Month!Y66:AA66)</f>
        <v>276</v>
      </c>
      <c r="L66" s="63">
        <f>SUM(Month!AB66:AD66)</f>
        <v>278</v>
      </c>
      <c r="M66" s="63">
        <f>SUM(Month!AE66:AG66)</f>
        <v>309</v>
      </c>
      <c r="N66" s="63">
        <f>SUM(Month!AH66:AJ66)</f>
        <v>819</v>
      </c>
      <c r="O66" s="152">
        <f>SUM(Month!AK66:AM66)</f>
        <v>1132</v>
      </c>
      <c r="P66" s="152">
        <f>SUM(Month!AN66:AP66)</f>
        <v>1611</v>
      </c>
      <c r="Q66" s="152">
        <f>SUM(Month!AQ66:AS66)</f>
        <v>2018</v>
      </c>
      <c r="R66" s="152">
        <f>SUM(Month!AT66:AV66)</f>
        <v>2955</v>
      </c>
      <c r="S66" s="63">
        <f>SUM(Month!AW66:AY66)</f>
        <v>3703</v>
      </c>
      <c r="T66" s="9"/>
      <c r="U66" s="9"/>
      <c r="V66" s="9"/>
    </row>
    <row r="67" spans="1:22" ht="12.75">
      <c r="A67" s="233" t="s">
        <v>61</v>
      </c>
      <c r="B67" s="185" t="s">
        <v>66</v>
      </c>
      <c r="C67" s="186">
        <v>0.5</v>
      </c>
      <c r="D67" s="63">
        <f>SUM(Month!D67:F67)</f>
        <v>0</v>
      </c>
      <c r="E67" s="63">
        <f>SUM(Month!G67:I67)</f>
        <v>0</v>
      </c>
      <c r="F67" s="63">
        <f>SUM(Month!J67:L67)</f>
        <v>0</v>
      </c>
      <c r="G67" s="63">
        <f>SUM(Month!M67:O67)</f>
        <v>0</v>
      </c>
      <c r="H67" s="63">
        <f>SUM(Month!P67:R67)</f>
        <v>0</v>
      </c>
      <c r="I67" s="63">
        <f>SUM(Month!S67:U67)</f>
        <v>0</v>
      </c>
      <c r="J67" s="63">
        <f>SUM(Month!V67:X67)</f>
        <v>0</v>
      </c>
      <c r="K67" s="63">
        <f>SUM(Month!Y67:AA67)</f>
        <v>44</v>
      </c>
      <c r="L67" s="63">
        <f>SUM(Month!AB67:AD67)</f>
        <v>80</v>
      </c>
      <c r="M67" s="63">
        <f>SUM(Month!AE67:AG67)</f>
        <v>92</v>
      </c>
      <c r="N67" s="63">
        <f>SUM(Month!AH67:AJ67)</f>
        <v>1053</v>
      </c>
      <c r="O67" s="152">
        <f>SUM(Month!AK67:AM67)</f>
        <v>4312</v>
      </c>
      <c r="P67" s="152">
        <f>SUM(Month!AN67:AP67)</f>
        <v>4210</v>
      </c>
      <c r="Q67" s="152">
        <f>SUM(Month!AQ67:AS67)</f>
        <v>6245</v>
      </c>
      <c r="R67" s="152">
        <f>SUM(Month!AT67:AV67)</f>
        <v>5579</v>
      </c>
      <c r="S67" s="63">
        <f>SUM(Month!AW67:AY67)</f>
        <v>5461</v>
      </c>
      <c r="T67" s="9"/>
      <c r="U67" s="9"/>
      <c r="V67" s="9"/>
    </row>
    <row r="68" spans="1:22" ht="12.75">
      <c r="A68" s="233"/>
      <c r="B68" s="185"/>
      <c r="C68" s="186">
        <v>1</v>
      </c>
      <c r="D68" s="63">
        <f>SUM(Month!D68:F68)</f>
        <v>119999</v>
      </c>
      <c r="E68" s="63">
        <f>SUM(Month!G68:I68)</f>
        <v>134105</v>
      </c>
      <c r="F68" s="63">
        <f>SUM(Month!J68:L68)</f>
        <v>125247</v>
      </c>
      <c r="G68" s="63">
        <f>SUM(Month!M68:O68)</f>
        <v>124050</v>
      </c>
      <c r="H68" s="63">
        <f>SUM(Month!P68:R68)</f>
        <v>135051</v>
      </c>
      <c r="I68" s="63">
        <f>SUM(Month!S68:U68)</f>
        <v>143816</v>
      </c>
      <c r="J68" s="63">
        <f>SUM(Month!V68:X68)</f>
        <v>139215</v>
      </c>
      <c r="K68" s="63">
        <f>SUM(Month!Y68:AA68)</f>
        <v>143187</v>
      </c>
      <c r="L68" s="63">
        <f>SUM(Month!AB68:AD68)</f>
        <v>141623</v>
      </c>
      <c r="M68" s="63">
        <f>SUM(Month!AE68:AG68)</f>
        <v>137763</v>
      </c>
      <c r="N68" s="63">
        <f>SUM(Month!AH68:AJ68)</f>
        <v>128160</v>
      </c>
      <c r="O68" s="152">
        <f>SUM(Month!AK68:AM68)</f>
        <v>127888</v>
      </c>
      <c r="P68" s="152">
        <f>SUM(Month!AN68:AP68)</f>
        <v>133484</v>
      </c>
      <c r="Q68" s="152">
        <f>SUM(Month!AQ68:AS68)</f>
        <v>148459</v>
      </c>
      <c r="R68" s="152">
        <f>SUM(Month!AT68:AV68)</f>
        <v>132507</v>
      </c>
      <c r="S68" s="63">
        <f>SUM(Month!AW68:AY68)</f>
        <v>114966</v>
      </c>
      <c r="T68" s="9"/>
      <c r="U68" s="9"/>
      <c r="V68" s="9"/>
    </row>
    <row r="69" spans="1:22" ht="12.75">
      <c r="A69" s="184" t="s">
        <v>76</v>
      </c>
      <c r="B69" s="185" t="s">
        <v>66</v>
      </c>
      <c r="C69" s="186">
        <v>1</v>
      </c>
      <c r="D69" s="63">
        <f>SUM(Month!D69:F69)</f>
        <v>0</v>
      </c>
      <c r="E69" s="63">
        <f>SUM(Month!G69:I69)</f>
        <v>0</v>
      </c>
      <c r="F69" s="63">
        <f>SUM(Month!J69:L69)</f>
        <v>0</v>
      </c>
      <c r="G69" s="63">
        <f>SUM(Month!M69:O69)</f>
        <v>0</v>
      </c>
      <c r="H69" s="63">
        <f>SUM(Month!P69:R69)</f>
        <v>0</v>
      </c>
      <c r="I69" s="63">
        <f>SUM(Month!S69:U69)</f>
        <v>0</v>
      </c>
      <c r="J69" s="63">
        <f>SUM(Month!V69:X69)</f>
        <v>0</v>
      </c>
      <c r="K69" s="63">
        <f>SUM(Month!Y69:AA69)</f>
        <v>0</v>
      </c>
      <c r="L69" s="63">
        <f>SUM(Month!AB69:AD69)</f>
        <v>0</v>
      </c>
      <c r="M69" s="63">
        <f>SUM(Month!AE69:AG69)</f>
        <v>0</v>
      </c>
      <c r="N69" s="63">
        <f>SUM(Month!AH69:AJ69)</f>
        <v>0</v>
      </c>
      <c r="O69" s="63">
        <f>SUM(Month!AK69:AM69)</f>
        <v>0</v>
      </c>
      <c r="P69" s="63">
        <f>SUM(Month!AN69:AP69)</f>
        <v>0</v>
      </c>
      <c r="Q69" s="63">
        <f>SUM(Month!AQ69:AS69)</f>
        <v>0</v>
      </c>
      <c r="R69" s="63">
        <f>SUM(Month!AT69:AV69)</f>
        <v>0</v>
      </c>
      <c r="S69" s="63">
        <f>SUM(Month!AW69:AY69)</f>
        <v>0</v>
      </c>
      <c r="T69" s="9"/>
      <c r="U69" s="9"/>
      <c r="V69" s="9"/>
    </row>
    <row r="70" spans="1:22" ht="12.75">
      <c r="A70" s="226" t="s">
        <v>62</v>
      </c>
      <c r="B70" s="185" t="s">
        <v>66</v>
      </c>
      <c r="C70" s="186">
        <v>2</v>
      </c>
      <c r="D70" s="63">
        <f>SUM(Month!D70:F70)</f>
        <v>1074</v>
      </c>
      <c r="E70" s="63">
        <f>SUM(Month!G70:I70)</f>
        <v>1210</v>
      </c>
      <c r="F70" s="63">
        <f>SUM(Month!J70:L70)</f>
        <v>1235</v>
      </c>
      <c r="G70" s="63">
        <f>SUM(Month!M70:O70)</f>
        <v>160</v>
      </c>
      <c r="H70" s="63">
        <f>SUM(Month!P70:R70)</f>
        <v>196</v>
      </c>
      <c r="I70" s="63">
        <f>SUM(Month!S70:U70)</f>
        <v>439</v>
      </c>
      <c r="J70" s="63">
        <f>SUM(Month!V70:X70)</f>
        <v>190</v>
      </c>
      <c r="K70" s="63">
        <f>SUM(Month!Y70:AA70)</f>
        <v>303</v>
      </c>
      <c r="L70" s="63">
        <f>SUM(Month!AB70:AD70)</f>
        <v>1447</v>
      </c>
      <c r="M70" s="63">
        <f>SUM(Month!AE70:AG70)</f>
        <v>1398</v>
      </c>
      <c r="N70" s="63">
        <f>SUM(Month!AH70:AJ70)</f>
        <v>2141</v>
      </c>
      <c r="O70" s="152">
        <f>SUM(Month!AK70:AM70)</f>
        <v>1705</v>
      </c>
      <c r="P70" s="152">
        <f>SUM(Month!AN70:AP70)</f>
        <v>1925</v>
      </c>
      <c r="Q70" s="152">
        <f>SUM(Month!AQ70:AS70)</f>
        <v>1665</v>
      </c>
      <c r="R70" s="152">
        <f>SUM(Month!AT70:AV70)</f>
        <v>1402</v>
      </c>
      <c r="S70" s="63">
        <f>SUM(Month!AW70:AY70)</f>
        <v>1280</v>
      </c>
      <c r="T70" s="9"/>
      <c r="U70" s="9"/>
      <c r="V70" s="9"/>
    </row>
    <row r="71" spans="1:22" ht="12.75">
      <c r="A71" s="226"/>
      <c r="B71" s="185"/>
      <c r="C71" s="186">
        <v>3.000000000003</v>
      </c>
      <c r="D71" s="63">
        <f>SUM(Month!D71:F71)</f>
        <v>0</v>
      </c>
      <c r="E71" s="63">
        <f>SUM(Month!G71:I71)</f>
        <v>0</v>
      </c>
      <c r="F71" s="63">
        <f>SUM(Month!J71:L71)</f>
        <v>0</v>
      </c>
      <c r="G71" s="63">
        <f>SUM(Month!M71:O71)</f>
        <v>0</v>
      </c>
      <c r="H71" s="63">
        <f>SUM(Month!P71:R71)</f>
        <v>0</v>
      </c>
      <c r="I71" s="63">
        <f>SUM(Month!S71:U71)</f>
        <v>0</v>
      </c>
      <c r="J71" s="63">
        <f>SUM(Month!V71:X71)</f>
        <v>0</v>
      </c>
      <c r="K71" s="63">
        <f>SUM(Month!Y71:AA71)</f>
        <v>0</v>
      </c>
      <c r="L71" s="63">
        <f>SUM(Month!AB71:AD71)</f>
        <v>0</v>
      </c>
      <c r="M71" s="63">
        <f>SUM(Month!AE71:AG71)</f>
        <v>0</v>
      </c>
      <c r="N71" s="63">
        <f>SUM(Month!AH71:AJ71)</f>
        <v>0</v>
      </c>
      <c r="O71" s="152">
        <f>SUM(Month!AK71:AM71)</f>
        <v>368</v>
      </c>
      <c r="P71" s="63">
        <f>SUM(Month!AN71:AP71)</f>
        <v>0</v>
      </c>
      <c r="Q71" s="63">
        <f>SUM(Month!AQ71:AS71)</f>
        <v>0</v>
      </c>
      <c r="R71" s="152">
        <f>SUM(Month!AT71:AV71)</f>
        <v>243</v>
      </c>
      <c r="S71" s="63">
        <f>SUM(Month!AW71:AY71)</f>
        <v>1194</v>
      </c>
      <c r="T71" s="9"/>
      <c r="U71" s="9"/>
      <c r="V71" s="9"/>
    </row>
    <row r="72" spans="1:22" ht="12.75">
      <c r="A72" s="226" t="s">
        <v>63</v>
      </c>
      <c r="B72" s="185" t="s">
        <v>66</v>
      </c>
      <c r="C72" s="186">
        <v>1</v>
      </c>
      <c r="D72" s="63">
        <f>SUM(Month!D72:F72)</f>
        <v>3</v>
      </c>
      <c r="E72" s="63">
        <f>SUM(Month!G72:I72)</f>
        <v>3</v>
      </c>
      <c r="F72" s="63">
        <f>SUM(Month!J72:L72)</f>
        <v>12</v>
      </c>
      <c r="G72" s="63">
        <f>SUM(Month!M72:O72)</f>
        <v>14</v>
      </c>
      <c r="H72" s="63">
        <f>SUM(Month!P72:R72)</f>
        <v>42</v>
      </c>
      <c r="I72" s="63">
        <f>SUM(Month!S72:U72)</f>
        <v>18</v>
      </c>
      <c r="J72" s="63">
        <f>SUM(Month!V72:X72)</f>
        <v>17</v>
      </c>
      <c r="K72" s="63">
        <f>SUM(Month!Y72:AA72)</f>
        <v>34</v>
      </c>
      <c r="L72" s="63">
        <f>SUM(Month!AB72:AD72)</f>
        <v>34</v>
      </c>
      <c r="M72" s="63">
        <f>SUM(Month!AE72:AG72)</f>
        <v>6</v>
      </c>
      <c r="N72" s="63">
        <f>SUM(Month!AH72:AJ72)</f>
        <v>5</v>
      </c>
      <c r="O72" s="152">
        <f>SUM(Month!AK72:AM72)</f>
        <v>41</v>
      </c>
      <c r="P72" s="152">
        <f>SUM(Month!AN72:AP72)</f>
        <v>46</v>
      </c>
      <c r="Q72" s="152">
        <f>SUM(Month!AQ72:AS72)</f>
        <v>34</v>
      </c>
      <c r="R72" s="152">
        <f>SUM(Month!AT72:AV72)</f>
        <v>3</v>
      </c>
      <c r="S72" s="63">
        <f>SUM(Month!AW72:AY72)</f>
        <v>0</v>
      </c>
      <c r="T72" s="9"/>
      <c r="U72" s="9"/>
      <c r="V72" s="9"/>
    </row>
    <row r="73" spans="1:22" ht="12.75">
      <c r="A73" s="226"/>
      <c r="B73" s="185"/>
      <c r="C73" s="186">
        <v>5</v>
      </c>
      <c r="D73" s="63">
        <f>SUM(Month!D73:F73)</f>
        <v>0</v>
      </c>
      <c r="E73" s="63">
        <f>SUM(Month!G73:I73)</f>
        <v>0</v>
      </c>
      <c r="F73" s="63">
        <f>SUM(Month!J73:L73)</f>
        <v>0</v>
      </c>
      <c r="G73" s="63">
        <f>SUM(Month!M73:O73)</f>
        <v>0</v>
      </c>
      <c r="H73" s="63">
        <f>SUM(Month!P73:R73)</f>
        <v>0</v>
      </c>
      <c r="I73" s="63">
        <f>SUM(Month!S73:U73)</f>
        <v>0</v>
      </c>
      <c r="J73" s="63">
        <f>SUM(Month!V73:X73)</f>
        <v>0</v>
      </c>
      <c r="K73" s="63">
        <f>SUM(Month!Y73:AA73)</f>
        <v>10</v>
      </c>
      <c r="L73" s="63">
        <f>SUM(Month!AB73:AD73)</f>
        <v>82</v>
      </c>
      <c r="M73" s="63">
        <f>SUM(Month!AE73:AG73)</f>
        <v>93</v>
      </c>
      <c r="N73" s="63">
        <f>SUM(Month!AH73:AJ73)</f>
        <v>33</v>
      </c>
      <c r="O73" s="63">
        <f>SUM(Month!AK73:AM73)</f>
        <v>0</v>
      </c>
      <c r="P73" s="63">
        <f>SUM(Month!AN73:AP73)</f>
        <v>0</v>
      </c>
      <c r="Q73" s="63">
        <f>SUM(Month!AQ73:AS73)</f>
        <v>0</v>
      </c>
      <c r="R73" s="63">
        <f>SUM(Month!AT73:AV73)</f>
        <v>0</v>
      </c>
      <c r="S73" s="63">
        <f>SUM(Month!AW73:AY73)</f>
        <v>0</v>
      </c>
      <c r="T73" s="9"/>
      <c r="U73" s="9"/>
      <c r="V73" s="9"/>
    </row>
    <row r="74" spans="1:22" ht="12.75">
      <c r="A74" s="184"/>
      <c r="B74" s="185"/>
      <c r="C74" s="186"/>
      <c r="D74" s="112"/>
      <c r="E74" s="112"/>
      <c r="F74" s="112"/>
      <c r="G74" s="112"/>
      <c r="H74" s="112"/>
      <c r="I74" s="112"/>
      <c r="J74" s="112"/>
      <c r="K74" s="112"/>
      <c r="L74" s="112"/>
      <c r="M74" s="112"/>
      <c r="N74" s="112"/>
      <c r="O74" s="204"/>
      <c r="P74" s="204"/>
      <c r="Q74" s="204"/>
      <c r="R74" s="204"/>
      <c r="S74" s="204"/>
      <c r="T74" s="9"/>
      <c r="U74" s="9"/>
      <c r="V74" s="9"/>
    </row>
    <row r="75" spans="1:22" ht="12.75">
      <c r="A75" s="17" t="s">
        <v>0</v>
      </c>
      <c r="B75" s="17"/>
      <c r="C75" s="17"/>
      <c r="D75" s="11">
        <f aca="true" t="shared" si="0" ref="D75:S75">SUM(D8:D74)</f>
        <v>5397475</v>
      </c>
      <c r="E75" s="11">
        <f t="shared" si="0"/>
        <v>4579603</v>
      </c>
      <c r="F75" s="11">
        <f t="shared" si="0"/>
        <v>6118690</v>
      </c>
      <c r="G75" s="11">
        <f t="shared" si="0"/>
        <v>7190265</v>
      </c>
      <c r="H75" s="11">
        <f t="shared" si="0"/>
        <v>7065871</v>
      </c>
      <c r="I75" s="11">
        <f t="shared" si="0"/>
        <v>7211287</v>
      </c>
      <c r="J75" s="11">
        <f t="shared" si="0"/>
        <v>6733020</v>
      </c>
      <c r="K75" s="11">
        <f t="shared" si="0"/>
        <v>10696616</v>
      </c>
      <c r="L75" s="11">
        <f t="shared" si="0"/>
        <v>10318203</v>
      </c>
      <c r="M75" s="11">
        <f t="shared" si="0"/>
        <v>7952954</v>
      </c>
      <c r="N75" s="11">
        <f t="shared" si="0"/>
        <v>9293607</v>
      </c>
      <c r="O75" s="11">
        <f t="shared" si="0"/>
        <v>13236776</v>
      </c>
      <c r="P75" s="11">
        <f t="shared" si="0"/>
        <v>13816185</v>
      </c>
      <c r="Q75" s="11">
        <f t="shared" si="0"/>
        <v>13559357</v>
      </c>
      <c r="R75" s="11">
        <f t="shared" si="0"/>
        <v>10326837</v>
      </c>
      <c r="S75" s="11">
        <f t="shared" si="0"/>
        <v>16366872</v>
      </c>
      <c r="T75" s="9"/>
      <c r="U75" s="9"/>
      <c r="V75" s="9"/>
    </row>
    <row r="76" spans="1:22" ht="12.75">
      <c r="A76" s="70"/>
      <c r="B76" s="70"/>
      <c r="C76" s="70"/>
      <c r="D76" s="70"/>
      <c r="E76" s="11"/>
      <c r="F76" s="9"/>
      <c r="G76" s="9"/>
      <c r="I76" s="19"/>
      <c r="J76" s="19"/>
      <c r="K76" s="64"/>
      <c r="L76" s="64"/>
      <c r="M76" s="42"/>
      <c r="N76" s="63"/>
      <c r="O76" s="50"/>
      <c r="P76" s="50"/>
      <c r="R76" s="9"/>
      <c r="S76" s="9"/>
      <c r="T76" s="9"/>
      <c r="U76" s="9"/>
      <c r="V76" s="9"/>
    </row>
    <row r="77" spans="1:22" ht="12.75">
      <c r="A77" s="73" t="s">
        <v>77</v>
      </c>
      <c r="B77" s="73" t="s">
        <v>78</v>
      </c>
      <c r="E77" s="11"/>
      <c r="F77" s="9"/>
      <c r="G77" s="9"/>
      <c r="I77" s="19"/>
      <c r="J77" s="19"/>
      <c r="K77" s="64"/>
      <c r="L77" s="64"/>
      <c r="M77" s="42"/>
      <c r="N77" s="42"/>
      <c r="O77" s="50"/>
      <c r="P77" s="50"/>
      <c r="R77" s="9"/>
      <c r="S77" s="9"/>
      <c r="T77" s="9"/>
      <c r="U77" s="9"/>
      <c r="V77" s="9"/>
    </row>
    <row r="78" spans="1:22" ht="12.75">
      <c r="A78" s="40" t="s">
        <v>82</v>
      </c>
      <c r="C78" s="40"/>
      <c r="D78" s="40"/>
      <c r="E78" s="11"/>
      <c r="F78" s="9"/>
      <c r="G78" s="9"/>
      <c r="I78" s="19"/>
      <c r="J78" s="19"/>
      <c r="K78" s="64"/>
      <c r="S78" s="64" t="s">
        <v>55</v>
      </c>
      <c r="T78" s="9"/>
      <c r="U78" s="9"/>
      <c r="V78" s="9"/>
    </row>
    <row r="79" spans="1:19" ht="12.75">
      <c r="A79" s="233" t="s">
        <v>57</v>
      </c>
      <c r="B79" s="185" t="s">
        <v>66</v>
      </c>
      <c r="C79" s="186">
        <v>1</v>
      </c>
      <c r="D79" s="63">
        <f>D8/$C8</f>
        <v>15850</v>
      </c>
      <c r="E79" s="63">
        <f aca="true" t="shared" si="1" ref="E79:R79">E8/$C8</f>
        <v>10280</v>
      </c>
      <c r="F79" s="63">
        <f t="shared" si="1"/>
        <v>16157</v>
      </c>
      <c r="G79" s="63">
        <f t="shared" si="1"/>
        <v>18186</v>
      </c>
      <c r="H79" s="63">
        <f t="shared" si="1"/>
        <v>21961</v>
      </c>
      <c r="I79" s="63">
        <f t="shared" si="1"/>
        <v>15185</v>
      </c>
      <c r="J79" s="63">
        <f t="shared" si="1"/>
        <v>16600</v>
      </c>
      <c r="K79" s="63">
        <f t="shared" si="1"/>
        <v>22384</v>
      </c>
      <c r="L79" s="63">
        <f t="shared" si="1"/>
        <v>20333</v>
      </c>
      <c r="M79" s="63">
        <f t="shared" si="1"/>
        <v>12596</v>
      </c>
      <c r="N79" s="63">
        <f t="shared" si="1"/>
        <v>18228</v>
      </c>
      <c r="O79" s="63">
        <f t="shared" si="1"/>
        <v>22026</v>
      </c>
      <c r="P79" s="63">
        <f t="shared" si="1"/>
        <v>18486</v>
      </c>
      <c r="Q79" s="63">
        <f t="shared" si="1"/>
        <v>14706</v>
      </c>
      <c r="R79" s="63">
        <f t="shared" si="1"/>
        <v>11697</v>
      </c>
      <c r="S79" s="63">
        <f aca="true" t="shared" si="2" ref="S79:S110">S8/$C8</f>
        <v>19288</v>
      </c>
    </row>
    <row r="80" spans="1:19" ht="12.75">
      <c r="A80" s="233"/>
      <c r="B80" s="185"/>
      <c r="C80" s="186">
        <v>2</v>
      </c>
      <c r="D80" s="63">
        <f aca="true" t="shared" si="3" ref="D80:R80">D9/$C9</f>
        <v>48.5</v>
      </c>
      <c r="E80" s="63">
        <f t="shared" si="3"/>
        <v>0</v>
      </c>
      <c r="F80" s="63">
        <f t="shared" si="3"/>
        <v>0</v>
      </c>
      <c r="G80" s="63">
        <f t="shared" si="3"/>
        <v>0</v>
      </c>
      <c r="H80" s="63">
        <f t="shared" si="3"/>
        <v>0</v>
      </c>
      <c r="I80" s="63">
        <f t="shared" si="3"/>
        <v>0</v>
      </c>
      <c r="J80" s="63">
        <f t="shared" si="3"/>
        <v>0</v>
      </c>
      <c r="K80" s="63">
        <f t="shared" si="3"/>
        <v>0</v>
      </c>
      <c r="L80" s="63">
        <f t="shared" si="3"/>
        <v>0</v>
      </c>
      <c r="M80" s="63">
        <f t="shared" si="3"/>
        <v>0</v>
      </c>
      <c r="N80" s="63">
        <f t="shared" si="3"/>
        <v>0</v>
      </c>
      <c r="O80" s="63">
        <f t="shared" si="3"/>
        <v>0</v>
      </c>
      <c r="P80" s="63">
        <f t="shared" si="3"/>
        <v>0</v>
      </c>
      <c r="Q80" s="63">
        <f t="shared" si="3"/>
        <v>0</v>
      </c>
      <c r="R80" s="63">
        <f t="shared" si="3"/>
        <v>0</v>
      </c>
      <c r="S80" s="63">
        <f t="shared" si="2"/>
        <v>0</v>
      </c>
    </row>
    <row r="81" spans="1:19" ht="12.75">
      <c r="A81" s="233"/>
      <c r="B81" s="185"/>
      <c r="C81" s="186">
        <v>3.000000000003</v>
      </c>
      <c r="D81" s="63">
        <f aca="true" t="shared" si="4" ref="D81:R81">D10/$C10</f>
        <v>0</v>
      </c>
      <c r="E81" s="63">
        <f t="shared" si="4"/>
        <v>0</v>
      </c>
      <c r="F81" s="63">
        <f t="shared" si="4"/>
        <v>0</v>
      </c>
      <c r="G81" s="63">
        <f t="shared" si="4"/>
        <v>0</v>
      </c>
      <c r="H81" s="63">
        <f t="shared" si="4"/>
        <v>0</v>
      </c>
      <c r="I81" s="63">
        <f t="shared" si="4"/>
        <v>27.333333333306</v>
      </c>
      <c r="J81" s="63">
        <f t="shared" si="4"/>
        <v>325.999999999674</v>
      </c>
      <c r="K81" s="63">
        <f t="shared" si="4"/>
        <v>396.66666666627003</v>
      </c>
      <c r="L81" s="63">
        <f t="shared" si="4"/>
        <v>386.333333332947</v>
      </c>
      <c r="M81" s="63">
        <f t="shared" si="4"/>
        <v>351.666666666315</v>
      </c>
      <c r="N81" s="63">
        <f t="shared" si="4"/>
        <v>435.66666666623104</v>
      </c>
      <c r="O81" s="63">
        <f t="shared" si="4"/>
        <v>553.3333333327801</v>
      </c>
      <c r="P81" s="63">
        <f t="shared" si="4"/>
        <v>583.6666666660831</v>
      </c>
      <c r="Q81" s="63">
        <f t="shared" si="4"/>
        <v>355.33333333297804</v>
      </c>
      <c r="R81" s="63">
        <f t="shared" si="4"/>
        <v>150.66666666651602</v>
      </c>
      <c r="S81" s="63">
        <f t="shared" si="2"/>
        <v>466.333333332867</v>
      </c>
    </row>
    <row r="82" spans="1:19" ht="12.75">
      <c r="A82" s="226" t="s">
        <v>114</v>
      </c>
      <c r="B82" s="187" t="s">
        <v>66</v>
      </c>
      <c r="C82" s="186">
        <v>1</v>
      </c>
      <c r="D82" s="63">
        <f aca="true" t="shared" si="5" ref="D82:R82">D11/$C11</f>
        <v>383187</v>
      </c>
      <c r="E82" s="63">
        <f t="shared" si="5"/>
        <v>306233</v>
      </c>
      <c r="F82" s="63">
        <f t="shared" si="5"/>
        <v>390826</v>
      </c>
      <c r="G82" s="63">
        <f t="shared" si="5"/>
        <v>524720</v>
      </c>
      <c r="H82" s="63">
        <f t="shared" si="5"/>
        <v>567548</v>
      </c>
      <c r="I82" s="63">
        <f t="shared" si="5"/>
        <v>490903</v>
      </c>
      <c r="J82" s="63">
        <f t="shared" si="5"/>
        <v>539521</v>
      </c>
      <c r="K82" s="63">
        <f t="shared" si="5"/>
        <v>837973</v>
      </c>
      <c r="L82" s="63">
        <f t="shared" si="5"/>
        <v>772188</v>
      </c>
      <c r="M82" s="63">
        <f t="shared" si="5"/>
        <v>404942</v>
      </c>
      <c r="N82" s="63">
        <f t="shared" si="5"/>
        <v>434412</v>
      </c>
      <c r="O82" s="63">
        <f t="shared" si="5"/>
        <v>660499</v>
      </c>
      <c r="P82" s="63">
        <f t="shared" si="5"/>
        <v>523387</v>
      </c>
      <c r="Q82" s="63">
        <f t="shared" si="5"/>
        <v>402943</v>
      </c>
      <c r="R82" s="63">
        <f t="shared" si="5"/>
        <v>316225</v>
      </c>
      <c r="S82" s="63">
        <f t="shared" si="2"/>
        <v>483113</v>
      </c>
    </row>
    <row r="83" spans="1:19" ht="12.75">
      <c r="A83" s="226"/>
      <c r="B83" s="187"/>
      <c r="C83" s="186">
        <v>3.000000000003</v>
      </c>
      <c r="D83" s="63">
        <f aca="true" t="shared" si="6" ref="D83:R83">D12/$C12</f>
        <v>0</v>
      </c>
      <c r="E83" s="63">
        <f t="shared" si="6"/>
        <v>0</v>
      </c>
      <c r="F83" s="63">
        <f t="shared" si="6"/>
        <v>0</v>
      </c>
      <c r="G83" s="63">
        <f t="shared" si="6"/>
        <v>0</v>
      </c>
      <c r="H83" s="63">
        <f t="shared" si="6"/>
        <v>0</v>
      </c>
      <c r="I83" s="63">
        <f t="shared" si="6"/>
        <v>0</v>
      </c>
      <c r="J83" s="63">
        <f t="shared" si="6"/>
        <v>0</v>
      </c>
      <c r="K83" s="63">
        <f t="shared" si="6"/>
        <v>101.99999999989801</v>
      </c>
      <c r="L83" s="63">
        <f t="shared" si="6"/>
        <v>73.666666666593</v>
      </c>
      <c r="M83" s="63">
        <f t="shared" si="6"/>
        <v>44.333333333289005</v>
      </c>
      <c r="N83" s="63">
        <f t="shared" si="6"/>
        <v>65.999999999934</v>
      </c>
      <c r="O83" s="63">
        <f t="shared" si="6"/>
        <v>82.333333333251</v>
      </c>
      <c r="P83" s="63">
        <f t="shared" si="6"/>
        <v>111.333333333222</v>
      </c>
      <c r="Q83" s="63">
        <f t="shared" si="6"/>
        <v>63.333333333270005</v>
      </c>
      <c r="R83" s="63">
        <f t="shared" si="6"/>
        <v>0.333333333333</v>
      </c>
      <c r="S83" s="63">
        <f t="shared" si="2"/>
        <v>60.666666666606005</v>
      </c>
    </row>
    <row r="84" spans="1:19" ht="12.75">
      <c r="A84" s="226"/>
      <c r="B84" s="187"/>
      <c r="C84" s="186">
        <v>0.70000000000021</v>
      </c>
      <c r="D84" s="63">
        <f aca="true" t="shared" si="7" ref="D84:R84">D13/$C13</f>
        <v>0</v>
      </c>
      <c r="E84" s="63">
        <f t="shared" si="7"/>
        <v>0</v>
      </c>
      <c r="F84" s="63">
        <f t="shared" si="7"/>
        <v>0</v>
      </c>
      <c r="G84" s="63">
        <f t="shared" si="7"/>
        <v>0</v>
      </c>
      <c r="H84" s="63">
        <f t="shared" si="7"/>
        <v>0</v>
      </c>
      <c r="I84" s="63">
        <f t="shared" si="7"/>
        <v>0</v>
      </c>
      <c r="J84" s="63">
        <f t="shared" si="7"/>
        <v>0</v>
      </c>
      <c r="K84" s="63">
        <f t="shared" si="7"/>
        <v>0</v>
      </c>
      <c r="L84" s="63">
        <f t="shared" si="7"/>
        <v>0</v>
      </c>
      <c r="M84" s="63">
        <f t="shared" si="7"/>
        <v>0</v>
      </c>
      <c r="N84" s="63">
        <f t="shared" si="7"/>
        <v>0</v>
      </c>
      <c r="O84" s="63">
        <f t="shared" si="7"/>
        <v>0</v>
      </c>
      <c r="P84" s="63">
        <f t="shared" si="7"/>
        <v>0</v>
      </c>
      <c r="Q84" s="63">
        <f t="shared" si="7"/>
        <v>12.857142857139</v>
      </c>
      <c r="R84" s="63">
        <f t="shared" si="7"/>
        <v>28.57142857142</v>
      </c>
      <c r="S84" s="63">
        <f t="shared" si="2"/>
        <v>22.857142857136</v>
      </c>
    </row>
    <row r="85" spans="1:19" ht="12.75">
      <c r="A85" s="185" t="s">
        <v>113</v>
      </c>
      <c r="B85" s="187" t="s">
        <v>66</v>
      </c>
      <c r="C85" s="186">
        <v>1</v>
      </c>
      <c r="D85" s="63">
        <f aca="true" t="shared" si="8" ref="D85:R85">D14/$C14</f>
        <v>0</v>
      </c>
      <c r="E85" s="63">
        <f t="shared" si="8"/>
        <v>0</v>
      </c>
      <c r="F85" s="63">
        <f t="shared" si="8"/>
        <v>0</v>
      </c>
      <c r="G85" s="63">
        <f t="shared" si="8"/>
        <v>0</v>
      </c>
      <c r="H85" s="63">
        <f t="shared" si="8"/>
        <v>0</v>
      </c>
      <c r="I85" s="63">
        <f t="shared" si="8"/>
        <v>0</v>
      </c>
      <c r="J85" s="63">
        <f t="shared" si="8"/>
        <v>0</v>
      </c>
      <c r="K85" s="63">
        <f t="shared" si="8"/>
        <v>0</v>
      </c>
      <c r="L85" s="63">
        <f t="shared" si="8"/>
        <v>0</v>
      </c>
      <c r="M85" s="63">
        <f t="shared" si="8"/>
        <v>0</v>
      </c>
      <c r="N85" s="63">
        <f t="shared" si="8"/>
        <v>15446</v>
      </c>
      <c r="O85" s="63">
        <f t="shared" si="8"/>
        <v>52291</v>
      </c>
      <c r="P85" s="63">
        <f t="shared" si="8"/>
        <v>33603</v>
      </c>
      <c r="Q85" s="63">
        <f t="shared" si="8"/>
        <v>43163</v>
      </c>
      <c r="R85" s="63">
        <f t="shared" si="8"/>
        <v>12114</v>
      </c>
      <c r="S85" s="63">
        <f t="shared" si="2"/>
        <v>15215</v>
      </c>
    </row>
    <row r="86" spans="1:19" ht="12.75">
      <c r="A86" s="233" t="s">
        <v>115</v>
      </c>
      <c r="B86" s="187" t="s">
        <v>66</v>
      </c>
      <c r="C86" s="186">
        <v>1</v>
      </c>
      <c r="D86" s="63">
        <f aca="true" t="shared" si="9" ref="D86:R86">D15/$C15</f>
        <v>0</v>
      </c>
      <c r="E86" s="63">
        <f t="shared" si="9"/>
        <v>0</v>
      </c>
      <c r="F86" s="63">
        <f t="shared" si="9"/>
        <v>0</v>
      </c>
      <c r="G86" s="63">
        <f t="shared" si="9"/>
        <v>0</v>
      </c>
      <c r="H86" s="63">
        <f t="shared" si="9"/>
        <v>0</v>
      </c>
      <c r="I86" s="63">
        <f t="shared" si="9"/>
        <v>0</v>
      </c>
      <c r="J86" s="63">
        <f t="shared" si="9"/>
        <v>0</v>
      </c>
      <c r="K86" s="63">
        <f t="shared" si="9"/>
        <v>0</v>
      </c>
      <c r="L86" s="63">
        <f t="shared" si="9"/>
        <v>0</v>
      </c>
      <c r="M86" s="63">
        <f t="shared" si="9"/>
        <v>0</v>
      </c>
      <c r="N86" s="63">
        <f t="shared" si="9"/>
        <v>0</v>
      </c>
      <c r="O86" s="63">
        <f t="shared" si="9"/>
        <v>0</v>
      </c>
      <c r="P86" s="63">
        <f t="shared" si="9"/>
        <v>0</v>
      </c>
      <c r="Q86" s="63">
        <f t="shared" si="9"/>
        <v>0</v>
      </c>
      <c r="R86" s="63">
        <f t="shared" si="9"/>
        <v>0</v>
      </c>
      <c r="S86" s="63">
        <f t="shared" si="2"/>
        <v>0</v>
      </c>
    </row>
    <row r="87" spans="1:19" ht="12.75">
      <c r="A87" s="233"/>
      <c r="B87" s="185"/>
      <c r="C87" s="186">
        <v>2</v>
      </c>
      <c r="D87" s="63">
        <f aca="true" t="shared" si="10" ref="D87:R87">D16/$C16</f>
        <v>658</v>
      </c>
      <c r="E87" s="63">
        <f t="shared" si="10"/>
        <v>34.5</v>
      </c>
      <c r="F87" s="63">
        <f t="shared" si="10"/>
        <v>32</v>
      </c>
      <c r="G87" s="63">
        <f t="shared" si="10"/>
        <v>43</v>
      </c>
      <c r="H87" s="63">
        <f t="shared" si="10"/>
        <v>47.5</v>
      </c>
      <c r="I87" s="63">
        <f t="shared" si="10"/>
        <v>41</v>
      </c>
      <c r="J87" s="63">
        <f t="shared" si="10"/>
        <v>32.5</v>
      </c>
      <c r="K87" s="63">
        <f t="shared" si="10"/>
        <v>59</v>
      </c>
      <c r="L87" s="63">
        <f t="shared" si="10"/>
        <v>59</v>
      </c>
      <c r="M87" s="63">
        <f t="shared" si="10"/>
        <v>38</v>
      </c>
      <c r="N87" s="63">
        <f t="shared" si="10"/>
        <v>43.5</v>
      </c>
      <c r="O87" s="63">
        <f t="shared" si="10"/>
        <v>51</v>
      </c>
      <c r="P87" s="63">
        <f t="shared" si="10"/>
        <v>62</v>
      </c>
      <c r="Q87" s="63">
        <f t="shared" si="10"/>
        <v>46.5</v>
      </c>
      <c r="R87" s="63">
        <f t="shared" si="10"/>
        <v>23.5</v>
      </c>
      <c r="S87" s="63">
        <f t="shared" si="2"/>
        <v>45</v>
      </c>
    </row>
    <row r="88" spans="1:19" ht="12.75">
      <c r="A88" s="233"/>
      <c r="B88" s="185"/>
      <c r="C88" s="186">
        <v>4</v>
      </c>
      <c r="D88" s="63">
        <f aca="true" t="shared" si="11" ref="D88:R88">D17/$C17</f>
        <v>0</v>
      </c>
      <c r="E88" s="63">
        <f t="shared" si="11"/>
        <v>0</v>
      </c>
      <c r="F88" s="63">
        <f t="shared" si="11"/>
        <v>0</v>
      </c>
      <c r="G88" s="63">
        <f t="shared" si="11"/>
        <v>0</v>
      </c>
      <c r="H88" s="63">
        <f t="shared" si="11"/>
        <v>0</v>
      </c>
      <c r="I88" s="63">
        <f t="shared" si="11"/>
        <v>0</v>
      </c>
      <c r="J88" s="63">
        <f t="shared" si="11"/>
        <v>0</v>
      </c>
      <c r="K88" s="63">
        <f t="shared" si="11"/>
        <v>0</v>
      </c>
      <c r="L88" s="63">
        <f t="shared" si="11"/>
        <v>0</v>
      </c>
      <c r="M88" s="63">
        <f t="shared" si="11"/>
        <v>0</v>
      </c>
      <c r="N88" s="63">
        <f t="shared" si="11"/>
        <v>0</v>
      </c>
      <c r="O88" s="63">
        <f t="shared" si="11"/>
        <v>0</v>
      </c>
      <c r="P88" s="63">
        <f t="shared" si="11"/>
        <v>0</v>
      </c>
      <c r="Q88" s="63">
        <f t="shared" si="11"/>
        <v>0</v>
      </c>
      <c r="R88" s="63">
        <f t="shared" si="11"/>
        <v>0</v>
      </c>
      <c r="S88" s="63">
        <f t="shared" si="2"/>
        <v>0</v>
      </c>
    </row>
    <row r="89" spans="1:19" ht="12.75">
      <c r="A89" s="233" t="s">
        <v>58</v>
      </c>
      <c r="B89" s="185" t="s">
        <v>66</v>
      </c>
      <c r="C89" s="186">
        <v>1</v>
      </c>
      <c r="D89" s="63">
        <f aca="true" t="shared" si="12" ref="D89:R89">D18/$C18</f>
        <v>209170</v>
      </c>
      <c r="E89" s="63">
        <f t="shared" si="12"/>
        <v>128694</v>
      </c>
      <c r="F89" s="63">
        <f t="shared" si="12"/>
        <v>201479</v>
      </c>
      <c r="G89" s="63">
        <f t="shared" si="12"/>
        <v>242427</v>
      </c>
      <c r="H89" s="63">
        <f t="shared" si="12"/>
        <v>216571</v>
      </c>
      <c r="I89" s="63">
        <f t="shared" si="12"/>
        <v>220844</v>
      </c>
      <c r="J89" s="63">
        <f t="shared" si="12"/>
        <v>177490</v>
      </c>
      <c r="K89" s="63">
        <f t="shared" si="12"/>
        <v>326525</v>
      </c>
      <c r="L89" s="63">
        <f t="shared" si="12"/>
        <v>234340</v>
      </c>
      <c r="M89" s="63">
        <f t="shared" si="12"/>
        <v>218036</v>
      </c>
      <c r="N89" s="63">
        <f t="shared" si="12"/>
        <v>193661</v>
      </c>
      <c r="O89" s="63">
        <f t="shared" si="12"/>
        <v>271752</v>
      </c>
      <c r="P89" s="63">
        <f t="shared" si="12"/>
        <v>251672</v>
      </c>
      <c r="Q89" s="63">
        <f t="shared" si="12"/>
        <v>227954</v>
      </c>
      <c r="R89" s="63">
        <f t="shared" si="12"/>
        <v>156975</v>
      </c>
      <c r="S89" s="63">
        <f t="shared" si="2"/>
        <v>307795</v>
      </c>
    </row>
    <row r="90" spans="1:19" ht="12.75">
      <c r="A90" s="233"/>
      <c r="B90" s="187"/>
      <c r="C90" s="186">
        <v>1.5000000000015</v>
      </c>
      <c r="D90" s="63">
        <f aca="true" t="shared" si="13" ref="D90:R90">D19/$C19</f>
        <v>427829.9999995722</v>
      </c>
      <c r="E90" s="63">
        <f t="shared" si="13"/>
        <v>289046.6666663776</v>
      </c>
      <c r="F90" s="63">
        <f t="shared" si="13"/>
        <v>443411.99999955663</v>
      </c>
      <c r="G90" s="63">
        <f t="shared" si="13"/>
        <v>526851.3333328065</v>
      </c>
      <c r="H90" s="63">
        <f t="shared" si="13"/>
        <v>490919.33333284245</v>
      </c>
      <c r="I90" s="63">
        <f t="shared" si="13"/>
        <v>485061.99999951496</v>
      </c>
      <c r="J90" s="63">
        <f t="shared" si="13"/>
        <v>424818.6666662419</v>
      </c>
      <c r="K90" s="63">
        <f t="shared" si="13"/>
        <v>698811.9999993013</v>
      </c>
      <c r="L90" s="63">
        <f t="shared" si="13"/>
        <v>453656.666666213</v>
      </c>
      <c r="M90" s="63">
        <f t="shared" si="13"/>
        <v>436359.9999995637</v>
      </c>
      <c r="N90" s="63">
        <f t="shared" si="13"/>
        <v>424436.66666624224</v>
      </c>
      <c r="O90" s="63">
        <f t="shared" si="13"/>
        <v>602065.3333327313</v>
      </c>
      <c r="P90" s="63">
        <f t="shared" si="13"/>
        <v>548480.6666661182</v>
      </c>
      <c r="Q90" s="63">
        <f t="shared" si="13"/>
        <v>460296.6666662064</v>
      </c>
      <c r="R90" s="63">
        <f t="shared" si="13"/>
        <v>321653.99999967834</v>
      </c>
      <c r="S90" s="63">
        <f t="shared" si="2"/>
        <v>676403.333332657</v>
      </c>
    </row>
    <row r="91" spans="1:19" ht="12.75">
      <c r="A91" s="233"/>
      <c r="B91" s="187"/>
      <c r="C91" s="186">
        <v>2</v>
      </c>
      <c r="D91" s="63">
        <f aca="true" t="shared" si="14" ref="D91:R91">D20/$C20</f>
        <v>0</v>
      </c>
      <c r="E91" s="63">
        <f t="shared" si="14"/>
        <v>26733.5</v>
      </c>
      <c r="F91" s="63">
        <f t="shared" si="14"/>
        <v>178317.5</v>
      </c>
      <c r="G91" s="63">
        <f t="shared" si="14"/>
        <v>327709</v>
      </c>
      <c r="H91" s="63">
        <f t="shared" si="14"/>
        <v>272855.5</v>
      </c>
      <c r="I91" s="63">
        <f t="shared" si="14"/>
        <v>378741.5</v>
      </c>
      <c r="J91" s="63">
        <f t="shared" si="14"/>
        <v>384046</v>
      </c>
      <c r="K91" s="63">
        <f t="shared" si="14"/>
        <v>831264.5</v>
      </c>
      <c r="L91" s="63">
        <f t="shared" si="14"/>
        <v>772130.5</v>
      </c>
      <c r="M91" s="63">
        <f t="shared" si="14"/>
        <v>931621.5</v>
      </c>
      <c r="N91" s="63">
        <f t="shared" si="14"/>
        <v>1069660.5</v>
      </c>
      <c r="O91" s="63">
        <f t="shared" si="14"/>
        <v>1856109.5</v>
      </c>
      <c r="P91" s="63">
        <f t="shared" si="14"/>
        <v>2011340</v>
      </c>
      <c r="Q91" s="63">
        <f t="shared" si="14"/>
        <v>1926228</v>
      </c>
      <c r="R91" s="63">
        <f t="shared" si="14"/>
        <v>1482497.5</v>
      </c>
      <c r="S91" s="63">
        <f t="shared" si="2"/>
        <v>2954428.5</v>
      </c>
    </row>
    <row r="92" spans="1:19" ht="12.75">
      <c r="A92" s="233" t="s">
        <v>59</v>
      </c>
      <c r="B92" s="187" t="s">
        <v>66</v>
      </c>
      <c r="C92" s="186">
        <v>1</v>
      </c>
      <c r="D92" s="63">
        <f aca="true" t="shared" si="15" ref="D92:R92">D21/$C21</f>
        <v>1734159</v>
      </c>
      <c r="E92" s="63">
        <f t="shared" si="15"/>
        <v>1166818</v>
      </c>
      <c r="F92" s="63">
        <f t="shared" si="15"/>
        <v>1912581</v>
      </c>
      <c r="G92" s="63">
        <f t="shared" si="15"/>
        <v>2307489</v>
      </c>
      <c r="H92" s="63">
        <f t="shared" si="15"/>
        <v>2311246</v>
      </c>
      <c r="I92" s="63">
        <f t="shared" si="15"/>
        <v>2391563</v>
      </c>
      <c r="J92" s="63">
        <f t="shared" si="15"/>
        <v>1897973</v>
      </c>
      <c r="K92" s="63">
        <f t="shared" si="15"/>
        <v>4011549</v>
      </c>
      <c r="L92" s="63">
        <f t="shared" si="15"/>
        <v>3467213</v>
      </c>
      <c r="M92" s="63">
        <f t="shared" si="15"/>
        <v>2152555</v>
      </c>
      <c r="N92" s="63">
        <f t="shared" si="15"/>
        <v>2627644</v>
      </c>
      <c r="O92" s="63">
        <f t="shared" si="15"/>
        <v>3494406</v>
      </c>
      <c r="P92" s="63">
        <f t="shared" si="15"/>
        <v>3852973</v>
      </c>
      <c r="Q92" s="63">
        <f t="shared" si="15"/>
        <v>3605669</v>
      </c>
      <c r="R92" s="63">
        <f t="shared" si="15"/>
        <v>2496489</v>
      </c>
      <c r="S92" s="63">
        <f t="shared" si="2"/>
        <v>5173002</v>
      </c>
    </row>
    <row r="93" spans="1:19" ht="12.75">
      <c r="A93" s="233"/>
      <c r="B93" s="185"/>
      <c r="C93" s="186">
        <v>4</v>
      </c>
      <c r="D93" s="63">
        <f aca="true" t="shared" si="16" ref="D93:R93">D22/$C22</f>
        <v>0</v>
      </c>
      <c r="E93" s="63">
        <f t="shared" si="16"/>
        <v>111.25</v>
      </c>
      <c r="F93" s="63">
        <f t="shared" si="16"/>
        <v>281</v>
      </c>
      <c r="G93" s="63">
        <f t="shared" si="16"/>
        <v>368.25</v>
      </c>
      <c r="H93" s="63">
        <f t="shared" si="16"/>
        <v>603.25</v>
      </c>
      <c r="I93" s="63">
        <f t="shared" si="16"/>
        <v>796</v>
      </c>
      <c r="J93" s="63">
        <f t="shared" si="16"/>
        <v>958.25</v>
      </c>
      <c r="K93" s="63">
        <f t="shared" si="16"/>
        <v>2108.75</v>
      </c>
      <c r="L93" s="63">
        <f t="shared" si="16"/>
        <v>1835.25</v>
      </c>
      <c r="M93" s="63">
        <f t="shared" si="16"/>
        <v>1391.75</v>
      </c>
      <c r="N93" s="63">
        <f t="shared" si="16"/>
        <v>2035.25</v>
      </c>
      <c r="O93" s="63">
        <f t="shared" si="16"/>
        <v>3622.5</v>
      </c>
      <c r="P93" s="63">
        <f t="shared" si="16"/>
        <v>5947</v>
      </c>
      <c r="Q93" s="63">
        <f t="shared" si="16"/>
        <v>5888</v>
      </c>
      <c r="R93" s="63">
        <f t="shared" si="16"/>
        <v>3857.25</v>
      </c>
      <c r="S93" s="63">
        <f t="shared" si="2"/>
        <v>8242</v>
      </c>
    </row>
    <row r="94" spans="1:19" ht="12.75">
      <c r="A94" s="233"/>
      <c r="B94" s="185"/>
      <c r="C94" s="186">
        <v>0.9000000000000901</v>
      </c>
      <c r="D94" s="63">
        <f aca="true" t="shared" si="17" ref="D94:R94">D23/$C23</f>
        <v>0</v>
      </c>
      <c r="E94" s="63">
        <f t="shared" si="17"/>
        <v>0</v>
      </c>
      <c r="F94" s="63">
        <f t="shared" si="17"/>
        <v>0</v>
      </c>
      <c r="G94" s="63">
        <f t="shared" si="17"/>
        <v>0</v>
      </c>
      <c r="H94" s="63">
        <f t="shared" si="17"/>
        <v>0</v>
      </c>
      <c r="I94" s="63">
        <f t="shared" si="17"/>
        <v>0</v>
      </c>
      <c r="J94" s="63">
        <f t="shared" si="17"/>
        <v>0</v>
      </c>
      <c r="K94" s="63">
        <f t="shared" si="17"/>
        <v>0</v>
      </c>
      <c r="L94" s="63">
        <f t="shared" si="17"/>
        <v>0</v>
      </c>
      <c r="M94" s="63">
        <f t="shared" si="17"/>
        <v>0</v>
      </c>
      <c r="N94" s="63">
        <f t="shared" si="17"/>
        <v>0</v>
      </c>
      <c r="O94" s="63">
        <f t="shared" si="17"/>
        <v>0</v>
      </c>
      <c r="P94" s="63">
        <f t="shared" si="17"/>
        <v>0</v>
      </c>
      <c r="Q94" s="63">
        <f t="shared" si="17"/>
        <v>374.444444444407</v>
      </c>
      <c r="R94" s="63">
        <f t="shared" si="17"/>
        <v>3885.555555555167</v>
      </c>
      <c r="S94" s="63">
        <f t="shared" si="2"/>
        <v>24519.999999997548</v>
      </c>
    </row>
    <row r="95" spans="1:19" ht="12.75">
      <c r="A95" s="233" t="s">
        <v>119</v>
      </c>
      <c r="B95" s="187" t="s">
        <v>66</v>
      </c>
      <c r="C95" s="186">
        <v>1</v>
      </c>
      <c r="D95" s="63">
        <f aca="true" t="shared" si="18" ref="D95:R95">D24/$C24</f>
        <v>0</v>
      </c>
      <c r="E95" s="63">
        <f t="shared" si="18"/>
        <v>0</v>
      </c>
      <c r="F95" s="63">
        <f t="shared" si="18"/>
        <v>0</v>
      </c>
      <c r="G95" s="63">
        <f t="shared" si="18"/>
        <v>0</v>
      </c>
      <c r="H95" s="63">
        <f t="shared" si="18"/>
        <v>0</v>
      </c>
      <c r="I95" s="63">
        <f t="shared" si="18"/>
        <v>0</v>
      </c>
      <c r="J95" s="63">
        <f t="shared" si="18"/>
        <v>0</v>
      </c>
      <c r="K95" s="63">
        <f t="shared" si="18"/>
        <v>0</v>
      </c>
      <c r="L95" s="63">
        <f t="shared" si="18"/>
        <v>0</v>
      </c>
      <c r="M95" s="63">
        <f t="shared" si="18"/>
        <v>0</v>
      </c>
      <c r="N95" s="63">
        <f t="shared" si="18"/>
        <v>0</v>
      </c>
      <c r="O95" s="63">
        <f t="shared" si="18"/>
        <v>0</v>
      </c>
      <c r="P95" s="63">
        <f t="shared" si="18"/>
        <v>0</v>
      </c>
      <c r="Q95" s="63">
        <f t="shared" si="18"/>
        <v>0</v>
      </c>
      <c r="R95" s="63">
        <f t="shared" si="18"/>
        <v>0</v>
      </c>
      <c r="S95" s="63">
        <f t="shared" si="2"/>
        <v>0</v>
      </c>
    </row>
    <row r="96" spans="1:19" ht="12.75">
      <c r="A96" s="233"/>
      <c r="B96" s="185"/>
      <c r="C96" s="186">
        <v>2</v>
      </c>
      <c r="D96" s="63">
        <f aca="true" t="shared" si="19" ref="D96:R96">D25/$C25</f>
        <v>62</v>
      </c>
      <c r="E96" s="63">
        <f t="shared" si="19"/>
        <v>3.5</v>
      </c>
      <c r="F96" s="63">
        <f t="shared" si="19"/>
        <v>4</v>
      </c>
      <c r="G96" s="63">
        <f t="shared" si="19"/>
        <v>4</v>
      </c>
      <c r="H96" s="63">
        <f t="shared" si="19"/>
        <v>3.5</v>
      </c>
      <c r="I96" s="63">
        <f t="shared" si="19"/>
        <v>4</v>
      </c>
      <c r="J96" s="63">
        <f t="shared" si="19"/>
        <v>3</v>
      </c>
      <c r="K96" s="63">
        <f t="shared" si="19"/>
        <v>5</v>
      </c>
      <c r="L96" s="63">
        <f t="shared" si="19"/>
        <v>4</v>
      </c>
      <c r="M96" s="63">
        <f t="shared" si="19"/>
        <v>4.5</v>
      </c>
      <c r="N96" s="63">
        <f t="shared" si="19"/>
        <v>3.5</v>
      </c>
      <c r="O96" s="63">
        <f t="shared" si="19"/>
        <v>4.5</v>
      </c>
      <c r="P96" s="63">
        <f t="shared" si="19"/>
        <v>4.5</v>
      </c>
      <c r="Q96" s="63">
        <f t="shared" si="19"/>
        <v>3</v>
      </c>
      <c r="R96" s="63">
        <f t="shared" si="19"/>
        <v>4.5</v>
      </c>
      <c r="S96" s="63">
        <f t="shared" si="2"/>
        <v>4</v>
      </c>
    </row>
    <row r="97" spans="1:19" ht="12.75">
      <c r="A97" s="233"/>
      <c r="B97" s="185"/>
      <c r="C97" s="186">
        <v>4</v>
      </c>
      <c r="D97" s="63">
        <f aca="true" t="shared" si="20" ref="D97:R97">D26/$C26</f>
        <v>0</v>
      </c>
      <c r="E97" s="63">
        <f t="shared" si="20"/>
        <v>0</v>
      </c>
      <c r="F97" s="63">
        <f t="shared" si="20"/>
        <v>0</v>
      </c>
      <c r="G97" s="63">
        <f t="shared" si="20"/>
        <v>0</v>
      </c>
      <c r="H97" s="63">
        <f t="shared" si="20"/>
        <v>0</v>
      </c>
      <c r="I97" s="63">
        <f t="shared" si="20"/>
        <v>0</v>
      </c>
      <c r="J97" s="63">
        <f t="shared" si="20"/>
        <v>0</v>
      </c>
      <c r="K97" s="63">
        <f t="shared" si="20"/>
        <v>0</v>
      </c>
      <c r="L97" s="63">
        <f t="shared" si="20"/>
        <v>0</v>
      </c>
      <c r="M97" s="63">
        <f t="shared" si="20"/>
        <v>0</v>
      </c>
      <c r="N97" s="63">
        <f t="shared" si="20"/>
        <v>0</v>
      </c>
      <c r="O97" s="63">
        <f t="shared" si="20"/>
        <v>0</v>
      </c>
      <c r="P97" s="63">
        <f t="shared" si="20"/>
        <v>0</v>
      </c>
      <c r="Q97" s="63">
        <f t="shared" si="20"/>
        <v>0</v>
      </c>
      <c r="R97" s="63">
        <f t="shared" si="20"/>
        <v>0</v>
      </c>
      <c r="S97" s="63">
        <f t="shared" si="2"/>
        <v>0</v>
      </c>
    </row>
    <row r="98" spans="1:19" ht="12.75">
      <c r="A98" s="233" t="s">
        <v>60</v>
      </c>
      <c r="B98" s="187" t="s">
        <v>66</v>
      </c>
      <c r="C98" s="186">
        <v>1</v>
      </c>
      <c r="D98" s="63">
        <f aca="true" t="shared" si="21" ref="D98:R98">D27/$C27</f>
        <v>24</v>
      </c>
      <c r="E98" s="63">
        <f t="shared" si="21"/>
        <v>76</v>
      </c>
      <c r="F98" s="63">
        <f t="shared" si="21"/>
        <v>64</v>
      </c>
      <c r="G98" s="63">
        <f t="shared" si="21"/>
        <v>19</v>
      </c>
      <c r="H98" s="63">
        <f t="shared" si="21"/>
        <v>19</v>
      </c>
      <c r="I98" s="63">
        <f t="shared" si="21"/>
        <v>72</v>
      </c>
      <c r="J98" s="63">
        <f t="shared" si="21"/>
        <v>54</v>
      </c>
      <c r="K98" s="63">
        <f t="shared" si="21"/>
        <v>18</v>
      </c>
      <c r="L98" s="63">
        <f t="shared" si="21"/>
        <v>23</v>
      </c>
      <c r="M98" s="63">
        <f t="shared" si="21"/>
        <v>47</v>
      </c>
      <c r="N98" s="63">
        <f t="shared" si="21"/>
        <v>33</v>
      </c>
      <c r="O98" s="63">
        <f t="shared" si="21"/>
        <v>12</v>
      </c>
      <c r="P98" s="63">
        <f t="shared" si="21"/>
        <v>16</v>
      </c>
      <c r="Q98" s="63">
        <f t="shared" si="21"/>
        <v>26</v>
      </c>
      <c r="R98" s="63">
        <f t="shared" si="21"/>
        <v>38</v>
      </c>
      <c r="S98" s="63">
        <f t="shared" si="2"/>
        <v>5</v>
      </c>
    </row>
    <row r="99" spans="1:19" ht="12.75">
      <c r="A99" s="233"/>
      <c r="B99" s="187"/>
      <c r="C99" s="186">
        <v>2</v>
      </c>
      <c r="D99" s="63">
        <f aca="true" t="shared" si="22" ref="D99:R99">D28/$C28</f>
        <v>38</v>
      </c>
      <c r="E99" s="63">
        <f t="shared" si="22"/>
        <v>90</v>
      </c>
      <c r="F99" s="63">
        <f t="shared" si="22"/>
        <v>95.5</v>
      </c>
      <c r="G99" s="63">
        <f t="shared" si="22"/>
        <v>27.5</v>
      </c>
      <c r="H99" s="63">
        <f t="shared" si="22"/>
        <v>34.5</v>
      </c>
      <c r="I99" s="63">
        <f t="shared" si="22"/>
        <v>135</v>
      </c>
      <c r="J99" s="63">
        <f t="shared" si="22"/>
        <v>104.5</v>
      </c>
      <c r="K99" s="63">
        <f t="shared" si="22"/>
        <v>50.5</v>
      </c>
      <c r="L99" s="63">
        <f t="shared" si="22"/>
        <v>935.5</v>
      </c>
      <c r="M99" s="63">
        <f t="shared" si="22"/>
        <v>2066.5</v>
      </c>
      <c r="N99" s="63">
        <f t="shared" si="22"/>
        <v>2228.5</v>
      </c>
      <c r="O99" s="63">
        <f t="shared" si="22"/>
        <v>691</v>
      </c>
      <c r="P99" s="63">
        <f t="shared" si="22"/>
        <v>3975</v>
      </c>
      <c r="Q99" s="63">
        <f t="shared" si="22"/>
        <v>95844</v>
      </c>
      <c r="R99" s="63">
        <f t="shared" si="22"/>
        <v>119403.5</v>
      </c>
      <c r="S99" s="63">
        <f t="shared" si="2"/>
        <v>38217</v>
      </c>
    </row>
    <row r="100" spans="1:19" ht="12.75">
      <c r="A100" s="233"/>
      <c r="B100" s="187"/>
      <c r="C100" s="186">
        <v>1.6</v>
      </c>
      <c r="D100" s="63">
        <f aca="true" t="shared" si="23" ref="D100:R100">D29/$C29</f>
        <v>0</v>
      </c>
      <c r="E100" s="63">
        <f t="shared" si="23"/>
        <v>0</v>
      </c>
      <c r="F100" s="63">
        <f t="shared" si="23"/>
        <v>0</v>
      </c>
      <c r="G100" s="63">
        <f t="shared" si="23"/>
        <v>0</v>
      </c>
      <c r="H100" s="63">
        <f t="shared" si="23"/>
        <v>0</v>
      </c>
      <c r="I100" s="63">
        <f t="shared" si="23"/>
        <v>0</v>
      </c>
      <c r="J100" s="63">
        <f t="shared" si="23"/>
        <v>0</v>
      </c>
      <c r="K100" s="63">
        <f t="shared" si="23"/>
        <v>0</v>
      </c>
      <c r="L100" s="63">
        <f t="shared" si="23"/>
        <v>0</v>
      </c>
      <c r="M100" s="63">
        <f t="shared" si="23"/>
        <v>0</v>
      </c>
      <c r="N100" s="63">
        <f t="shared" si="23"/>
        <v>0</v>
      </c>
      <c r="O100" s="63">
        <f t="shared" si="23"/>
        <v>0</v>
      </c>
      <c r="P100" s="63">
        <f t="shared" si="23"/>
        <v>0</v>
      </c>
      <c r="Q100" s="63">
        <f t="shared" si="23"/>
        <v>6563.75</v>
      </c>
      <c r="R100" s="63">
        <f t="shared" si="23"/>
        <v>19903.125</v>
      </c>
      <c r="S100" s="63">
        <f t="shared" si="2"/>
        <v>9815</v>
      </c>
    </row>
    <row r="101" spans="1:19" ht="12.75">
      <c r="A101" s="233" t="s">
        <v>118</v>
      </c>
      <c r="B101" s="187" t="s">
        <v>66</v>
      </c>
      <c r="C101" s="186">
        <v>1</v>
      </c>
      <c r="D101" s="63">
        <f aca="true" t="shared" si="24" ref="D101:R101">D30/$C30</f>
        <v>0</v>
      </c>
      <c r="E101" s="63">
        <f t="shared" si="24"/>
        <v>0</v>
      </c>
      <c r="F101" s="63">
        <f t="shared" si="24"/>
        <v>0</v>
      </c>
      <c r="G101" s="63">
        <f t="shared" si="24"/>
        <v>0</v>
      </c>
      <c r="H101" s="63">
        <f t="shared" si="24"/>
        <v>0</v>
      </c>
      <c r="I101" s="63">
        <f t="shared" si="24"/>
        <v>0</v>
      </c>
      <c r="J101" s="63">
        <f t="shared" si="24"/>
        <v>0</v>
      </c>
      <c r="K101" s="63">
        <f t="shared" si="24"/>
        <v>0</v>
      </c>
      <c r="L101" s="63">
        <f t="shared" si="24"/>
        <v>0</v>
      </c>
      <c r="M101" s="63">
        <f t="shared" si="24"/>
        <v>0</v>
      </c>
      <c r="N101" s="63">
        <f t="shared" si="24"/>
        <v>0</v>
      </c>
      <c r="O101" s="63">
        <f t="shared" si="24"/>
        <v>0</v>
      </c>
      <c r="P101" s="63">
        <f t="shared" si="24"/>
        <v>0</v>
      </c>
      <c r="Q101" s="63">
        <f t="shared" si="24"/>
        <v>0</v>
      </c>
      <c r="R101" s="63">
        <f t="shared" si="24"/>
        <v>0</v>
      </c>
      <c r="S101" s="63">
        <f t="shared" si="2"/>
        <v>0</v>
      </c>
    </row>
    <row r="102" spans="1:19" ht="12.75">
      <c r="A102" s="233"/>
      <c r="B102" s="185"/>
      <c r="C102" s="186">
        <v>2</v>
      </c>
      <c r="D102" s="63">
        <f aca="true" t="shared" si="25" ref="D102:R102">D31/$C31</f>
        <v>14</v>
      </c>
      <c r="E102" s="63">
        <f t="shared" si="25"/>
        <v>0</v>
      </c>
      <c r="F102" s="63">
        <f t="shared" si="25"/>
        <v>0</v>
      </c>
      <c r="G102" s="63">
        <f t="shared" si="25"/>
        <v>0</v>
      </c>
      <c r="H102" s="63">
        <f t="shared" si="25"/>
        <v>0</v>
      </c>
      <c r="I102" s="63">
        <f t="shared" si="25"/>
        <v>0</v>
      </c>
      <c r="J102" s="63">
        <f t="shared" si="25"/>
        <v>0</v>
      </c>
      <c r="K102" s="63">
        <f t="shared" si="25"/>
        <v>0</v>
      </c>
      <c r="L102" s="63">
        <f t="shared" si="25"/>
        <v>0</v>
      </c>
      <c r="M102" s="63">
        <f t="shared" si="25"/>
        <v>0</v>
      </c>
      <c r="N102" s="63">
        <f t="shared" si="25"/>
        <v>0</v>
      </c>
      <c r="O102" s="63">
        <f t="shared" si="25"/>
        <v>0</v>
      </c>
      <c r="P102" s="63">
        <f t="shared" si="25"/>
        <v>0</v>
      </c>
      <c r="Q102" s="63">
        <f t="shared" si="25"/>
        <v>0</v>
      </c>
      <c r="R102" s="63">
        <f t="shared" si="25"/>
        <v>0</v>
      </c>
      <c r="S102" s="63">
        <f t="shared" si="2"/>
        <v>0</v>
      </c>
    </row>
    <row r="103" spans="1:19" ht="12.75">
      <c r="A103" s="233"/>
      <c r="B103" s="185"/>
      <c r="C103" s="186">
        <v>4</v>
      </c>
      <c r="D103" s="63">
        <f aca="true" t="shared" si="26" ref="D103:R103">D32/$C32</f>
        <v>0</v>
      </c>
      <c r="E103" s="63">
        <f t="shared" si="26"/>
        <v>0</v>
      </c>
      <c r="F103" s="63">
        <f t="shared" si="26"/>
        <v>0</v>
      </c>
      <c r="G103" s="63">
        <f t="shared" si="26"/>
        <v>0</v>
      </c>
      <c r="H103" s="63">
        <f t="shared" si="26"/>
        <v>0</v>
      </c>
      <c r="I103" s="63">
        <f t="shared" si="26"/>
        <v>0</v>
      </c>
      <c r="J103" s="63">
        <f t="shared" si="26"/>
        <v>0</v>
      </c>
      <c r="K103" s="63">
        <f t="shared" si="26"/>
        <v>0</v>
      </c>
      <c r="L103" s="63">
        <f t="shared" si="26"/>
        <v>0</v>
      </c>
      <c r="M103" s="63">
        <f t="shared" si="26"/>
        <v>0</v>
      </c>
      <c r="N103" s="63">
        <f t="shared" si="26"/>
        <v>0</v>
      </c>
      <c r="O103" s="63">
        <f t="shared" si="26"/>
        <v>0</v>
      </c>
      <c r="P103" s="63">
        <f t="shared" si="26"/>
        <v>0</v>
      </c>
      <c r="Q103" s="63">
        <f t="shared" si="26"/>
        <v>2.75</v>
      </c>
      <c r="R103" s="63">
        <f t="shared" si="26"/>
        <v>6.5</v>
      </c>
      <c r="S103" s="63">
        <f t="shared" si="2"/>
        <v>2</v>
      </c>
    </row>
    <row r="104" spans="1:31" ht="12.75">
      <c r="A104" s="233" t="s">
        <v>67</v>
      </c>
      <c r="B104" s="185" t="s">
        <v>117</v>
      </c>
      <c r="C104" s="186">
        <v>2</v>
      </c>
      <c r="D104" s="63">
        <f aca="true" t="shared" si="27" ref="D104:R104">D33/$C33</f>
        <v>14078.5</v>
      </c>
      <c r="E104" s="63">
        <f t="shared" si="27"/>
        <v>20465.5</v>
      </c>
      <c r="F104" s="63">
        <f t="shared" si="27"/>
        <v>24971</v>
      </c>
      <c r="G104" s="63">
        <f t="shared" si="27"/>
        <v>33217.5</v>
      </c>
      <c r="H104" s="63">
        <f t="shared" si="27"/>
        <v>34948.5</v>
      </c>
      <c r="I104" s="63">
        <f t="shared" si="27"/>
        <v>35817</v>
      </c>
      <c r="J104" s="63">
        <f t="shared" si="27"/>
        <v>42694</v>
      </c>
      <c r="K104" s="63">
        <f t="shared" si="27"/>
        <v>51712.5</v>
      </c>
      <c r="L104" s="63">
        <f t="shared" si="27"/>
        <v>60751.5</v>
      </c>
      <c r="M104" s="63">
        <f t="shared" si="27"/>
        <v>72207</v>
      </c>
      <c r="N104" s="63">
        <f t="shared" si="27"/>
        <v>75591</v>
      </c>
      <c r="O104" s="63">
        <f t="shared" si="27"/>
        <v>79036</v>
      </c>
      <c r="P104" s="63">
        <f t="shared" si="27"/>
        <v>78754</v>
      </c>
      <c r="Q104" s="63">
        <f t="shared" si="27"/>
        <v>73719.5</v>
      </c>
      <c r="R104" s="63">
        <f t="shared" si="27"/>
        <v>69008.5</v>
      </c>
      <c r="S104" s="63">
        <f t="shared" si="2"/>
        <v>71330</v>
      </c>
      <c r="W104" s="9"/>
      <c r="X104" s="9"/>
      <c r="Y104" s="9"/>
      <c r="AA104" s="10"/>
      <c r="AB104" s="10"/>
      <c r="AC104" s="10"/>
      <c r="AD104" s="10"/>
      <c r="AE104" s="10"/>
    </row>
    <row r="105" spans="1:31" ht="12.75">
      <c r="A105" s="233"/>
      <c r="B105" s="185"/>
      <c r="C105" s="186">
        <v>3.000000000003</v>
      </c>
      <c r="D105" s="63">
        <f aca="true" t="shared" si="28" ref="D105:R105">D34/$C34</f>
        <v>0</v>
      </c>
      <c r="E105" s="63">
        <f t="shared" si="28"/>
        <v>0</v>
      </c>
      <c r="F105" s="63">
        <f t="shared" si="28"/>
        <v>0</v>
      </c>
      <c r="G105" s="63">
        <f t="shared" si="28"/>
        <v>0</v>
      </c>
      <c r="H105" s="63">
        <f t="shared" si="28"/>
        <v>0</v>
      </c>
      <c r="I105" s="63">
        <f t="shared" si="28"/>
        <v>0</v>
      </c>
      <c r="J105" s="63">
        <f t="shared" si="28"/>
        <v>0</v>
      </c>
      <c r="K105" s="63">
        <f t="shared" si="28"/>
        <v>0</v>
      </c>
      <c r="L105" s="63">
        <f t="shared" si="28"/>
        <v>0</v>
      </c>
      <c r="M105" s="63">
        <f t="shared" si="28"/>
        <v>118.99999999988101</v>
      </c>
      <c r="N105" s="63">
        <f t="shared" si="28"/>
        <v>885.3333333324481</v>
      </c>
      <c r="O105" s="63">
        <f t="shared" si="28"/>
        <v>982.9999999990171</v>
      </c>
      <c r="P105" s="63">
        <f t="shared" si="28"/>
        <v>939.3333333323941</v>
      </c>
      <c r="Q105" s="63">
        <f t="shared" si="28"/>
        <v>946.6666666657201</v>
      </c>
      <c r="R105" s="63">
        <f t="shared" si="28"/>
        <v>952.9999999990471</v>
      </c>
      <c r="S105" s="63">
        <f t="shared" si="2"/>
        <v>1054.3333333322792</v>
      </c>
      <c r="W105" s="9"/>
      <c r="X105" s="9"/>
      <c r="Y105" s="9"/>
      <c r="AA105" s="10"/>
      <c r="AB105" s="10"/>
      <c r="AC105" s="10"/>
      <c r="AD105" s="10"/>
      <c r="AE105" s="10"/>
    </row>
    <row r="106" spans="1:31" ht="12.75">
      <c r="A106" s="233"/>
      <c r="B106" s="188"/>
      <c r="C106" s="186">
        <v>4</v>
      </c>
      <c r="D106" s="63">
        <f aca="true" t="shared" si="29" ref="D106:R106">D35/$C35</f>
        <v>0</v>
      </c>
      <c r="E106" s="63">
        <f t="shared" si="29"/>
        <v>0</v>
      </c>
      <c r="F106" s="63">
        <f t="shared" si="29"/>
        <v>0</v>
      </c>
      <c r="G106" s="63">
        <f t="shared" si="29"/>
        <v>0</v>
      </c>
      <c r="H106" s="63">
        <f t="shared" si="29"/>
        <v>0</v>
      </c>
      <c r="I106" s="63">
        <f t="shared" si="29"/>
        <v>0</v>
      </c>
      <c r="J106" s="63">
        <f t="shared" si="29"/>
        <v>174.25</v>
      </c>
      <c r="K106" s="63">
        <f t="shared" si="29"/>
        <v>403.5</v>
      </c>
      <c r="L106" s="63">
        <f t="shared" si="29"/>
        <v>705</v>
      </c>
      <c r="M106" s="63">
        <f t="shared" si="29"/>
        <v>1336.75</v>
      </c>
      <c r="N106" s="63">
        <f t="shared" si="29"/>
        <v>2267</v>
      </c>
      <c r="O106" s="63">
        <f t="shared" si="29"/>
        <v>2390.5</v>
      </c>
      <c r="P106" s="63">
        <f t="shared" si="29"/>
        <v>2933.5</v>
      </c>
      <c r="Q106" s="63">
        <f t="shared" si="29"/>
        <v>3800</v>
      </c>
      <c r="R106" s="63">
        <f t="shared" si="29"/>
        <v>5113</v>
      </c>
      <c r="S106" s="63">
        <f t="shared" si="2"/>
        <v>4776.75</v>
      </c>
      <c r="W106" s="9"/>
      <c r="X106" s="9"/>
      <c r="Y106" s="9"/>
      <c r="AA106" s="10"/>
      <c r="AB106" s="10"/>
      <c r="AC106" s="10"/>
      <c r="AD106" s="10"/>
      <c r="AE106" s="10"/>
    </row>
    <row r="107" spans="1:31" ht="12.75">
      <c r="A107" s="233"/>
      <c r="B107" s="188" t="s">
        <v>68</v>
      </c>
      <c r="C107" s="186">
        <v>2</v>
      </c>
      <c r="D107" s="63">
        <f aca="true" t="shared" si="30" ref="D107:R107">D36/$C36</f>
        <v>0</v>
      </c>
      <c r="E107" s="63">
        <f t="shared" si="30"/>
        <v>0</v>
      </c>
      <c r="F107" s="63">
        <f t="shared" si="30"/>
        <v>0</v>
      </c>
      <c r="G107" s="63">
        <f t="shared" si="30"/>
        <v>10.5</v>
      </c>
      <c r="H107" s="63">
        <f t="shared" si="30"/>
        <v>53</v>
      </c>
      <c r="I107" s="63">
        <f t="shared" si="30"/>
        <v>327</v>
      </c>
      <c r="J107" s="63">
        <f t="shared" si="30"/>
        <v>611.5</v>
      </c>
      <c r="K107" s="63">
        <f t="shared" si="30"/>
        <v>578</v>
      </c>
      <c r="L107" s="63">
        <f t="shared" si="30"/>
        <v>0</v>
      </c>
      <c r="M107" s="63">
        <f t="shared" si="30"/>
        <v>0</v>
      </c>
      <c r="N107" s="63">
        <f t="shared" si="30"/>
        <v>50</v>
      </c>
      <c r="O107" s="63">
        <f t="shared" si="30"/>
        <v>993.5</v>
      </c>
      <c r="P107" s="63">
        <f t="shared" si="30"/>
        <v>1232</v>
      </c>
      <c r="Q107" s="63">
        <f t="shared" si="30"/>
        <v>802.5</v>
      </c>
      <c r="R107" s="63">
        <f t="shared" si="30"/>
        <v>1712</v>
      </c>
      <c r="S107" s="63">
        <f t="shared" si="2"/>
        <v>2187.5</v>
      </c>
      <c r="W107" s="9"/>
      <c r="X107" s="9"/>
      <c r="Y107" s="9"/>
      <c r="AA107" s="10"/>
      <c r="AB107" s="10"/>
      <c r="AC107" s="10"/>
      <c r="AD107" s="10"/>
      <c r="AE107" s="10"/>
    </row>
    <row r="108" spans="1:31" ht="12.75">
      <c r="A108" s="233"/>
      <c r="B108" s="188" t="s">
        <v>69</v>
      </c>
      <c r="C108" s="186">
        <v>0.5</v>
      </c>
      <c r="D108" s="63">
        <f aca="true" t="shared" si="31" ref="D108:R108">D37/$C37</f>
        <v>561790</v>
      </c>
      <c r="E108" s="63">
        <f t="shared" si="31"/>
        <v>450216</v>
      </c>
      <c r="F108" s="63">
        <f t="shared" si="31"/>
        <v>673280</v>
      </c>
      <c r="G108" s="63">
        <f t="shared" si="31"/>
        <v>712594</v>
      </c>
      <c r="H108" s="63">
        <f t="shared" si="31"/>
        <v>830680</v>
      </c>
      <c r="I108" s="63">
        <f t="shared" si="31"/>
        <v>584688</v>
      </c>
      <c r="J108" s="63">
        <f t="shared" si="31"/>
        <v>775976</v>
      </c>
      <c r="K108" s="63">
        <f t="shared" si="31"/>
        <v>862238</v>
      </c>
      <c r="L108" s="63">
        <f t="shared" si="31"/>
        <v>681178</v>
      </c>
      <c r="M108" s="63">
        <f t="shared" si="31"/>
        <v>516464</v>
      </c>
      <c r="N108" s="63">
        <f t="shared" si="31"/>
        <v>404954</v>
      </c>
      <c r="O108" s="63">
        <f t="shared" si="31"/>
        <v>146688</v>
      </c>
      <c r="P108" s="63">
        <f t="shared" si="31"/>
        <v>187126</v>
      </c>
      <c r="Q108" s="63">
        <f t="shared" si="31"/>
        <v>0</v>
      </c>
      <c r="R108" s="63">
        <f t="shared" si="31"/>
        <v>0</v>
      </c>
      <c r="S108" s="63">
        <f t="shared" si="2"/>
        <v>0</v>
      </c>
      <c r="W108" s="9"/>
      <c r="X108" s="9"/>
      <c r="Y108" s="9"/>
      <c r="AA108" s="10"/>
      <c r="AB108" s="10"/>
      <c r="AC108" s="10"/>
      <c r="AD108" s="10"/>
      <c r="AE108" s="10"/>
    </row>
    <row r="109" spans="1:31" ht="12.75">
      <c r="A109" s="233"/>
      <c r="B109" s="188" t="s">
        <v>70</v>
      </c>
      <c r="C109" s="186">
        <v>1</v>
      </c>
      <c r="D109" s="63">
        <f aca="true" t="shared" si="32" ref="D109:R109">D38/$C38</f>
        <v>8177</v>
      </c>
      <c r="E109" s="63">
        <f t="shared" si="32"/>
        <v>8790</v>
      </c>
      <c r="F109" s="63">
        <f t="shared" si="32"/>
        <v>11519</v>
      </c>
      <c r="G109" s="63">
        <f t="shared" si="32"/>
        <v>6103</v>
      </c>
      <c r="H109" s="63">
        <f t="shared" si="32"/>
        <v>4355</v>
      </c>
      <c r="I109" s="63">
        <f t="shared" si="32"/>
        <v>12540</v>
      </c>
      <c r="J109" s="63">
        <f t="shared" si="32"/>
        <v>15150</v>
      </c>
      <c r="K109" s="63">
        <f t="shared" si="32"/>
        <v>8416</v>
      </c>
      <c r="L109" s="63">
        <f t="shared" si="32"/>
        <v>24193</v>
      </c>
      <c r="M109" s="63">
        <f t="shared" si="32"/>
        <v>26438</v>
      </c>
      <c r="N109" s="63">
        <f t="shared" si="32"/>
        <v>20000</v>
      </c>
      <c r="O109" s="63">
        <f t="shared" si="32"/>
        <v>8056</v>
      </c>
      <c r="P109" s="63">
        <f t="shared" si="32"/>
        <v>8342</v>
      </c>
      <c r="Q109" s="63">
        <f t="shared" si="32"/>
        <v>0</v>
      </c>
      <c r="R109" s="63">
        <f t="shared" si="32"/>
        <v>0</v>
      </c>
      <c r="S109" s="63">
        <f t="shared" si="2"/>
        <v>0</v>
      </c>
      <c r="T109" s="9"/>
      <c r="U109" s="9"/>
      <c r="V109" s="9"/>
      <c r="W109" s="9"/>
      <c r="X109" s="9"/>
      <c r="Y109" s="9"/>
      <c r="AA109" s="10"/>
      <c r="AB109" s="10"/>
      <c r="AC109" s="10"/>
      <c r="AD109" s="10"/>
      <c r="AE109" s="10"/>
    </row>
    <row r="110" spans="1:31" ht="12.75">
      <c r="A110" s="233"/>
      <c r="B110" s="188" t="s">
        <v>65</v>
      </c>
      <c r="C110" s="186">
        <v>1</v>
      </c>
      <c r="D110" s="63">
        <f aca="true" t="shared" si="33" ref="D110:R110">D39/$C39</f>
        <v>39390</v>
      </c>
      <c r="E110" s="63">
        <f t="shared" si="33"/>
        <v>29905</v>
      </c>
      <c r="F110" s="63">
        <f t="shared" si="33"/>
        <v>30430</v>
      </c>
      <c r="G110" s="63">
        <f t="shared" si="33"/>
        <v>34595</v>
      </c>
      <c r="H110" s="63">
        <f t="shared" si="33"/>
        <v>30121</v>
      </c>
      <c r="I110" s="63">
        <f t="shared" si="33"/>
        <v>29464</v>
      </c>
      <c r="J110" s="63">
        <f t="shared" si="33"/>
        <v>26703</v>
      </c>
      <c r="K110" s="63">
        <f t="shared" si="33"/>
        <v>31036</v>
      </c>
      <c r="L110" s="63">
        <f t="shared" si="33"/>
        <v>29914</v>
      </c>
      <c r="M110" s="63">
        <f t="shared" si="33"/>
        <v>12546</v>
      </c>
      <c r="N110" s="63">
        <f t="shared" si="33"/>
        <v>20131</v>
      </c>
      <c r="O110" s="63">
        <f t="shared" si="33"/>
        <v>31759</v>
      </c>
      <c r="P110" s="63">
        <f t="shared" si="33"/>
        <v>29622</v>
      </c>
      <c r="Q110" s="63">
        <f t="shared" si="33"/>
        <v>28432</v>
      </c>
      <c r="R110" s="63">
        <f t="shared" si="33"/>
        <v>28411</v>
      </c>
      <c r="S110" s="63">
        <f t="shared" si="2"/>
        <v>20927</v>
      </c>
      <c r="T110" s="9"/>
      <c r="U110" s="9"/>
      <c r="V110" s="9"/>
      <c r="W110" s="9"/>
      <c r="X110" s="9"/>
      <c r="Y110" s="9"/>
      <c r="AA110" s="10"/>
      <c r="AB110" s="10"/>
      <c r="AC110" s="10"/>
      <c r="AD110" s="10"/>
      <c r="AE110" s="10"/>
    </row>
    <row r="111" spans="1:31" ht="12.75">
      <c r="A111" s="233"/>
      <c r="B111" s="188"/>
      <c r="C111" s="186">
        <v>1.5000000000015</v>
      </c>
      <c r="D111" s="63">
        <f aca="true" t="shared" si="34" ref="D111:R111">D40/$C40</f>
        <v>270383.9999997296</v>
      </c>
      <c r="E111" s="63">
        <f t="shared" si="34"/>
        <v>322555.3333330108</v>
      </c>
      <c r="F111" s="63">
        <f t="shared" si="34"/>
        <v>289239.33333304414</v>
      </c>
      <c r="G111" s="63">
        <f t="shared" si="34"/>
        <v>317205.9999996828</v>
      </c>
      <c r="H111" s="63">
        <f t="shared" si="34"/>
        <v>302634.66666636406</v>
      </c>
      <c r="I111" s="63">
        <f t="shared" si="34"/>
        <v>305661.99999969435</v>
      </c>
      <c r="J111" s="63">
        <f t="shared" si="34"/>
        <v>273059.33333306026</v>
      </c>
      <c r="K111" s="63">
        <f t="shared" si="34"/>
        <v>305212.66666636145</v>
      </c>
      <c r="L111" s="63">
        <f t="shared" si="34"/>
        <v>836764.66666583</v>
      </c>
      <c r="M111" s="63">
        <f t="shared" si="34"/>
        <v>254717.33333307863</v>
      </c>
      <c r="N111" s="63">
        <f t="shared" si="34"/>
        <v>659459.3333326739</v>
      </c>
      <c r="O111" s="63">
        <f t="shared" si="34"/>
        <v>1322259.3333320112</v>
      </c>
      <c r="P111" s="63">
        <f t="shared" si="34"/>
        <v>1505813.9999984943</v>
      </c>
      <c r="Q111" s="63">
        <f t="shared" si="34"/>
        <v>263893.33333306946</v>
      </c>
      <c r="R111" s="63">
        <f t="shared" si="34"/>
        <v>207107.33333312624</v>
      </c>
      <c r="S111" s="63">
        <f aca="true" t="shared" si="35" ref="S111:S142">S40/$C40</f>
        <v>242784.6666664239</v>
      </c>
      <c r="T111" s="9"/>
      <c r="U111" s="9"/>
      <c r="V111" s="9"/>
      <c r="W111" s="9"/>
      <c r="X111" s="9"/>
      <c r="Y111" s="9"/>
      <c r="AA111" s="10"/>
      <c r="AB111" s="10"/>
      <c r="AC111" s="10"/>
      <c r="AD111" s="10"/>
      <c r="AE111" s="10"/>
    </row>
    <row r="112" spans="1:31" ht="12.75">
      <c r="A112" s="233"/>
      <c r="B112" s="188" t="s">
        <v>71</v>
      </c>
      <c r="C112" s="186">
        <v>2</v>
      </c>
      <c r="D112" s="63">
        <f aca="true" t="shared" si="36" ref="D112:R112">D41/$C41</f>
        <v>126418.5</v>
      </c>
      <c r="E112" s="63">
        <f t="shared" si="36"/>
        <v>124611.5</v>
      </c>
      <c r="F112" s="63">
        <f t="shared" si="36"/>
        <v>149630</v>
      </c>
      <c r="G112" s="63">
        <f t="shared" si="36"/>
        <v>146937.5</v>
      </c>
      <c r="H112" s="63">
        <f t="shared" si="36"/>
        <v>137676.5</v>
      </c>
      <c r="I112" s="63">
        <f t="shared" si="36"/>
        <v>157499.5</v>
      </c>
      <c r="J112" s="63">
        <f t="shared" si="36"/>
        <v>169199</v>
      </c>
      <c r="K112" s="63">
        <f t="shared" si="36"/>
        <v>141302</v>
      </c>
      <c r="L112" s="63">
        <f t="shared" si="36"/>
        <v>195637.5</v>
      </c>
      <c r="M112" s="63">
        <f t="shared" si="36"/>
        <v>202092</v>
      </c>
      <c r="N112" s="63">
        <f t="shared" si="36"/>
        <v>203802.5</v>
      </c>
      <c r="O112" s="63">
        <f t="shared" si="36"/>
        <v>214967.5</v>
      </c>
      <c r="P112" s="63">
        <f t="shared" si="36"/>
        <v>165240.5</v>
      </c>
      <c r="Q112" s="63">
        <f t="shared" si="36"/>
        <v>245969.5</v>
      </c>
      <c r="R112" s="63">
        <f t="shared" si="36"/>
        <v>303472.5</v>
      </c>
      <c r="S112" s="63">
        <f t="shared" si="35"/>
        <v>266020</v>
      </c>
      <c r="T112" s="9"/>
      <c r="U112" s="9"/>
      <c r="V112" s="9"/>
      <c r="W112" s="9"/>
      <c r="X112" s="9"/>
      <c r="Y112" s="9"/>
      <c r="AA112" s="10"/>
      <c r="AB112" s="10"/>
      <c r="AC112" s="10"/>
      <c r="AD112" s="10"/>
      <c r="AE112" s="10"/>
    </row>
    <row r="113" spans="1:31" ht="12.75">
      <c r="A113" s="233"/>
      <c r="B113" s="188" t="s">
        <v>72</v>
      </c>
      <c r="C113" s="186">
        <v>1</v>
      </c>
      <c r="D113" s="63">
        <f aca="true" t="shared" si="37" ref="D113:R113">D42/$C42</f>
        <v>0</v>
      </c>
      <c r="E113" s="63">
        <f t="shared" si="37"/>
        <v>0</v>
      </c>
      <c r="F113" s="63">
        <f t="shared" si="37"/>
        <v>0</v>
      </c>
      <c r="G113" s="63">
        <f t="shared" si="37"/>
        <v>0</v>
      </c>
      <c r="H113" s="63">
        <f t="shared" si="37"/>
        <v>0</v>
      </c>
      <c r="I113" s="63">
        <f t="shared" si="37"/>
        <v>0</v>
      </c>
      <c r="J113" s="63">
        <f t="shared" si="37"/>
        <v>0</v>
      </c>
      <c r="K113" s="63">
        <f t="shared" si="37"/>
        <v>249</v>
      </c>
      <c r="L113" s="63">
        <f t="shared" si="37"/>
        <v>0</v>
      </c>
      <c r="M113" s="63">
        <f t="shared" si="37"/>
        <v>0</v>
      </c>
      <c r="N113" s="63">
        <f t="shared" si="37"/>
        <v>0</v>
      </c>
      <c r="O113" s="63">
        <f t="shared" si="37"/>
        <v>0</v>
      </c>
      <c r="P113" s="63">
        <f t="shared" si="37"/>
        <v>0</v>
      </c>
      <c r="Q113" s="63">
        <f t="shared" si="37"/>
        <v>0</v>
      </c>
      <c r="R113" s="63">
        <f t="shared" si="37"/>
        <v>0</v>
      </c>
      <c r="S113" s="63">
        <f t="shared" si="35"/>
        <v>0</v>
      </c>
      <c r="T113" s="9"/>
      <c r="U113" s="9"/>
      <c r="V113" s="9"/>
      <c r="W113" s="9"/>
      <c r="X113" s="9"/>
      <c r="Y113" s="9"/>
      <c r="AA113" s="10"/>
      <c r="AB113" s="10"/>
      <c r="AC113" s="10"/>
      <c r="AD113" s="10"/>
      <c r="AE113" s="10"/>
    </row>
    <row r="114" spans="1:31" ht="12.75">
      <c r="A114" s="233"/>
      <c r="B114" s="188"/>
      <c r="C114" s="186">
        <v>2</v>
      </c>
      <c r="D114" s="63">
        <f aca="true" t="shared" si="38" ref="D114:R114">D43/$C43</f>
        <v>0</v>
      </c>
      <c r="E114" s="63">
        <f t="shared" si="38"/>
        <v>22571.5</v>
      </c>
      <c r="F114" s="63">
        <f t="shared" si="38"/>
        <v>7617.5</v>
      </c>
      <c r="G114" s="63">
        <f t="shared" si="38"/>
        <v>305</v>
      </c>
      <c r="H114" s="63">
        <f t="shared" si="38"/>
        <v>0</v>
      </c>
      <c r="I114" s="63">
        <f t="shared" si="38"/>
        <v>3514.5</v>
      </c>
      <c r="J114" s="63">
        <f t="shared" si="38"/>
        <v>5235.5</v>
      </c>
      <c r="K114" s="63">
        <f t="shared" si="38"/>
        <v>3975</v>
      </c>
      <c r="L114" s="63">
        <f t="shared" si="38"/>
        <v>3716.5</v>
      </c>
      <c r="M114" s="63">
        <f t="shared" si="38"/>
        <v>5944</v>
      </c>
      <c r="N114" s="63">
        <f t="shared" si="38"/>
        <v>6714.5</v>
      </c>
      <c r="O114" s="63">
        <f t="shared" si="38"/>
        <v>1641</v>
      </c>
      <c r="P114" s="63">
        <f t="shared" si="38"/>
        <v>687</v>
      </c>
      <c r="Q114" s="63">
        <f t="shared" si="38"/>
        <v>4150.5</v>
      </c>
      <c r="R114" s="63">
        <f t="shared" si="38"/>
        <v>3678</v>
      </c>
      <c r="S114" s="63">
        <f t="shared" si="35"/>
        <v>831</v>
      </c>
      <c r="T114" s="9"/>
      <c r="U114" s="9"/>
      <c r="V114" s="9"/>
      <c r="W114" s="9"/>
      <c r="X114" s="9"/>
      <c r="Y114" s="9"/>
      <c r="AA114" s="10"/>
      <c r="AB114" s="10"/>
      <c r="AC114" s="10"/>
      <c r="AD114" s="10"/>
      <c r="AE114" s="10"/>
    </row>
    <row r="115" spans="1:31" ht="12.75">
      <c r="A115" s="233"/>
      <c r="B115" s="190" t="s">
        <v>73</v>
      </c>
      <c r="C115" s="186">
        <v>2</v>
      </c>
      <c r="D115" s="63">
        <f aca="true" t="shared" si="39" ref="D115:R115">D44/$C44</f>
        <v>2485</v>
      </c>
      <c r="E115" s="63">
        <f t="shared" si="39"/>
        <v>0</v>
      </c>
      <c r="F115" s="63">
        <f t="shared" si="39"/>
        <v>0</v>
      </c>
      <c r="G115" s="63">
        <f t="shared" si="39"/>
        <v>0</v>
      </c>
      <c r="H115" s="63">
        <f t="shared" si="39"/>
        <v>0</v>
      </c>
      <c r="I115" s="63">
        <f t="shared" si="39"/>
        <v>637.5</v>
      </c>
      <c r="J115" s="63">
        <f t="shared" si="39"/>
        <v>2937</v>
      </c>
      <c r="K115" s="63">
        <f t="shared" si="39"/>
        <v>198</v>
      </c>
      <c r="L115" s="63">
        <f t="shared" si="39"/>
        <v>315</v>
      </c>
      <c r="M115" s="63">
        <f t="shared" si="39"/>
        <v>956</v>
      </c>
      <c r="N115" s="63">
        <f t="shared" si="39"/>
        <v>299.5</v>
      </c>
      <c r="O115" s="63">
        <f t="shared" si="39"/>
        <v>0</v>
      </c>
      <c r="P115" s="63">
        <f t="shared" si="39"/>
        <v>0</v>
      </c>
      <c r="Q115" s="63">
        <f t="shared" si="39"/>
        <v>0</v>
      </c>
      <c r="R115" s="63">
        <f t="shared" si="39"/>
        <v>0</v>
      </c>
      <c r="S115" s="63">
        <f t="shared" si="35"/>
        <v>0</v>
      </c>
      <c r="T115" s="9"/>
      <c r="U115" s="9"/>
      <c r="V115" s="9"/>
      <c r="W115" s="9"/>
      <c r="X115" s="9"/>
      <c r="Y115" s="9"/>
      <c r="AA115" s="10"/>
      <c r="AB115" s="10"/>
      <c r="AC115" s="10"/>
      <c r="AD115" s="10"/>
      <c r="AE115" s="10"/>
    </row>
    <row r="116" spans="1:31" ht="12.75">
      <c r="A116" s="233"/>
      <c r="B116" s="190" t="s">
        <v>74</v>
      </c>
      <c r="C116" s="186">
        <v>1</v>
      </c>
      <c r="D116" s="63">
        <f aca="true" t="shared" si="40" ref="D116:R116">D45/$C45</f>
        <v>28985</v>
      </c>
      <c r="E116" s="63">
        <f t="shared" si="40"/>
        <v>27999</v>
      </c>
      <c r="F116" s="63">
        <f t="shared" si="40"/>
        <v>26632</v>
      </c>
      <c r="G116" s="63">
        <f t="shared" si="40"/>
        <v>25702</v>
      </c>
      <c r="H116" s="63">
        <f t="shared" si="40"/>
        <v>26537</v>
      </c>
      <c r="I116" s="63">
        <f t="shared" si="40"/>
        <v>27441</v>
      </c>
      <c r="J116" s="63">
        <f t="shared" si="40"/>
        <v>23921</v>
      </c>
      <c r="K116" s="63">
        <f t="shared" si="40"/>
        <v>26324</v>
      </c>
      <c r="L116" s="63">
        <f t="shared" si="40"/>
        <v>25806</v>
      </c>
      <c r="M116" s="63">
        <f t="shared" si="40"/>
        <v>21148</v>
      </c>
      <c r="N116" s="63">
        <f t="shared" si="40"/>
        <v>19511</v>
      </c>
      <c r="O116" s="63">
        <f t="shared" si="40"/>
        <v>19354</v>
      </c>
      <c r="P116" s="63">
        <f t="shared" si="40"/>
        <v>10393</v>
      </c>
      <c r="Q116" s="63">
        <f t="shared" si="40"/>
        <v>5871</v>
      </c>
      <c r="R116" s="63">
        <f t="shared" si="40"/>
        <v>5404</v>
      </c>
      <c r="S116" s="63">
        <f t="shared" si="35"/>
        <v>6338</v>
      </c>
      <c r="T116" s="9"/>
      <c r="U116" s="9"/>
      <c r="V116" s="9"/>
      <c r="W116" s="9"/>
      <c r="X116" s="9"/>
      <c r="Y116" s="9"/>
      <c r="AA116" s="10"/>
      <c r="AB116" s="10"/>
      <c r="AC116" s="10"/>
      <c r="AD116" s="10"/>
      <c r="AE116" s="10"/>
    </row>
    <row r="117" spans="1:31" ht="12.75">
      <c r="A117" s="233"/>
      <c r="B117" s="190" t="s">
        <v>75</v>
      </c>
      <c r="C117" s="186">
        <v>1</v>
      </c>
      <c r="D117" s="63">
        <f aca="true" t="shared" si="41" ref="D117:R117">D46/$C46</f>
        <v>0</v>
      </c>
      <c r="E117" s="63">
        <f t="shared" si="41"/>
        <v>0</v>
      </c>
      <c r="F117" s="63">
        <f t="shared" si="41"/>
        <v>0</v>
      </c>
      <c r="G117" s="63">
        <f t="shared" si="41"/>
        <v>349</v>
      </c>
      <c r="H117" s="63">
        <f t="shared" si="41"/>
        <v>426</v>
      </c>
      <c r="I117" s="63">
        <f t="shared" si="41"/>
        <v>0</v>
      </c>
      <c r="J117" s="63">
        <f t="shared" si="41"/>
        <v>0</v>
      </c>
      <c r="K117" s="63">
        <f t="shared" si="41"/>
        <v>0</v>
      </c>
      <c r="L117" s="63">
        <f t="shared" si="41"/>
        <v>396</v>
      </c>
      <c r="M117" s="63">
        <f t="shared" si="41"/>
        <v>251</v>
      </c>
      <c r="N117" s="63">
        <f t="shared" si="41"/>
        <v>232</v>
      </c>
      <c r="O117" s="63">
        <f t="shared" si="41"/>
        <v>0</v>
      </c>
      <c r="P117" s="63">
        <f t="shared" si="41"/>
        <v>0</v>
      </c>
      <c r="Q117" s="63">
        <f t="shared" si="41"/>
        <v>0</v>
      </c>
      <c r="R117" s="63">
        <f t="shared" si="41"/>
        <v>0</v>
      </c>
      <c r="S117" s="63">
        <f t="shared" si="35"/>
        <v>0</v>
      </c>
      <c r="T117" s="9"/>
      <c r="U117" s="9"/>
      <c r="V117" s="9"/>
      <c r="W117" s="9"/>
      <c r="X117" s="9"/>
      <c r="Y117" s="9"/>
      <c r="AA117" s="10"/>
      <c r="AB117" s="10"/>
      <c r="AC117" s="10"/>
      <c r="AD117" s="10"/>
      <c r="AE117" s="10"/>
    </row>
    <row r="118" spans="1:22" ht="12.75">
      <c r="A118" s="233"/>
      <c r="B118" s="191" t="s">
        <v>102</v>
      </c>
      <c r="C118" s="186">
        <v>1</v>
      </c>
      <c r="D118" s="63">
        <f aca="true" t="shared" si="42" ref="D118:R118">D47/$C47</f>
        <v>0</v>
      </c>
      <c r="E118" s="63">
        <f t="shared" si="42"/>
        <v>0</v>
      </c>
      <c r="F118" s="63">
        <f t="shared" si="42"/>
        <v>0</v>
      </c>
      <c r="G118" s="63">
        <f t="shared" si="42"/>
        <v>0</v>
      </c>
      <c r="H118" s="63">
        <f t="shared" si="42"/>
        <v>0</v>
      </c>
      <c r="I118" s="63">
        <f t="shared" si="42"/>
        <v>0</v>
      </c>
      <c r="J118" s="63">
        <f t="shared" si="42"/>
        <v>0</v>
      </c>
      <c r="K118" s="63">
        <f t="shared" si="42"/>
        <v>23</v>
      </c>
      <c r="L118" s="63">
        <f t="shared" si="42"/>
        <v>19</v>
      </c>
      <c r="M118" s="63">
        <f t="shared" si="42"/>
        <v>15</v>
      </c>
      <c r="N118" s="63">
        <f t="shared" si="42"/>
        <v>108</v>
      </c>
      <c r="O118" s="63">
        <f t="shared" si="42"/>
        <v>109</v>
      </c>
      <c r="P118" s="63">
        <f t="shared" si="42"/>
        <v>143</v>
      </c>
      <c r="Q118" s="63">
        <f t="shared" si="42"/>
        <v>0</v>
      </c>
      <c r="R118" s="63">
        <f t="shared" si="42"/>
        <v>0</v>
      </c>
      <c r="S118" s="63">
        <f t="shared" si="35"/>
        <v>0</v>
      </c>
      <c r="T118" s="9"/>
      <c r="U118" s="9"/>
      <c r="V118" s="9"/>
    </row>
    <row r="119" spans="1:22" ht="12.75">
      <c r="A119" s="233"/>
      <c r="B119" s="188" t="s">
        <v>139</v>
      </c>
      <c r="C119" s="186">
        <v>1.5000000000015</v>
      </c>
      <c r="D119" s="63">
        <f aca="true" t="shared" si="43" ref="D119:R119">D48/$C48</f>
        <v>0</v>
      </c>
      <c r="E119" s="63">
        <f t="shared" si="43"/>
        <v>0</v>
      </c>
      <c r="F119" s="63">
        <f t="shared" si="43"/>
        <v>0</v>
      </c>
      <c r="G119" s="63">
        <f t="shared" si="43"/>
        <v>0</v>
      </c>
      <c r="H119" s="63">
        <f t="shared" si="43"/>
        <v>0</v>
      </c>
      <c r="I119" s="63">
        <f t="shared" si="43"/>
        <v>0</v>
      </c>
      <c r="J119" s="63">
        <f t="shared" si="43"/>
        <v>0</v>
      </c>
      <c r="K119" s="63">
        <f t="shared" si="43"/>
        <v>0</v>
      </c>
      <c r="L119" s="63">
        <f t="shared" si="43"/>
        <v>0</v>
      </c>
      <c r="M119" s="63">
        <f t="shared" si="43"/>
        <v>0</v>
      </c>
      <c r="N119" s="63">
        <f t="shared" si="43"/>
        <v>0</v>
      </c>
      <c r="O119" s="63">
        <f t="shared" si="43"/>
        <v>0</v>
      </c>
      <c r="P119" s="63">
        <f t="shared" si="43"/>
        <v>0</v>
      </c>
      <c r="Q119" s="63">
        <f t="shared" si="43"/>
        <v>2693.33333333064</v>
      </c>
      <c r="R119" s="63">
        <f t="shared" si="43"/>
        <v>3169.9999999968304</v>
      </c>
      <c r="S119" s="63">
        <f t="shared" si="35"/>
        <v>3525.9999999964743</v>
      </c>
      <c r="T119" s="9"/>
      <c r="U119" s="9"/>
      <c r="V119" s="9"/>
    </row>
    <row r="120" spans="1:22" ht="12.75">
      <c r="A120" s="233"/>
      <c r="B120" s="191" t="s">
        <v>136</v>
      </c>
      <c r="C120" s="186">
        <v>2</v>
      </c>
      <c r="D120" s="63">
        <f aca="true" t="shared" si="44" ref="D120:R120">D49/$C49</f>
        <v>0</v>
      </c>
      <c r="E120" s="63">
        <f t="shared" si="44"/>
        <v>0</v>
      </c>
      <c r="F120" s="63">
        <f t="shared" si="44"/>
        <v>0</v>
      </c>
      <c r="G120" s="63">
        <f t="shared" si="44"/>
        <v>0</v>
      </c>
      <c r="H120" s="63">
        <f t="shared" si="44"/>
        <v>0</v>
      </c>
      <c r="I120" s="63">
        <f t="shared" si="44"/>
        <v>0</v>
      </c>
      <c r="J120" s="63">
        <f t="shared" si="44"/>
        <v>0</v>
      </c>
      <c r="K120" s="63">
        <f t="shared" si="44"/>
        <v>0</v>
      </c>
      <c r="L120" s="63">
        <f t="shared" si="44"/>
        <v>0</v>
      </c>
      <c r="M120" s="63">
        <f t="shared" si="44"/>
        <v>0</v>
      </c>
      <c r="N120" s="63">
        <f t="shared" si="44"/>
        <v>0</v>
      </c>
      <c r="O120" s="63">
        <f t="shared" si="44"/>
        <v>0</v>
      </c>
      <c r="P120" s="63">
        <f t="shared" si="44"/>
        <v>0</v>
      </c>
      <c r="Q120" s="63">
        <f t="shared" si="44"/>
        <v>2178.5</v>
      </c>
      <c r="R120" s="63">
        <f t="shared" si="44"/>
        <v>1838.5</v>
      </c>
      <c r="S120" s="63">
        <f t="shared" si="35"/>
        <v>2072</v>
      </c>
      <c r="T120" s="9"/>
      <c r="U120" s="9"/>
      <c r="V120" s="9"/>
    </row>
    <row r="121" spans="1:22" ht="12.75">
      <c r="A121" s="233"/>
      <c r="B121" s="191" t="s">
        <v>137</v>
      </c>
      <c r="C121" s="186">
        <v>1</v>
      </c>
      <c r="D121" s="63">
        <f aca="true" t="shared" si="45" ref="D121:R121">D50/$C50</f>
        <v>0</v>
      </c>
      <c r="E121" s="63">
        <f t="shared" si="45"/>
        <v>0</v>
      </c>
      <c r="F121" s="63">
        <f t="shared" si="45"/>
        <v>0</v>
      </c>
      <c r="G121" s="63">
        <f t="shared" si="45"/>
        <v>0</v>
      </c>
      <c r="H121" s="63">
        <f t="shared" si="45"/>
        <v>0</v>
      </c>
      <c r="I121" s="63">
        <f t="shared" si="45"/>
        <v>0</v>
      </c>
      <c r="J121" s="63">
        <f t="shared" si="45"/>
        <v>0</v>
      </c>
      <c r="K121" s="63">
        <f t="shared" si="45"/>
        <v>0</v>
      </c>
      <c r="L121" s="63">
        <f t="shared" si="45"/>
        <v>0</v>
      </c>
      <c r="M121" s="63">
        <f t="shared" si="45"/>
        <v>0</v>
      </c>
      <c r="N121" s="63">
        <f t="shared" si="45"/>
        <v>0</v>
      </c>
      <c r="O121" s="63">
        <f t="shared" si="45"/>
        <v>0</v>
      </c>
      <c r="P121" s="63">
        <f t="shared" si="45"/>
        <v>0</v>
      </c>
      <c r="Q121" s="63">
        <f t="shared" si="45"/>
        <v>1185548</v>
      </c>
      <c r="R121" s="63">
        <f t="shared" si="45"/>
        <v>379470</v>
      </c>
      <c r="S121" s="63">
        <f t="shared" si="35"/>
        <v>113099</v>
      </c>
      <c r="T121" s="9"/>
      <c r="U121" s="9"/>
      <c r="V121" s="9"/>
    </row>
    <row r="122" spans="1:22" ht="12.75">
      <c r="A122" s="233"/>
      <c r="B122" s="187" t="s">
        <v>140</v>
      </c>
      <c r="C122" s="186">
        <v>1</v>
      </c>
      <c r="D122" s="63">
        <f aca="true" t="shared" si="46" ref="D122:R122">D51/$C51</f>
        <v>0</v>
      </c>
      <c r="E122" s="63">
        <f t="shared" si="46"/>
        <v>0</v>
      </c>
      <c r="F122" s="63">
        <f t="shared" si="46"/>
        <v>0</v>
      </c>
      <c r="G122" s="63">
        <f t="shared" si="46"/>
        <v>0</v>
      </c>
      <c r="H122" s="63">
        <f t="shared" si="46"/>
        <v>0</v>
      </c>
      <c r="I122" s="63">
        <f t="shared" si="46"/>
        <v>0</v>
      </c>
      <c r="J122" s="63">
        <f t="shared" si="46"/>
        <v>0</v>
      </c>
      <c r="K122" s="63">
        <f t="shared" si="46"/>
        <v>0</v>
      </c>
      <c r="L122" s="63">
        <f t="shared" si="46"/>
        <v>0</v>
      </c>
      <c r="M122" s="63">
        <f t="shared" si="46"/>
        <v>0</v>
      </c>
      <c r="N122" s="63">
        <f t="shared" si="46"/>
        <v>0</v>
      </c>
      <c r="O122" s="63">
        <f t="shared" si="46"/>
        <v>0</v>
      </c>
      <c r="P122" s="63">
        <f t="shared" si="46"/>
        <v>0</v>
      </c>
      <c r="Q122" s="63">
        <f t="shared" si="46"/>
        <v>13547</v>
      </c>
      <c r="R122" s="63">
        <f t="shared" si="46"/>
        <v>10268</v>
      </c>
      <c r="S122" s="63">
        <f t="shared" si="35"/>
        <v>0</v>
      </c>
      <c r="T122" s="9"/>
      <c r="U122" s="9"/>
      <c r="V122" s="9"/>
    </row>
    <row r="123" spans="1:22" ht="12.75">
      <c r="A123" s="233"/>
      <c r="B123" s="185" t="s">
        <v>144</v>
      </c>
      <c r="C123" s="186">
        <v>1</v>
      </c>
      <c r="D123" s="63">
        <f aca="true" t="shared" si="47" ref="D123:R123">D52/$C52</f>
        <v>0</v>
      </c>
      <c r="E123" s="63">
        <f t="shared" si="47"/>
        <v>0</v>
      </c>
      <c r="F123" s="63">
        <f t="shared" si="47"/>
        <v>0</v>
      </c>
      <c r="G123" s="63">
        <f t="shared" si="47"/>
        <v>0</v>
      </c>
      <c r="H123" s="63">
        <f t="shared" si="47"/>
        <v>0</v>
      </c>
      <c r="I123" s="63">
        <f t="shared" si="47"/>
        <v>0</v>
      </c>
      <c r="J123" s="63">
        <f t="shared" si="47"/>
        <v>0</v>
      </c>
      <c r="K123" s="63">
        <f t="shared" si="47"/>
        <v>0</v>
      </c>
      <c r="L123" s="63">
        <f t="shared" si="47"/>
        <v>0</v>
      </c>
      <c r="M123" s="63">
        <f t="shared" si="47"/>
        <v>0</v>
      </c>
      <c r="N123" s="63">
        <f t="shared" si="47"/>
        <v>0</v>
      </c>
      <c r="O123" s="63">
        <f t="shared" si="47"/>
        <v>0</v>
      </c>
      <c r="P123" s="63">
        <f t="shared" si="47"/>
        <v>0</v>
      </c>
      <c r="Q123" s="63">
        <f t="shared" si="47"/>
        <v>790198</v>
      </c>
      <c r="R123" s="63">
        <f t="shared" si="47"/>
        <v>678289</v>
      </c>
      <c r="S123" s="63">
        <f t="shared" si="35"/>
        <v>775301</v>
      </c>
      <c r="T123" s="9"/>
      <c r="U123" s="9"/>
      <c r="V123" s="9"/>
    </row>
    <row r="124" spans="1:22" ht="12.75">
      <c r="A124" s="233"/>
      <c r="B124" s="185" t="s">
        <v>141</v>
      </c>
      <c r="C124" s="186">
        <v>0.30000000000003</v>
      </c>
      <c r="D124" s="63">
        <f aca="true" t="shared" si="48" ref="D124:R124">D53/$C53</f>
        <v>0</v>
      </c>
      <c r="E124" s="63">
        <f t="shared" si="48"/>
        <v>0</v>
      </c>
      <c r="F124" s="63">
        <f t="shared" si="48"/>
        <v>0</v>
      </c>
      <c r="G124" s="63">
        <f t="shared" si="48"/>
        <v>0</v>
      </c>
      <c r="H124" s="63">
        <f t="shared" si="48"/>
        <v>0</v>
      </c>
      <c r="I124" s="63">
        <f t="shared" si="48"/>
        <v>0</v>
      </c>
      <c r="J124" s="63">
        <f t="shared" si="48"/>
        <v>0</v>
      </c>
      <c r="K124" s="63">
        <f t="shared" si="48"/>
        <v>0</v>
      </c>
      <c r="L124" s="63">
        <f t="shared" si="48"/>
        <v>0</v>
      </c>
      <c r="M124" s="63">
        <f t="shared" si="48"/>
        <v>0</v>
      </c>
      <c r="N124" s="63">
        <f t="shared" si="48"/>
        <v>0</v>
      </c>
      <c r="O124" s="63">
        <f t="shared" si="48"/>
        <v>0</v>
      </c>
      <c r="P124" s="63">
        <f t="shared" si="48"/>
        <v>0</v>
      </c>
      <c r="Q124" s="63">
        <f t="shared" si="48"/>
        <v>36513.333333329676</v>
      </c>
      <c r="R124" s="63">
        <f t="shared" si="48"/>
        <v>30903.33333333024</v>
      </c>
      <c r="S124" s="63">
        <f t="shared" si="35"/>
        <v>36693.33333332966</v>
      </c>
      <c r="T124" s="9"/>
      <c r="U124" s="9"/>
      <c r="V124" s="9"/>
    </row>
    <row r="125" spans="1:22" ht="12.75">
      <c r="A125" s="233"/>
      <c r="B125" s="185" t="s">
        <v>142</v>
      </c>
      <c r="C125" s="186">
        <v>0.60000000000024</v>
      </c>
      <c r="D125" s="63">
        <f aca="true" t="shared" si="49" ref="D125:R125">D54/$C54</f>
        <v>0</v>
      </c>
      <c r="E125" s="63">
        <f t="shared" si="49"/>
        <v>0</v>
      </c>
      <c r="F125" s="63">
        <f t="shared" si="49"/>
        <v>0</v>
      </c>
      <c r="G125" s="63">
        <f t="shared" si="49"/>
        <v>0</v>
      </c>
      <c r="H125" s="63">
        <f t="shared" si="49"/>
        <v>0</v>
      </c>
      <c r="I125" s="63">
        <f t="shared" si="49"/>
        <v>0</v>
      </c>
      <c r="J125" s="63">
        <f t="shared" si="49"/>
        <v>0</v>
      </c>
      <c r="K125" s="63">
        <f t="shared" si="49"/>
        <v>0</v>
      </c>
      <c r="L125" s="63">
        <f t="shared" si="49"/>
        <v>0</v>
      </c>
      <c r="M125" s="63">
        <f t="shared" si="49"/>
        <v>0</v>
      </c>
      <c r="N125" s="63">
        <f t="shared" si="49"/>
        <v>0</v>
      </c>
      <c r="O125" s="63">
        <f t="shared" si="49"/>
        <v>0</v>
      </c>
      <c r="P125" s="63">
        <f t="shared" si="49"/>
        <v>0</v>
      </c>
      <c r="Q125" s="63">
        <f t="shared" si="49"/>
        <v>45338.3333333152</v>
      </c>
      <c r="R125" s="63">
        <f t="shared" si="49"/>
        <v>45006.66666664866</v>
      </c>
      <c r="S125" s="63">
        <f t="shared" si="35"/>
        <v>436.666666666492</v>
      </c>
      <c r="T125" s="9"/>
      <c r="U125" s="9"/>
      <c r="V125" s="9"/>
    </row>
    <row r="126" spans="1:22" ht="12.75">
      <c r="A126" s="233"/>
      <c r="B126" s="185" t="s">
        <v>143</v>
      </c>
      <c r="C126" s="186">
        <v>0.8</v>
      </c>
      <c r="D126" s="63">
        <f aca="true" t="shared" si="50" ref="D126:R126">D55/$C55</f>
        <v>0</v>
      </c>
      <c r="E126" s="63">
        <f t="shared" si="50"/>
        <v>0</v>
      </c>
      <c r="F126" s="63">
        <f t="shared" si="50"/>
        <v>0</v>
      </c>
      <c r="G126" s="63">
        <f t="shared" si="50"/>
        <v>0</v>
      </c>
      <c r="H126" s="63">
        <f t="shared" si="50"/>
        <v>0</v>
      </c>
      <c r="I126" s="63">
        <f t="shared" si="50"/>
        <v>0</v>
      </c>
      <c r="J126" s="63">
        <f t="shared" si="50"/>
        <v>0</v>
      </c>
      <c r="K126" s="63">
        <f t="shared" si="50"/>
        <v>0</v>
      </c>
      <c r="L126" s="63">
        <f t="shared" si="50"/>
        <v>0</v>
      </c>
      <c r="M126" s="63">
        <f t="shared" si="50"/>
        <v>0</v>
      </c>
      <c r="N126" s="63">
        <f t="shared" si="50"/>
        <v>0</v>
      </c>
      <c r="O126" s="63">
        <f t="shared" si="50"/>
        <v>0</v>
      </c>
      <c r="P126" s="63">
        <f t="shared" si="50"/>
        <v>0</v>
      </c>
      <c r="Q126" s="63">
        <f t="shared" si="50"/>
        <v>1122.5</v>
      </c>
      <c r="R126" s="63">
        <f t="shared" si="50"/>
        <v>5561.25</v>
      </c>
      <c r="S126" s="63">
        <f t="shared" si="35"/>
        <v>6251.25</v>
      </c>
      <c r="T126" s="9"/>
      <c r="U126" s="9"/>
      <c r="V126" s="9"/>
    </row>
    <row r="127" spans="1:22" ht="12.75">
      <c r="A127" s="233"/>
      <c r="B127" s="185" t="s">
        <v>145</v>
      </c>
      <c r="C127" s="186">
        <v>0.70000000000021</v>
      </c>
      <c r="D127" s="63">
        <f aca="true" t="shared" si="51" ref="D127:R127">D56/$C56</f>
        <v>0</v>
      </c>
      <c r="E127" s="63">
        <f t="shared" si="51"/>
        <v>0</v>
      </c>
      <c r="F127" s="63">
        <f t="shared" si="51"/>
        <v>0</v>
      </c>
      <c r="G127" s="63">
        <f t="shared" si="51"/>
        <v>0</v>
      </c>
      <c r="H127" s="63">
        <f t="shared" si="51"/>
        <v>0</v>
      </c>
      <c r="I127" s="63">
        <f t="shared" si="51"/>
        <v>0</v>
      </c>
      <c r="J127" s="63">
        <f t="shared" si="51"/>
        <v>0</v>
      </c>
      <c r="K127" s="63">
        <f t="shared" si="51"/>
        <v>0</v>
      </c>
      <c r="L127" s="63">
        <f t="shared" si="51"/>
        <v>0</v>
      </c>
      <c r="M127" s="63">
        <f t="shared" si="51"/>
        <v>0</v>
      </c>
      <c r="N127" s="63">
        <f t="shared" si="51"/>
        <v>0</v>
      </c>
      <c r="O127" s="63">
        <f t="shared" si="51"/>
        <v>0</v>
      </c>
      <c r="P127" s="63">
        <f t="shared" si="51"/>
        <v>0</v>
      </c>
      <c r="Q127" s="63">
        <f t="shared" si="51"/>
        <v>4888.571428569962</v>
      </c>
      <c r="R127" s="63">
        <f t="shared" si="51"/>
        <v>51844.28571427016</v>
      </c>
      <c r="S127" s="63">
        <f t="shared" si="35"/>
        <v>0</v>
      </c>
      <c r="T127" s="9"/>
      <c r="U127" s="9"/>
      <c r="V127" s="9"/>
    </row>
    <row r="128" spans="1:22" ht="12.75">
      <c r="A128" s="215"/>
      <c r="B128" s="216" t="s">
        <v>150</v>
      </c>
      <c r="C128" s="186">
        <v>0.30000000000003</v>
      </c>
      <c r="D128" s="63">
        <f aca="true" t="shared" si="52" ref="D128:R128">D57/$C57</f>
        <v>0</v>
      </c>
      <c r="E128" s="63">
        <f t="shared" si="52"/>
        <v>0</v>
      </c>
      <c r="F128" s="63">
        <f t="shared" si="52"/>
        <v>0</v>
      </c>
      <c r="G128" s="63">
        <f t="shared" si="52"/>
        <v>0</v>
      </c>
      <c r="H128" s="63">
        <f t="shared" si="52"/>
        <v>0</v>
      </c>
      <c r="I128" s="63">
        <f t="shared" si="52"/>
        <v>0</v>
      </c>
      <c r="J128" s="63">
        <f t="shared" si="52"/>
        <v>0</v>
      </c>
      <c r="K128" s="63">
        <f t="shared" si="52"/>
        <v>0</v>
      </c>
      <c r="L128" s="63">
        <f t="shared" si="52"/>
        <v>0</v>
      </c>
      <c r="M128" s="63">
        <f t="shared" si="52"/>
        <v>0</v>
      </c>
      <c r="N128" s="63">
        <f t="shared" si="52"/>
        <v>0</v>
      </c>
      <c r="O128" s="63">
        <f t="shared" si="52"/>
        <v>0</v>
      </c>
      <c r="P128" s="63">
        <f t="shared" si="52"/>
        <v>0</v>
      </c>
      <c r="Q128" s="63">
        <f t="shared" si="52"/>
        <v>0</v>
      </c>
      <c r="R128" s="63">
        <f t="shared" si="52"/>
        <v>0</v>
      </c>
      <c r="S128" s="63">
        <f t="shared" si="35"/>
        <v>3533.3333333329797</v>
      </c>
      <c r="T128" s="9"/>
      <c r="U128" s="9"/>
      <c r="V128" s="9"/>
    </row>
    <row r="129" spans="1:22" ht="12.75">
      <c r="A129" s="233" t="s">
        <v>116</v>
      </c>
      <c r="B129" s="185" t="s">
        <v>117</v>
      </c>
      <c r="C129" s="186">
        <v>2</v>
      </c>
      <c r="D129" s="63">
        <f aca="true" t="shared" si="53" ref="D129:R129">D58/$C58</f>
        <v>0</v>
      </c>
      <c r="E129" s="63">
        <f t="shared" si="53"/>
        <v>0</v>
      </c>
      <c r="F129" s="63">
        <f t="shared" si="53"/>
        <v>0</v>
      </c>
      <c r="G129" s="63">
        <f t="shared" si="53"/>
        <v>0</v>
      </c>
      <c r="H129" s="63">
        <f t="shared" si="53"/>
        <v>0</v>
      </c>
      <c r="I129" s="63">
        <f t="shared" si="53"/>
        <v>0</v>
      </c>
      <c r="J129" s="63">
        <f t="shared" si="53"/>
        <v>0</v>
      </c>
      <c r="K129" s="63">
        <f t="shared" si="53"/>
        <v>0</v>
      </c>
      <c r="L129" s="63">
        <f t="shared" si="53"/>
        <v>0</v>
      </c>
      <c r="M129" s="63">
        <f t="shared" si="53"/>
        <v>0</v>
      </c>
      <c r="N129" s="63">
        <f t="shared" si="53"/>
        <v>0</v>
      </c>
      <c r="O129" s="63">
        <f t="shared" si="53"/>
        <v>0</v>
      </c>
      <c r="P129" s="63">
        <f t="shared" si="53"/>
        <v>0</v>
      </c>
      <c r="Q129" s="63">
        <f t="shared" si="53"/>
        <v>0</v>
      </c>
      <c r="R129" s="63">
        <f t="shared" si="53"/>
        <v>0</v>
      </c>
      <c r="S129" s="63">
        <f t="shared" si="35"/>
        <v>0</v>
      </c>
      <c r="T129" s="9"/>
      <c r="U129" s="9"/>
      <c r="V129" s="9"/>
    </row>
    <row r="130" spans="1:22" ht="12.75">
      <c r="A130" s="233"/>
      <c r="B130" s="185"/>
      <c r="C130" s="186">
        <v>4</v>
      </c>
      <c r="D130" s="63">
        <f aca="true" t="shared" si="54" ref="D130:R130">D59/$C59</f>
        <v>0</v>
      </c>
      <c r="E130" s="63">
        <f t="shared" si="54"/>
        <v>0</v>
      </c>
      <c r="F130" s="63">
        <f t="shared" si="54"/>
        <v>0</v>
      </c>
      <c r="G130" s="63">
        <f t="shared" si="54"/>
        <v>0</v>
      </c>
      <c r="H130" s="63">
        <f t="shared" si="54"/>
        <v>0</v>
      </c>
      <c r="I130" s="63">
        <f t="shared" si="54"/>
        <v>0</v>
      </c>
      <c r="J130" s="63">
        <f t="shared" si="54"/>
        <v>0</v>
      </c>
      <c r="K130" s="63">
        <f t="shared" si="54"/>
        <v>0</v>
      </c>
      <c r="L130" s="63">
        <f t="shared" si="54"/>
        <v>0</v>
      </c>
      <c r="M130" s="63">
        <f t="shared" si="54"/>
        <v>0</v>
      </c>
      <c r="N130" s="63">
        <f t="shared" si="54"/>
        <v>0</v>
      </c>
      <c r="O130" s="63">
        <f t="shared" si="54"/>
        <v>0</v>
      </c>
      <c r="P130" s="63">
        <f t="shared" si="54"/>
        <v>0</v>
      </c>
      <c r="Q130" s="63">
        <f t="shared" si="54"/>
        <v>0</v>
      </c>
      <c r="R130" s="63">
        <f t="shared" si="54"/>
        <v>0</v>
      </c>
      <c r="S130" s="63">
        <f t="shared" si="35"/>
        <v>0</v>
      </c>
      <c r="T130" s="9"/>
      <c r="U130" s="9"/>
      <c r="V130" s="9"/>
    </row>
    <row r="131" spans="1:22" ht="12.75">
      <c r="A131" s="233"/>
      <c r="B131" s="185" t="s">
        <v>65</v>
      </c>
      <c r="C131" s="186">
        <v>2</v>
      </c>
      <c r="D131" s="63">
        <f aca="true" t="shared" si="55" ref="D131:R131">D60/$C60</f>
        <v>22.5</v>
      </c>
      <c r="E131" s="63">
        <f t="shared" si="55"/>
        <v>21</v>
      </c>
      <c r="F131" s="63">
        <f t="shared" si="55"/>
        <v>23.5</v>
      </c>
      <c r="G131" s="63">
        <f t="shared" si="55"/>
        <v>12</v>
      </c>
      <c r="H131" s="63">
        <f t="shared" si="55"/>
        <v>9</v>
      </c>
      <c r="I131" s="63">
        <f t="shared" si="55"/>
        <v>2</v>
      </c>
      <c r="J131" s="63">
        <f t="shared" si="55"/>
        <v>6</v>
      </c>
      <c r="K131" s="63">
        <f t="shared" si="55"/>
        <v>6.5</v>
      </c>
      <c r="L131" s="63">
        <f t="shared" si="55"/>
        <v>4</v>
      </c>
      <c r="M131" s="63">
        <f t="shared" si="55"/>
        <v>0.5</v>
      </c>
      <c r="N131" s="63">
        <f t="shared" si="55"/>
        <v>0</v>
      </c>
      <c r="O131" s="63">
        <f t="shared" si="55"/>
        <v>0</v>
      </c>
      <c r="P131" s="63">
        <f t="shared" si="55"/>
        <v>0</v>
      </c>
      <c r="Q131" s="63">
        <f t="shared" si="55"/>
        <v>0</v>
      </c>
      <c r="R131" s="63">
        <f t="shared" si="55"/>
        <v>0</v>
      </c>
      <c r="S131" s="63">
        <f t="shared" si="35"/>
        <v>0</v>
      </c>
      <c r="T131" s="9"/>
      <c r="U131" s="9"/>
      <c r="V131" s="9"/>
    </row>
    <row r="132" spans="1:22" ht="12.75">
      <c r="A132" s="233"/>
      <c r="B132" s="185" t="s">
        <v>71</v>
      </c>
      <c r="C132" s="186">
        <v>2</v>
      </c>
      <c r="D132" s="63">
        <f aca="true" t="shared" si="56" ref="D132:R132">D61/$C61</f>
        <v>0</v>
      </c>
      <c r="E132" s="63">
        <f t="shared" si="56"/>
        <v>0</v>
      </c>
      <c r="F132" s="63">
        <f t="shared" si="56"/>
        <v>0</v>
      </c>
      <c r="G132" s="63">
        <f t="shared" si="56"/>
        <v>0</v>
      </c>
      <c r="H132" s="63">
        <f t="shared" si="56"/>
        <v>0</v>
      </c>
      <c r="I132" s="63">
        <f t="shared" si="56"/>
        <v>0</v>
      </c>
      <c r="J132" s="63">
        <f t="shared" si="56"/>
        <v>0</v>
      </c>
      <c r="K132" s="63">
        <f t="shared" si="56"/>
        <v>0</v>
      </c>
      <c r="L132" s="63">
        <f t="shared" si="56"/>
        <v>8</v>
      </c>
      <c r="M132" s="63">
        <f t="shared" si="56"/>
        <v>6</v>
      </c>
      <c r="N132" s="63">
        <f t="shared" si="56"/>
        <v>14</v>
      </c>
      <c r="O132" s="63">
        <f t="shared" si="56"/>
        <v>19</v>
      </c>
      <c r="P132" s="63">
        <f t="shared" si="56"/>
        <v>9</v>
      </c>
      <c r="Q132" s="63">
        <f t="shared" si="56"/>
        <v>0</v>
      </c>
      <c r="R132" s="63">
        <f t="shared" si="56"/>
        <v>0</v>
      </c>
      <c r="S132" s="63">
        <f t="shared" si="35"/>
        <v>0</v>
      </c>
      <c r="T132" s="9"/>
      <c r="U132" s="9"/>
      <c r="V132" s="9"/>
    </row>
    <row r="133" spans="1:22" ht="12.75">
      <c r="A133" s="233"/>
      <c r="B133" s="185" t="s">
        <v>66</v>
      </c>
      <c r="C133" s="186">
        <v>2</v>
      </c>
      <c r="D133" s="63">
        <f aca="true" t="shared" si="57" ref="D133:R133">D62/$C62</f>
        <v>0</v>
      </c>
      <c r="E133" s="63">
        <f t="shared" si="57"/>
        <v>0</v>
      </c>
      <c r="F133" s="63">
        <f t="shared" si="57"/>
        <v>0</v>
      </c>
      <c r="G133" s="63">
        <f t="shared" si="57"/>
        <v>0</v>
      </c>
      <c r="H133" s="63">
        <f t="shared" si="57"/>
        <v>0</v>
      </c>
      <c r="I133" s="63">
        <f t="shared" si="57"/>
        <v>0</v>
      </c>
      <c r="J133" s="63">
        <f t="shared" si="57"/>
        <v>0</v>
      </c>
      <c r="K133" s="63">
        <f t="shared" si="57"/>
        <v>0</v>
      </c>
      <c r="L133" s="63">
        <f t="shared" si="57"/>
        <v>0</v>
      </c>
      <c r="M133" s="63">
        <f t="shared" si="57"/>
        <v>0</v>
      </c>
      <c r="N133" s="63">
        <f t="shared" si="57"/>
        <v>0</v>
      </c>
      <c r="O133" s="63">
        <f t="shared" si="57"/>
        <v>0</v>
      </c>
      <c r="P133" s="63">
        <f t="shared" si="57"/>
        <v>0</v>
      </c>
      <c r="Q133" s="63">
        <f t="shared" si="57"/>
        <v>0</v>
      </c>
      <c r="R133" s="63">
        <f t="shared" si="57"/>
        <v>0</v>
      </c>
      <c r="S133" s="63">
        <f t="shared" si="35"/>
        <v>0</v>
      </c>
      <c r="T133" s="9"/>
      <c r="U133" s="9"/>
      <c r="V133" s="9"/>
    </row>
    <row r="134" spans="1:22" ht="12.75">
      <c r="A134" s="233"/>
      <c r="B134" s="185" t="s">
        <v>102</v>
      </c>
      <c r="C134" s="186">
        <v>2</v>
      </c>
      <c r="D134" s="63">
        <f aca="true" t="shared" si="58" ref="D134:R134">D63/$C63</f>
        <v>0</v>
      </c>
      <c r="E134" s="63">
        <f t="shared" si="58"/>
        <v>0</v>
      </c>
      <c r="F134" s="63">
        <f t="shared" si="58"/>
        <v>0</v>
      </c>
      <c r="G134" s="63">
        <f t="shared" si="58"/>
        <v>0</v>
      </c>
      <c r="H134" s="63">
        <f t="shared" si="58"/>
        <v>0</v>
      </c>
      <c r="I134" s="63">
        <f t="shared" si="58"/>
        <v>0</v>
      </c>
      <c r="J134" s="63">
        <f t="shared" si="58"/>
        <v>0</v>
      </c>
      <c r="K134" s="63">
        <f t="shared" si="58"/>
        <v>9</v>
      </c>
      <c r="L134" s="63">
        <f t="shared" si="58"/>
        <v>15</v>
      </c>
      <c r="M134" s="63">
        <f t="shared" si="58"/>
        <v>20.5</v>
      </c>
      <c r="N134" s="63">
        <f t="shared" si="58"/>
        <v>0</v>
      </c>
      <c r="O134" s="63">
        <f t="shared" si="58"/>
        <v>3</v>
      </c>
      <c r="P134" s="63">
        <f t="shared" si="58"/>
        <v>0</v>
      </c>
      <c r="Q134" s="63">
        <f t="shared" si="58"/>
        <v>0</v>
      </c>
      <c r="R134" s="63">
        <f t="shared" si="58"/>
        <v>0</v>
      </c>
      <c r="S134" s="63">
        <f t="shared" si="35"/>
        <v>0</v>
      </c>
      <c r="T134" s="9"/>
      <c r="U134" s="9"/>
      <c r="V134" s="9"/>
    </row>
    <row r="135" spans="1:22" ht="12.75">
      <c r="A135" s="233"/>
      <c r="B135" s="185" t="s">
        <v>136</v>
      </c>
      <c r="C135" s="186">
        <v>2</v>
      </c>
      <c r="D135" s="63">
        <f aca="true" t="shared" si="59" ref="D135:R135">D64/$C64</f>
        <v>0</v>
      </c>
      <c r="E135" s="63">
        <f t="shared" si="59"/>
        <v>0</v>
      </c>
      <c r="F135" s="63">
        <f t="shared" si="59"/>
        <v>0</v>
      </c>
      <c r="G135" s="63">
        <f t="shared" si="59"/>
        <v>0</v>
      </c>
      <c r="H135" s="63">
        <f t="shared" si="59"/>
        <v>0</v>
      </c>
      <c r="I135" s="63">
        <f t="shared" si="59"/>
        <v>0</v>
      </c>
      <c r="J135" s="63">
        <f t="shared" si="59"/>
        <v>0</v>
      </c>
      <c r="K135" s="63">
        <f t="shared" si="59"/>
        <v>0</v>
      </c>
      <c r="L135" s="63">
        <f t="shared" si="59"/>
        <v>0</v>
      </c>
      <c r="M135" s="63">
        <f t="shared" si="59"/>
        <v>0</v>
      </c>
      <c r="N135" s="63">
        <f t="shared" si="59"/>
        <v>0</v>
      </c>
      <c r="O135" s="63">
        <f t="shared" si="59"/>
        <v>0</v>
      </c>
      <c r="P135" s="63">
        <f t="shared" si="59"/>
        <v>0</v>
      </c>
      <c r="Q135" s="63">
        <f t="shared" si="59"/>
        <v>7.5</v>
      </c>
      <c r="R135" s="63">
        <f t="shared" si="59"/>
        <v>2</v>
      </c>
      <c r="S135" s="63">
        <f t="shared" si="35"/>
        <v>1</v>
      </c>
      <c r="T135" s="9"/>
      <c r="U135" s="9"/>
      <c r="V135" s="9"/>
    </row>
    <row r="136" spans="1:22" ht="12.75">
      <c r="A136" s="226" t="s">
        <v>56</v>
      </c>
      <c r="B136" s="185" t="s">
        <v>66</v>
      </c>
      <c r="C136" s="186">
        <v>1</v>
      </c>
      <c r="D136" s="63">
        <f aca="true" t="shared" si="60" ref="D136:R136">D65/$C65</f>
        <v>1241591</v>
      </c>
      <c r="E136" s="63">
        <f t="shared" si="60"/>
        <v>1233472</v>
      </c>
      <c r="F136" s="63">
        <f t="shared" si="60"/>
        <v>1244385</v>
      </c>
      <c r="G136" s="63">
        <f t="shared" si="60"/>
        <v>1266063</v>
      </c>
      <c r="H136" s="63">
        <f t="shared" si="60"/>
        <v>1252458</v>
      </c>
      <c r="I136" s="63">
        <f t="shared" si="60"/>
        <v>1243767</v>
      </c>
      <c r="J136" s="63">
        <f t="shared" si="60"/>
        <v>1245843</v>
      </c>
      <c r="K136" s="63">
        <f t="shared" si="60"/>
        <v>1281244</v>
      </c>
      <c r="L136" s="63">
        <f t="shared" si="60"/>
        <v>1245319</v>
      </c>
      <c r="M136" s="63">
        <f t="shared" si="60"/>
        <v>1227499</v>
      </c>
      <c r="N136" s="63">
        <f t="shared" si="60"/>
        <v>1245484</v>
      </c>
      <c r="O136" s="63">
        <f t="shared" si="60"/>
        <v>1245295</v>
      </c>
      <c r="P136" s="63">
        <f t="shared" si="60"/>
        <v>1208234</v>
      </c>
      <c r="Q136" s="63">
        <f t="shared" si="60"/>
        <v>1198471</v>
      </c>
      <c r="R136" s="63">
        <f t="shared" si="60"/>
        <v>1175994</v>
      </c>
      <c r="S136" s="63">
        <f t="shared" si="35"/>
        <v>1159896</v>
      </c>
      <c r="T136" s="9"/>
      <c r="U136" s="9"/>
      <c r="V136" s="9"/>
    </row>
    <row r="137" spans="1:22" ht="12.75">
      <c r="A137" s="226"/>
      <c r="B137" s="185"/>
      <c r="C137" s="186">
        <v>0.25</v>
      </c>
      <c r="D137" s="63">
        <f aca="true" t="shared" si="61" ref="D137:R137">D66/$C66</f>
        <v>0</v>
      </c>
      <c r="E137" s="63">
        <f t="shared" si="61"/>
        <v>0</v>
      </c>
      <c r="F137" s="63">
        <f t="shared" si="61"/>
        <v>0</v>
      </c>
      <c r="G137" s="63">
        <f t="shared" si="61"/>
        <v>0</v>
      </c>
      <c r="H137" s="63">
        <f t="shared" si="61"/>
        <v>0</v>
      </c>
      <c r="I137" s="63">
        <f t="shared" si="61"/>
        <v>404</v>
      </c>
      <c r="J137" s="63">
        <f t="shared" si="61"/>
        <v>1168</v>
      </c>
      <c r="K137" s="63">
        <f t="shared" si="61"/>
        <v>1104</v>
      </c>
      <c r="L137" s="63">
        <f t="shared" si="61"/>
        <v>1112</v>
      </c>
      <c r="M137" s="63">
        <f t="shared" si="61"/>
        <v>1236</v>
      </c>
      <c r="N137" s="63">
        <f t="shared" si="61"/>
        <v>3276</v>
      </c>
      <c r="O137" s="63">
        <f t="shared" si="61"/>
        <v>4528</v>
      </c>
      <c r="P137" s="63">
        <f t="shared" si="61"/>
        <v>6444</v>
      </c>
      <c r="Q137" s="63">
        <f t="shared" si="61"/>
        <v>8072</v>
      </c>
      <c r="R137" s="63">
        <f t="shared" si="61"/>
        <v>11820</v>
      </c>
      <c r="S137" s="63">
        <f t="shared" si="35"/>
        <v>14812</v>
      </c>
      <c r="T137" s="9"/>
      <c r="U137" s="9"/>
      <c r="V137" s="9"/>
    </row>
    <row r="138" spans="1:22" ht="12.75">
      <c r="A138" s="233" t="s">
        <v>61</v>
      </c>
      <c r="B138" s="185" t="s">
        <v>66</v>
      </c>
      <c r="C138" s="186">
        <v>0.5</v>
      </c>
      <c r="D138" s="63">
        <f aca="true" t="shared" si="62" ref="D138:R138">D67/$C67</f>
        <v>0</v>
      </c>
      <c r="E138" s="63">
        <f t="shared" si="62"/>
        <v>0</v>
      </c>
      <c r="F138" s="63">
        <f t="shared" si="62"/>
        <v>0</v>
      </c>
      <c r="G138" s="63">
        <f t="shared" si="62"/>
        <v>0</v>
      </c>
      <c r="H138" s="63">
        <f t="shared" si="62"/>
        <v>0</v>
      </c>
      <c r="I138" s="63">
        <f t="shared" si="62"/>
        <v>0</v>
      </c>
      <c r="J138" s="63">
        <f t="shared" si="62"/>
        <v>0</v>
      </c>
      <c r="K138" s="63">
        <f t="shared" si="62"/>
        <v>88</v>
      </c>
      <c r="L138" s="63">
        <f t="shared" si="62"/>
        <v>160</v>
      </c>
      <c r="M138" s="63">
        <f t="shared" si="62"/>
        <v>184</v>
      </c>
      <c r="N138" s="63">
        <f t="shared" si="62"/>
        <v>2106</v>
      </c>
      <c r="O138" s="63">
        <f t="shared" si="62"/>
        <v>8624</v>
      </c>
      <c r="P138" s="63">
        <f t="shared" si="62"/>
        <v>8420</v>
      </c>
      <c r="Q138" s="63">
        <f t="shared" si="62"/>
        <v>12490</v>
      </c>
      <c r="R138" s="63">
        <f t="shared" si="62"/>
        <v>11158</v>
      </c>
      <c r="S138" s="63">
        <f t="shared" si="35"/>
        <v>10922</v>
      </c>
      <c r="T138" s="9"/>
      <c r="U138" s="9"/>
      <c r="V138" s="9"/>
    </row>
    <row r="139" spans="1:22" ht="12.75">
      <c r="A139" s="233"/>
      <c r="B139" s="185"/>
      <c r="C139" s="186">
        <v>1</v>
      </c>
      <c r="D139" s="63">
        <f aca="true" t="shared" si="63" ref="D139:R139">D68/$C68</f>
        <v>119999</v>
      </c>
      <c r="E139" s="63">
        <f t="shared" si="63"/>
        <v>134105</v>
      </c>
      <c r="F139" s="63">
        <f t="shared" si="63"/>
        <v>125247</v>
      </c>
      <c r="G139" s="63">
        <f t="shared" si="63"/>
        <v>124050</v>
      </c>
      <c r="H139" s="63">
        <f t="shared" si="63"/>
        <v>135051</v>
      </c>
      <c r="I139" s="63">
        <f t="shared" si="63"/>
        <v>143816</v>
      </c>
      <c r="J139" s="63">
        <f t="shared" si="63"/>
        <v>139215</v>
      </c>
      <c r="K139" s="63">
        <f t="shared" si="63"/>
        <v>143187</v>
      </c>
      <c r="L139" s="63">
        <f t="shared" si="63"/>
        <v>141623</v>
      </c>
      <c r="M139" s="63">
        <f t="shared" si="63"/>
        <v>137763</v>
      </c>
      <c r="N139" s="63">
        <f t="shared" si="63"/>
        <v>128160</v>
      </c>
      <c r="O139" s="63">
        <f t="shared" si="63"/>
        <v>127888</v>
      </c>
      <c r="P139" s="63">
        <f t="shared" si="63"/>
        <v>133484</v>
      </c>
      <c r="Q139" s="63">
        <f t="shared" si="63"/>
        <v>148459</v>
      </c>
      <c r="R139" s="63">
        <f t="shared" si="63"/>
        <v>132507</v>
      </c>
      <c r="S139" s="63">
        <f t="shared" si="35"/>
        <v>114966</v>
      </c>
      <c r="T139" s="9"/>
      <c r="U139" s="9"/>
      <c r="V139" s="9"/>
    </row>
    <row r="140" spans="1:22" ht="12.75">
      <c r="A140" s="184" t="s">
        <v>76</v>
      </c>
      <c r="B140" s="185" t="s">
        <v>66</v>
      </c>
      <c r="C140" s="186">
        <v>1</v>
      </c>
      <c r="D140" s="63">
        <f aca="true" t="shared" si="64" ref="D140:R140">D69/$C69</f>
        <v>0</v>
      </c>
      <c r="E140" s="63">
        <f t="shared" si="64"/>
        <v>0</v>
      </c>
      <c r="F140" s="63">
        <f t="shared" si="64"/>
        <v>0</v>
      </c>
      <c r="G140" s="63">
        <f t="shared" si="64"/>
        <v>0</v>
      </c>
      <c r="H140" s="63">
        <f t="shared" si="64"/>
        <v>0</v>
      </c>
      <c r="I140" s="63">
        <f t="shared" si="64"/>
        <v>0</v>
      </c>
      <c r="J140" s="63">
        <f t="shared" si="64"/>
        <v>0</v>
      </c>
      <c r="K140" s="63">
        <f t="shared" si="64"/>
        <v>0</v>
      </c>
      <c r="L140" s="63">
        <f t="shared" si="64"/>
        <v>0</v>
      </c>
      <c r="M140" s="63">
        <f t="shared" si="64"/>
        <v>0</v>
      </c>
      <c r="N140" s="63">
        <f t="shared" si="64"/>
        <v>0</v>
      </c>
      <c r="O140" s="63">
        <f t="shared" si="64"/>
        <v>0</v>
      </c>
      <c r="P140" s="63">
        <f t="shared" si="64"/>
        <v>0</v>
      </c>
      <c r="Q140" s="63">
        <f t="shared" si="64"/>
        <v>0</v>
      </c>
      <c r="R140" s="63">
        <f t="shared" si="64"/>
        <v>0</v>
      </c>
      <c r="S140" s="63">
        <f t="shared" si="35"/>
        <v>0</v>
      </c>
      <c r="T140" s="9"/>
      <c r="U140" s="9"/>
      <c r="V140" s="9"/>
    </row>
    <row r="141" spans="1:22" ht="12.75">
      <c r="A141" s="226" t="s">
        <v>62</v>
      </c>
      <c r="B141" s="185" t="s">
        <v>66</v>
      </c>
      <c r="C141" s="186">
        <v>2</v>
      </c>
      <c r="D141" s="63">
        <f aca="true" t="shared" si="65" ref="D141:R141">D70/$C70</f>
        <v>537</v>
      </c>
      <c r="E141" s="63">
        <f t="shared" si="65"/>
        <v>605</v>
      </c>
      <c r="F141" s="63">
        <f t="shared" si="65"/>
        <v>617.5</v>
      </c>
      <c r="G141" s="63">
        <f t="shared" si="65"/>
        <v>80</v>
      </c>
      <c r="H141" s="63">
        <f t="shared" si="65"/>
        <v>98</v>
      </c>
      <c r="I141" s="63">
        <f t="shared" si="65"/>
        <v>219.5</v>
      </c>
      <c r="J141" s="63">
        <f t="shared" si="65"/>
        <v>95</v>
      </c>
      <c r="K141" s="63">
        <f t="shared" si="65"/>
        <v>151.5</v>
      </c>
      <c r="L141" s="63">
        <f t="shared" si="65"/>
        <v>723.5</v>
      </c>
      <c r="M141" s="63">
        <f t="shared" si="65"/>
        <v>699</v>
      </c>
      <c r="N141" s="63">
        <f t="shared" si="65"/>
        <v>1070.5</v>
      </c>
      <c r="O141" s="63">
        <f t="shared" si="65"/>
        <v>852.5</v>
      </c>
      <c r="P141" s="63">
        <f t="shared" si="65"/>
        <v>962.5</v>
      </c>
      <c r="Q141" s="63">
        <f t="shared" si="65"/>
        <v>832.5</v>
      </c>
      <c r="R141" s="63">
        <f t="shared" si="65"/>
        <v>701</v>
      </c>
      <c r="S141" s="63">
        <f t="shared" si="35"/>
        <v>640</v>
      </c>
      <c r="T141" s="9"/>
      <c r="U141" s="9"/>
      <c r="V141" s="9"/>
    </row>
    <row r="142" spans="1:22" ht="12.75">
      <c r="A142" s="226"/>
      <c r="B142" s="185"/>
      <c r="C142" s="186">
        <v>3.000000000003</v>
      </c>
      <c r="D142" s="63">
        <f aca="true" t="shared" si="66" ref="D142:R142">D71/$C71</f>
        <v>0</v>
      </c>
      <c r="E142" s="63">
        <f t="shared" si="66"/>
        <v>0</v>
      </c>
      <c r="F142" s="63">
        <f t="shared" si="66"/>
        <v>0</v>
      </c>
      <c r="G142" s="63">
        <f t="shared" si="66"/>
        <v>0</v>
      </c>
      <c r="H142" s="63">
        <f t="shared" si="66"/>
        <v>0</v>
      </c>
      <c r="I142" s="63">
        <f t="shared" si="66"/>
        <v>0</v>
      </c>
      <c r="J142" s="63">
        <f t="shared" si="66"/>
        <v>0</v>
      </c>
      <c r="K142" s="63">
        <f t="shared" si="66"/>
        <v>0</v>
      </c>
      <c r="L142" s="63">
        <f t="shared" si="66"/>
        <v>0</v>
      </c>
      <c r="M142" s="63">
        <f t="shared" si="66"/>
        <v>0</v>
      </c>
      <c r="N142" s="63">
        <f t="shared" si="66"/>
        <v>0</v>
      </c>
      <c r="O142" s="63">
        <f t="shared" si="66"/>
        <v>122.666666666544</v>
      </c>
      <c r="P142" s="63">
        <f t="shared" si="66"/>
        <v>0</v>
      </c>
      <c r="Q142" s="63">
        <f t="shared" si="66"/>
        <v>0</v>
      </c>
      <c r="R142" s="63">
        <f t="shared" si="66"/>
        <v>80.999999999919</v>
      </c>
      <c r="S142" s="63">
        <f t="shared" si="35"/>
        <v>397.99999999960204</v>
      </c>
      <c r="T142" s="9"/>
      <c r="U142" s="9"/>
      <c r="V142" s="9"/>
    </row>
    <row r="143" spans="1:22" ht="12.75">
      <c r="A143" s="226" t="s">
        <v>63</v>
      </c>
      <c r="B143" s="185" t="s">
        <v>66</v>
      </c>
      <c r="C143" s="186">
        <v>1</v>
      </c>
      <c r="D143" s="63">
        <f aca="true" t="shared" si="67" ref="D143:R143">D72/$C72</f>
        <v>3</v>
      </c>
      <c r="E143" s="63">
        <f t="shared" si="67"/>
        <v>3</v>
      </c>
      <c r="F143" s="63">
        <f t="shared" si="67"/>
        <v>12</v>
      </c>
      <c r="G143" s="63">
        <f t="shared" si="67"/>
        <v>14</v>
      </c>
      <c r="H143" s="63">
        <f t="shared" si="67"/>
        <v>42</v>
      </c>
      <c r="I143" s="63">
        <f t="shared" si="67"/>
        <v>18</v>
      </c>
      <c r="J143" s="63">
        <f t="shared" si="67"/>
        <v>17</v>
      </c>
      <c r="K143" s="63">
        <f t="shared" si="67"/>
        <v>34</v>
      </c>
      <c r="L143" s="63">
        <f t="shared" si="67"/>
        <v>34</v>
      </c>
      <c r="M143" s="63">
        <f t="shared" si="67"/>
        <v>6</v>
      </c>
      <c r="N143" s="63">
        <f t="shared" si="67"/>
        <v>5</v>
      </c>
      <c r="O143" s="63">
        <f t="shared" si="67"/>
        <v>41</v>
      </c>
      <c r="P143" s="63">
        <f t="shared" si="67"/>
        <v>46</v>
      </c>
      <c r="Q143" s="63">
        <f t="shared" si="67"/>
        <v>34</v>
      </c>
      <c r="R143" s="63">
        <f t="shared" si="67"/>
        <v>3</v>
      </c>
      <c r="S143" s="63">
        <f>S72/$C72</f>
        <v>0</v>
      </c>
      <c r="T143" s="9"/>
      <c r="U143" s="9"/>
      <c r="V143" s="9"/>
    </row>
    <row r="144" spans="1:22" ht="12.75">
      <c r="A144" s="226"/>
      <c r="B144" s="185"/>
      <c r="C144" s="186">
        <v>5</v>
      </c>
      <c r="D144" s="63">
        <f aca="true" t="shared" si="68" ref="D144:R144">D73/$C73</f>
        <v>0</v>
      </c>
      <c r="E144" s="63">
        <f t="shared" si="68"/>
        <v>0</v>
      </c>
      <c r="F144" s="63">
        <f t="shared" si="68"/>
        <v>0</v>
      </c>
      <c r="G144" s="63">
        <f t="shared" si="68"/>
        <v>0</v>
      </c>
      <c r="H144" s="63">
        <f t="shared" si="68"/>
        <v>0</v>
      </c>
      <c r="I144" s="63">
        <f t="shared" si="68"/>
        <v>0</v>
      </c>
      <c r="J144" s="63">
        <f t="shared" si="68"/>
        <v>0</v>
      </c>
      <c r="K144" s="63">
        <f t="shared" si="68"/>
        <v>2</v>
      </c>
      <c r="L144" s="63">
        <f t="shared" si="68"/>
        <v>16.4</v>
      </c>
      <c r="M144" s="63">
        <f t="shared" si="68"/>
        <v>18.6</v>
      </c>
      <c r="N144" s="63">
        <f t="shared" si="68"/>
        <v>6.6</v>
      </c>
      <c r="O144" s="63">
        <f t="shared" si="68"/>
        <v>0</v>
      </c>
      <c r="P144" s="63">
        <f t="shared" si="68"/>
        <v>0</v>
      </c>
      <c r="Q144" s="63">
        <f t="shared" si="68"/>
        <v>0</v>
      </c>
      <c r="R144" s="63">
        <f t="shared" si="68"/>
        <v>0</v>
      </c>
      <c r="S144" s="63">
        <f>S73/$C73</f>
        <v>0</v>
      </c>
      <c r="T144" s="9"/>
      <c r="U144" s="9"/>
      <c r="V144" s="9"/>
    </row>
    <row r="145" spans="1:22" ht="12.75">
      <c r="A145" s="196"/>
      <c r="B145" s="185"/>
      <c r="C145" s="186"/>
      <c r="D145" s="63"/>
      <c r="E145" s="63"/>
      <c r="F145" s="63"/>
      <c r="G145" s="63"/>
      <c r="H145" s="63"/>
      <c r="I145" s="63"/>
      <c r="J145" s="63"/>
      <c r="K145" s="63"/>
      <c r="L145" s="63"/>
      <c r="M145" s="63"/>
      <c r="N145" s="63"/>
      <c r="O145" s="63"/>
      <c r="P145" s="63"/>
      <c r="Q145" s="63"/>
      <c r="R145" s="9"/>
      <c r="S145" s="9"/>
      <c r="T145" s="9"/>
      <c r="U145" s="9"/>
      <c r="V145" s="9"/>
    </row>
    <row r="146" spans="1:22" ht="12.75">
      <c r="A146" s="196"/>
      <c r="B146" s="185"/>
      <c r="C146" s="186"/>
      <c r="D146" s="63"/>
      <c r="E146" s="63"/>
      <c r="F146" s="63"/>
      <c r="G146" s="63"/>
      <c r="H146" s="63"/>
      <c r="I146" s="63"/>
      <c r="J146" s="63"/>
      <c r="K146" s="63"/>
      <c r="L146" s="63"/>
      <c r="M146" s="63"/>
      <c r="N146" s="63"/>
      <c r="O146" s="63"/>
      <c r="P146" s="63"/>
      <c r="Q146" s="63"/>
      <c r="R146" s="9"/>
      <c r="S146" s="9"/>
      <c r="T146" s="9"/>
      <c r="U146" s="9"/>
      <c r="V146" s="9"/>
    </row>
    <row r="147" spans="1:22" ht="13.5" thickBot="1">
      <c r="A147" s="71" t="s">
        <v>0</v>
      </c>
      <c r="B147" s="71"/>
      <c r="C147" s="71"/>
      <c r="D147" s="129">
        <f aca="true" t="shared" si="69" ref="D147:S147">SUM(D79:D144)</f>
        <v>5184900.9999993015</v>
      </c>
      <c r="E147" s="129">
        <f t="shared" si="69"/>
        <v>4303440.249999388</v>
      </c>
      <c r="F147" s="129">
        <f t="shared" si="69"/>
        <v>5726852.833332601</v>
      </c>
      <c r="G147" s="129">
        <f t="shared" si="69"/>
        <v>6615082.583332489</v>
      </c>
      <c r="H147" s="129">
        <f t="shared" si="69"/>
        <v>6636898.2499992065</v>
      </c>
      <c r="I147" s="129">
        <f t="shared" si="69"/>
        <v>6529190.833332542</v>
      </c>
      <c r="J147" s="129">
        <f t="shared" si="69"/>
        <v>6163931.4999993015</v>
      </c>
      <c r="K147" s="129">
        <f t="shared" si="69"/>
        <v>9588741.08333233</v>
      </c>
      <c r="L147" s="129">
        <f t="shared" si="69"/>
        <v>8971588.983332044</v>
      </c>
      <c r="M147" s="129">
        <f t="shared" si="69"/>
        <v>6641720.933332642</v>
      </c>
      <c r="N147" s="129">
        <f t="shared" si="69"/>
        <v>7582460.849998914</v>
      </c>
      <c r="O147" s="129">
        <f t="shared" si="69"/>
        <v>10179775.499998074</v>
      </c>
      <c r="P147" s="129">
        <f t="shared" si="69"/>
        <v>10599466.999997944</v>
      </c>
      <c r="Q147" s="129">
        <f t="shared" si="69"/>
        <v>10868118.206348455</v>
      </c>
      <c r="R147" s="129">
        <f t="shared" si="69"/>
        <v>8108429.371031176</v>
      </c>
      <c r="S147" s="129">
        <f t="shared" si="69"/>
        <v>12569441.523808593</v>
      </c>
      <c r="T147" s="9"/>
      <c r="U147" s="50"/>
      <c r="V147" s="9"/>
    </row>
    <row r="148" spans="1:22" ht="13.5" thickTop="1">
      <c r="A148" s="70"/>
      <c r="B148" s="70"/>
      <c r="C148" s="70"/>
      <c r="D148" s="70"/>
      <c r="E148" s="11"/>
      <c r="F148" s="11"/>
      <c r="G148" s="11"/>
      <c r="H148" s="11"/>
      <c r="I148" s="11"/>
      <c r="J148" s="11"/>
      <c r="K148" s="11"/>
      <c r="L148" s="11"/>
      <c r="M148" s="42"/>
      <c r="N148" s="42"/>
      <c r="R148" s="9"/>
      <c r="S148" s="9"/>
      <c r="T148" s="9"/>
      <c r="U148" s="9"/>
      <c r="V148" s="9"/>
    </row>
    <row r="149" spans="1:22" ht="12.75">
      <c r="A149" s="70"/>
      <c r="B149" s="70"/>
      <c r="C149" s="70"/>
      <c r="D149" s="70"/>
      <c r="E149" s="11"/>
      <c r="F149" s="11"/>
      <c r="G149" s="11"/>
      <c r="H149" s="11"/>
      <c r="I149" s="11"/>
      <c r="J149" s="11"/>
      <c r="K149" s="11"/>
      <c r="L149" s="11"/>
      <c r="M149" s="42"/>
      <c r="N149" s="42"/>
      <c r="R149" s="9"/>
      <c r="S149" s="9"/>
      <c r="T149" s="9"/>
      <c r="U149" s="9"/>
      <c r="V149" s="9"/>
    </row>
    <row r="150" spans="1:22" ht="12.75">
      <c r="A150" s="130" t="s">
        <v>120</v>
      </c>
      <c r="B150" s="70"/>
      <c r="C150" s="70"/>
      <c r="D150" s="70"/>
      <c r="E150" s="11"/>
      <c r="F150" s="11"/>
      <c r="G150" s="11"/>
      <c r="H150" s="11"/>
      <c r="I150" s="11"/>
      <c r="J150" s="11"/>
      <c r="K150" s="11"/>
      <c r="L150" s="11"/>
      <c r="M150" s="42"/>
      <c r="N150" s="42"/>
      <c r="R150" s="9"/>
      <c r="S150" s="9"/>
      <c r="T150" s="9"/>
      <c r="U150" s="9"/>
      <c r="V150" s="9"/>
    </row>
    <row r="151" spans="1:22" ht="12.75">
      <c r="A151" s="122" t="s">
        <v>41</v>
      </c>
      <c r="B151" s="70"/>
      <c r="C151" s="70"/>
      <c r="D151" s="70"/>
      <c r="E151" s="11"/>
      <c r="F151" s="11"/>
      <c r="G151" s="11"/>
      <c r="H151" s="11"/>
      <c r="I151" s="11"/>
      <c r="J151" s="11"/>
      <c r="K151" s="11"/>
      <c r="L151" s="11"/>
      <c r="M151" s="42"/>
      <c r="N151" s="42"/>
      <c r="R151" s="9"/>
      <c r="S151" s="9"/>
      <c r="T151" s="9"/>
      <c r="U151" s="9"/>
      <c r="V151" s="9"/>
    </row>
    <row r="152" spans="1:22" ht="12.75">
      <c r="A152" t="s">
        <v>126</v>
      </c>
      <c r="B152" s="70"/>
      <c r="C152" s="70"/>
      <c r="D152" s="172">
        <f>SUM(D21:D26)</f>
        <v>1734283</v>
      </c>
      <c r="E152" s="172">
        <f aca="true" t="shared" si="70" ref="E152:R152">SUM(E21:E26)</f>
        <v>1167270</v>
      </c>
      <c r="F152" s="172">
        <f t="shared" si="70"/>
        <v>1913713</v>
      </c>
      <c r="G152" s="172">
        <f t="shared" si="70"/>
        <v>2308970</v>
      </c>
      <c r="H152" s="172">
        <f t="shared" si="70"/>
        <v>2313666</v>
      </c>
      <c r="I152" s="172">
        <f t="shared" si="70"/>
        <v>2394755</v>
      </c>
      <c r="J152" s="172">
        <f t="shared" si="70"/>
        <v>1901812</v>
      </c>
      <c r="K152" s="172">
        <f t="shared" si="70"/>
        <v>4019994</v>
      </c>
      <c r="L152" s="172">
        <f t="shared" si="70"/>
        <v>3474562</v>
      </c>
      <c r="M152" s="172">
        <f t="shared" si="70"/>
        <v>2158131</v>
      </c>
      <c r="N152" s="172">
        <f t="shared" si="70"/>
        <v>2635792</v>
      </c>
      <c r="O152" s="172">
        <f t="shared" si="70"/>
        <v>3508905</v>
      </c>
      <c r="P152" s="172">
        <f t="shared" si="70"/>
        <v>3876770</v>
      </c>
      <c r="Q152" s="172">
        <f t="shared" si="70"/>
        <v>3629564</v>
      </c>
      <c r="R152" s="172">
        <f t="shared" si="70"/>
        <v>2515424</v>
      </c>
      <c r="S152" s="172">
        <f>SUM(S21:S26)</f>
        <v>5228046</v>
      </c>
      <c r="T152" s="9"/>
      <c r="U152" s="9"/>
      <c r="V152" s="9"/>
    </row>
    <row r="153" spans="1:22" ht="12.75">
      <c r="A153" t="s">
        <v>127</v>
      </c>
      <c r="B153" s="70"/>
      <c r="C153" s="70"/>
      <c r="D153" s="172">
        <f>SUM(D18:D20)</f>
        <v>850915</v>
      </c>
      <c r="E153" s="172">
        <f aca="true" t="shared" si="71" ref="E153:R153">SUM(E18:E20)</f>
        <v>615731</v>
      </c>
      <c r="F153" s="172">
        <f t="shared" si="71"/>
        <v>1223232</v>
      </c>
      <c r="G153" s="172">
        <f t="shared" si="71"/>
        <v>1688122</v>
      </c>
      <c r="H153" s="172">
        <f t="shared" si="71"/>
        <v>1498661</v>
      </c>
      <c r="I153" s="172">
        <f t="shared" si="71"/>
        <v>1705920</v>
      </c>
      <c r="J153" s="172">
        <f t="shared" si="71"/>
        <v>1582810</v>
      </c>
      <c r="K153" s="172">
        <f t="shared" si="71"/>
        <v>3037272</v>
      </c>
      <c r="L153" s="172">
        <f t="shared" si="71"/>
        <v>2459086</v>
      </c>
      <c r="M153" s="172">
        <f t="shared" si="71"/>
        <v>2735819</v>
      </c>
      <c r="N153" s="172">
        <f t="shared" si="71"/>
        <v>2969637</v>
      </c>
      <c r="O153" s="172">
        <f t="shared" si="71"/>
        <v>4887069</v>
      </c>
      <c r="P153" s="172">
        <f t="shared" si="71"/>
        <v>5097073</v>
      </c>
      <c r="Q153" s="172">
        <f t="shared" si="71"/>
        <v>4770855</v>
      </c>
      <c r="R153" s="172">
        <f t="shared" si="71"/>
        <v>3604451</v>
      </c>
      <c r="S153" s="172">
        <f>SUM(S18:S20)</f>
        <v>7231257</v>
      </c>
      <c r="T153" s="9"/>
      <c r="U153" s="9"/>
      <c r="V153" s="9"/>
    </row>
    <row r="154" spans="1:22" ht="12.75">
      <c r="A154" t="s">
        <v>35</v>
      </c>
      <c r="B154" s="70"/>
      <c r="C154" s="70"/>
      <c r="D154" s="172">
        <f>SUM(D8:D17)</f>
        <v>400450</v>
      </c>
      <c r="E154" s="172">
        <f aca="true" t="shared" si="72" ref="E154:R154">SUM(E8:E17)</f>
        <v>316582</v>
      </c>
      <c r="F154" s="172">
        <f t="shared" si="72"/>
        <v>407047</v>
      </c>
      <c r="G154" s="172">
        <f t="shared" si="72"/>
        <v>542992</v>
      </c>
      <c r="H154" s="172">
        <f t="shared" si="72"/>
        <v>589604</v>
      </c>
      <c r="I154" s="172">
        <f t="shared" si="72"/>
        <v>506252</v>
      </c>
      <c r="J154" s="172">
        <f t="shared" si="72"/>
        <v>557164</v>
      </c>
      <c r="K154" s="172">
        <f t="shared" si="72"/>
        <v>861971</v>
      </c>
      <c r="L154" s="172">
        <f t="shared" si="72"/>
        <v>794019</v>
      </c>
      <c r="M154" s="172">
        <f t="shared" si="72"/>
        <v>418802</v>
      </c>
      <c r="N154" s="172">
        <f t="shared" si="72"/>
        <v>469678</v>
      </c>
      <c r="O154" s="172">
        <f t="shared" si="72"/>
        <v>736825</v>
      </c>
      <c r="P154" s="172">
        <f t="shared" si="72"/>
        <v>577685</v>
      </c>
      <c r="Q154" s="172">
        <f t="shared" si="72"/>
        <v>462170</v>
      </c>
      <c r="R154" s="172">
        <f t="shared" si="72"/>
        <v>340556</v>
      </c>
      <c r="S154" s="172">
        <f>SUM(S8:S17)</f>
        <v>519303</v>
      </c>
      <c r="T154" s="9"/>
      <c r="U154" s="9"/>
      <c r="V154" s="9"/>
    </row>
    <row r="155" spans="1:22" ht="12.75">
      <c r="A155" t="s">
        <v>128</v>
      </c>
      <c r="B155" s="70"/>
      <c r="C155" s="70"/>
      <c r="D155" s="172">
        <f>SUM(D27:D32)</f>
        <v>128</v>
      </c>
      <c r="E155" s="172">
        <f aca="true" t="shared" si="73" ref="E155:R155">SUM(E27:E32)</f>
        <v>256</v>
      </c>
      <c r="F155" s="172">
        <f t="shared" si="73"/>
        <v>255</v>
      </c>
      <c r="G155" s="172">
        <f t="shared" si="73"/>
        <v>74</v>
      </c>
      <c r="H155" s="172">
        <f t="shared" si="73"/>
        <v>88</v>
      </c>
      <c r="I155" s="172">
        <f t="shared" si="73"/>
        <v>342</v>
      </c>
      <c r="J155" s="172">
        <f t="shared" si="73"/>
        <v>263</v>
      </c>
      <c r="K155" s="172">
        <f t="shared" si="73"/>
        <v>119</v>
      </c>
      <c r="L155" s="172">
        <f t="shared" si="73"/>
        <v>1894</v>
      </c>
      <c r="M155" s="172">
        <f t="shared" si="73"/>
        <v>4180</v>
      </c>
      <c r="N155" s="172">
        <f t="shared" si="73"/>
        <v>4490</v>
      </c>
      <c r="O155" s="172">
        <f t="shared" si="73"/>
        <v>1394</v>
      </c>
      <c r="P155" s="172">
        <f t="shared" si="73"/>
        <v>7966</v>
      </c>
      <c r="Q155" s="172">
        <f t="shared" si="73"/>
        <v>202227</v>
      </c>
      <c r="R155" s="172">
        <f t="shared" si="73"/>
        <v>270716</v>
      </c>
      <c r="S155" s="172">
        <f>SUM(S27:S32)</f>
        <v>92151</v>
      </c>
      <c r="T155" s="9"/>
      <c r="U155" s="9"/>
      <c r="V155" s="9"/>
    </row>
    <row r="156" spans="1:22" ht="12.75">
      <c r="A156" t="s">
        <v>124</v>
      </c>
      <c r="B156" s="70"/>
      <c r="C156" s="70"/>
      <c r="D156" s="172">
        <f>SUM(D33:D35,D58:D59)</f>
        <v>28157</v>
      </c>
      <c r="E156" s="172">
        <f aca="true" t="shared" si="74" ref="E156:R156">SUM(E33:E35,E58:E59)</f>
        <v>40931</v>
      </c>
      <c r="F156" s="172">
        <f t="shared" si="74"/>
        <v>49942</v>
      </c>
      <c r="G156" s="172">
        <f t="shared" si="74"/>
        <v>66435</v>
      </c>
      <c r="H156" s="172">
        <f t="shared" si="74"/>
        <v>69897</v>
      </c>
      <c r="I156" s="172">
        <f t="shared" si="74"/>
        <v>71634</v>
      </c>
      <c r="J156" s="172">
        <f t="shared" si="74"/>
        <v>86085</v>
      </c>
      <c r="K156" s="172">
        <f t="shared" si="74"/>
        <v>105039</v>
      </c>
      <c r="L156" s="172">
        <f t="shared" si="74"/>
        <v>124323</v>
      </c>
      <c r="M156" s="172">
        <f t="shared" si="74"/>
        <v>150118</v>
      </c>
      <c r="N156" s="172">
        <f t="shared" si="74"/>
        <v>162906</v>
      </c>
      <c r="O156" s="172">
        <f t="shared" si="74"/>
        <v>170583</v>
      </c>
      <c r="P156" s="172">
        <f t="shared" si="74"/>
        <v>172060</v>
      </c>
      <c r="Q156" s="172">
        <f t="shared" si="74"/>
        <v>165479</v>
      </c>
      <c r="R156" s="172">
        <f t="shared" si="74"/>
        <v>161328</v>
      </c>
      <c r="S156" s="172">
        <f>SUM(S33:S35,S58:S59)</f>
        <v>164930</v>
      </c>
      <c r="T156" s="9"/>
      <c r="U156" s="9"/>
      <c r="V156" s="9"/>
    </row>
    <row r="157" spans="1:22" ht="12.75">
      <c r="A157" t="s">
        <v>129</v>
      </c>
      <c r="B157" s="70"/>
      <c r="C157" s="70"/>
      <c r="D157" s="172">
        <f>SUM(D37:D38,D53:D57)</f>
        <v>289072</v>
      </c>
      <c r="E157" s="172">
        <f aca="true" t="shared" si="75" ref="E157:R157">SUM(E37:E38,E53:E57)</f>
        <v>233898</v>
      </c>
      <c r="F157" s="172">
        <f t="shared" si="75"/>
        <v>348159</v>
      </c>
      <c r="G157" s="172">
        <f t="shared" si="75"/>
        <v>362400</v>
      </c>
      <c r="H157" s="172">
        <f t="shared" si="75"/>
        <v>419695</v>
      </c>
      <c r="I157" s="172">
        <f t="shared" si="75"/>
        <v>304884</v>
      </c>
      <c r="J157" s="172">
        <f t="shared" si="75"/>
        <v>403138</v>
      </c>
      <c r="K157" s="172">
        <f t="shared" si="75"/>
        <v>439535</v>
      </c>
      <c r="L157" s="172">
        <f t="shared" si="75"/>
        <v>364782</v>
      </c>
      <c r="M157" s="172">
        <f t="shared" si="75"/>
        <v>284670</v>
      </c>
      <c r="N157" s="172">
        <f t="shared" si="75"/>
        <v>222477</v>
      </c>
      <c r="O157" s="172">
        <f t="shared" si="75"/>
        <v>81400</v>
      </c>
      <c r="P157" s="172">
        <f t="shared" si="75"/>
        <v>101905</v>
      </c>
      <c r="Q157" s="172">
        <f t="shared" si="75"/>
        <v>42477</v>
      </c>
      <c r="R157" s="172">
        <f t="shared" si="75"/>
        <v>77015</v>
      </c>
      <c r="S157" s="172">
        <f>SUM(S37:S38,S53:S57)</f>
        <v>17331</v>
      </c>
      <c r="T157" s="9"/>
      <c r="U157" s="9"/>
      <c r="V157" s="9"/>
    </row>
    <row r="158" spans="1:22" ht="12.75">
      <c r="A158" s="161" t="s">
        <v>130</v>
      </c>
      <c r="B158" s="58"/>
      <c r="C158" s="70"/>
      <c r="D158" s="172">
        <f>SUM(D39:D44,D48:D52,D60:D61,D64)</f>
        <v>702818</v>
      </c>
      <c r="E158" s="172">
        <f aca="true" t="shared" si="76" ref="E158:R158">SUM(E39:E44,E48:E52,E60:E61,E64)</f>
        <v>808146</v>
      </c>
      <c r="F158" s="172">
        <f t="shared" si="76"/>
        <v>778831</v>
      </c>
      <c r="G158" s="172">
        <f t="shared" si="76"/>
        <v>804913</v>
      </c>
      <c r="H158" s="172">
        <f t="shared" si="76"/>
        <v>759444</v>
      </c>
      <c r="I158" s="172">
        <f t="shared" si="76"/>
        <v>811264</v>
      </c>
      <c r="J158" s="172">
        <f t="shared" si="76"/>
        <v>791047</v>
      </c>
      <c r="K158" s="172">
        <f t="shared" si="76"/>
        <v>780067</v>
      </c>
      <c r="L158" s="172">
        <f t="shared" si="76"/>
        <v>1684423</v>
      </c>
      <c r="M158" s="172">
        <f t="shared" si="76"/>
        <v>812619</v>
      </c>
      <c r="N158" s="172">
        <f t="shared" si="76"/>
        <v>1430981</v>
      </c>
      <c r="O158" s="172">
        <f t="shared" si="76"/>
        <v>2448403</v>
      </c>
      <c r="P158" s="172">
        <f t="shared" si="76"/>
        <v>2620216</v>
      </c>
      <c r="Q158" s="172">
        <f t="shared" si="76"/>
        <v>2922217</v>
      </c>
      <c r="R158" s="172">
        <f t="shared" si="76"/>
        <v>2029836</v>
      </c>
      <c r="S158" s="172">
        <f>SUM(S39:S44,S48:S52,S60:S61,S64)</f>
        <v>1816641</v>
      </c>
      <c r="T158" s="9"/>
      <c r="U158" s="9"/>
      <c r="V158" s="9"/>
    </row>
    <row r="159" spans="1:22" ht="12.75">
      <c r="A159" t="s">
        <v>56</v>
      </c>
      <c r="B159" s="70"/>
      <c r="C159" s="70"/>
      <c r="D159" s="172">
        <f>SUM(D65:D66)</f>
        <v>1241591</v>
      </c>
      <c r="E159" s="172">
        <f aca="true" t="shared" si="77" ref="E159:R159">SUM(E65:E66)</f>
        <v>1233472</v>
      </c>
      <c r="F159" s="172">
        <f t="shared" si="77"/>
        <v>1244385</v>
      </c>
      <c r="G159" s="172">
        <f t="shared" si="77"/>
        <v>1266063</v>
      </c>
      <c r="H159" s="172">
        <f t="shared" si="77"/>
        <v>1252458</v>
      </c>
      <c r="I159" s="172">
        <f t="shared" si="77"/>
        <v>1243868</v>
      </c>
      <c r="J159" s="172">
        <f t="shared" si="77"/>
        <v>1246135</v>
      </c>
      <c r="K159" s="172">
        <f t="shared" si="77"/>
        <v>1281520</v>
      </c>
      <c r="L159" s="172">
        <f t="shared" si="77"/>
        <v>1245597</v>
      </c>
      <c r="M159" s="172">
        <f t="shared" si="77"/>
        <v>1227808</v>
      </c>
      <c r="N159" s="172">
        <f t="shared" si="77"/>
        <v>1246303</v>
      </c>
      <c r="O159" s="172">
        <f t="shared" si="77"/>
        <v>1246427</v>
      </c>
      <c r="P159" s="172">
        <f t="shared" si="77"/>
        <v>1209845</v>
      </c>
      <c r="Q159" s="172">
        <f t="shared" si="77"/>
        <v>1200489</v>
      </c>
      <c r="R159" s="172">
        <f t="shared" si="77"/>
        <v>1178949</v>
      </c>
      <c r="S159" s="172">
        <f>SUM(S65:S66)</f>
        <v>1163599</v>
      </c>
      <c r="T159" s="9"/>
      <c r="U159" s="9"/>
      <c r="V159" s="9"/>
    </row>
    <row r="160" spans="1:22" ht="12.75">
      <c r="A160" t="s">
        <v>61</v>
      </c>
      <c r="B160" s="70"/>
      <c r="C160" s="70"/>
      <c r="D160" s="172">
        <f>SUM(D45,D67:D68)</f>
        <v>148984</v>
      </c>
      <c r="E160" s="172">
        <f aca="true" t="shared" si="78" ref="E160:R160">SUM(E45,E67:E68)</f>
        <v>162104</v>
      </c>
      <c r="F160" s="172">
        <f t="shared" si="78"/>
        <v>151879</v>
      </c>
      <c r="G160" s="172">
        <f t="shared" si="78"/>
        <v>149752</v>
      </c>
      <c r="H160" s="172">
        <f t="shared" si="78"/>
        <v>161588</v>
      </c>
      <c r="I160" s="172">
        <f t="shared" si="78"/>
        <v>171257</v>
      </c>
      <c r="J160" s="172">
        <f t="shared" si="78"/>
        <v>163136</v>
      </c>
      <c r="K160" s="172">
        <f t="shared" si="78"/>
        <v>169555</v>
      </c>
      <c r="L160" s="172">
        <f t="shared" si="78"/>
        <v>167509</v>
      </c>
      <c r="M160" s="172">
        <f t="shared" si="78"/>
        <v>159003</v>
      </c>
      <c r="N160" s="172">
        <f t="shared" si="78"/>
        <v>148724</v>
      </c>
      <c r="O160" s="172">
        <f t="shared" si="78"/>
        <v>151554</v>
      </c>
      <c r="P160" s="172">
        <f t="shared" si="78"/>
        <v>148087</v>
      </c>
      <c r="Q160" s="172">
        <f t="shared" si="78"/>
        <v>160575</v>
      </c>
      <c r="R160" s="172">
        <f t="shared" si="78"/>
        <v>143490</v>
      </c>
      <c r="S160" s="172">
        <f>SUM(S45,S67:S68)</f>
        <v>126765</v>
      </c>
      <c r="T160" s="9"/>
      <c r="U160" s="9"/>
      <c r="V160" s="9"/>
    </row>
    <row r="161" spans="1:22" ht="12.75">
      <c r="A161" t="s">
        <v>131</v>
      </c>
      <c r="B161" s="70"/>
      <c r="C161" s="70"/>
      <c r="D161" s="172">
        <f>SUM(D36,D46:D47,D62:D63,D69)</f>
        <v>0</v>
      </c>
      <c r="E161" s="172">
        <f aca="true" t="shared" si="79" ref="E161:R161">SUM(E36,E46:E47,E62:E63,E69)</f>
        <v>0</v>
      </c>
      <c r="F161" s="172">
        <f t="shared" si="79"/>
        <v>0</v>
      </c>
      <c r="G161" s="172">
        <f t="shared" si="79"/>
        <v>370</v>
      </c>
      <c r="H161" s="172">
        <f t="shared" si="79"/>
        <v>532</v>
      </c>
      <c r="I161" s="172">
        <f t="shared" si="79"/>
        <v>654</v>
      </c>
      <c r="J161" s="172">
        <f t="shared" si="79"/>
        <v>1223</v>
      </c>
      <c r="K161" s="172">
        <f t="shared" si="79"/>
        <v>1197</v>
      </c>
      <c r="L161" s="172">
        <f t="shared" si="79"/>
        <v>445</v>
      </c>
      <c r="M161" s="172">
        <f t="shared" si="79"/>
        <v>307</v>
      </c>
      <c r="N161" s="172">
        <f t="shared" si="79"/>
        <v>440</v>
      </c>
      <c r="O161" s="172">
        <f t="shared" si="79"/>
        <v>2102</v>
      </c>
      <c r="P161" s="172">
        <f t="shared" si="79"/>
        <v>2607</v>
      </c>
      <c r="Q161" s="172">
        <f t="shared" si="79"/>
        <v>1605</v>
      </c>
      <c r="R161" s="172">
        <f t="shared" si="79"/>
        <v>3424</v>
      </c>
      <c r="S161" s="172">
        <f>SUM(S36,S46:S47,S62:S63,S69)</f>
        <v>4375</v>
      </c>
      <c r="T161" s="9"/>
      <c r="U161" s="9"/>
      <c r="V161" s="9"/>
    </row>
    <row r="162" spans="1:22" ht="12.75">
      <c r="A162" t="s">
        <v>132</v>
      </c>
      <c r="B162" s="70"/>
      <c r="C162" s="70"/>
      <c r="D162" s="172">
        <f>SUM(D70:D73)</f>
        <v>1077</v>
      </c>
      <c r="E162" s="172">
        <f aca="true" t="shared" si="80" ref="E162:R162">SUM(E70:E73)</f>
        <v>1213</v>
      </c>
      <c r="F162" s="172">
        <f t="shared" si="80"/>
        <v>1247</v>
      </c>
      <c r="G162" s="172">
        <f t="shared" si="80"/>
        <v>174</v>
      </c>
      <c r="H162" s="172">
        <f t="shared" si="80"/>
        <v>238</v>
      </c>
      <c r="I162" s="172">
        <f t="shared" si="80"/>
        <v>457</v>
      </c>
      <c r="J162" s="172">
        <f t="shared" si="80"/>
        <v>207</v>
      </c>
      <c r="K162" s="172">
        <f t="shared" si="80"/>
        <v>347</v>
      </c>
      <c r="L162" s="172">
        <f t="shared" si="80"/>
        <v>1563</v>
      </c>
      <c r="M162" s="172">
        <f t="shared" si="80"/>
        <v>1497</v>
      </c>
      <c r="N162" s="172">
        <f t="shared" si="80"/>
        <v>2179</v>
      </c>
      <c r="O162" s="172">
        <f t="shared" si="80"/>
        <v>2114</v>
      </c>
      <c r="P162" s="172">
        <f t="shared" si="80"/>
        <v>1971</v>
      </c>
      <c r="Q162" s="172">
        <f t="shared" si="80"/>
        <v>1699</v>
      </c>
      <c r="R162" s="172">
        <f t="shared" si="80"/>
        <v>1648</v>
      </c>
      <c r="S162" s="172">
        <f>SUM(S70:S73)</f>
        <v>2474</v>
      </c>
      <c r="T162" s="9"/>
      <c r="U162" s="9"/>
      <c r="V162" s="9"/>
    </row>
    <row r="163" spans="1:22" ht="12.75">
      <c r="A163" s="70"/>
      <c r="B163" s="70"/>
      <c r="C163" s="70"/>
      <c r="D163" s="70"/>
      <c r="E163" s="11"/>
      <c r="F163" s="11"/>
      <c r="G163" s="11"/>
      <c r="H163" s="11"/>
      <c r="I163" s="11"/>
      <c r="J163" s="11"/>
      <c r="K163" s="11"/>
      <c r="L163" s="11"/>
      <c r="M163" s="42"/>
      <c r="N163" s="42"/>
      <c r="R163" s="9"/>
      <c r="S163" s="9"/>
      <c r="T163" s="9"/>
      <c r="U163" s="9"/>
      <c r="V163" s="9"/>
    </row>
    <row r="164" spans="1:22" ht="13.5" thickBot="1">
      <c r="A164" s="120" t="s">
        <v>0</v>
      </c>
      <c r="B164" s="71"/>
      <c r="C164" s="129"/>
      <c r="D164" s="129">
        <f>SUM(D152:D162)</f>
        <v>5397475</v>
      </c>
      <c r="E164" s="129">
        <f aca="true" t="shared" si="81" ref="E164:R164">SUM(E152:E162)</f>
        <v>4579603</v>
      </c>
      <c r="F164" s="129">
        <f t="shared" si="81"/>
        <v>6118690</v>
      </c>
      <c r="G164" s="129">
        <f t="shared" si="81"/>
        <v>7190265</v>
      </c>
      <c r="H164" s="129">
        <f t="shared" si="81"/>
        <v>7065871</v>
      </c>
      <c r="I164" s="129">
        <f t="shared" si="81"/>
        <v>7211287</v>
      </c>
      <c r="J164" s="129">
        <f t="shared" si="81"/>
        <v>6733020</v>
      </c>
      <c r="K164" s="129">
        <f t="shared" si="81"/>
        <v>10696616</v>
      </c>
      <c r="L164" s="129">
        <f t="shared" si="81"/>
        <v>10318203</v>
      </c>
      <c r="M164" s="129">
        <f t="shared" si="81"/>
        <v>7952954</v>
      </c>
      <c r="N164" s="129">
        <f t="shared" si="81"/>
        <v>9293607</v>
      </c>
      <c r="O164" s="129">
        <f t="shared" si="81"/>
        <v>13236776</v>
      </c>
      <c r="P164" s="129">
        <f t="shared" si="81"/>
        <v>13816185</v>
      </c>
      <c r="Q164" s="129">
        <f t="shared" si="81"/>
        <v>13559357</v>
      </c>
      <c r="R164" s="129">
        <f t="shared" si="81"/>
        <v>10326837</v>
      </c>
      <c r="S164" s="129">
        <f>SUM(S152:S162)</f>
        <v>16366872</v>
      </c>
      <c r="T164" s="9"/>
      <c r="U164" s="9"/>
      <c r="V164" s="9"/>
    </row>
    <row r="165" spans="1:22" ht="13.5" thickTop="1">
      <c r="A165" s="70"/>
      <c r="B165" s="70"/>
      <c r="C165" s="70"/>
      <c r="D165" s="164"/>
      <c r="E165" s="164"/>
      <c r="F165" s="164"/>
      <c r="G165" s="164"/>
      <c r="H165" s="164"/>
      <c r="I165" s="164"/>
      <c r="J165" s="164"/>
      <c r="K165" s="164"/>
      <c r="L165" s="164"/>
      <c r="M165" s="164"/>
      <c r="N165" s="164"/>
      <c r="O165" s="164"/>
      <c r="P165" s="164"/>
      <c r="Q165" s="164"/>
      <c r="R165" s="164"/>
      <c r="S165" s="9"/>
      <c r="T165" s="9"/>
      <c r="U165" s="9"/>
      <c r="V165" s="9"/>
    </row>
    <row r="166" spans="1:22" ht="12.75">
      <c r="A166" s="70"/>
      <c r="B166" s="70"/>
      <c r="C166" s="70"/>
      <c r="D166" s="164"/>
      <c r="E166" s="164"/>
      <c r="F166" s="164"/>
      <c r="G166" s="164"/>
      <c r="H166" s="164"/>
      <c r="I166" s="164"/>
      <c r="J166" s="164"/>
      <c r="K166" s="164"/>
      <c r="L166" s="164"/>
      <c r="M166" s="164"/>
      <c r="N166" s="164"/>
      <c r="O166" s="164"/>
      <c r="P166" s="164"/>
      <c r="Q166" s="164"/>
      <c r="R166" s="164"/>
      <c r="S166" s="9"/>
      <c r="T166" s="9"/>
      <c r="U166" s="9"/>
      <c r="V166" s="9"/>
    </row>
    <row r="167" spans="1:22" ht="12.75">
      <c r="A167" s="130" t="s">
        <v>120</v>
      </c>
      <c r="B167" s="70"/>
      <c r="C167" s="70"/>
      <c r="D167" s="70"/>
      <c r="E167" s="11"/>
      <c r="F167" s="11"/>
      <c r="G167" s="11"/>
      <c r="H167" s="11"/>
      <c r="I167" s="11"/>
      <c r="J167" s="11"/>
      <c r="K167" s="11"/>
      <c r="L167" s="11"/>
      <c r="M167" s="42"/>
      <c r="N167" s="42"/>
      <c r="R167" s="9"/>
      <c r="S167" s="9"/>
      <c r="T167" s="9"/>
      <c r="U167" s="9"/>
      <c r="V167" s="9"/>
    </row>
    <row r="168" spans="1:22" ht="12.75">
      <c r="A168" s="123" t="s">
        <v>82</v>
      </c>
      <c r="B168" s="70"/>
      <c r="C168" s="70"/>
      <c r="D168" s="70"/>
      <c r="E168" s="11"/>
      <c r="F168" s="11"/>
      <c r="G168" s="11"/>
      <c r="H168" s="11"/>
      <c r="I168" s="11"/>
      <c r="J168" s="11"/>
      <c r="K168" s="11"/>
      <c r="L168" s="11"/>
      <c r="M168" s="42"/>
      <c r="N168" s="42"/>
      <c r="R168" s="9"/>
      <c r="S168" s="9"/>
      <c r="T168" s="9"/>
      <c r="U168" s="9"/>
      <c r="V168" s="9"/>
    </row>
    <row r="169" spans="1:22" ht="12.75">
      <c r="A169" t="s">
        <v>126</v>
      </c>
      <c r="B169" s="70"/>
      <c r="C169" s="70"/>
      <c r="D169" s="172">
        <f>SUM(D92:D97)</f>
        <v>1734221</v>
      </c>
      <c r="E169" s="172">
        <f aca="true" t="shared" si="82" ref="E169:R169">SUM(E92:E97)</f>
        <v>1166932.75</v>
      </c>
      <c r="F169" s="172">
        <f t="shared" si="82"/>
        <v>1912866</v>
      </c>
      <c r="G169" s="172">
        <f t="shared" si="82"/>
        <v>2307861.25</v>
      </c>
      <c r="H169" s="172">
        <f t="shared" si="82"/>
        <v>2311852.75</v>
      </c>
      <c r="I169" s="172">
        <f t="shared" si="82"/>
        <v>2392363</v>
      </c>
      <c r="J169" s="172">
        <f t="shared" si="82"/>
        <v>1898934.25</v>
      </c>
      <c r="K169" s="172">
        <f t="shared" si="82"/>
        <v>4013662.75</v>
      </c>
      <c r="L169" s="172">
        <f t="shared" si="82"/>
        <v>3469052.25</v>
      </c>
      <c r="M169" s="172">
        <f t="shared" si="82"/>
        <v>2153951.25</v>
      </c>
      <c r="N169" s="172">
        <f t="shared" si="82"/>
        <v>2629682.75</v>
      </c>
      <c r="O169" s="172">
        <f t="shared" si="82"/>
        <v>3498033</v>
      </c>
      <c r="P169" s="172">
        <f t="shared" si="82"/>
        <v>3858924.5</v>
      </c>
      <c r="Q169" s="172">
        <f t="shared" si="82"/>
        <v>3611934.4444444445</v>
      </c>
      <c r="R169" s="172">
        <f t="shared" si="82"/>
        <v>2504236.305555555</v>
      </c>
      <c r="S169" s="172">
        <f>SUM(S92:S97)</f>
        <v>5205767.999999997</v>
      </c>
      <c r="T169" s="9"/>
      <c r="U169" s="9"/>
      <c r="V169" s="9"/>
    </row>
    <row r="170" spans="1:22" ht="12.75">
      <c r="A170" t="s">
        <v>127</v>
      </c>
      <c r="B170" s="70"/>
      <c r="C170" s="70"/>
      <c r="D170" s="172">
        <f>SUM(D89:D91)</f>
        <v>636999.9999995722</v>
      </c>
      <c r="E170" s="172">
        <f aca="true" t="shared" si="83" ref="E170:R170">SUM(E89:E91)</f>
        <v>444474.1666663776</v>
      </c>
      <c r="F170" s="172">
        <f t="shared" si="83"/>
        <v>823208.4999995567</v>
      </c>
      <c r="G170" s="172">
        <f t="shared" si="83"/>
        <v>1096987.3333328064</v>
      </c>
      <c r="H170" s="172">
        <f t="shared" si="83"/>
        <v>980345.8333328424</v>
      </c>
      <c r="I170" s="172">
        <f t="shared" si="83"/>
        <v>1084647.499999515</v>
      </c>
      <c r="J170" s="172">
        <f t="shared" si="83"/>
        <v>986354.6666662418</v>
      </c>
      <c r="K170" s="172">
        <f t="shared" si="83"/>
        <v>1856601.4999993013</v>
      </c>
      <c r="L170" s="172">
        <f t="shared" si="83"/>
        <v>1460127.166666213</v>
      </c>
      <c r="M170" s="172">
        <f t="shared" si="83"/>
        <v>1586017.4999995637</v>
      </c>
      <c r="N170" s="172">
        <f t="shared" si="83"/>
        <v>1687758.1666662423</v>
      </c>
      <c r="O170" s="172">
        <f t="shared" si="83"/>
        <v>2729926.8333327314</v>
      </c>
      <c r="P170" s="172">
        <f t="shared" si="83"/>
        <v>2811492.6666661184</v>
      </c>
      <c r="Q170" s="172">
        <f t="shared" si="83"/>
        <v>2614478.6666662064</v>
      </c>
      <c r="R170" s="172">
        <f t="shared" si="83"/>
        <v>1961126.4999996782</v>
      </c>
      <c r="S170" s="172">
        <f>SUM(S89:S91)</f>
        <v>3938626.833332657</v>
      </c>
      <c r="T170" s="9"/>
      <c r="U170" s="9"/>
      <c r="V170" s="9"/>
    </row>
    <row r="171" spans="1:22" ht="12.75">
      <c r="A171" t="s">
        <v>35</v>
      </c>
      <c r="B171" s="70"/>
      <c r="C171" s="70"/>
      <c r="D171" s="172">
        <f>SUM(D79:D88)</f>
        <v>399743.5</v>
      </c>
      <c r="E171" s="172">
        <f aca="true" t="shared" si="84" ref="E171:R171">SUM(E79:E88)</f>
        <v>316547.5</v>
      </c>
      <c r="F171" s="172">
        <f t="shared" si="84"/>
        <v>407015</v>
      </c>
      <c r="G171" s="172">
        <f t="shared" si="84"/>
        <v>542949</v>
      </c>
      <c r="H171" s="172">
        <f t="shared" si="84"/>
        <v>589556.5</v>
      </c>
      <c r="I171" s="172">
        <f t="shared" si="84"/>
        <v>506156.3333333333</v>
      </c>
      <c r="J171" s="172">
        <f t="shared" si="84"/>
        <v>556479.4999999997</v>
      </c>
      <c r="K171" s="172">
        <f t="shared" si="84"/>
        <v>860914.6666666662</v>
      </c>
      <c r="L171" s="172">
        <f t="shared" si="84"/>
        <v>793039.9999999995</v>
      </c>
      <c r="M171" s="172">
        <f t="shared" si="84"/>
        <v>417971.99999999965</v>
      </c>
      <c r="N171" s="172">
        <f t="shared" si="84"/>
        <v>468631.16666666616</v>
      </c>
      <c r="O171" s="172">
        <f t="shared" si="84"/>
        <v>735502.666666666</v>
      </c>
      <c r="P171" s="172">
        <f t="shared" si="84"/>
        <v>576232.9999999993</v>
      </c>
      <c r="Q171" s="172">
        <f t="shared" si="84"/>
        <v>461290.0238095234</v>
      </c>
      <c r="R171" s="172">
        <f t="shared" si="84"/>
        <v>340239.07142857125</v>
      </c>
      <c r="S171" s="172">
        <f>SUM(S79:S88)</f>
        <v>518210.85714285664</v>
      </c>
      <c r="T171" s="9"/>
      <c r="U171" s="9"/>
      <c r="V171" s="9"/>
    </row>
    <row r="172" spans="1:22" ht="12.75">
      <c r="A172" t="s">
        <v>128</v>
      </c>
      <c r="B172" s="70"/>
      <c r="C172" s="70"/>
      <c r="D172" s="172">
        <f>SUM(D98:D103)</f>
        <v>76</v>
      </c>
      <c r="E172" s="172">
        <f aca="true" t="shared" si="85" ref="E172:R172">SUM(E98:E103)</f>
        <v>166</v>
      </c>
      <c r="F172" s="172">
        <f t="shared" si="85"/>
        <v>159.5</v>
      </c>
      <c r="G172" s="172">
        <f t="shared" si="85"/>
        <v>46.5</v>
      </c>
      <c r="H172" s="172">
        <f t="shared" si="85"/>
        <v>53.5</v>
      </c>
      <c r="I172" s="172">
        <f t="shared" si="85"/>
        <v>207</v>
      </c>
      <c r="J172" s="172">
        <f t="shared" si="85"/>
        <v>158.5</v>
      </c>
      <c r="K172" s="172">
        <f t="shared" si="85"/>
        <v>68.5</v>
      </c>
      <c r="L172" s="172">
        <f t="shared" si="85"/>
        <v>958.5</v>
      </c>
      <c r="M172" s="172">
        <f t="shared" si="85"/>
        <v>2113.5</v>
      </c>
      <c r="N172" s="172">
        <f t="shared" si="85"/>
        <v>2261.5</v>
      </c>
      <c r="O172" s="172">
        <f t="shared" si="85"/>
        <v>703</v>
      </c>
      <c r="P172" s="172">
        <f t="shared" si="85"/>
        <v>3991</v>
      </c>
      <c r="Q172" s="172">
        <f t="shared" si="85"/>
        <v>102436.5</v>
      </c>
      <c r="R172" s="172">
        <f t="shared" si="85"/>
        <v>139351.125</v>
      </c>
      <c r="S172" s="172">
        <f>SUM(S98:S103)</f>
        <v>48039</v>
      </c>
      <c r="T172" s="9"/>
      <c r="U172" s="9"/>
      <c r="V172" s="9"/>
    </row>
    <row r="173" spans="1:22" ht="12.75">
      <c r="A173" t="s">
        <v>124</v>
      </c>
      <c r="B173" s="70"/>
      <c r="C173" s="70"/>
      <c r="D173" s="172">
        <f>SUM(D104:D106,D129:D130)</f>
        <v>14078.5</v>
      </c>
      <c r="E173" s="172">
        <f aca="true" t="shared" si="86" ref="E173:R173">SUM(E104:E106,E129:E130)</f>
        <v>20465.5</v>
      </c>
      <c r="F173" s="172">
        <f t="shared" si="86"/>
        <v>24971</v>
      </c>
      <c r="G173" s="172">
        <f t="shared" si="86"/>
        <v>33217.5</v>
      </c>
      <c r="H173" s="172">
        <f t="shared" si="86"/>
        <v>34948.5</v>
      </c>
      <c r="I173" s="172">
        <f t="shared" si="86"/>
        <v>35817</v>
      </c>
      <c r="J173" s="172">
        <f t="shared" si="86"/>
        <v>42868.25</v>
      </c>
      <c r="K173" s="172">
        <f t="shared" si="86"/>
        <v>52116</v>
      </c>
      <c r="L173" s="172">
        <f t="shared" si="86"/>
        <v>61456.5</v>
      </c>
      <c r="M173" s="172">
        <f t="shared" si="86"/>
        <v>73662.74999999988</v>
      </c>
      <c r="N173" s="172">
        <f t="shared" si="86"/>
        <v>78743.33333333244</v>
      </c>
      <c r="O173" s="172">
        <f t="shared" si="86"/>
        <v>82409.49999999901</v>
      </c>
      <c r="P173" s="172">
        <f t="shared" si="86"/>
        <v>82626.8333333324</v>
      </c>
      <c r="Q173" s="172">
        <f t="shared" si="86"/>
        <v>78466.16666666573</v>
      </c>
      <c r="R173" s="172">
        <f t="shared" si="86"/>
        <v>75074.49999999905</v>
      </c>
      <c r="S173" s="172">
        <f>SUM(S104:S106,S129:S130)</f>
        <v>77161.08333333228</v>
      </c>
      <c r="T173" s="9"/>
      <c r="U173" s="9"/>
      <c r="V173" s="9"/>
    </row>
    <row r="174" spans="1:22" ht="12.75">
      <c r="A174" t="s">
        <v>129</v>
      </c>
      <c r="B174" s="70"/>
      <c r="C174" s="70"/>
      <c r="D174" s="172">
        <f>SUM(D108:D109,D124:D128)</f>
        <v>569967</v>
      </c>
      <c r="E174" s="172">
        <f aca="true" t="shared" si="87" ref="E174:R174">SUM(E108:E109,E124:E128)</f>
        <v>459006</v>
      </c>
      <c r="F174" s="172">
        <f t="shared" si="87"/>
        <v>684799</v>
      </c>
      <c r="G174" s="172">
        <f t="shared" si="87"/>
        <v>718697</v>
      </c>
      <c r="H174" s="172">
        <f t="shared" si="87"/>
        <v>835035</v>
      </c>
      <c r="I174" s="172">
        <f t="shared" si="87"/>
        <v>597228</v>
      </c>
      <c r="J174" s="172">
        <f t="shared" si="87"/>
        <v>791126</v>
      </c>
      <c r="K174" s="172">
        <f t="shared" si="87"/>
        <v>870654</v>
      </c>
      <c r="L174" s="172">
        <f t="shared" si="87"/>
        <v>705371</v>
      </c>
      <c r="M174" s="172">
        <f t="shared" si="87"/>
        <v>542902</v>
      </c>
      <c r="N174" s="172">
        <f t="shared" si="87"/>
        <v>424954</v>
      </c>
      <c r="O174" s="172">
        <f t="shared" si="87"/>
        <v>154744</v>
      </c>
      <c r="P174" s="172">
        <f t="shared" si="87"/>
        <v>195468</v>
      </c>
      <c r="Q174" s="172">
        <f t="shared" si="87"/>
        <v>87862.73809521484</v>
      </c>
      <c r="R174" s="172">
        <f t="shared" si="87"/>
        <v>133315.53571424907</v>
      </c>
      <c r="S174" s="172">
        <f>SUM(S108:S109,S124:S128)</f>
        <v>46914.58333332913</v>
      </c>
      <c r="T174" s="9"/>
      <c r="U174" s="9"/>
      <c r="V174" s="9"/>
    </row>
    <row r="175" spans="1:22" ht="12.75">
      <c r="A175" t="s">
        <v>130</v>
      </c>
      <c r="B175" s="70"/>
      <c r="C175" s="70"/>
      <c r="D175" s="172">
        <f>SUM(D110:D115,D119:D123,D131:D132,D135)</f>
        <v>438699.9999997296</v>
      </c>
      <c r="E175" s="172">
        <f aca="true" t="shared" si="88" ref="E175:R175">SUM(E110:E115,E119:E123,E131:E132,E135)</f>
        <v>499664.3333330108</v>
      </c>
      <c r="F175" s="172">
        <f t="shared" si="88"/>
        <v>476940.33333304414</v>
      </c>
      <c r="G175" s="172">
        <f t="shared" si="88"/>
        <v>499055.4999996828</v>
      </c>
      <c r="H175" s="172">
        <f t="shared" si="88"/>
        <v>470441.16666636406</v>
      </c>
      <c r="I175" s="172">
        <f t="shared" si="88"/>
        <v>496779.49999969435</v>
      </c>
      <c r="J175" s="172">
        <f t="shared" si="88"/>
        <v>477139.83333306026</v>
      </c>
      <c r="K175" s="172">
        <f t="shared" si="88"/>
        <v>481979.16666636145</v>
      </c>
      <c r="L175" s="172">
        <f t="shared" si="88"/>
        <v>1066359.66666583</v>
      </c>
      <c r="M175" s="172">
        <f t="shared" si="88"/>
        <v>476261.83333307866</v>
      </c>
      <c r="N175" s="172">
        <f t="shared" si="88"/>
        <v>890420.8333326739</v>
      </c>
      <c r="O175" s="172">
        <f t="shared" si="88"/>
        <v>1570645.8333320112</v>
      </c>
      <c r="P175" s="172">
        <f t="shared" si="88"/>
        <v>1701372.4999984943</v>
      </c>
      <c r="Q175" s="172">
        <f t="shared" si="88"/>
        <v>2536617.6666664</v>
      </c>
      <c r="R175" s="172">
        <f t="shared" si="88"/>
        <v>1615706.333333123</v>
      </c>
      <c r="S175" s="172">
        <f>SUM(S110:S115,S119:S123,S131:S132,S135)</f>
        <v>1424561.6666664204</v>
      </c>
      <c r="T175" s="9"/>
      <c r="U175" s="9"/>
      <c r="V175" s="9"/>
    </row>
    <row r="176" spans="1:22" ht="12.75">
      <c r="A176" t="s">
        <v>56</v>
      </c>
      <c r="B176" s="70"/>
      <c r="C176" s="70"/>
      <c r="D176" s="172">
        <f>SUM(D136:D137)</f>
        <v>1241591</v>
      </c>
      <c r="E176" s="172">
        <f aca="true" t="shared" si="89" ref="E176:R176">SUM(E136:E137)</f>
        <v>1233472</v>
      </c>
      <c r="F176" s="172">
        <f t="shared" si="89"/>
        <v>1244385</v>
      </c>
      <c r="G176" s="172">
        <f t="shared" si="89"/>
        <v>1266063</v>
      </c>
      <c r="H176" s="172">
        <f t="shared" si="89"/>
        <v>1252458</v>
      </c>
      <c r="I176" s="172">
        <f t="shared" si="89"/>
        <v>1244171</v>
      </c>
      <c r="J176" s="172">
        <f t="shared" si="89"/>
        <v>1247011</v>
      </c>
      <c r="K176" s="172">
        <f t="shared" si="89"/>
        <v>1282348</v>
      </c>
      <c r="L176" s="172">
        <f t="shared" si="89"/>
        <v>1246431</v>
      </c>
      <c r="M176" s="172">
        <f t="shared" si="89"/>
        <v>1228735</v>
      </c>
      <c r="N176" s="172">
        <f t="shared" si="89"/>
        <v>1248760</v>
      </c>
      <c r="O176" s="172">
        <f t="shared" si="89"/>
        <v>1249823</v>
      </c>
      <c r="P176" s="172">
        <f t="shared" si="89"/>
        <v>1214678</v>
      </c>
      <c r="Q176" s="172">
        <f t="shared" si="89"/>
        <v>1206543</v>
      </c>
      <c r="R176" s="172">
        <f t="shared" si="89"/>
        <v>1187814</v>
      </c>
      <c r="S176" s="172">
        <f>SUM(S136:S137)</f>
        <v>1174708</v>
      </c>
      <c r="T176" s="9"/>
      <c r="U176" s="9"/>
      <c r="V176" s="9"/>
    </row>
    <row r="177" spans="1:22" ht="12.75">
      <c r="A177" t="s">
        <v>61</v>
      </c>
      <c r="B177" s="70"/>
      <c r="C177" s="70"/>
      <c r="D177" s="172">
        <f>SUM(D116,D138:D139)</f>
        <v>148984</v>
      </c>
      <c r="E177" s="172">
        <f aca="true" t="shared" si="90" ref="E177:R177">SUM(E116,E138:E139)</f>
        <v>162104</v>
      </c>
      <c r="F177" s="172">
        <f t="shared" si="90"/>
        <v>151879</v>
      </c>
      <c r="G177" s="172">
        <f t="shared" si="90"/>
        <v>149752</v>
      </c>
      <c r="H177" s="172">
        <f t="shared" si="90"/>
        <v>161588</v>
      </c>
      <c r="I177" s="172">
        <f t="shared" si="90"/>
        <v>171257</v>
      </c>
      <c r="J177" s="172">
        <f t="shared" si="90"/>
        <v>163136</v>
      </c>
      <c r="K177" s="172">
        <f t="shared" si="90"/>
        <v>169599</v>
      </c>
      <c r="L177" s="172">
        <f t="shared" si="90"/>
        <v>167589</v>
      </c>
      <c r="M177" s="172">
        <f t="shared" si="90"/>
        <v>159095</v>
      </c>
      <c r="N177" s="172">
        <f t="shared" si="90"/>
        <v>149777</v>
      </c>
      <c r="O177" s="172">
        <f t="shared" si="90"/>
        <v>155866</v>
      </c>
      <c r="P177" s="172">
        <f t="shared" si="90"/>
        <v>152297</v>
      </c>
      <c r="Q177" s="172">
        <f t="shared" si="90"/>
        <v>166820</v>
      </c>
      <c r="R177" s="172">
        <f t="shared" si="90"/>
        <v>149069</v>
      </c>
      <c r="S177" s="172">
        <f>SUM(S116,S138:S139)</f>
        <v>132226</v>
      </c>
      <c r="T177" s="9"/>
      <c r="U177" s="9"/>
      <c r="V177" s="9"/>
    </row>
    <row r="178" spans="1:22" ht="12.75">
      <c r="A178" t="s">
        <v>131</v>
      </c>
      <c r="B178" s="70"/>
      <c r="C178" s="70"/>
      <c r="D178" s="172">
        <f>SUM(D107,D117:D118,D133:D134,D140)</f>
        <v>0</v>
      </c>
      <c r="E178" s="172">
        <f aca="true" t="shared" si="91" ref="E178:R178">SUM(E107,E117:E118,E133:E134,E140)</f>
        <v>0</v>
      </c>
      <c r="F178" s="172">
        <f t="shared" si="91"/>
        <v>0</v>
      </c>
      <c r="G178" s="172">
        <f t="shared" si="91"/>
        <v>359.5</v>
      </c>
      <c r="H178" s="172">
        <f t="shared" si="91"/>
        <v>479</v>
      </c>
      <c r="I178" s="172">
        <f t="shared" si="91"/>
        <v>327</v>
      </c>
      <c r="J178" s="172">
        <f t="shared" si="91"/>
        <v>611.5</v>
      </c>
      <c r="K178" s="172">
        <f t="shared" si="91"/>
        <v>610</v>
      </c>
      <c r="L178" s="172">
        <f t="shared" si="91"/>
        <v>430</v>
      </c>
      <c r="M178" s="172">
        <f t="shared" si="91"/>
        <v>286.5</v>
      </c>
      <c r="N178" s="172">
        <f t="shared" si="91"/>
        <v>390</v>
      </c>
      <c r="O178" s="172">
        <f t="shared" si="91"/>
        <v>1105.5</v>
      </c>
      <c r="P178" s="172">
        <f t="shared" si="91"/>
        <v>1375</v>
      </c>
      <c r="Q178" s="172">
        <f t="shared" si="91"/>
        <v>802.5</v>
      </c>
      <c r="R178" s="172">
        <f t="shared" si="91"/>
        <v>1712</v>
      </c>
      <c r="S178" s="172">
        <f>SUM(S107,S117:S118,S133:S134,S140)</f>
        <v>2187.5</v>
      </c>
      <c r="T178" s="9"/>
      <c r="U178" s="9"/>
      <c r="V178" s="9"/>
    </row>
    <row r="179" spans="1:22" ht="12.75">
      <c r="A179" t="s">
        <v>132</v>
      </c>
      <c r="B179" s="70"/>
      <c r="C179" s="70"/>
      <c r="D179" s="172">
        <f>SUM(D141:D144)</f>
        <v>540</v>
      </c>
      <c r="E179" s="172">
        <f aca="true" t="shared" si="92" ref="E179:R179">SUM(E141:E144)</f>
        <v>608</v>
      </c>
      <c r="F179" s="172">
        <f t="shared" si="92"/>
        <v>629.5</v>
      </c>
      <c r="G179" s="172">
        <f t="shared" si="92"/>
        <v>94</v>
      </c>
      <c r="H179" s="172">
        <f t="shared" si="92"/>
        <v>140</v>
      </c>
      <c r="I179" s="172">
        <f t="shared" si="92"/>
        <v>237.5</v>
      </c>
      <c r="J179" s="172">
        <f t="shared" si="92"/>
        <v>112</v>
      </c>
      <c r="K179" s="172">
        <f t="shared" si="92"/>
        <v>187.5</v>
      </c>
      <c r="L179" s="172">
        <f t="shared" si="92"/>
        <v>773.9</v>
      </c>
      <c r="M179" s="172">
        <f t="shared" si="92"/>
        <v>723.6</v>
      </c>
      <c r="N179" s="172">
        <f t="shared" si="92"/>
        <v>1082.1</v>
      </c>
      <c r="O179" s="172">
        <f t="shared" si="92"/>
        <v>1016.166666666544</v>
      </c>
      <c r="P179" s="172">
        <f t="shared" si="92"/>
        <v>1008.5</v>
      </c>
      <c r="Q179" s="172">
        <f t="shared" si="92"/>
        <v>866.5</v>
      </c>
      <c r="R179" s="172">
        <f t="shared" si="92"/>
        <v>784.999999999919</v>
      </c>
      <c r="S179" s="172">
        <f>SUM(S141:S144)</f>
        <v>1037.999999999602</v>
      </c>
      <c r="T179" s="9"/>
      <c r="U179" s="9"/>
      <c r="V179" s="9"/>
    </row>
    <row r="180" spans="1:22" ht="12.75">
      <c r="A180" s="70"/>
      <c r="B180" s="70"/>
      <c r="C180" s="70"/>
      <c r="D180" s="39"/>
      <c r="E180" s="39"/>
      <c r="F180" s="39"/>
      <c r="G180" s="39"/>
      <c r="H180" s="39"/>
      <c r="I180" s="39"/>
      <c r="J180" s="39"/>
      <c r="K180" s="39"/>
      <c r="L180" s="39"/>
      <c r="M180" s="39"/>
      <c r="N180" s="39"/>
      <c r="O180" s="39"/>
      <c r="P180" s="39"/>
      <c r="R180" s="9"/>
      <c r="S180" s="9"/>
      <c r="T180" s="9"/>
      <c r="U180" s="9"/>
      <c r="V180" s="9"/>
    </row>
    <row r="181" spans="1:22" ht="13.5" thickBot="1">
      <c r="A181" s="120" t="s">
        <v>0</v>
      </c>
      <c r="B181" s="71"/>
      <c r="C181" s="129"/>
      <c r="D181" s="129">
        <f>SUM(D169:D180)</f>
        <v>5184900.9999993015</v>
      </c>
      <c r="E181" s="129">
        <f aca="true" t="shared" si="93" ref="E181:R181">SUM(E169:E180)</f>
        <v>4303440.249999388</v>
      </c>
      <c r="F181" s="129">
        <f t="shared" si="93"/>
        <v>5726852.833332601</v>
      </c>
      <c r="G181" s="129">
        <f t="shared" si="93"/>
        <v>6615082.583332489</v>
      </c>
      <c r="H181" s="129">
        <f t="shared" si="93"/>
        <v>6636898.2499992065</v>
      </c>
      <c r="I181" s="129">
        <f t="shared" si="93"/>
        <v>6529190.833332542</v>
      </c>
      <c r="J181" s="129">
        <f t="shared" si="93"/>
        <v>6163931.4999993015</v>
      </c>
      <c r="K181" s="129">
        <f t="shared" si="93"/>
        <v>9588741.08333233</v>
      </c>
      <c r="L181" s="129">
        <f t="shared" si="93"/>
        <v>8971588.983332044</v>
      </c>
      <c r="M181" s="129">
        <f t="shared" si="93"/>
        <v>6641720.933332642</v>
      </c>
      <c r="N181" s="129">
        <f t="shared" si="93"/>
        <v>7582460.849998914</v>
      </c>
      <c r="O181" s="129">
        <f t="shared" si="93"/>
        <v>10179775.499998074</v>
      </c>
      <c r="P181" s="129">
        <f t="shared" si="93"/>
        <v>10599466.999997944</v>
      </c>
      <c r="Q181" s="129">
        <f t="shared" si="93"/>
        <v>10868118.206348455</v>
      </c>
      <c r="R181" s="129">
        <f t="shared" si="93"/>
        <v>8108429.371031176</v>
      </c>
      <c r="S181" s="129">
        <f>SUM(S169:S180)</f>
        <v>12569441.523808591</v>
      </c>
      <c r="T181" s="9"/>
      <c r="U181" s="9"/>
      <c r="V181" s="9"/>
    </row>
    <row r="182" spans="1:22" ht="13.5" thickTop="1">
      <c r="A182" s="6"/>
      <c r="B182" s="70"/>
      <c r="C182" s="70"/>
      <c r="D182" s="164"/>
      <c r="E182" s="164"/>
      <c r="F182" s="164"/>
      <c r="G182" s="164"/>
      <c r="H182" s="164"/>
      <c r="I182" s="164"/>
      <c r="J182" s="164"/>
      <c r="K182" s="164"/>
      <c r="L182" s="164"/>
      <c r="M182" s="164"/>
      <c r="N182" s="164"/>
      <c r="O182" s="164"/>
      <c r="P182" s="164"/>
      <c r="Q182" s="164"/>
      <c r="R182" s="164"/>
      <c r="S182" s="9"/>
      <c r="T182" s="9"/>
      <c r="U182" s="9"/>
      <c r="V182" s="9"/>
    </row>
    <row r="183" spans="1:22" ht="12.75">
      <c r="A183" s="6"/>
      <c r="B183" s="70"/>
      <c r="C183" s="70"/>
      <c r="D183" s="164"/>
      <c r="E183" s="164"/>
      <c r="F183" s="164"/>
      <c r="G183" s="164"/>
      <c r="H183" s="164"/>
      <c r="I183" s="164"/>
      <c r="J183" s="164"/>
      <c r="K183" s="164"/>
      <c r="L183" s="164"/>
      <c r="M183" s="164"/>
      <c r="N183" s="164"/>
      <c r="O183" s="164"/>
      <c r="P183" s="164"/>
      <c r="Q183" s="164"/>
      <c r="R183" s="164"/>
      <c r="S183" s="9"/>
      <c r="T183" s="9"/>
      <c r="U183" s="9"/>
      <c r="V183" s="9"/>
    </row>
    <row r="184" spans="1:14" ht="12.75">
      <c r="A184" s="37" t="s">
        <v>107</v>
      </c>
      <c r="B184" s="111"/>
      <c r="C184" s="115"/>
      <c r="D184" s="115"/>
      <c r="E184" s="106"/>
      <c r="F184" s="106"/>
      <c r="G184" s="106"/>
      <c r="H184" s="106"/>
      <c r="I184" s="106"/>
      <c r="J184" s="106"/>
      <c r="K184" s="106"/>
      <c r="L184" s="106"/>
      <c r="M184" s="106"/>
      <c r="N184" s="106"/>
    </row>
    <row r="185" spans="1:4" ht="12.75">
      <c r="A185" s="72" t="s">
        <v>81</v>
      </c>
      <c r="B185"/>
      <c r="C185" s="115"/>
      <c r="D185" s="115"/>
    </row>
    <row r="186" spans="1:4" ht="12.75">
      <c r="A186" s="72"/>
      <c r="B186"/>
      <c r="C186" s="115"/>
      <c r="D186" s="115"/>
    </row>
    <row r="187" spans="1:4" ht="12.75">
      <c r="A187" s="13" t="s">
        <v>104</v>
      </c>
      <c r="B187"/>
      <c r="C187" s="115"/>
      <c r="D187" s="115"/>
    </row>
    <row r="188" spans="1:4" ht="12.75">
      <c r="A188" s="13" t="s">
        <v>89</v>
      </c>
      <c r="B188" s="77"/>
      <c r="C188" s="115"/>
      <c r="D188" s="115"/>
    </row>
    <row r="189" spans="1:4" ht="12.75">
      <c r="A189" s="13" t="s">
        <v>106</v>
      </c>
      <c r="B189" s="111"/>
      <c r="C189" s="115"/>
      <c r="D189" s="115"/>
    </row>
    <row r="190" spans="1:4" ht="12.75">
      <c r="A190" s="118"/>
      <c r="B190" s="111"/>
      <c r="C190" s="115"/>
      <c r="D190" s="115"/>
    </row>
    <row r="191" spans="1:4" ht="12.75">
      <c r="A191" s="118"/>
      <c r="B191" s="111"/>
      <c r="C191" s="115"/>
      <c r="D191" s="115"/>
    </row>
    <row r="192" spans="1:4" ht="12.75">
      <c r="A192" s="118"/>
      <c r="B192" s="111"/>
      <c r="C192" s="115"/>
      <c r="D192" s="115"/>
    </row>
    <row r="193" spans="1:4" ht="12.75">
      <c r="A193" s="118"/>
      <c r="B193" s="111"/>
      <c r="C193" s="115"/>
      <c r="D193" s="115"/>
    </row>
    <row r="194" spans="1:4" ht="12.75">
      <c r="A194" s="118"/>
      <c r="B194" s="111"/>
      <c r="C194" s="115"/>
      <c r="D194" s="115"/>
    </row>
    <row r="195" spans="1:4" ht="12.75">
      <c r="A195" s="118"/>
      <c r="B195" s="111"/>
      <c r="C195" s="115"/>
      <c r="D195" s="115"/>
    </row>
    <row r="196" spans="1:4" ht="12.75">
      <c r="A196" s="118"/>
      <c r="B196" s="111"/>
      <c r="C196" s="115"/>
      <c r="D196" s="115"/>
    </row>
    <row r="197" spans="1:4" ht="12.75">
      <c r="A197" s="118"/>
      <c r="B197" s="111"/>
      <c r="C197" s="115"/>
      <c r="D197" s="115"/>
    </row>
    <row r="198" spans="1:4" ht="12.75">
      <c r="A198" s="118"/>
      <c r="B198" s="111"/>
      <c r="C198" s="115"/>
      <c r="D198" s="115"/>
    </row>
    <row r="199" spans="1:4" ht="12.75">
      <c r="A199" s="118"/>
      <c r="B199" s="111"/>
      <c r="C199" s="115"/>
      <c r="D199" s="115"/>
    </row>
    <row r="200" spans="1:4" ht="12.75">
      <c r="A200" s="118"/>
      <c r="B200" s="111"/>
      <c r="C200" s="115"/>
      <c r="D200" s="115"/>
    </row>
    <row r="201" spans="1:4" ht="12.75">
      <c r="A201" s="118"/>
      <c r="B201" s="111"/>
      <c r="C201" s="115"/>
      <c r="D201" s="115"/>
    </row>
    <row r="202" spans="1:4" ht="12.75">
      <c r="A202" s="117"/>
      <c r="B202" s="111"/>
      <c r="C202" s="115"/>
      <c r="D202" s="115"/>
    </row>
    <row r="203" spans="1:4" ht="12.75">
      <c r="A203" s="117"/>
      <c r="B203" s="111"/>
      <c r="C203" s="115"/>
      <c r="D203" s="115"/>
    </row>
    <row r="204" spans="1:4" ht="12.75">
      <c r="A204" s="117"/>
      <c r="B204"/>
      <c r="C204" s="115"/>
      <c r="D204" s="115"/>
    </row>
    <row r="205" spans="1:4" ht="12.75">
      <c r="A205" s="117"/>
      <c r="B205"/>
      <c r="C205" s="115"/>
      <c r="D205" s="115"/>
    </row>
    <row r="206" spans="1:4" ht="12.75">
      <c r="A206" s="117"/>
      <c r="B206"/>
      <c r="C206" s="115"/>
      <c r="D206" s="115"/>
    </row>
    <row r="207" spans="1:4" ht="12.75">
      <c r="A207" s="117"/>
      <c r="B207" s="111"/>
      <c r="C207" s="115"/>
      <c r="D207" s="115"/>
    </row>
    <row r="208" spans="1:4" ht="12.75">
      <c r="A208" s="118"/>
      <c r="B208" s="111"/>
      <c r="C208" s="115"/>
      <c r="D208" s="115"/>
    </row>
    <row r="209" spans="1:4" ht="12.75">
      <c r="A209" s="118"/>
      <c r="B209" s="111"/>
      <c r="C209" s="115"/>
      <c r="D209" s="115"/>
    </row>
    <row r="210" spans="1:4" ht="12.75">
      <c r="A210" s="116"/>
      <c r="B210" s="111"/>
      <c r="C210" s="115"/>
      <c r="D210" s="115"/>
    </row>
    <row r="211" spans="1:4" ht="12.75">
      <c r="A211" s="116"/>
      <c r="B211" s="111"/>
      <c r="C211" s="115"/>
      <c r="D211" s="115"/>
    </row>
    <row r="212" spans="1:4" ht="12.75">
      <c r="A212" s="117"/>
      <c r="B212" s="111"/>
      <c r="C212" s="115"/>
      <c r="D212" s="115"/>
    </row>
    <row r="213" spans="1:4" ht="12.75">
      <c r="A213" s="117"/>
      <c r="B213" s="111"/>
      <c r="C213" s="115"/>
      <c r="D213" s="115"/>
    </row>
    <row r="214" spans="1:4" ht="12.75">
      <c r="A214" s="124"/>
      <c r="B214"/>
      <c r="C214" s="115"/>
      <c r="D214" s="115"/>
    </row>
    <row r="215" spans="1:4" ht="12.75">
      <c r="A215" s="124"/>
      <c r="B215"/>
      <c r="C215" s="115"/>
      <c r="D215" s="115"/>
    </row>
  </sheetData>
  <sheetProtection/>
  <mergeCells count="28">
    <mergeCell ref="A136:A137"/>
    <mergeCell ref="A138:A139"/>
    <mergeCell ref="A141:A142"/>
    <mergeCell ref="A143:A144"/>
    <mergeCell ref="A92:A94"/>
    <mergeCell ref="A95:A97"/>
    <mergeCell ref="A98:A100"/>
    <mergeCell ref="A101:A103"/>
    <mergeCell ref="A104:A127"/>
    <mergeCell ref="A129:A135"/>
    <mergeCell ref="A70:A71"/>
    <mergeCell ref="A72:A73"/>
    <mergeCell ref="A79:A81"/>
    <mergeCell ref="A86:A88"/>
    <mergeCell ref="A89:A91"/>
    <mergeCell ref="A82:A84"/>
    <mergeCell ref="A27:A29"/>
    <mergeCell ref="A30:A32"/>
    <mergeCell ref="A58:A64"/>
    <mergeCell ref="A65:A66"/>
    <mergeCell ref="A67:A68"/>
    <mergeCell ref="A33:A57"/>
    <mergeCell ref="A8:A10"/>
    <mergeCell ref="A15:A17"/>
    <mergeCell ref="A18:A20"/>
    <mergeCell ref="A21:A23"/>
    <mergeCell ref="A24:A26"/>
    <mergeCell ref="A11:A13"/>
  </mergeCells>
  <hyperlinks>
    <hyperlink ref="A185"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ignoredErrors>
    <ignoredError sqref="D8:P8 Q8" formulaRange="1"/>
  </ignoredErrors>
</worksheet>
</file>

<file path=xl/worksheets/sheet7.xml><?xml version="1.0" encoding="utf-8"?>
<worksheet xmlns="http://schemas.openxmlformats.org/spreadsheetml/2006/main" xmlns:r="http://schemas.openxmlformats.org/officeDocument/2006/relationships">
  <dimension ref="A1:CP188"/>
  <sheetViews>
    <sheetView zoomScalePageLayoutView="0" workbookViewId="0" topLeftCell="A1">
      <selection activeCell="A1" sqref="A1"/>
    </sheetView>
  </sheetViews>
  <sheetFormatPr defaultColWidth="9.140625" defaultRowHeight="12.75"/>
  <cols>
    <col min="1" max="1" width="28.140625" style="5" customWidth="1"/>
    <col min="2" max="2" width="33.7109375" style="5" customWidth="1"/>
    <col min="3" max="3" width="10.00390625" style="5" customWidth="1"/>
    <col min="4" max="6" width="10.00390625" style="5" hidden="1" customWidth="1"/>
    <col min="7" max="7" width="11.28125" style="5" hidden="1" customWidth="1"/>
    <col min="8" max="18" width="10.00390625" style="5" hidden="1" customWidth="1"/>
    <col min="19" max="23" width="10.7109375" style="5" hidden="1" customWidth="1"/>
    <col min="24" max="26" width="11.421875" style="5" hidden="1" customWidth="1"/>
    <col min="27" max="27" width="11.28125" style="5" hidden="1" customWidth="1"/>
    <col min="28" max="30" width="10.421875" style="5" hidden="1" customWidth="1"/>
    <col min="31" max="32" width="10.421875" style="5" customWidth="1"/>
    <col min="33" max="33" width="10.8515625" style="5" customWidth="1"/>
    <col min="34" max="43" width="10.421875" style="5" customWidth="1"/>
    <col min="44" max="51" width="11.140625" style="5" customWidth="1"/>
    <col min="52" max="16384" width="9.140625" style="5" customWidth="1"/>
  </cols>
  <sheetData>
    <row r="1" spans="1:18" ht="24.75" customHeight="1">
      <c r="A1" s="2" t="s">
        <v>39</v>
      </c>
      <c r="C1" s="2"/>
      <c r="D1" s="2"/>
      <c r="E1" s="2"/>
      <c r="F1" s="2"/>
      <c r="G1" s="2"/>
      <c r="H1" s="2"/>
      <c r="I1" s="142"/>
      <c r="J1" s="142"/>
      <c r="K1" s="142"/>
      <c r="L1" s="142"/>
      <c r="M1" s="142"/>
      <c r="N1" s="142"/>
      <c r="O1" s="142"/>
      <c r="P1" s="142"/>
      <c r="Q1" s="142"/>
      <c r="R1" s="142"/>
    </row>
    <row r="2" spans="1:25" ht="21">
      <c r="A2" s="3" t="s">
        <v>86</v>
      </c>
      <c r="C2" s="3"/>
      <c r="D2" s="3"/>
      <c r="E2" s="3"/>
      <c r="F2" s="3"/>
      <c r="G2" s="3"/>
      <c r="H2" s="3"/>
      <c r="I2" s="137"/>
      <c r="J2" s="137"/>
      <c r="K2" s="137"/>
      <c r="L2" s="137"/>
      <c r="M2" s="137"/>
      <c r="N2" s="137"/>
      <c r="O2" s="137"/>
      <c r="P2" s="137"/>
      <c r="Q2" s="137"/>
      <c r="R2" s="137"/>
      <c r="S2" s="50"/>
      <c r="T2" s="50"/>
      <c r="U2" s="50"/>
      <c r="V2" s="50"/>
      <c r="W2" s="50"/>
      <c r="X2" s="50"/>
      <c r="Y2" s="50"/>
    </row>
    <row r="4" ht="13.5" thickBot="1"/>
    <row r="5" spans="1:51" ht="13.5" thickTop="1">
      <c r="A5" s="20"/>
      <c r="B5" s="20"/>
      <c r="C5" s="69" t="s">
        <v>54</v>
      </c>
      <c r="D5" s="21">
        <v>2010</v>
      </c>
      <c r="E5" s="21">
        <v>2010</v>
      </c>
      <c r="F5" s="21">
        <v>2010</v>
      </c>
      <c r="G5" s="21">
        <v>2010</v>
      </c>
      <c r="H5" s="21">
        <v>2010</v>
      </c>
      <c r="I5" s="21">
        <v>2010</v>
      </c>
      <c r="J5" s="21">
        <v>2010</v>
      </c>
      <c r="K5" s="21">
        <v>2010</v>
      </c>
      <c r="L5" s="21">
        <v>2010</v>
      </c>
      <c r="M5" s="21">
        <v>2010</v>
      </c>
      <c r="N5" s="21">
        <v>2010</v>
      </c>
      <c r="O5" s="21">
        <v>2010</v>
      </c>
      <c r="P5" s="21">
        <v>2011</v>
      </c>
      <c r="Q5" s="21">
        <v>2011</v>
      </c>
      <c r="R5" s="21">
        <v>2011</v>
      </c>
      <c r="S5" s="21">
        <v>2011</v>
      </c>
      <c r="T5" s="21">
        <v>2011</v>
      </c>
      <c r="U5" s="21">
        <v>2011</v>
      </c>
      <c r="V5" s="21">
        <v>2011</v>
      </c>
      <c r="W5" s="21">
        <v>2011</v>
      </c>
      <c r="X5" s="21">
        <v>2011</v>
      </c>
      <c r="Y5" s="21">
        <v>2011</v>
      </c>
      <c r="Z5" s="21">
        <v>2011</v>
      </c>
      <c r="AA5" s="21">
        <v>2011</v>
      </c>
      <c r="AB5" s="21">
        <v>2012</v>
      </c>
      <c r="AC5" s="21">
        <v>2012</v>
      </c>
      <c r="AD5" s="21">
        <v>2012</v>
      </c>
      <c r="AE5" s="21">
        <v>2012</v>
      </c>
      <c r="AF5" s="21">
        <v>2012</v>
      </c>
      <c r="AG5" s="21">
        <v>2012</v>
      </c>
      <c r="AH5" s="21">
        <v>2012</v>
      </c>
      <c r="AI5" s="21">
        <v>2012</v>
      </c>
      <c r="AJ5" s="21">
        <v>2012</v>
      </c>
      <c r="AK5" s="21">
        <v>2012</v>
      </c>
      <c r="AL5" s="21">
        <v>2012</v>
      </c>
      <c r="AM5" s="21">
        <v>2012</v>
      </c>
      <c r="AN5" s="21">
        <v>2013</v>
      </c>
      <c r="AO5" s="21">
        <v>2013</v>
      </c>
      <c r="AP5" s="21">
        <v>2013</v>
      </c>
      <c r="AQ5" s="21">
        <v>2013</v>
      </c>
      <c r="AR5" s="21">
        <v>2013</v>
      </c>
      <c r="AS5" s="21">
        <v>2013</v>
      </c>
      <c r="AT5" s="21">
        <v>2013</v>
      </c>
      <c r="AU5" s="21">
        <v>2013</v>
      </c>
      <c r="AV5" s="21">
        <v>2013</v>
      </c>
      <c r="AW5" s="21">
        <v>2013</v>
      </c>
      <c r="AX5" s="21">
        <v>2013</v>
      </c>
      <c r="AY5" s="21">
        <v>2013</v>
      </c>
    </row>
    <row r="6" spans="1:51" ht="12.75" customHeight="1" thickBot="1">
      <c r="A6" s="73" t="s">
        <v>77</v>
      </c>
      <c r="B6" s="73" t="s">
        <v>78</v>
      </c>
      <c r="C6" s="22" t="s">
        <v>64</v>
      </c>
      <c r="D6" s="7" t="s">
        <v>53</v>
      </c>
      <c r="E6" s="7" t="s">
        <v>79</v>
      </c>
      <c r="F6" s="7" t="s">
        <v>80</v>
      </c>
      <c r="G6" s="7" t="s">
        <v>44</v>
      </c>
      <c r="H6" s="7" t="s">
        <v>45</v>
      </c>
      <c r="I6" s="7" t="s">
        <v>46</v>
      </c>
      <c r="J6" s="7" t="s">
        <v>47</v>
      </c>
      <c r="K6" s="7" t="s">
        <v>48</v>
      </c>
      <c r="L6" s="7" t="s">
        <v>49</v>
      </c>
      <c r="M6" s="7" t="s">
        <v>50</v>
      </c>
      <c r="N6" s="7" t="s">
        <v>51</v>
      </c>
      <c r="O6" s="7" t="s">
        <v>52</v>
      </c>
      <c r="P6" s="7" t="s">
        <v>53</v>
      </c>
      <c r="Q6" s="7" t="s">
        <v>79</v>
      </c>
      <c r="R6" s="7" t="s">
        <v>80</v>
      </c>
      <c r="S6" s="7" t="s">
        <v>44</v>
      </c>
      <c r="T6" s="7" t="s">
        <v>45</v>
      </c>
      <c r="U6" s="7" t="s">
        <v>46</v>
      </c>
      <c r="V6" s="7" t="s">
        <v>47</v>
      </c>
      <c r="W6" s="7" t="s">
        <v>48</v>
      </c>
      <c r="X6" s="7" t="s">
        <v>49</v>
      </c>
      <c r="Y6" s="7" t="s">
        <v>50</v>
      </c>
      <c r="Z6" s="7" t="s">
        <v>51</v>
      </c>
      <c r="AA6" s="7" t="s">
        <v>52</v>
      </c>
      <c r="AB6" s="7" t="s">
        <v>53</v>
      </c>
      <c r="AC6" s="7" t="s">
        <v>79</v>
      </c>
      <c r="AD6" s="7" t="s">
        <v>80</v>
      </c>
      <c r="AE6" s="7" t="s">
        <v>44</v>
      </c>
      <c r="AF6" s="7" t="s">
        <v>45</v>
      </c>
      <c r="AG6" s="7" t="s">
        <v>46</v>
      </c>
      <c r="AH6" s="7" t="s">
        <v>112</v>
      </c>
      <c r="AI6" s="7" t="s">
        <v>48</v>
      </c>
      <c r="AJ6" s="7" t="s">
        <v>49</v>
      </c>
      <c r="AK6" s="7" t="s">
        <v>50</v>
      </c>
      <c r="AL6" s="7" t="s">
        <v>51</v>
      </c>
      <c r="AM6" s="7" t="s">
        <v>52</v>
      </c>
      <c r="AN6" s="7" t="s">
        <v>53</v>
      </c>
      <c r="AO6" s="7" t="s">
        <v>79</v>
      </c>
      <c r="AP6" s="7" t="s">
        <v>80</v>
      </c>
      <c r="AQ6" s="7" t="s">
        <v>44</v>
      </c>
      <c r="AR6" s="7" t="s">
        <v>45</v>
      </c>
      <c r="AS6" s="7" t="s">
        <v>146</v>
      </c>
      <c r="AT6" s="7" t="s">
        <v>47</v>
      </c>
      <c r="AU6" s="7" t="s">
        <v>48</v>
      </c>
      <c r="AV6" s="7" t="s">
        <v>49</v>
      </c>
      <c r="AW6" s="7" t="s">
        <v>152</v>
      </c>
      <c r="AX6" s="7" t="s">
        <v>51</v>
      </c>
      <c r="AY6" s="7" t="s">
        <v>153</v>
      </c>
    </row>
    <row r="7" spans="1:51" ht="12.75">
      <c r="A7" s="44" t="s">
        <v>41</v>
      </c>
      <c r="B7" s="44"/>
      <c r="G7" s="105"/>
      <c r="H7" s="105"/>
      <c r="I7" s="105"/>
      <c r="J7" s="105"/>
      <c r="K7" s="105"/>
      <c r="L7" s="105"/>
      <c r="M7" s="105"/>
      <c r="N7" s="105"/>
      <c r="O7" s="105"/>
      <c r="P7" s="105"/>
      <c r="Q7" s="105"/>
      <c r="R7" s="105"/>
      <c r="S7" s="105"/>
      <c r="T7" s="105"/>
      <c r="U7" s="105"/>
      <c r="V7" s="105"/>
      <c r="W7" s="109"/>
      <c r="X7" s="109"/>
      <c r="Y7" s="109"/>
      <c r="Z7" s="109"/>
      <c r="AA7" s="105"/>
      <c r="AB7" s="110"/>
      <c r="AC7" s="110"/>
      <c r="AD7" s="110"/>
      <c r="AE7" s="110"/>
      <c r="AF7" s="105"/>
      <c r="AG7" s="105"/>
      <c r="AH7" s="105"/>
      <c r="AY7" s="131" t="s">
        <v>54</v>
      </c>
    </row>
    <row r="8" spans="1:53" ht="12.75">
      <c r="A8" s="233" t="s">
        <v>57</v>
      </c>
      <c r="B8" s="185" t="s">
        <v>66</v>
      </c>
      <c r="C8" s="186">
        <v>1</v>
      </c>
      <c r="D8" s="156">
        <v>5111</v>
      </c>
      <c r="E8" s="156">
        <v>4641</v>
      </c>
      <c r="F8" s="156">
        <v>6098</v>
      </c>
      <c r="G8" s="155">
        <v>5760</v>
      </c>
      <c r="H8" s="155">
        <v>2826</v>
      </c>
      <c r="I8" s="155">
        <v>1694</v>
      </c>
      <c r="J8" s="155">
        <v>5385</v>
      </c>
      <c r="K8" s="155">
        <v>5130</v>
      </c>
      <c r="L8" s="155">
        <v>5642</v>
      </c>
      <c r="M8" s="155">
        <v>6508</v>
      </c>
      <c r="N8" s="155">
        <v>7255</v>
      </c>
      <c r="O8" s="155">
        <v>4423</v>
      </c>
      <c r="P8" s="155">
        <v>7088</v>
      </c>
      <c r="Q8" s="155">
        <v>7918</v>
      </c>
      <c r="R8" s="155">
        <v>6955</v>
      </c>
      <c r="S8" s="155">
        <v>5266</v>
      </c>
      <c r="T8" s="155">
        <v>4729</v>
      </c>
      <c r="U8" s="155">
        <v>5190</v>
      </c>
      <c r="V8" s="155">
        <v>4151</v>
      </c>
      <c r="W8" s="155">
        <v>5166</v>
      </c>
      <c r="X8" s="155">
        <v>7283</v>
      </c>
      <c r="Y8" s="155">
        <v>7868</v>
      </c>
      <c r="Z8" s="155">
        <v>6867</v>
      </c>
      <c r="AA8" s="155">
        <v>7649</v>
      </c>
      <c r="AB8" s="155">
        <v>7584</v>
      </c>
      <c r="AC8" s="155">
        <v>6737</v>
      </c>
      <c r="AD8" s="155">
        <v>6012</v>
      </c>
      <c r="AE8" s="209">
        <v>4227</v>
      </c>
      <c r="AF8" s="209">
        <v>3992</v>
      </c>
      <c r="AG8" s="209">
        <v>4377</v>
      </c>
      <c r="AH8" s="209">
        <v>5861</v>
      </c>
      <c r="AI8" s="209">
        <v>5748</v>
      </c>
      <c r="AJ8" s="209">
        <v>6619</v>
      </c>
      <c r="AK8" s="209">
        <v>6857</v>
      </c>
      <c r="AL8" s="209">
        <v>7231</v>
      </c>
      <c r="AM8" s="209">
        <v>7938</v>
      </c>
      <c r="AN8" s="209">
        <v>7666</v>
      </c>
      <c r="AO8" s="209">
        <v>6907</v>
      </c>
      <c r="AP8" s="209">
        <v>3913</v>
      </c>
      <c r="AQ8" s="209">
        <v>5204</v>
      </c>
      <c r="AR8" s="105">
        <v>6355</v>
      </c>
      <c r="AS8" s="105">
        <v>3147</v>
      </c>
      <c r="AT8" s="105">
        <v>2651</v>
      </c>
      <c r="AU8" s="105">
        <v>4055</v>
      </c>
      <c r="AV8" s="105">
        <v>4991</v>
      </c>
      <c r="AW8" s="105">
        <v>5905</v>
      </c>
      <c r="AX8" s="105">
        <v>6420</v>
      </c>
      <c r="AY8" s="105">
        <v>6963</v>
      </c>
      <c r="AZ8" s="105"/>
      <c r="BA8" s="105"/>
    </row>
    <row r="9" spans="1:53" ht="12.75">
      <c r="A9" s="233"/>
      <c r="B9" s="116"/>
      <c r="C9" s="186">
        <v>2</v>
      </c>
      <c r="D9" s="156">
        <v>39</v>
      </c>
      <c r="E9" s="156">
        <v>31</v>
      </c>
      <c r="F9" s="156">
        <v>27</v>
      </c>
      <c r="G9" s="155"/>
      <c r="H9" s="155"/>
      <c r="I9" s="155"/>
      <c r="J9" s="155"/>
      <c r="K9" s="155"/>
      <c r="L9" s="155"/>
      <c r="M9" s="155"/>
      <c r="N9" s="155"/>
      <c r="O9" s="155"/>
      <c r="P9" s="155"/>
      <c r="Q9" s="155"/>
      <c r="R9" s="155"/>
      <c r="S9" s="155"/>
      <c r="T9" s="155"/>
      <c r="U9" s="155"/>
      <c r="V9" s="155"/>
      <c r="W9" s="155"/>
      <c r="X9" s="155"/>
      <c r="Y9" s="155"/>
      <c r="Z9" s="155"/>
      <c r="AA9" s="155"/>
      <c r="AB9" s="155"/>
      <c r="AC9" s="155"/>
      <c r="AD9" s="155"/>
      <c r="AE9" s="209"/>
      <c r="AF9" s="209"/>
      <c r="AG9" s="209"/>
      <c r="AH9" s="209"/>
      <c r="AI9" s="209"/>
      <c r="AJ9" s="209"/>
      <c r="AK9" s="209"/>
      <c r="AL9" s="209"/>
      <c r="AM9" s="209"/>
      <c r="AN9" s="209"/>
      <c r="AO9" s="209"/>
      <c r="AP9" s="209"/>
      <c r="AQ9" s="209"/>
      <c r="AR9" s="105"/>
      <c r="AS9" s="105"/>
      <c r="AT9" s="105"/>
      <c r="AU9" s="105"/>
      <c r="AV9" s="105"/>
      <c r="AW9" s="105"/>
      <c r="AX9" s="105"/>
      <c r="AY9" s="105"/>
      <c r="AZ9" s="105"/>
      <c r="BA9" s="105"/>
    </row>
    <row r="10" spans="1:53" ht="12.75">
      <c r="A10" s="233"/>
      <c r="B10" s="116"/>
      <c r="C10" s="186">
        <v>3.000000000003</v>
      </c>
      <c r="D10" s="156"/>
      <c r="E10" s="156"/>
      <c r="F10" s="156"/>
      <c r="G10" s="155"/>
      <c r="H10" s="155"/>
      <c r="I10" s="155"/>
      <c r="J10" s="155"/>
      <c r="K10" s="155"/>
      <c r="L10" s="155"/>
      <c r="M10" s="155"/>
      <c r="N10" s="155"/>
      <c r="O10" s="155"/>
      <c r="P10" s="155"/>
      <c r="Q10" s="155"/>
      <c r="R10" s="155"/>
      <c r="S10" s="155"/>
      <c r="T10" s="155"/>
      <c r="U10" s="155">
        <v>82</v>
      </c>
      <c r="V10" s="155">
        <v>321</v>
      </c>
      <c r="W10" s="155">
        <v>293</v>
      </c>
      <c r="X10" s="155">
        <v>364</v>
      </c>
      <c r="Y10" s="155">
        <v>382</v>
      </c>
      <c r="Z10" s="155">
        <v>389</v>
      </c>
      <c r="AA10" s="155">
        <v>419</v>
      </c>
      <c r="AB10" s="155">
        <v>423</v>
      </c>
      <c r="AC10" s="155">
        <v>372</v>
      </c>
      <c r="AD10" s="155">
        <v>364</v>
      </c>
      <c r="AE10" s="209">
        <v>370</v>
      </c>
      <c r="AF10" s="209">
        <v>306</v>
      </c>
      <c r="AG10" s="209">
        <v>379</v>
      </c>
      <c r="AH10" s="209">
        <v>502</v>
      </c>
      <c r="AI10" s="209">
        <v>345</v>
      </c>
      <c r="AJ10" s="209">
        <v>460</v>
      </c>
      <c r="AK10" s="209">
        <v>524</v>
      </c>
      <c r="AL10" s="209">
        <v>543</v>
      </c>
      <c r="AM10" s="209">
        <v>593</v>
      </c>
      <c r="AN10" s="209">
        <v>590</v>
      </c>
      <c r="AO10" s="209">
        <v>578</v>
      </c>
      <c r="AP10" s="209">
        <v>583</v>
      </c>
      <c r="AQ10" s="209">
        <v>539</v>
      </c>
      <c r="AR10" s="105">
        <v>423</v>
      </c>
      <c r="AS10" s="105">
        <v>104</v>
      </c>
      <c r="AT10" s="105">
        <v>98</v>
      </c>
      <c r="AU10" s="105">
        <v>165</v>
      </c>
      <c r="AV10" s="105">
        <v>189</v>
      </c>
      <c r="AW10" s="105">
        <v>323</v>
      </c>
      <c r="AX10" s="105">
        <v>516</v>
      </c>
      <c r="AY10" s="105">
        <v>560</v>
      </c>
      <c r="AZ10" s="105"/>
      <c r="BA10" s="105"/>
    </row>
    <row r="11" spans="1:53" ht="12.75">
      <c r="A11" s="226" t="s">
        <v>114</v>
      </c>
      <c r="B11" s="187" t="s">
        <v>66</v>
      </c>
      <c r="C11" s="186">
        <v>1</v>
      </c>
      <c r="D11" s="156">
        <v>143541</v>
      </c>
      <c r="E11" s="156">
        <v>104605</v>
      </c>
      <c r="F11" s="156">
        <v>135041</v>
      </c>
      <c r="G11" s="119">
        <v>157985</v>
      </c>
      <c r="H11" s="119">
        <v>90610</v>
      </c>
      <c r="I11" s="119">
        <v>57638</v>
      </c>
      <c r="J11" s="119">
        <v>115539</v>
      </c>
      <c r="K11" s="119">
        <v>119590</v>
      </c>
      <c r="L11" s="119">
        <v>155697</v>
      </c>
      <c r="M11" s="119">
        <v>202891</v>
      </c>
      <c r="N11" s="119">
        <v>221805</v>
      </c>
      <c r="O11" s="119">
        <v>100024</v>
      </c>
      <c r="P11" s="119">
        <v>176676</v>
      </c>
      <c r="Q11" s="119">
        <v>226705</v>
      </c>
      <c r="R11" s="119">
        <v>164167</v>
      </c>
      <c r="S11" s="155">
        <v>170824</v>
      </c>
      <c r="T11" s="119">
        <v>162030</v>
      </c>
      <c r="U11" s="155">
        <v>158049</v>
      </c>
      <c r="V11" s="155">
        <v>136438</v>
      </c>
      <c r="W11" s="155">
        <v>168373</v>
      </c>
      <c r="X11" s="155">
        <v>234710</v>
      </c>
      <c r="Y11" s="155">
        <v>280610</v>
      </c>
      <c r="Z11" s="155">
        <v>235989</v>
      </c>
      <c r="AA11" s="155">
        <v>321374</v>
      </c>
      <c r="AB11" s="155">
        <v>318116</v>
      </c>
      <c r="AC11" s="155">
        <v>242228</v>
      </c>
      <c r="AD11" s="155">
        <v>211844</v>
      </c>
      <c r="AE11" s="209">
        <v>144319</v>
      </c>
      <c r="AF11" s="209">
        <v>138725</v>
      </c>
      <c r="AG11" s="209">
        <v>121898</v>
      </c>
      <c r="AH11" s="209">
        <v>141343</v>
      </c>
      <c r="AI11" s="209">
        <v>123276</v>
      </c>
      <c r="AJ11" s="209">
        <v>169793</v>
      </c>
      <c r="AK11" s="209">
        <v>192867</v>
      </c>
      <c r="AL11" s="209">
        <v>231410</v>
      </c>
      <c r="AM11" s="209">
        <v>236222</v>
      </c>
      <c r="AN11" s="209">
        <v>228366</v>
      </c>
      <c r="AO11" s="209">
        <v>191745</v>
      </c>
      <c r="AP11" s="209">
        <v>103276</v>
      </c>
      <c r="AQ11" s="209">
        <v>137382</v>
      </c>
      <c r="AR11" s="105">
        <v>177174</v>
      </c>
      <c r="AS11" s="105">
        <v>88387</v>
      </c>
      <c r="AT11" s="105">
        <v>83236</v>
      </c>
      <c r="AU11" s="105">
        <v>103180</v>
      </c>
      <c r="AV11" s="105">
        <v>129809</v>
      </c>
      <c r="AW11" s="105">
        <v>177931</v>
      </c>
      <c r="AX11" s="105">
        <v>58677</v>
      </c>
      <c r="AY11" s="105">
        <v>246505</v>
      </c>
      <c r="AZ11" s="105"/>
      <c r="BA11" s="105"/>
    </row>
    <row r="12" spans="1:53" ht="12.75">
      <c r="A12" s="226"/>
      <c r="B12" s="77"/>
      <c r="C12" s="186">
        <v>3.000000000003</v>
      </c>
      <c r="D12" s="156"/>
      <c r="E12" s="156"/>
      <c r="F12" s="156"/>
      <c r="G12" s="155"/>
      <c r="H12" s="155"/>
      <c r="I12" s="155"/>
      <c r="J12" s="155"/>
      <c r="K12" s="155"/>
      <c r="L12" s="155"/>
      <c r="M12" s="155"/>
      <c r="N12" s="155"/>
      <c r="O12" s="155"/>
      <c r="P12" s="155"/>
      <c r="Q12" s="155"/>
      <c r="R12" s="155"/>
      <c r="S12" s="155"/>
      <c r="T12" s="155"/>
      <c r="U12" s="155"/>
      <c r="V12" s="155"/>
      <c r="W12" s="155"/>
      <c r="X12" s="155"/>
      <c r="Y12" s="155">
        <v>77</v>
      </c>
      <c r="Z12" s="155">
        <v>121</v>
      </c>
      <c r="AA12" s="155">
        <v>108</v>
      </c>
      <c r="AB12" s="155">
        <v>106</v>
      </c>
      <c r="AC12" s="155">
        <v>93</v>
      </c>
      <c r="AD12" s="155">
        <v>22</v>
      </c>
      <c r="AE12" s="209">
        <v>3</v>
      </c>
      <c r="AF12" s="209">
        <v>30</v>
      </c>
      <c r="AG12" s="209">
        <v>100</v>
      </c>
      <c r="AH12" s="209">
        <v>74</v>
      </c>
      <c r="AI12" s="209">
        <v>80</v>
      </c>
      <c r="AJ12" s="209">
        <v>44</v>
      </c>
      <c r="AK12" s="209">
        <v>71</v>
      </c>
      <c r="AL12" s="209">
        <v>60</v>
      </c>
      <c r="AM12" s="209">
        <v>116</v>
      </c>
      <c r="AN12" s="209">
        <v>124</v>
      </c>
      <c r="AO12" s="209">
        <v>102</v>
      </c>
      <c r="AP12" s="209">
        <v>108</v>
      </c>
      <c r="AQ12" s="209">
        <v>115</v>
      </c>
      <c r="AR12" s="105">
        <v>54</v>
      </c>
      <c r="AS12" s="105">
        <v>21</v>
      </c>
      <c r="AT12" s="105">
        <v>1</v>
      </c>
      <c r="AU12" s="105"/>
      <c r="AV12" s="105"/>
      <c r="AW12" s="105">
        <v>78</v>
      </c>
      <c r="AX12" s="105">
        <v>38</v>
      </c>
      <c r="AY12" s="105">
        <v>66</v>
      </c>
      <c r="AZ12" s="105"/>
      <c r="BA12" s="105"/>
    </row>
    <row r="13" spans="1:53" ht="12.75">
      <c r="A13" s="226"/>
      <c r="B13" s="77"/>
      <c r="C13" s="186">
        <v>0.70000000000021</v>
      </c>
      <c r="D13" s="156"/>
      <c r="E13" s="156"/>
      <c r="F13" s="156"/>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209"/>
      <c r="AF13" s="209"/>
      <c r="AG13" s="209"/>
      <c r="AH13" s="209"/>
      <c r="AI13" s="209"/>
      <c r="AJ13" s="209"/>
      <c r="AK13" s="209"/>
      <c r="AL13" s="209"/>
      <c r="AM13" s="209"/>
      <c r="AN13" s="209"/>
      <c r="AO13" s="209"/>
      <c r="AP13" s="209"/>
      <c r="AQ13" s="209">
        <v>3</v>
      </c>
      <c r="AR13" s="105">
        <v>5</v>
      </c>
      <c r="AS13" s="105">
        <v>1</v>
      </c>
      <c r="AT13" s="105">
        <v>9</v>
      </c>
      <c r="AU13" s="105">
        <v>6</v>
      </c>
      <c r="AV13" s="105">
        <v>5</v>
      </c>
      <c r="AW13" s="105">
        <v>8</v>
      </c>
      <c r="AX13" s="105">
        <v>8</v>
      </c>
      <c r="AY13" s="105"/>
      <c r="AZ13" s="105"/>
      <c r="BA13" s="105"/>
    </row>
    <row r="14" spans="1:53" ht="12.75">
      <c r="A14" s="185" t="s">
        <v>113</v>
      </c>
      <c r="B14" s="187" t="s">
        <v>66</v>
      </c>
      <c r="C14" s="186">
        <v>1</v>
      </c>
      <c r="D14" s="156"/>
      <c r="E14" s="156"/>
      <c r="F14" s="156"/>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209"/>
      <c r="AF14" s="209"/>
      <c r="AG14" s="209"/>
      <c r="AH14" s="209"/>
      <c r="AI14" s="209">
        <v>3306</v>
      </c>
      <c r="AJ14" s="209">
        <v>12140</v>
      </c>
      <c r="AK14" s="209">
        <v>16357</v>
      </c>
      <c r="AL14" s="209">
        <v>20233</v>
      </c>
      <c r="AM14" s="209">
        <v>15701</v>
      </c>
      <c r="AN14" s="209">
        <v>15779</v>
      </c>
      <c r="AO14" s="209">
        <v>11017</v>
      </c>
      <c r="AP14" s="209">
        <v>6807</v>
      </c>
      <c r="AQ14" s="209">
        <v>16815</v>
      </c>
      <c r="AR14" s="105">
        <v>26190</v>
      </c>
      <c r="AS14" s="105">
        <v>158</v>
      </c>
      <c r="AT14" s="105">
        <v>2193</v>
      </c>
      <c r="AU14" s="105">
        <v>2628</v>
      </c>
      <c r="AV14" s="105">
        <v>7293</v>
      </c>
      <c r="AW14" s="105">
        <v>15215</v>
      </c>
      <c r="AX14" s="105"/>
      <c r="AY14" s="105"/>
      <c r="AZ14" s="105"/>
      <c r="BA14" s="105"/>
    </row>
    <row r="15" spans="1:53" ht="12.75">
      <c r="A15" s="233" t="s">
        <v>115</v>
      </c>
      <c r="B15" s="187" t="s">
        <v>66</v>
      </c>
      <c r="C15" s="186">
        <v>1</v>
      </c>
      <c r="D15" s="156"/>
      <c r="E15" s="156"/>
      <c r="F15" s="156"/>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209"/>
      <c r="AF15" s="209"/>
      <c r="AG15" s="209"/>
      <c r="AH15" s="209"/>
      <c r="AI15" s="209"/>
      <c r="AJ15" s="209"/>
      <c r="AK15" s="209"/>
      <c r="AL15" s="209"/>
      <c r="AM15" s="209"/>
      <c r="AN15" s="209"/>
      <c r="AO15" s="209"/>
      <c r="AP15" s="209"/>
      <c r="AQ15" s="209"/>
      <c r="AR15" s="105"/>
      <c r="AS15" s="105"/>
      <c r="AT15" s="105"/>
      <c r="AU15" s="105"/>
      <c r="AV15" s="105"/>
      <c r="AW15" s="105"/>
      <c r="AX15" s="105"/>
      <c r="AY15" s="105"/>
      <c r="AZ15" s="105"/>
      <c r="BA15" s="105"/>
    </row>
    <row r="16" spans="1:53" ht="12.75">
      <c r="A16" s="233"/>
      <c r="B16" s="116"/>
      <c r="C16" s="186">
        <v>2</v>
      </c>
      <c r="D16" s="156">
        <v>398</v>
      </c>
      <c r="E16" s="156">
        <v>423</v>
      </c>
      <c r="F16" s="156">
        <v>495</v>
      </c>
      <c r="G16" s="119">
        <v>34</v>
      </c>
      <c r="H16" s="119">
        <v>20</v>
      </c>
      <c r="I16" s="119">
        <v>15</v>
      </c>
      <c r="J16" s="119">
        <v>19</v>
      </c>
      <c r="K16" s="119">
        <v>13</v>
      </c>
      <c r="L16" s="119">
        <v>32</v>
      </c>
      <c r="M16" s="119">
        <v>23</v>
      </c>
      <c r="N16" s="119">
        <v>35</v>
      </c>
      <c r="O16" s="119">
        <v>28</v>
      </c>
      <c r="P16" s="119">
        <v>33</v>
      </c>
      <c r="Q16" s="119">
        <v>29</v>
      </c>
      <c r="R16" s="119">
        <v>33</v>
      </c>
      <c r="S16" s="119">
        <v>26</v>
      </c>
      <c r="T16" s="119">
        <v>27</v>
      </c>
      <c r="U16" s="155">
        <v>29</v>
      </c>
      <c r="V16" s="155">
        <v>21</v>
      </c>
      <c r="W16" s="155">
        <v>17</v>
      </c>
      <c r="X16" s="155">
        <v>27</v>
      </c>
      <c r="Y16" s="155">
        <v>33</v>
      </c>
      <c r="Z16" s="155">
        <v>39</v>
      </c>
      <c r="AA16" s="155">
        <v>46</v>
      </c>
      <c r="AB16" s="155">
        <v>46</v>
      </c>
      <c r="AC16" s="155">
        <v>39</v>
      </c>
      <c r="AD16" s="155">
        <v>33</v>
      </c>
      <c r="AE16" s="209">
        <v>26</v>
      </c>
      <c r="AF16" s="209">
        <v>20</v>
      </c>
      <c r="AG16" s="209">
        <v>30</v>
      </c>
      <c r="AH16" s="209">
        <v>30</v>
      </c>
      <c r="AI16" s="209">
        <v>30</v>
      </c>
      <c r="AJ16" s="209">
        <v>27</v>
      </c>
      <c r="AK16" s="209">
        <v>31</v>
      </c>
      <c r="AL16" s="209">
        <v>30</v>
      </c>
      <c r="AM16" s="209">
        <v>41</v>
      </c>
      <c r="AN16" s="209">
        <v>46</v>
      </c>
      <c r="AO16" s="209">
        <v>38</v>
      </c>
      <c r="AP16" s="209">
        <v>40</v>
      </c>
      <c r="AQ16" s="209">
        <v>34</v>
      </c>
      <c r="AR16" s="105">
        <v>32</v>
      </c>
      <c r="AS16" s="105">
        <v>27</v>
      </c>
      <c r="AT16" s="105">
        <v>18</v>
      </c>
      <c r="AU16" s="105">
        <v>14</v>
      </c>
      <c r="AV16" s="105">
        <v>15</v>
      </c>
      <c r="AW16" s="105">
        <v>28</v>
      </c>
      <c r="AX16" s="105">
        <v>32</v>
      </c>
      <c r="AY16" s="105">
        <v>30</v>
      </c>
      <c r="AZ16" s="105"/>
      <c r="BA16" s="105"/>
    </row>
    <row r="17" spans="1:53" ht="12.75">
      <c r="A17" s="233"/>
      <c r="B17" s="116"/>
      <c r="C17" s="186">
        <v>4</v>
      </c>
      <c r="D17" s="156"/>
      <c r="E17" s="156"/>
      <c r="F17" s="156"/>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209"/>
      <c r="AF17" s="209"/>
      <c r="AG17" s="209"/>
      <c r="AH17" s="209"/>
      <c r="AI17" s="209"/>
      <c r="AJ17" s="209"/>
      <c r="AK17" s="209"/>
      <c r="AL17" s="209"/>
      <c r="AM17" s="209"/>
      <c r="AN17" s="209"/>
      <c r="AO17" s="209"/>
      <c r="AP17" s="209"/>
      <c r="AQ17" s="209"/>
      <c r="AR17" s="105"/>
      <c r="AS17" s="105"/>
      <c r="AT17" s="105"/>
      <c r="AU17" s="105"/>
      <c r="AV17" s="105"/>
      <c r="AW17" s="105"/>
      <c r="AX17" s="105"/>
      <c r="AY17" s="105"/>
      <c r="AZ17" s="105"/>
      <c r="BA17" s="105"/>
    </row>
    <row r="18" spans="1:53" ht="12.75">
      <c r="A18" s="233" t="s">
        <v>58</v>
      </c>
      <c r="B18" s="185" t="s">
        <v>66</v>
      </c>
      <c r="C18" s="186">
        <v>1</v>
      </c>
      <c r="D18" s="156">
        <v>78987</v>
      </c>
      <c r="E18" s="156">
        <v>55742</v>
      </c>
      <c r="F18" s="156">
        <v>74441</v>
      </c>
      <c r="G18" s="155">
        <v>49877</v>
      </c>
      <c r="H18" s="155">
        <v>44993</v>
      </c>
      <c r="I18" s="155">
        <v>33824</v>
      </c>
      <c r="J18" s="155">
        <v>58165</v>
      </c>
      <c r="K18" s="155">
        <v>71274</v>
      </c>
      <c r="L18" s="155">
        <v>72040</v>
      </c>
      <c r="M18" s="155">
        <v>89994</v>
      </c>
      <c r="N18" s="155">
        <v>88301</v>
      </c>
      <c r="O18" s="155">
        <v>64132</v>
      </c>
      <c r="P18" s="155">
        <v>84312</v>
      </c>
      <c r="Q18" s="155">
        <v>84469</v>
      </c>
      <c r="R18" s="155">
        <v>47790</v>
      </c>
      <c r="S18" s="155">
        <v>59097</v>
      </c>
      <c r="T18" s="155">
        <v>99244</v>
      </c>
      <c r="U18" s="155">
        <v>62503</v>
      </c>
      <c r="V18" s="155">
        <v>49303</v>
      </c>
      <c r="W18" s="155">
        <v>53969</v>
      </c>
      <c r="X18" s="155">
        <v>74218</v>
      </c>
      <c r="Y18" s="155">
        <v>101512</v>
      </c>
      <c r="Z18" s="155">
        <v>88077</v>
      </c>
      <c r="AA18" s="155">
        <v>136936</v>
      </c>
      <c r="AB18" s="155">
        <v>104732</v>
      </c>
      <c r="AC18" s="155">
        <v>79313</v>
      </c>
      <c r="AD18" s="155">
        <v>50295</v>
      </c>
      <c r="AE18" s="209">
        <v>74639</v>
      </c>
      <c r="AF18" s="209">
        <v>61825</v>
      </c>
      <c r="AG18" s="209">
        <v>81572</v>
      </c>
      <c r="AH18" s="209">
        <v>54271</v>
      </c>
      <c r="AI18" s="209">
        <v>56284</v>
      </c>
      <c r="AJ18" s="209">
        <v>83106</v>
      </c>
      <c r="AK18" s="209">
        <v>76558</v>
      </c>
      <c r="AL18" s="209">
        <v>84633</v>
      </c>
      <c r="AM18" s="209">
        <v>110561</v>
      </c>
      <c r="AN18" s="209">
        <v>92134</v>
      </c>
      <c r="AO18" s="209">
        <v>75825</v>
      </c>
      <c r="AP18" s="209">
        <v>83713</v>
      </c>
      <c r="AQ18" s="209">
        <v>82306</v>
      </c>
      <c r="AR18" s="105">
        <v>83262</v>
      </c>
      <c r="AS18" s="105">
        <v>62386</v>
      </c>
      <c r="AT18" s="105">
        <v>33676</v>
      </c>
      <c r="AU18" s="105">
        <v>56875</v>
      </c>
      <c r="AV18" s="105">
        <v>66424</v>
      </c>
      <c r="AW18" s="105">
        <v>110549</v>
      </c>
      <c r="AX18" s="105">
        <v>85946</v>
      </c>
      <c r="AY18" s="105">
        <v>111300</v>
      </c>
      <c r="AZ18" s="105"/>
      <c r="BA18" s="105"/>
    </row>
    <row r="19" spans="1:53" ht="12.75">
      <c r="A19" s="233"/>
      <c r="B19" s="77"/>
      <c r="C19" s="186">
        <v>1.5000000000015</v>
      </c>
      <c r="D19" s="156">
        <v>222253</v>
      </c>
      <c r="E19" s="156">
        <v>181902</v>
      </c>
      <c r="F19" s="156">
        <v>237590</v>
      </c>
      <c r="G19" s="155">
        <v>164296</v>
      </c>
      <c r="H19" s="155">
        <v>150094</v>
      </c>
      <c r="I19" s="155">
        <v>119180</v>
      </c>
      <c r="J19" s="155">
        <v>196972</v>
      </c>
      <c r="K19" s="155">
        <v>228639</v>
      </c>
      <c r="L19" s="155">
        <v>239507</v>
      </c>
      <c r="M19" s="155">
        <v>301933</v>
      </c>
      <c r="N19" s="119">
        <v>288426</v>
      </c>
      <c r="O19" s="119">
        <v>199918</v>
      </c>
      <c r="P19" s="119">
        <v>271323</v>
      </c>
      <c r="Q19" s="119">
        <v>290141</v>
      </c>
      <c r="R19" s="119">
        <v>174915</v>
      </c>
      <c r="S19" s="119">
        <v>210150</v>
      </c>
      <c r="T19" s="119">
        <v>325425</v>
      </c>
      <c r="U19" s="155">
        <v>192018</v>
      </c>
      <c r="V19" s="155">
        <v>164444</v>
      </c>
      <c r="W19" s="155">
        <v>176090</v>
      </c>
      <c r="X19" s="155">
        <v>296694</v>
      </c>
      <c r="Y19" s="155">
        <v>329229</v>
      </c>
      <c r="Z19" s="155">
        <v>284761</v>
      </c>
      <c r="AA19" s="155">
        <v>434228</v>
      </c>
      <c r="AB19" s="155">
        <v>293107</v>
      </c>
      <c r="AC19" s="155">
        <v>219904</v>
      </c>
      <c r="AD19" s="155">
        <v>167474</v>
      </c>
      <c r="AE19" s="209">
        <v>223195</v>
      </c>
      <c r="AF19" s="209">
        <v>196731</v>
      </c>
      <c r="AG19" s="209">
        <v>234614</v>
      </c>
      <c r="AH19" s="209">
        <v>164182</v>
      </c>
      <c r="AI19" s="209">
        <v>191377</v>
      </c>
      <c r="AJ19" s="209">
        <v>281096</v>
      </c>
      <c r="AK19" s="209">
        <v>246474</v>
      </c>
      <c r="AL19" s="209">
        <v>289732</v>
      </c>
      <c r="AM19" s="209">
        <v>366892</v>
      </c>
      <c r="AN19" s="209">
        <v>294914</v>
      </c>
      <c r="AO19" s="209">
        <v>242762</v>
      </c>
      <c r="AP19" s="209">
        <v>285045</v>
      </c>
      <c r="AQ19" s="209">
        <v>264455</v>
      </c>
      <c r="AR19" s="105">
        <v>228980</v>
      </c>
      <c r="AS19" s="105">
        <v>197010</v>
      </c>
      <c r="AT19" s="105">
        <v>104779</v>
      </c>
      <c r="AU19" s="105">
        <v>171201</v>
      </c>
      <c r="AV19" s="105">
        <v>206501</v>
      </c>
      <c r="AW19" s="105">
        <v>358761</v>
      </c>
      <c r="AX19" s="105">
        <v>261647</v>
      </c>
      <c r="AY19" s="105">
        <v>394197</v>
      </c>
      <c r="AZ19" s="105"/>
      <c r="BA19" s="105"/>
    </row>
    <row r="20" spans="1:53" ht="12.75">
      <c r="A20" s="233"/>
      <c r="B20" s="77"/>
      <c r="C20" s="186">
        <v>2</v>
      </c>
      <c r="D20" s="156"/>
      <c r="E20" s="156"/>
      <c r="F20" s="156"/>
      <c r="G20" s="119">
        <v>9057</v>
      </c>
      <c r="H20" s="119">
        <v>25318</v>
      </c>
      <c r="I20" s="119">
        <v>19092</v>
      </c>
      <c r="J20" s="119">
        <v>59900</v>
      </c>
      <c r="K20" s="119">
        <v>138876</v>
      </c>
      <c r="L20" s="119">
        <v>157859</v>
      </c>
      <c r="M20" s="119">
        <v>251275</v>
      </c>
      <c r="N20" s="119">
        <v>226220</v>
      </c>
      <c r="O20" s="119">
        <v>177923</v>
      </c>
      <c r="P20" s="119">
        <v>229282</v>
      </c>
      <c r="Q20" s="119">
        <v>163598</v>
      </c>
      <c r="R20" s="119">
        <v>152831</v>
      </c>
      <c r="S20" s="119">
        <v>190893</v>
      </c>
      <c r="T20" s="119">
        <v>324835</v>
      </c>
      <c r="U20" s="155">
        <v>241755</v>
      </c>
      <c r="V20" s="155">
        <v>188665</v>
      </c>
      <c r="W20" s="155">
        <v>221553</v>
      </c>
      <c r="X20" s="155">
        <v>357874</v>
      </c>
      <c r="Y20" s="155">
        <v>446039</v>
      </c>
      <c r="Z20" s="155">
        <v>514830</v>
      </c>
      <c r="AA20" s="155">
        <v>701660</v>
      </c>
      <c r="AB20" s="155">
        <v>580376</v>
      </c>
      <c r="AC20" s="155">
        <v>565776</v>
      </c>
      <c r="AD20" s="155">
        <v>398109</v>
      </c>
      <c r="AE20" s="209">
        <v>570810</v>
      </c>
      <c r="AF20" s="209">
        <v>590615</v>
      </c>
      <c r="AG20" s="209">
        <v>701818</v>
      </c>
      <c r="AH20" s="209">
        <v>516487</v>
      </c>
      <c r="AI20" s="209">
        <v>633916</v>
      </c>
      <c r="AJ20" s="209">
        <v>988918</v>
      </c>
      <c r="AK20" s="209">
        <v>966939</v>
      </c>
      <c r="AL20" s="209">
        <v>1177530</v>
      </c>
      <c r="AM20" s="209">
        <v>1567750</v>
      </c>
      <c r="AN20" s="209">
        <v>1343406</v>
      </c>
      <c r="AO20" s="209">
        <v>1292407</v>
      </c>
      <c r="AP20" s="209">
        <v>1386867</v>
      </c>
      <c r="AQ20" s="209">
        <v>1409378</v>
      </c>
      <c r="AR20" s="105">
        <v>1277959</v>
      </c>
      <c r="AS20" s="105">
        <v>1165119</v>
      </c>
      <c r="AT20" s="105">
        <v>710445</v>
      </c>
      <c r="AU20" s="105">
        <v>935984</v>
      </c>
      <c r="AV20" s="105">
        <v>1318566</v>
      </c>
      <c r="AW20" s="105">
        <v>2247753</v>
      </c>
      <c r="AX20" s="105">
        <v>1679695</v>
      </c>
      <c r="AY20" s="105">
        <v>1981409</v>
      </c>
      <c r="AZ20" s="105"/>
      <c r="BA20" s="105"/>
    </row>
    <row r="21" spans="1:53" ht="12.75">
      <c r="A21" s="233" t="s">
        <v>59</v>
      </c>
      <c r="B21" s="187" t="s">
        <v>66</v>
      </c>
      <c r="C21" s="186">
        <v>1</v>
      </c>
      <c r="D21" s="156">
        <v>674835</v>
      </c>
      <c r="E21" s="156">
        <v>370883</v>
      </c>
      <c r="F21" s="156">
        <v>688441</v>
      </c>
      <c r="G21" s="119">
        <v>501175</v>
      </c>
      <c r="H21" s="119">
        <v>338294</v>
      </c>
      <c r="I21" s="119">
        <v>327349</v>
      </c>
      <c r="J21" s="119">
        <v>698512</v>
      </c>
      <c r="K21" s="119">
        <v>477330</v>
      </c>
      <c r="L21" s="119">
        <v>736739</v>
      </c>
      <c r="M21" s="119">
        <v>913472</v>
      </c>
      <c r="N21" s="119">
        <v>860077</v>
      </c>
      <c r="O21" s="119">
        <v>533940</v>
      </c>
      <c r="P21" s="119">
        <v>796388</v>
      </c>
      <c r="Q21" s="119">
        <v>898597</v>
      </c>
      <c r="R21" s="119">
        <v>616261</v>
      </c>
      <c r="S21" s="119">
        <v>718391</v>
      </c>
      <c r="T21" s="119">
        <v>1186822</v>
      </c>
      <c r="U21" s="155">
        <v>486350</v>
      </c>
      <c r="V21" s="155">
        <v>367860</v>
      </c>
      <c r="W21" s="155">
        <v>505453</v>
      </c>
      <c r="X21" s="155">
        <v>1024660</v>
      </c>
      <c r="Y21" s="155">
        <v>1261976</v>
      </c>
      <c r="Z21" s="155">
        <v>1208492</v>
      </c>
      <c r="AA21" s="155">
        <v>1541081</v>
      </c>
      <c r="AB21" s="155">
        <v>1386827</v>
      </c>
      <c r="AC21" s="155">
        <v>1166931</v>
      </c>
      <c r="AD21" s="155">
        <v>913455</v>
      </c>
      <c r="AE21" s="209">
        <v>784766</v>
      </c>
      <c r="AF21" s="209">
        <v>658111</v>
      </c>
      <c r="AG21" s="209">
        <v>709678</v>
      </c>
      <c r="AH21" s="209">
        <v>582387</v>
      </c>
      <c r="AI21" s="209">
        <v>711051</v>
      </c>
      <c r="AJ21" s="209">
        <v>1334206</v>
      </c>
      <c r="AK21" s="209">
        <v>766936</v>
      </c>
      <c r="AL21" s="209">
        <v>1214575</v>
      </c>
      <c r="AM21" s="209">
        <v>1512895</v>
      </c>
      <c r="AN21" s="209">
        <v>1459205</v>
      </c>
      <c r="AO21" s="209">
        <v>1048835</v>
      </c>
      <c r="AP21" s="209">
        <v>1344933</v>
      </c>
      <c r="AQ21" s="209">
        <v>1462071</v>
      </c>
      <c r="AR21" s="105">
        <v>1360494</v>
      </c>
      <c r="AS21" s="105">
        <v>783104</v>
      </c>
      <c r="AT21" s="105">
        <v>576622</v>
      </c>
      <c r="AU21" s="105">
        <v>868068</v>
      </c>
      <c r="AV21" s="105">
        <v>1051799</v>
      </c>
      <c r="AW21" s="105">
        <v>1683802</v>
      </c>
      <c r="AX21" s="105">
        <v>1387734</v>
      </c>
      <c r="AY21" s="105">
        <v>2101466</v>
      </c>
      <c r="AZ21" s="105"/>
      <c r="BA21" s="105"/>
    </row>
    <row r="22" spans="1:53" ht="12.75">
      <c r="A22" s="233"/>
      <c r="B22" s="116"/>
      <c r="C22" s="186">
        <v>4</v>
      </c>
      <c r="D22" s="156"/>
      <c r="E22" s="156"/>
      <c r="F22" s="156"/>
      <c r="G22" s="119">
        <v>77</v>
      </c>
      <c r="H22" s="119">
        <v>241</v>
      </c>
      <c r="I22" s="119">
        <v>127</v>
      </c>
      <c r="J22" s="119">
        <v>323</v>
      </c>
      <c r="K22" s="119">
        <v>381</v>
      </c>
      <c r="L22" s="119">
        <v>420</v>
      </c>
      <c r="M22" s="119">
        <v>505</v>
      </c>
      <c r="N22" s="119">
        <v>461</v>
      </c>
      <c r="O22" s="119">
        <v>507</v>
      </c>
      <c r="P22" s="119">
        <v>776</v>
      </c>
      <c r="Q22" s="119">
        <v>962</v>
      </c>
      <c r="R22" s="119">
        <v>675</v>
      </c>
      <c r="S22" s="119">
        <v>763</v>
      </c>
      <c r="T22" s="119">
        <v>1726</v>
      </c>
      <c r="U22" s="155">
        <v>695</v>
      </c>
      <c r="V22" s="155">
        <v>955</v>
      </c>
      <c r="W22" s="155">
        <v>882</v>
      </c>
      <c r="X22" s="155">
        <v>1996</v>
      </c>
      <c r="Y22" s="155">
        <v>2209</v>
      </c>
      <c r="Z22" s="155">
        <v>2781</v>
      </c>
      <c r="AA22" s="155">
        <v>3445</v>
      </c>
      <c r="AB22" s="155">
        <v>2952</v>
      </c>
      <c r="AC22" s="155">
        <v>2412</v>
      </c>
      <c r="AD22" s="155">
        <v>1977</v>
      </c>
      <c r="AE22" s="209">
        <v>2047</v>
      </c>
      <c r="AF22" s="209">
        <v>1610</v>
      </c>
      <c r="AG22" s="209">
        <v>1910</v>
      </c>
      <c r="AH22" s="209">
        <v>1667</v>
      </c>
      <c r="AI22" s="209">
        <v>2605</v>
      </c>
      <c r="AJ22" s="209">
        <v>3869</v>
      </c>
      <c r="AK22" s="209">
        <v>2312</v>
      </c>
      <c r="AL22" s="209">
        <v>4890</v>
      </c>
      <c r="AM22" s="209">
        <v>7288</v>
      </c>
      <c r="AN22" s="209">
        <v>8410</v>
      </c>
      <c r="AO22" s="209">
        <v>6237</v>
      </c>
      <c r="AP22" s="209">
        <v>9141</v>
      </c>
      <c r="AQ22" s="209">
        <v>9774</v>
      </c>
      <c r="AR22" s="105">
        <v>9335</v>
      </c>
      <c r="AS22" s="105">
        <v>4443</v>
      </c>
      <c r="AT22" s="105">
        <v>2676</v>
      </c>
      <c r="AU22" s="105">
        <v>5616</v>
      </c>
      <c r="AV22" s="105">
        <v>7137</v>
      </c>
      <c r="AW22" s="105">
        <v>9636</v>
      </c>
      <c r="AX22" s="105">
        <v>8484</v>
      </c>
      <c r="AY22" s="105">
        <v>14848</v>
      </c>
      <c r="AZ22" s="105"/>
      <c r="BA22" s="105"/>
    </row>
    <row r="23" spans="1:53" ht="12.75">
      <c r="A23" s="233"/>
      <c r="B23" s="116"/>
      <c r="C23" s="186">
        <v>0.9000000000000901</v>
      </c>
      <c r="D23" s="156"/>
      <c r="E23" s="156"/>
      <c r="F23" s="156"/>
      <c r="G23" s="119"/>
      <c r="H23" s="119"/>
      <c r="I23" s="119"/>
      <c r="J23" s="119"/>
      <c r="K23" s="119"/>
      <c r="L23" s="119"/>
      <c r="M23" s="119"/>
      <c r="N23" s="119"/>
      <c r="O23" s="119"/>
      <c r="P23" s="119"/>
      <c r="Q23" s="119"/>
      <c r="R23" s="119"/>
      <c r="S23" s="119"/>
      <c r="T23" s="119"/>
      <c r="U23" s="155"/>
      <c r="V23" s="155"/>
      <c r="W23" s="155"/>
      <c r="X23" s="155"/>
      <c r="Y23" s="155"/>
      <c r="Z23" s="155"/>
      <c r="AA23" s="155"/>
      <c r="AB23" s="155"/>
      <c r="AC23" s="155"/>
      <c r="AD23" s="155"/>
      <c r="AE23" s="209"/>
      <c r="AF23" s="209"/>
      <c r="AG23" s="209"/>
      <c r="AH23" s="209"/>
      <c r="AI23" s="209"/>
      <c r="AJ23" s="209"/>
      <c r="AK23" s="209"/>
      <c r="AL23" s="209"/>
      <c r="AM23" s="209"/>
      <c r="AN23" s="209"/>
      <c r="AO23" s="209"/>
      <c r="AP23" s="209"/>
      <c r="AQ23" s="209"/>
      <c r="AR23" s="105"/>
      <c r="AS23" s="105">
        <v>337</v>
      </c>
      <c r="AT23" s="105">
        <v>332</v>
      </c>
      <c r="AU23" s="105">
        <v>621</v>
      </c>
      <c r="AV23" s="105">
        <v>2544</v>
      </c>
      <c r="AW23" s="105">
        <v>5534</v>
      </c>
      <c r="AX23" s="105">
        <v>5700</v>
      </c>
      <c r="AY23" s="105">
        <v>10834</v>
      </c>
      <c r="AZ23" s="105"/>
      <c r="BA23" s="105"/>
    </row>
    <row r="24" spans="1:53" ht="12.75">
      <c r="A24" s="233" t="s">
        <v>119</v>
      </c>
      <c r="B24" s="187" t="s">
        <v>66</v>
      </c>
      <c r="C24" s="186">
        <v>1</v>
      </c>
      <c r="D24" s="156"/>
      <c r="E24" s="156"/>
      <c r="F24" s="156"/>
      <c r="G24" s="119"/>
      <c r="H24" s="119"/>
      <c r="I24" s="119"/>
      <c r="J24" s="119"/>
      <c r="K24" s="119"/>
      <c r="L24" s="119"/>
      <c r="M24" s="119"/>
      <c r="N24" s="119"/>
      <c r="O24" s="119"/>
      <c r="P24" s="119"/>
      <c r="Q24" s="119"/>
      <c r="R24" s="119"/>
      <c r="S24" s="119"/>
      <c r="T24" s="119"/>
      <c r="U24" s="155"/>
      <c r="V24" s="155"/>
      <c r="W24" s="155"/>
      <c r="X24" s="155"/>
      <c r="Y24" s="155"/>
      <c r="Z24" s="155"/>
      <c r="AA24" s="155"/>
      <c r="AB24" s="155"/>
      <c r="AC24" s="155"/>
      <c r="AD24" s="155"/>
      <c r="AE24" s="209"/>
      <c r="AF24" s="209"/>
      <c r="AG24" s="209"/>
      <c r="AH24" s="209"/>
      <c r="AI24" s="209"/>
      <c r="AJ24" s="209"/>
      <c r="AK24" s="209"/>
      <c r="AL24" s="209"/>
      <c r="AM24" s="209"/>
      <c r="AN24" s="209"/>
      <c r="AO24" s="209"/>
      <c r="AP24" s="209"/>
      <c r="AQ24" s="209"/>
      <c r="AR24" s="105"/>
      <c r="AS24" s="105"/>
      <c r="AT24" s="105"/>
      <c r="AU24" s="105"/>
      <c r="AV24" s="105"/>
      <c r="AW24" s="105"/>
      <c r="AX24" s="105"/>
      <c r="AY24" s="105"/>
      <c r="AZ24" s="105"/>
      <c r="BA24" s="105"/>
    </row>
    <row r="25" spans="1:53" ht="12.75">
      <c r="A25" s="233"/>
      <c r="B25" s="116"/>
      <c r="C25" s="186">
        <v>2</v>
      </c>
      <c r="D25" s="156">
        <v>40</v>
      </c>
      <c r="E25" s="156">
        <v>32</v>
      </c>
      <c r="F25" s="156">
        <v>52</v>
      </c>
      <c r="G25" s="155">
        <v>3</v>
      </c>
      <c r="H25" s="155">
        <v>2</v>
      </c>
      <c r="I25" s="155">
        <v>2</v>
      </c>
      <c r="J25" s="155">
        <v>3</v>
      </c>
      <c r="K25" s="155">
        <v>2</v>
      </c>
      <c r="L25" s="155">
        <v>3</v>
      </c>
      <c r="M25" s="155">
        <v>3</v>
      </c>
      <c r="N25" s="155">
        <v>3</v>
      </c>
      <c r="O25" s="155">
        <v>2</v>
      </c>
      <c r="P25" s="155">
        <v>3</v>
      </c>
      <c r="Q25" s="155">
        <v>2</v>
      </c>
      <c r="R25" s="155">
        <v>2</v>
      </c>
      <c r="S25" s="155">
        <v>3</v>
      </c>
      <c r="T25" s="155">
        <v>3</v>
      </c>
      <c r="U25" s="155">
        <v>2</v>
      </c>
      <c r="V25" s="155">
        <v>2</v>
      </c>
      <c r="W25" s="155">
        <v>1</v>
      </c>
      <c r="X25" s="155">
        <v>3</v>
      </c>
      <c r="Y25" s="155">
        <v>3</v>
      </c>
      <c r="Z25" s="155">
        <v>4</v>
      </c>
      <c r="AA25" s="155">
        <v>3</v>
      </c>
      <c r="AB25" s="155">
        <v>3</v>
      </c>
      <c r="AC25" s="155">
        <v>2</v>
      </c>
      <c r="AD25" s="155">
        <v>3</v>
      </c>
      <c r="AE25" s="209">
        <v>3</v>
      </c>
      <c r="AF25" s="209">
        <v>3</v>
      </c>
      <c r="AG25" s="209">
        <v>3</v>
      </c>
      <c r="AH25" s="209">
        <v>2</v>
      </c>
      <c r="AI25" s="209">
        <v>2</v>
      </c>
      <c r="AJ25" s="209">
        <v>3</v>
      </c>
      <c r="AK25" s="209">
        <v>3</v>
      </c>
      <c r="AL25" s="209">
        <v>3</v>
      </c>
      <c r="AM25" s="209">
        <v>3</v>
      </c>
      <c r="AN25" s="209">
        <v>3</v>
      </c>
      <c r="AO25" s="209">
        <v>3</v>
      </c>
      <c r="AP25" s="209">
        <v>3</v>
      </c>
      <c r="AQ25" s="209">
        <v>3</v>
      </c>
      <c r="AR25" s="105"/>
      <c r="AS25" s="105">
        <v>3</v>
      </c>
      <c r="AT25" s="105">
        <v>3</v>
      </c>
      <c r="AU25" s="105">
        <v>3</v>
      </c>
      <c r="AV25" s="105">
        <v>3</v>
      </c>
      <c r="AW25" s="105">
        <v>3</v>
      </c>
      <c r="AX25" s="105">
        <v>2</v>
      </c>
      <c r="AY25" s="105">
        <v>3</v>
      </c>
      <c r="AZ25" s="105"/>
      <c r="BA25" s="105"/>
    </row>
    <row r="26" spans="1:53" ht="12.75">
      <c r="A26" s="233"/>
      <c r="B26" s="116"/>
      <c r="C26" s="186">
        <v>4</v>
      </c>
      <c r="D26" s="156"/>
      <c r="E26" s="156"/>
      <c r="F26" s="156"/>
      <c r="G26" s="119"/>
      <c r="H26" s="119"/>
      <c r="I26" s="119"/>
      <c r="J26" s="119"/>
      <c r="K26" s="119"/>
      <c r="L26" s="119"/>
      <c r="M26" s="119"/>
      <c r="N26" s="119"/>
      <c r="O26" s="119"/>
      <c r="P26" s="155"/>
      <c r="Q26" s="155"/>
      <c r="R26" s="155"/>
      <c r="S26" s="119"/>
      <c r="T26" s="119"/>
      <c r="U26" s="155"/>
      <c r="V26" s="155"/>
      <c r="W26" s="155"/>
      <c r="X26" s="155"/>
      <c r="Y26" s="155"/>
      <c r="Z26" s="155"/>
      <c r="AA26" s="155"/>
      <c r="AB26" s="155"/>
      <c r="AC26" s="155"/>
      <c r="AD26" s="155"/>
      <c r="AE26" s="209"/>
      <c r="AF26" s="209"/>
      <c r="AG26" s="209"/>
      <c r="AH26" s="209"/>
      <c r="AI26" s="209"/>
      <c r="AJ26" s="209"/>
      <c r="AK26" s="209"/>
      <c r="AL26" s="209"/>
      <c r="AM26" s="209"/>
      <c r="AN26" s="209"/>
      <c r="AO26" s="209"/>
      <c r="AP26" s="209"/>
      <c r="AQ26" s="209"/>
      <c r="AR26" s="105"/>
      <c r="AS26" s="105"/>
      <c r="AT26" s="105"/>
      <c r="AU26" s="105"/>
      <c r="AV26" s="105"/>
      <c r="AW26" s="105"/>
      <c r="AX26" s="105"/>
      <c r="AY26" s="105"/>
      <c r="AZ26" s="105"/>
      <c r="BA26" s="105"/>
    </row>
    <row r="27" spans="1:53" ht="12.75">
      <c r="A27" s="233" t="s">
        <v>60</v>
      </c>
      <c r="B27" s="187" t="s">
        <v>66</v>
      </c>
      <c r="C27" s="186">
        <v>1</v>
      </c>
      <c r="D27" s="156">
        <v>1</v>
      </c>
      <c r="E27" s="156">
        <v>7</v>
      </c>
      <c r="F27" s="156">
        <v>16</v>
      </c>
      <c r="G27" s="155">
        <v>23</v>
      </c>
      <c r="H27" s="155">
        <v>23</v>
      </c>
      <c r="I27" s="155">
        <v>30</v>
      </c>
      <c r="J27" s="155">
        <v>25</v>
      </c>
      <c r="K27" s="155">
        <v>17</v>
      </c>
      <c r="L27" s="155">
        <v>22</v>
      </c>
      <c r="M27" s="155">
        <v>11</v>
      </c>
      <c r="N27" s="155">
        <v>7</v>
      </c>
      <c r="O27" s="155">
        <v>1</v>
      </c>
      <c r="P27" s="155">
        <v>2</v>
      </c>
      <c r="Q27" s="155">
        <v>5</v>
      </c>
      <c r="R27" s="155">
        <v>12</v>
      </c>
      <c r="S27" s="155">
        <v>16</v>
      </c>
      <c r="T27" s="119">
        <v>23</v>
      </c>
      <c r="U27" s="155">
        <v>33</v>
      </c>
      <c r="V27" s="155">
        <v>19</v>
      </c>
      <c r="W27" s="155">
        <v>20</v>
      </c>
      <c r="X27" s="155">
        <v>15</v>
      </c>
      <c r="Y27" s="155">
        <v>11</v>
      </c>
      <c r="Z27" s="155">
        <v>5</v>
      </c>
      <c r="AA27" s="155">
        <v>2</v>
      </c>
      <c r="AB27" s="155">
        <v>4</v>
      </c>
      <c r="AC27" s="155">
        <v>6</v>
      </c>
      <c r="AD27" s="155">
        <v>13</v>
      </c>
      <c r="AE27" s="209">
        <v>16</v>
      </c>
      <c r="AF27" s="209">
        <v>16</v>
      </c>
      <c r="AG27" s="209">
        <v>15</v>
      </c>
      <c r="AH27" s="209">
        <v>12</v>
      </c>
      <c r="AI27" s="209">
        <v>9</v>
      </c>
      <c r="AJ27" s="209">
        <v>12</v>
      </c>
      <c r="AK27" s="209">
        <v>6</v>
      </c>
      <c r="AL27" s="209">
        <v>4</v>
      </c>
      <c r="AM27" s="209">
        <v>2</v>
      </c>
      <c r="AN27" s="209">
        <v>4</v>
      </c>
      <c r="AO27" s="209">
        <v>5</v>
      </c>
      <c r="AP27" s="209">
        <v>7</v>
      </c>
      <c r="AQ27" s="209">
        <v>8</v>
      </c>
      <c r="AR27" s="105">
        <v>6</v>
      </c>
      <c r="AS27" s="105">
        <v>12</v>
      </c>
      <c r="AT27" s="105">
        <v>18</v>
      </c>
      <c r="AU27" s="105">
        <v>14</v>
      </c>
      <c r="AV27" s="105">
        <v>6</v>
      </c>
      <c r="AW27" s="105">
        <v>3</v>
      </c>
      <c r="AX27" s="105">
        <v>1</v>
      </c>
      <c r="AY27" s="105">
        <v>1</v>
      </c>
      <c r="AZ27" s="105"/>
      <c r="BA27" s="105"/>
    </row>
    <row r="28" spans="1:53" ht="12.75">
      <c r="A28" s="233"/>
      <c r="B28" s="77"/>
      <c r="C28" s="186">
        <v>2</v>
      </c>
      <c r="D28" s="156">
        <v>8</v>
      </c>
      <c r="E28" s="156">
        <v>15</v>
      </c>
      <c r="F28" s="156">
        <v>53</v>
      </c>
      <c r="G28" s="119">
        <v>62</v>
      </c>
      <c r="H28" s="119">
        <v>50</v>
      </c>
      <c r="I28" s="119">
        <v>68</v>
      </c>
      <c r="J28" s="119">
        <v>86</v>
      </c>
      <c r="K28" s="119">
        <v>56</v>
      </c>
      <c r="L28" s="119">
        <v>49</v>
      </c>
      <c r="M28" s="119">
        <v>31</v>
      </c>
      <c r="N28" s="119">
        <v>17</v>
      </c>
      <c r="O28" s="119">
        <v>7</v>
      </c>
      <c r="P28" s="119">
        <v>11</v>
      </c>
      <c r="Q28" s="119">
        <v>17</v>
      </c>
      <c r="R28" s="119">
        <v>41</v>
      </c>
      <c r="S28" s="119">
        <v>75</v>
      </c>
      <c r="T28" s="119">
        <v>83</v>
      </c>
      <c r="U28" s="155">
        <v>112</v>
      </c>
      <c r="V28" s="155">
        <v>90</v>
      </c>
      <c r="W28" s="155">
        <v>64</v>
      </c>
      <c r="X28" s="155">
        <v>55</v>
      </c>
      <c r="Y28" s="155">
        <v>32</v>
      </c>
      <c r="Z28" s="155">
        <v>13</v>
      </c>
      <c r="AA28" s="155">
        <v>56</v>
      </c>
      <c r="AB28" s="155">
        <v>272</v>
      </c>
      <c r="AC28" s="155">
        <v>490</v>
      </c>
      <c r="AD28" s="155">
        <v>1109</v>
      </c>
      <c r="AE28" s="209">
        <v>1095</v>
      </c>
      <c r="AF28" s="209">
        <v>1503</v>
      </c>
      <c r="AG28" s="209">
        <v>1535</v>
      </c>
      <c r="AH28" s="209">
        <v>1490</v>
      </c>
      <c r="AI28" s="209">
        <v>1596</v>
      </c>
      <c r="AJ28" s="209">
        <v>1371</v>
      </c>
      <c r="AK28" s="209">
        <v>762</v>
      </c>
      <c r="AL28" s="209">
        <v>449</v>
      </c>
      <c r="AM28" s="209">
        <v>171</v>
      </c>
      <c r="AN28" s="209">
        <v>310</v>
      </c>
      <c r="AO28" s="209">
        <v>813</v>
      </c>
      <c r="AP28" s="209">
        <v>6827</v>
      </c>
      <c r="AQ28" s="209">
        <v>39495</v>
      </c>
      <c r="AR28" s="105">
        <v>68226</v>
      </c>
      <c r="AS28" s="105">
        <v>83967</v>
      </c>
      <c r="AT28" s="105">
        <v>98215</v>
      </c>
      <c r="AU28" s="105">
        <v>84395</v>
      </c>
      <c r="AV28" s="105">
        <v>56197</v>
      </c>
      <c r="AW28" s="105">
        <v>38629</v>
      </c>
      <c r="AX28" s="105">
        <v>23658</v>
      </c>
      <c r="AY28" s="105">
        <v>14147</v>
      </c>
      <c r="AZ28" s="105"/>
      <c r="BA28" s="105"/>
    </row>
    <row r="29" spans="1:53" ht="12.75">
      <c r="A29" s="233"/>
      <c r="B29" s="77"/>
      <c r="C29" s="186">
        <v>1.6</v>
      </c>
      <c r="D29" s="156"/>
      <c r="E29" s="156"/>
      <c r="F29" s="156"/>
      <c r="G29" s="155"/>
      <c r="H29" s="155"/>
      <c r="I29" s="155"/>
      <c r="J29" s="155"/>
      <c r="K29" s="155"/>
      <c r="L29" s="155"/>
      <c r="M29" s="119"/>
      <c r="N29" s="119"/>
      <c r="O29" s="119"/>
      <c r="P29" s="119"/>
      <c r="Q29" s="119"/>
      <c r="R29" s="119"/>
      <c r="S29" s="155"/>
      <c r="T29" s="155"/>
      <c r="U29" s="155"/>
      <c r="V29" s="155"/>
      <c r="W29" s="155"/>
      <c r="X29" s="155"/>
      <c r="Y29" s="155"/>
      <c r="Z29" s="155"/>
      <c r="AA29" s="155"/>
      <c r="AB29" s="155"/>
      <c r="AC29" s="155"/>
      <c r="AD29" s="155"/>
      <c r="AE29" s="209"/>
      <c r="AF29" s="209"/>
      <c r="AG29" s="209"/>
      <c r="AH29" s="209"/>
      <c r="AI29" s="209"/>
      <c r="AJ29" s="209"/>
      <c r="AK29" s="209"/>
      <c r="AL29" s="209"/>
      <c r="AM29" s="209"/>
      <c r="AN29" s="209"/>
      <c r="AO29" s="209"/>
      <c r="AP29" s="209"/>
      <c r="AQ29" s="209">
        <v>718</v>
      </c>
      <c r="AR29" s="105">
        <v>3068</v>
      </c>
      <c r="AS29" s="105">
        <v>6716</v>
      </c>
      <c r="AT29" s="105">
        <v>10366</v>
      </c>
      <c r="AU29" s="105">
        <v>11181</v>
      </c>
      <c r="AV29" s="105">
        <v>10298</v>
      </c>
      <c r="AW29" s="105">
        <v>7719</v>
      </c>
      <c r="AX29" s="105">
        <v>5337</v>
      </c>
      <c r="AY29" s="105">
        <v>2648</v>
      </c>
      <c r="AZ29" s="105"/>
      <c r="BA29" s="105"/>
    </row>
    <row r="30" spans="1:53" ht="12.75">
      <c r="A30" s="233" t="s">
        <v>118</v>
      </c>
      <c r="B30" s="187" t="s">
        <v>66</v>
      </c>
      <c r="C30" s="186">
        <v>1</v>
      </c>
      <c r="D30" s="156"/>
      <c r="E30" s="156"/>
      <c r="F30" s="156"/>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209"/>
      <c r="AF30" s="209"/>
      <c r="AG30" s="209"/>
      <c r="AH30" s="209"/>
      <c r="AI30" s="209"/>
      <c r="AJ30" s="209"/>
      <c r="AK30" s="209"/>
      <c r="AL30" s="209"/>
      <c r="AM30" s="209"/>
      <c r="AN30" s="209"/>
      <c r="AO30" s="209"/>
      <c r="AP30" s="209"/>
      <c r="AQ30" s="209"/>
      <c r="AR30" s="105"/>
      <c r="AS30" s="105"/>
      <c r="AT30" s="105"/>
      <c r="AU30" s="105"/>
      <c r="AV30" s="105"/>
      <c r="AW30" s="105"/>
      <c r="AX30" s="105"/>
      <c r="AY30" s="105"/>
      <c r="AZ30" s="105"/>
      <c r="BA30" s="105"/>
    </row>
    <row r="31" spans="1:53" ht="12.75">
      <c r="A31" s="233"/>
      <c r="B31" s="116"/>
      <c r="C31" s="186">
        <v>2</v>
      </c>
      <c r="D31" s="156">
        <v>3</v>
      </c>
      <c r="E31" s="156">
        <v>7</v>
      </c>
      <c r="F31" s="156">
        <v>18</v>
      </c>
      <c r="G31" s="119"/>
      <c r="H31" s="119"/>
      <c r="I31" s="119"/>
      <c r="J31" s="119"/>
      <c r="K31" s="119"/>
      <c r="L31" s="119"/>
      <c r="M31" s="119"/>
      <c r="N31" s="119"/>
      <c r="O31" s="119"/>
      <c r="P31" s="119"/>
      <c r="Q31" s="119"/>
      <c r="R31" s="119"/>
      <c r="S31" s="119"/>
      <c r="T31" s="119"/>
      <c r="U31" s="155"/>
      <c r="V31" s="155"/>
      <c r="W31" s="155"/>
      <c r="X31" s="155"/>
      <c r="Y31" s="155"/>
      <c r="Z31" s="155"/>
      <c r="AA31" s="155"/>
      <c r="AB31" s="155"/>
      <c r="AC31" s="155"/>
      <c r="AD31" s="155"/>
      <c r="AE31" s="209"/>
      <c r="AF31" s="209"/>
      <c r="AG31" s="209"/>
      <c r="AH31" s="209"/>
      <c r="AI31" s="209"/>
      <c r="AJ31" s="209"/>
      <c r="AK31" s="209"/>
      <c r="AL31" s="209"/>
      <c r="AM31" s="209"/>
      <c r="AN31" s="209"/>
      <c r="AO31" s="209"/>
      <c r="AP31" s="209"/>
      <c r="AQ31" s="209"/>
      <c r="AR31" s="105"/>
      <c r="AS31" s="105"/>
      <c r="AT31" s="105"/>
      <c r="AU31" s="105"/>
      <c r="AV31" s="105"/>
      <c r="AW31" s="105"/>
      <c r="AX31" s="105"/>
      <c r="AY31" s="105"/>
      <c r="AZ31" s="105"/>
      <c r="BA31" s="105"/>
    </row>
    <row r="32" spans="1:53" ht="12.75">
      <c r="A32" s="233"/>
      <c r="B32" s="116"/>
      <c r="C32" s="186">
        <v>4</v>
      </c>
      <c r="D32" s="156"/>
      <c r="E32" s="156"/>
      <c r="F32" s="156"/>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209"/>
      <c r="AF32" s="209"/>
      <c r="AG32" s="209"/>
      <c r="AH32" s="209"/>
      <c r="AI32" s="209"/>
      <c r="AJ32" s="209"/>
      <c r="AK32" s="209"/>
      <c r="AL32" s="209"/>
      <c r="AM32" s="209"/>
      <c r="AN32" s="209"/>
      <c r="AO32" s="209"/>
      <c r="AP32" s="209"/>
      <c r="AQ32" s="209"/>
      <c r="AR32" s="105"/>
      <c r="AS32" s="105">
        <v>11</v>
      </c>
      <c r="AT32" s="105">
        <v>13</v>
      </c>
      <c r="AU32" s="105">
        <v>8</v>
      </c>
      <c r="AV32" s="105">
        <v>5</v>
      </c>
      <c r="AW32" s="105">
        <v>4</v>
      </c>
      <c r="AX32" s="105">
        <v>2</v>
      </c>
      <c r="AY32" s="105">
        <v>2</v>
      </c>
      <c r="AZ32" s="105"/>
      <c r="BA32" s="105"/>
    </row>
    <row r="33" spans="1:53" ht="12.75">
      <c r="A33" s="226" t="s">
        <v>67</v>
      </c>
      <c r="B33" s="185" t="s">
        <v>117</v>
      </c>
      <c r="C33" s="186">
        <v>2</v>
      </c>
      <c r="D33" s="156">
        <v>8669</v>
      </c>
      <c r="E33" s="156">
        <v>8123</v>
      </c>
      <c r="F33" s="156">
        <v>11365</v>
      </c>
      <c r="G33" s="155">
        <v>12673</v>
      </c>
      <c r="H33" s="155">
        <v>13876</v>
      </c>
      <c r="I33" s="155">
        <v>14382</v>
      </c>
      <c r="J33" s="155">
        <v>15163</v>
      </c>
      <c r="K33" s="155">
        <v>17258</v>
      </c>
      <c r="L33" s="155">
        <v>17521</v>
      </c>
      <c r="M33" s="155">
        <v>19608</v>
      </c>
      <c r="N33" s="155">
        <v>23546</v>
      </c>
      <c r="O33" s="155">
        <v>23281</v>
      </c>
      <c r="P33" s="155">
        <v>23302</v>
      </c>
      <c r="Q33" s="155">
        <v>22421</v>
      </c>
      <c r="R33" s="155">
        <v>24174</v>
      </c>
      <c r="S33" s="155">
        <v>23482</v>
      </c>
      <c r="T33" s="155">
        <v>23823</v>
      </c>
      <c r="U33" s="155">
        <v>24329</v>
      </c>
      <c r="V33" s="155">
        <v>25671</v>
      </c>
      <c r="W33" s="155">
        <v>29479</v>
      </c>
      <c r="X33" s="155">
        <v>30238</v>
      </c>
      <c r="Y33" s="155">
        <v>34326</v>
      </c>
      <c r="Z33" s="155">
        <v>33988</v>
      </c>
      <c r="AA33" s="155">
        <v>35111</v>
      </c>
      <c r="AB33" s="155">
        <v>37235</v>
      </c>
      <c r="AC33" s="155">
        <v>38622</v>
      </c>
      <c r="AD33" s="155">
        <v>45646</v>
      </c>
      <c r="AE33" s="209">
        <v>44880</v>
      </c>
      <c r="AF33" s="209">
        <v>49358</v>
      </c>
      <c r="AG33" s="209">
        <v>50176</v>
      </c>
      <c r="AH33" s="209">
        <v>50131</v>
      </c>
      <c r="AI33" s="209">
        <v>51125</v>
      </c>
      <c r="AJ33" s="209">
        <v>49926</v>
      </c>
      <c r="AK33" s="209">
        <v>53086</v>
      </c>
      <c r="AL33" s="209">
        <v>54451</v>
      </c>
      <c r="AM33" s="209">
        <v>50535</v>
      </c>
      <c r="AN33" s="209">
        <v>52713</v>
      </c>
      <c r="AO33" s="209">
        <v>50163</v>
      </c>
      <c r="AP33" s="209">
        <v>54632</v>
      </c>
      <c r="AQ33" s="209">
        <v>48636</v>
      </c>
      <c r="AR33" s="105">
        <v>53663</v>
      </c>
      <c r="AS33" s="105">
        <v>45140</v>
      </c>
      <c r="AT33" s="105">
        <v>44660</v>
      </c>
      <c r="AU33" s="105">
        <v>47451</v>
      </c>
      <c r="AV33" s="105">
        <v>45906</v>
      </c>
      <c r="AW33" s="105">
        <v>49428</v>
      </c>
      <c r="AX33" s="105">
        <v>45836</v>
      </c>
      <c r="AY33" s="105">
        <v>47396</v>
      </c>
      <c r="AZ33" s="105"/>
      <c r="BA33" s="105"/>
    </row>
    <row r="34" spans="1:53" ht="12.75">
      <c r="A34" s="226"/>
      <c r="B34" s="116"/>
      <c r="C34" s="186">
        <v>3.000000000003</v>
      </c>
      <c r="D34" s="156"/>
      <c r="E34" s="156"/>
      <c r="F34" s="156"/>
      <c r="G34" s="119"/>
      <c r="H34" s="119"/>
      <c r="I34" s="119"/>
      <c r="J34" s="119"/>
      <c r="K34" s="119"/>
      <c r="L34" s="119"/>
      <c r="M34" s="119"/>
      <c r="N34" s="119"/>
      <c r="O34" s="119"/>
      <c r="P34" s="119"/>
      <c r="Q34" s="119"/>
      <c r="R34" s="119"/>
      <c r="S34" s="119"/>
      <c r="T34" s="119"/>
      <c r="U34" s="155"/>
      <c r="V34" s="155"/>
      <c r="W34" s="155"/>
      <c r="X34" s="155"/>
      <c r="Y34" s="155"/>
      <c r="Z34" s="155"/>
      <c r="AA34" s="155"/>
      <c r="AB34" s="155"/>
      <c r="AC34" s="155"/>
      <c r="AD34" s="155"/>
      <c r="AE34" s="209"/>
      <c r="AF34" s="209">
        <v>100</v>
      </c>
      <c r="AG34" s="209">
        <v>257</v>
      </c>
      <c r="AH34" s="209">
        <v>818</v>
      </c>
      <c r="AI34" s="209">
        <v>989</v>
      </c>
      <c r="AJ34" s="209">
        <v>849</v>
      </c>
      <c r="AK34" s="209">
        <v>822</v>
      </c>
      <c r="AL34" s="209">
        <v>1054</v>
      </c>
      <c r="AM34" s="209">
        <v>1073</v>
      </c>
      <c r="AN34" s="209">
        <v>893</v>
      </c>
      <c r="AO34" s="209">
        <v>932</v>
      </c>
      <c r="AP34" s="209">
        <v>993</v>
      </c>
      <c r="AQ34" s="209">
        <v>658</v>
      </c>
      <c r="AR34" s="105">
        <v>1138</v>
      </c>
      <c r="AS34" s="105">
        <v>1044</v>
      </c>
      <c r="AT34" s="105">
        <v>748</v>
      </c>
      <c r="AU34" s="105">
        <v>1022</v>
      </c>
      <c r="AV34" s="105">
        <v>1089</v>
      </c>
      <c r="AW34" s="105">
        <v>1140</v>
      </c>
      <c r="AX34" s="105">
        <v>1049</v>
      </c>
      <c r="AY34" s="105">
        <v>974</v>
      </c>
      <c r="AZ34" s="105"/>
      <c r="BA34" s="105"/>
    </row>
    <row r="35" spans="1:53" ht="12.75">
      <c r="A35" s="226"/>
      <c r="B35" s="197"/>
      <c r="C35" s="186">
        <v>4</v>
      </c>
      <c r="D35" s="168"/>
      <c r="E35" s="168"/>
      <c r="F35" s="168"/>
      <c r="G35" s="169"/>
      <c r="H35" s="169"/>
      <c r="I35" s="169"/>
      <c r="J35" s="169"/>
      <c r="K35" s="169"/>
      <c r="L35" s="169"/>
      <c r="M35" s="169"/>
      <c r="N35" s="169"/>
      <c r="O35" s="169"/>
      <c r="P35" s="169"/>
      <c r="Q35" s="169"/>
      <c r="R35" s="169"/>
      <c r="S35" s="169"/>
      <c r="T35" s="169"/>
      <c r="U35" s="155"/>
      <c r="V35" s="155">
        <v>25</v>
      </c>
      <c r="W35" s="155">
        <v>234</v>
      </c>
      <c r="X35" s="155">
        <v>438</v>
      </c>
      <c r="Y35" s="155">
        <v>578</v>
      </c>
      <c r="Z35" s="155">
        <v>611</v>
      </c>
      <c r="AA35" s="155">
        <v>425</v>
      </c>
      <c r="AB35" s="155">
        <v>650</v>
      </c>
      <c r="AC35" s="155">
        <v>983</v>
      </c>
      <c r="AD35" s="155">
        <v>1187</v>
      </c>
      <c r="AE35" s="209">
        <v>1211</v>
      </c>
      <c r="AF35" s="209">
        <v>2057</v>
      </c>
      <c r="AG35" s="209">
        <v>2079</v>
      </c>
      <c r="AH35" s="209">
        <v>2819</v>
      </c>
      <c r="AI35" s="209">
        <v>3124</v>
      </c>
      <c r="AJ35" s="209">
        <v>3125</v>
      </c>
      <c r="AK35" s="209">
        <v>2909</v>
      </c>
      <c r="AL35" s="209">
        <v>2856</v>
      </c>
      <c r="AM35" s="209">
        <v>3797</v>
      </c>
      <c r="AN35" s="209">
        <v>3700</v>
      </c>
      <c r="AO35" s="209">
        <v>3523</v>
      </c>
      <c r="AP35" s="209">
        <v>4511</v>
      </c>
      <c r="AQ35" s="209">
        <v>4544</v>
      </c>
      <c r="AR35" s="105">
        <v>5383</v>
      </c>
      <c r="AS35" s="105">
        <v>5273</v>
      </c>
      <c r="AT35" s="105">
        <v>6282</v>
      </c>
      <c r="AU35" s="105">
        <v>7434</v>
      </c>
      <c r="AV35" s="105">
        <v>6736</v>
      </c>
      <c r="AW35" s="105">
        <v>7006</v>
      </c>
      <c r="AX35" s="105">
        <v>6576</v>
      </c>
      <c r="AY35" s="105">
        <v>5525</v>
      </c>
      <c r="AZ35" s="105"/>
      <c r="BA35" s="105"/>
    </row>
    <row r="36" spans="1:53" ht="12.75">
      <c r="A36" s="226"/>
      <c r="B36" s="188" t="s">
        <v>68</v>
      </c>
      <c r="C36" s="186">
        <v>2</v>
      </c>
      <c r="D36" s="168"/>
      <c r="E36" s="168"/>
      <c r="F36" s="168"/>
      <c r="G36" s="155"/>
      <c r="H36" s="155"/>
      <c r="I36" s="155"/>
      <c r="J36" s="155"/>
      <c r="K36" s="155"/>
      <c r="L36" s="155"/>
      <c r="M36" s="155"/>
      <c r="N36" s="155">
        <v>21</v>
      </c>
      <c r="O36" s="155"/>
      <c r="P36" s="155">
        <v>44</v>
      </c>
      <c r="Q36" s="155">
        <v>46</v>
      </c>
      <c r="R36" s="155">
        <v>16</v>
      </c>
      <c r="S36" s="155">
        <v>259</v>
      </c>
      <c r="T36" s="155">
        <v>230</v>
      </c>
      <c r="U36" s="155">
        <v>165</v>
      </c>
      <c r="V36" s="155">
        <v>555</v>
      </c>
      <c r="W36" s="155">
        <v>224</v>
      </c>
      <c r="X36" s="155">
        <v>444</v>
      </c>
      <c r="Y36" s="155">
        <v>306</v>
      </c>
      <c r="Z36" s="155">
        <v>422</v>
      </c>
      <c r="AA36" s="155">
        <v>428</v>
      </c>
      <c r="AB36" s="155"/>
      <c r="AC36" s="155"/>
      <c r="AD36" s="155"/>
      <c r="AE36" s="209"/>
      <c r="AF36" s="209"/>
      <c r="AG36" s="209"/>
      <c r="AH36" s="209"/>
      <c r="AI36" s="209"/>
      <c r="AJ36" s="209">
        <v>100</v>
      </c>
      <c r="AK36" s="209">
        <v>111</v>
      </c>
      <c r="AL36" s="209">
        <v>669</v>
      </c>
      <c r="AM36" s="209">
        <v>1207</v>
      </c>
      <c r="AN36" s="209">
        <v>912</v>
      </c>
      <c r="AO36" s="209">
        <v>1122</v>
      </c>
      <c r="AP36" s="209">
        <v>430</v>
      </c>
      <c r="AQ36" s="209">
        <v>286</v>
      </c>
      <c r="AR36" s="105">
        <v>690</v>
      </c>
      <c r="AS36" s="105">
        <v>629</v>
      </c>
      <c r="AT36" s="105">
        <v>745</v>
      </c>
      <c r="AU36" s="105">
        <v>1789</v>
      </c>
      <c r="AV36" s="105">
        <v>890</v>
      </c>
      <c r="AW36" s="105">
        <v>1846</v>
      </c>
      <c r="AX36" s="105">
        <v>2032</v>
      </c>
      <c r="AY36" s="105">
        <v>497</v>
      </c>
      <c r="AZ36" s="105"/>
      <c r="BA36" s="105"/>
    </row>
    <row r="37" spans="1:53" ht="12.75">
      <c r="A37" s="226"/>
      <c r="B37" s="188" t="s">
        <v>69</v>
      </c>
      <c r="C37" s="186">
        <v>0.5</v>
      </c>
      <c r="D37" s="168">
        <v>114017</v>
      </c>
      <c r="E37" s="168">
        <v>85056</v>
      </c>
      <c r="F37" s="168">
        <v>81822</v>
      </c>
      <c r="G37" s="169">
        <v>77276</v>
      </c>
      <c r="H37" s="169">
        <v>66046</v>
      </c>
      <c r="I37" s="169">
        <v>81786</v>
      </c>
      <c r="J37" s="169">
        <v>94541</v>
      </c>
      <c r="K37" s="169">
        <v>114248</v>
      </c>
      <c r="L37" s="169">
        <v>127851</v>
      </c>
      <c r="M37" s="169">
        <v>118877</v>
      </c>
      <c r="N37" s="169">
        <v>131663</v>
      </c>
      <c r="O37" s="169">
        <v>105757</v>
      </c>
      <c r="P37" s="169">
        <v>181333</v>
      </c>
      <c r="Q37" s="169">
        <v>119414</v>
      </c>
      <c r="R37" s="169">
        <v>114593</v>
      </c>
      <c r="S37" s="169">
        <v>103975</v>
      </c>
      <c r="T37" s="169">
        <v>83318</v>
      </c>
      <c r="U37" s="155">
        <v>105051</v>
      </c>
      <c r="V37" s="155">
        <v>125067</v>
      </c>
      <c r="W37" s="155">
        <v>140883</v>
      </c>
      <c r="X37" s="155">
        <v>122038</v>
      </c>
      <c r="Y37" s="155">
        <v>155458</v>
      </c>
      <c r="Z37" s="155">
        <v>161480</v>
      </c>
      <c r="AA37" s="155">
        <v>114181</v>
      </c>
      <c r="AB37" s="155">
        <v>125698</v>
      </c>
      <c r="AC37" s="155">
        <v>105323</v>
      </c>
      <c r="AD37" s="155">
        <v>109568</v>
      </c>
      <c r="AE37" s="209">
        <v>78158</v>
      </c>
      <c r="AF37" s="209">
        <v>94469</v>
      </c>
      <c r="AG37" s="209">
        <v>85605</v>
      </c>
      <c r="AH37" s="209">
        <v>90319</v>
      </c>
      <c r="AI37" s="209">
        <v>65877</v>
      </c>
      <c r="AJ37" s="209">
        <v>46281</v>
      </c>
      <c r="AK37" s="209">
        <v>35255</v>
      </c>
      <c r="AL37" s="209">
        <v>21162</v>
      </c>
      <c r="AM37" s="209">
        <v>16927</v>
      </c>
      <c r="AN37" s="209">
        <v>22781</v>
      </c>
      <c r="AO37" s="209">
        <v>41360</v>
      </c>
      <c r="AP37" s="209">
        <v>29422</v>
      </c>
      <c r="AQ37" s="209"/>
      <c r="AR37" s="105"/>
      <c r="AS37" s="105"/>
      <c r="AT37" s="105"/>
      <c r="AU37" s="105"/>
      <c r="AV37" s="105"/>
      <c r="AW37" s="105"/>
      <c r="AX37" s="105"/>
      <c r="AY37" s="105"/>
      <c r="AZ37" s="105"/>
      <c r="BA37" s="105"/>
    </row>
    <row r="38" spans="1:53" ht="12.75">
      <c r="A38" s="226"/>
      <c r="B38" s="188" t="s">
        <v>70</v>
      </c>
      <c r="C38" s="186">
        <v>1</v>
      </c>
      <c r="D38" s="168">
        <v>2811</v>
      </c>
      <c r="E38" s="168">
        <v>2907</v>
      </c>
      <c r="F38" s="168">
        <v>2459</v>
      </c>
      <c r="G38" s="155">
        <v>2553</v>
      </c>
      <c r="H38" s="155">
        <v>2732</v>
      </c>
      <c r="I38" s="155">
        <v>3505</v>
      </c>
      <c r="J38" s="155">
        <v>5002</v>
      </c>
      <c r="K38" s="155">
        <v>3651</v>
      </c>
      <c r="L38" s="155">
        <v>2866</v>
      </c>
      <c r="M38" s="155">
        <v>2383</v>
      </c>
      <c r="N38" s="155">
        <v>2048</v>
      </c>
      <c r="O38" s="155">
        <v>1672</v>
      </c>
      <c r="P38" s="155">
        <v>1271</v>
      </c>
      <c r="Q38" s="155">
        <v>966</v>
      </c>
      <c r="R38" s="155">
        <v>2118</v>
      </c>
      <c r="S38" s="155">
        <v>2482</v>
      </c>
      <c r="T38" s="155">
        <v>3178</v>
      </c>
      <c r="U38" s="155">
        <v>6880</v>
      </c>
      <c r="V38" s="155">
        <v>8844</v>
      </c>
      <c r="W38" s="155">
        <v>1972</v>
      </c>
      <c r="X38" s="155">
        <v>4334</v>
      </c>
      <c r="Y38" s="155">
        <v>2185</v>
      </c>
      <c r="Z38" s="155">
        <v>1776</v>
      </c>
      <c r="AA38" s="155">
        <v>4455</v>
      </c>
      <c r="AB38" s="155">
        <v>7982</v>
      </c>
      <c r="AC38" s="155">
        <v>7004</v>
      </c>
      <c r="AD38" s="155">
        <v>9207</v>
      </c>
      <c r="AE38" s="209">
        <v>8226</v>
      </c>
      <c r="AF38" s="209">
        <v>7848</v>
      </c>
      <c r="AG38" s="209">
        <v>10364</v>
      </c>
      <c r="AH38" s="209">
        <v>11065</v>
      </c>
      <c r="AI38" s="209">
        <v>5637</v>
      </c>
      <c r="AJ38" s="209">
        <v>3298</v>
      </c>
      <c r="AK38" s="209">
        <v>4143</v>
      </c>
      <c r="AL38" s="209">
        <v>2540</v>
      </c>
      <c r="AM38" s="209">
        <v>1373</v>
      </c>
      <c r="AN38" s="209">
        <v>1623</v>
      </c>
      <c r="AO38" s="209">
        <v>872</v>
      </c>
      <c r="AP38" s="209">
        <v>5847</v>
      </c>
      <c r="AQ38" s="209"/>
      <c r="AR38" s="105"/>
      <c r="AS38" s="105"/>
      <c r="AT38" s="105"/>
      <c r="AU38" s="105"/>
      <c r="AV38" s="105"/>
      <c r="AW38" s="105"/>
      <c r="AX38" s="105"/>
      <c r="AY38" s="105"/>
      <c r="AZ38" s="105"/>
      <c r="BA38" s="105"/>
    </row>
    <row r="39" spans="1:53" ht="12.75">
      <c r="A39" s="226"/>
      <c r="B39" s="188" t="s">
        <v>65</v>
      </c>
      <c r="C39" s="186">
        <v>1</v>
      </c>
      <c r="D39" s="168">
        <v>12844</v>
      </c>
      <c r="E39" s="168">
        <v>12686</v>
      </c>
      <c r="F39" s="168">
        <v>13860</v>
      </c>
      <c r="G39" s="169">
        <v>12108</v>
      </c>
      <c r="H39" s="169">
        <v>6299</v>
      </c>
      <c r="I39" s="169">
        <v>11498</v>
      </c>
      <c r="J39" s="169">
        <v>11004</v>
      </c>
      <c r="K39" s="169">
        <v>8621</v>
      </c>
      <c r="L39" s="169">
        <v>10805</v>
      </c>
      <c r="M39" s="169">
        <v>11950</v>
      </c>
      <c r="N39" s="169">
        <v>11689</v>
      </c>
      <c r="O39" s="169">
        <v>10956</v>
      </c>
      <c r="P39" s="169">
        <v>10897</v>
      </c>
      <c r="Q39" s="169">
        <v>9717</v>
      </c>
      <c r="R39" s="169">
        <v>9507</v>
      </c>
      <c r="S39" s="169">
        <v>9172</v>
      </c>
      <c r="T39" s="169">
        <v>10431</v>
      </c>
      <c r="U39" s="155">
        <v>9861</v>
      </c>
      <c r="V39" s="155">
        <v>6050</v>
      </c>
      <c r="W39" s="155">
        <v>10468</v>
      </c>
      <c r="X39" s="155">
        <v>10185</v>
      </c>
      <c r="Y39" s="155">
        <v>10451</v>
      </c>
      <c r="Z39" s="155">
        <v>9971</v>
      </c>
      <c r="AA39" s="155">
        <v>10614</v>
      </c>
      <c r="AB39" s="155">
        <v>9781</v>
      </c>
      <c r="AC39" s="155">
        <v>10003</v>
      </c>
      <c r="AD39" s="155">
        <v>10130</v>
      </c>
      <c r="AE39" s="209">
        <v>10225</v>
      </c>
      <c r="AF39" s="209">
        <v>53</v>
      </c>
      <c r="AG39" s="209">
        <v>2268</v>
      </c>
      <c r="AH39" s="209">
        <v>2975</v>
      </c>
      <c r="AI39" s="209">
        <v>7721</v>
      </c>
      <c r="AJ39" s="209">
        <v>9435</v>
      </c>
      <c r="AK39" s="209">
        <v>10473</v>
      </c>
      <c r="AL39" s="209">
        <v>10528</v>
      </c>
      <c r="AM39" s="209">
        <v>10758</v>
      </c>
      <c r="AN39" s="209">
        <v>10099</v>
      </c>
      <c r="AO39" s="209">
        <v>8717</v>
      </c>
      <c r="AP39" s="209">
        <v>10806</v>
      </c>
      <c r="AQ39" s="209">
        <v>9540</v>
      </c>
      <c r="AR39" s="105">
        <v>8700</v>
      </c>
      <c r="AS39" s="105">
        <v>10192</v>
      </c>
      <c r="AT39" s="105">
        <v>9479</v>
      </c>
      <c r="AU39" s="105">
        <v>8555</v>
      </c>
      <c r="AV39" s="105">
        <v>10377</v>
      </c>
      <c r="AW39" s="105">
        <v>10399</v>
      </c>
      <c r="AX39" s="105">
        <v>10528</v>
      </c>
      <c r="AY39" s="105"/>
      <c r="AZ39" s="105"/>
      <c r="BA39" s="105"/>
    </row>
    <row r="40" spans="1:53" ht="12.75">
      <c r="A40" s="226"/>
      <c r="B40" s="197"/>
      <c r="C40" s="186">
        <v>1.5000000000015</v>
      </c>
      <c r="D40" s="168">
        <v>130807</v>
      </c>
      <c r="E40" s="168">
        <v>115963</v>
      </c>
      <c r="F40" s="168">
        <v>158806</v>
      </c>
      <c r="G40" s="169">
        <v>168711</v>
      </c>
      <c r="H40" s="169">
        <v>159793</v>
      </c>
      <c r="I40" s="169">
        <v>155329</v>
      </c>
      <c r="J40" s="169">
        <v>151518</v>
      </c>
      <c r="K40" s="169">
        <v>169601</v>
      </c>
      <c r="L40" s="169">
        <v>112740</v>
      </c>
      <c r="M40" s="169">
        <v>167354</v>
      </c>
      <c r="N40" s="169">
        <v>149312</v>
      </c>
      <c r="O40" s="169">
        <v>159143</v>
      </c>
      <c r="P40" s="169">
        <v>181485</v>
      </c>
      <c r="Q40" s="169">
        <v>130083</v>
      </c>
      <c r="R40" s="169">
        <v>142384</v>
      </c>
      <c r="S40" s="169">
        <v>184442</v>
      </c>
      <c r="T40" s="169">
        <v>145315</v>
      </c>
      <c r="U40" s="155">
        <v>128736</v>
      </c>
      <c r="V40" s="155">
        <v>129905</v>
      </c>
      <c r="W40" s="155">
        <v>139499</v>
      </c>
      <c r="X40" s="155">
        <v>140185</v>
      </c>
      <c r="Y40" s="155">
        <v>130684</v>
      </c>
      <c r="Z40" s="155">
        <v>129527</v>
      </c>
      <c r="AA40" s="155">
        <v>197608</v>
      </c>
      <c r="AB40" s="155">
        <v>616830</v>
      </c>
      <c r="AC40" s="155">
        <v>483521</v>
      </c>
      <c r="AD40" s="155">
        <v>154796</v>
      </c>
      <c r="AE40" s="209">
        <v>134892</v>
      </c>
      <c r="AF40" s="209">
        <v>135574</v>
      </c>
      <c r="AG40" s="209">
        <v>111610</v>
      </c>
      <c r="AH40" s="209">
        <v>230178</v>
      </c>
      <c r="AI40" s="209">
        <v>273290</v>
      </c>
      <c r="AJ40" s="209">
        <v>485721</v>
      </c>
      <c r="AK40" s="209">
        <v>575019</v>
      </c>
      <c r="AL40" s="209">
        <v>707740</v>
      </c>
      <c r="AM40" s="209">
        <v>700630</v>
      </c>
      <c r="AN40" s="209">
        <v>785195</v>
      </c>
      <c r="AO40" s="209">
        <v>611784</v>
      </c>
      <c r="AP40" s="209">
        <v>861742</v>
      </c>
      <c r="AQ40" s="209">
        <v>119940</v>
      </c>
      <c r="AR40" s="105">
        <v>144642</v>
      </c>
      <c r="AS40" s="105">
        <v>131258</v>
      </c>
      <c r="AT40" s="105">
        <v>103625</v>
      </c>
      <c r="AU40" s="105">
        <v>102236</v>
      </c>
      <c r="AV40" s="105">
        <v>104800</v>
      </c>
      <c r="AW40" s="105">
        <v>129863</v>
      </c>
      <c r="AX40" s="105">
        <v>119506</v>
      </c>
      <c r="AY40" s="105">
        <v>114808</v>
      </c>
      <c r="AZ40" s="105"/>
      <c r="BA40" s="105"/>
    </row>
    <row r="41" spans="1:53" ht="12.75">
      <c r="A41" s="226"/>
      <c r="B41" s="188" t="s">
        <v>71</v>
      </c>
      <c r="C41" s="186">
        <v>2</v>
      </c>
      <c r="D41" s="168">
        <v>85801</v>
      </c>
      <c r="E41" s="168">
        <v>88268</v>
      </c>
      <c r="F41" s="168">
        <v>78768</v>
      </c>
      <c r="G41" s="170">
        <v>83551</v>
      </c>
      <c r="H41" s="170">
        <v>82570</v>
      </c>
      <c r="I41" s="170">
        <v>83102</v>
      </c>
      <c r="J41" s="170">
        <v>100870</v>
      </c>
      <c r="K41" s="170">
        <v>105842</v>
      </c>
      <c r="L41" s="170">
        <v>92548</v>
      </c>
      <c r="M41" s="170">
        <v>97433</v>
      </c>
      <c r="N41" s="170">
        <v>99371</v>
      </c>
      <c r="O41" s="170">
        <v>97071</v>
      </c>
      <c r="P41" s="170">
        <v>91799</v>
      </c>
      <c r="Q41" s="170">
        <v>93126</v>
      </c>
      <c r="R41" s="170">
        <v>90428</v>
      </c>
      <c r="S41" s="170">
        <v>67720</v>
      </c>
      <c r="T41" s="170">
        <v>127112</v>
      </c>
      <c r="U41" s="155">
        <v>120167</v>
      </c>
      <c r="V41" s="155">
        <v>128526</v>
      </c>
      <c r="W41" s="155">
        <v>115006</v>
      </c>
      <c r="X41" s="155">
        <v>94866</v>
      </c>
      <c r="Y41" s="155">
        <v>106827</v>
      </c>
      <c r="Z41" s="155">
        <v>79881</v>
      </c>
      <c r="AA41" s="155">
        <v>95896</v>
      </c>
      <c r="AB41" s="155">
        <v>135717</v>
      </c>
      <c r="AC41" s="155">
        <v>118118</v>
      </c>
      <c r="AD41" s="155">
        <v>137440</v>
      </c>
      <c r="AE41" s="209">
        <v>109941</v>
      </c>
      <c r="AF41" s="209">
        <v>138173</v>
      </c>
      <c r="AG41" s="209">
        <v>156070</v>
      </c>
      <c r="AH41" s="209">
        <v>146454</v>
      </c>
      <c r="AI41" s="209">
        <v>123523</v>
      </c>
      <c r="AJ41" s="209">
        <v>137628</v>
      </c>
      <c r="AK41" s="209">
        <v>144981</v>
      </c>
      <c r="AL41" s="209">
        <v>142835</v>
      </c>
      <c r="AM41" s="209">
        <v>142119</v>
      </c>
      <c r="AN41" s="209">
        <v>125100</v>
      </c>
      <c r="AO41" s="209">
        <v>109639</v>
      </c>
      <c r="AP41" s="209">
        <v>95742</v>
      </c>
      <c r="AQ41" s="209">
        <v>81789</v>
      </c>
      <c r="AR41" s="105">
        <v>209975</v>
      </c>
      <c r="AS41" s="105">
        <v>200175</v>
      </c>
      <c r="AT41" s="105">
        <v>196581</v>
      </c>
      <c r="AU41" s="105">
        <v>199665</v>
      </c>
      <c r="AV41" s="105">
        <v>210699</v>
      </c>
      <c r="AW41" s="105">
        <v>219815</v>
      </c>
      <c r="AX41" s="105">
        <v>173836</v>
      </c>
      <c r="AY41" s="105">
        <v>138389</v>
      </c>
      <c r="AZ41" s="105"/>
      <c r="BA41" s="105"/>
    </row>
    <row r="42" spans="1:53" ht="12.75">
      <c r="A42" s="226"/>
      <c r="B42" s="188" t="s">
        <v>72</v>
      </c>
      <c r="C42" s="186">
        <v>1</v>
      </c>
      <c r="D42" s="168"/>
      <c r="E42" s="168"/>
      <c r="F42" s="168"/>
      <c r="G42" s="170"/>
      <c r="H42" s="170"/>
      <c r="I42" s="170"/>
      <c r="J42" s="170"/>
      <c r="K42" s="170"/>
      <c r="L42" s="170"/>
      <c r="M42" s="170"/>
      <c r="N42" s="170"/>
      <c r="O42" s="170"/>
      <c r="P42" s="170"/>
      <c r="Q42" s="170"/>
      <c r="R42" s="170"/>
      <c r="S42" s="170"/>
      <c r="T42" s="170"/>
      <c r="U42" s="155"/>
      <c r="V42" s="155"/>
      <c r="W42" s="155"/>
      <c r="X42" s="155"/>
      <c r="Y42" s="155"/>
      <c r="Z42" s="155">
        <v>249</v>
      </c>
      <c r="AA42" s="155"/>
      <c r="AB42" s="155"/>
      <c r="AC42" s="155"/>
      <c r="AD42" s="155"/>
      <c r="AE42" s="209"/>
      <c r="AF42" s="209"/>
      <c r="AG42" s="209"/>
      <c r="AH42" s="209"/>
      <c r="AI42" s="209"/>
      <c r="AJ42" s="209"/>
      <c r="AK42" s="209"/>
      <c r="AL42" s="209"/>
      <c r="AM42" s="209"/>
      <c r="AN42" s="209"/>
      <c r="AO42" s="209"/>
      <c r="AP42" s="209"/>
      <c r="AQ42" s="209"/>
      <c r="AR42" s="105"/>
      <c r="AS42" s="105"/>
      <c r="AT42" s="105"/>
      <c r="AU42" s="105"/>
      <c r="AV42" s="105"/>
      <c r="AW42" s="105"/>
      <c r="AX42" s="105"/>
      <c r="AY42" s="105"/>
      <c r="AZ42" s="105"/>
      <c r="BA42" s="105"/>
    </row>
    <row r="43" spans="1:53" ht="12.75">
      <c r="A43" s="226"/>
      <c r="B43" s="197"/>
      <c r="C43" s="186">
        <v>2</v>
      </c>
      <c r="D43" s="168"/>
      <c r="E43" s="168"/>
      <c r="F43" s="168"/>
      <c r="G43" s="170">
        <v>7970</v>
      </c>
      <c r="H43" s="170">
        <v>16216</v>
      </c>
      <c r="I43" s="170">
        <v>20957</v>
      </c>
      <c r="J43" s="170">
        <v>6091</v>
      </c>
      <c r="K43" s="170">
        <v>7194</v>
      </c>
      <c r="L43" s="170">
        <v>1950</v>
      </c>
      <c r="M43" s="170">
        <v>2</v>
      </c>
      <c r="N43" s="170">
        <v>80</v>
      </c>
      <c r="O43" s="170">
        <v>528</v>
      </c>
      <c r="P43" s="170"/>
      <c r="Q43" s="170"/>
      <c r="R43" s="170"/>
      <c r="S43" s="170">
        <v>50</v>
      </c>
      <c r="T43" s="170">
        <v>1915</v>
      </c>
      <c r="U43" s="155">
        <v>5064</v>
      </c>
      <c r="V43" s="155">
        <v>4791</v>
      </c>
      <c r="W43" s="155">
        <v>4506</v>
      </c>
      <c r="X43" s="155">
        <v>1174</v>
      </c>
      <c r="Y43" s="155">
        <v>1387</v>
      </c>
      <c r="Z43" s="155">
        <v>2230</v>
      </c>
      <c r="AA43" s="155">
        <v>4333</v>
      </c>
      <c r="AB43" s="155">
        <v>2419</v>
      </c>
      <c r="AC43" s="155">
        <v>1699</v>
      </c>
      <c r="AD43" s="155">
        <v>3315</v>
      </c>
      <c r="AE43" s="209">
        <v>2848</v>
      </c>
      <c r="AF43" s="209">
        <v>3223</v>
      </c>
      <c r="AG43" s="209">
        <v>5817</v>
      </c>
      <c r="AH43" s="209">
        <v>6911</v>
      </c>
      <c r="AI43" s="209">
        <v>6518</v>
      </c>
      <c r="AJ43" s="209"/>
      <c r="AK43" s="209">
        <v>674</v>
      </c>
      <c r="AL43" s="209">
        <v>1980</v>
      </c>
      <c r="AM43" s="209">
        <v>628</v>
      </c>
      <c r="AN43" s="209">
        <v>456</v>
      </c>
      <c r="AO43" s="209">
        <v>510</v>
      </c>
      <c r="AP43" s="209">
        <v>408</v>
      </c>
      <c r="AQ43" s="209">
        <v>1925</v>
      </c>
      <c r="AR43" s="105">
        <v>2851</v>
      </c>
      <c r="AS43" s="105">
        <v>3525</v>
      </c>
      <c r="AT43" s="105">
        <v>6748</v>
      </c>
      <c r="AU43" s="105">
        <v>465</v>
      </c>
      <c r="AV43" s="105">
        <v>143</v>
      </c>
      <c r="AW43" s="105">
        <v>150</v>
      </c>
      <c r="AX43" s="105">
        <v>224</v>
      </c>
      <c r="AY43" s="105">
        <v>1288</v>
      </c>
      <c r="AZ43" s="105"/>
      <c r="BA43" s="105"/>
    </row>
    <row r="44" spans="1:53" ht="12.75">
      <c r="A44" s="226"/>
      <c r="B44" s="190" t="s">
        <v>73</v>
      </c>
      <c r="C44" s="186">
        <v>2</v>
      </c>
      <c r="D44" s="168">
        <v>2661</v>
      </c>
      <c r="E44" s="168"/>
      <c r="F44" s="168">
        <v>2309</v>
      </c>
      <c r="G44" s="170"/>
      <c r="H44" s="170"/>
      <c r="I44" s="170"/>
      <c r="J44" s="170"/>
      <c r="K44" s="170"/>
      <c r="L44" s="170"/>
      <c r="M44" s="170"/>
      <c r="N44" s="170"/>
      <c r="O44" s="170"/>
      <c r="P44" s="170"/>
      <c r="Q44" s="170"/>
      <c r="R44" s="170"/>
      <c r="S44" s="170"/>
      <c r="T44" s="170">
        <v>230</v>
      </c>
      <c r="U44" s="155">
        <v>1045</v>
      </c>
      <c r="V44" s="155">
        <v>1771</v>
      </c>
      <c r="W44" s="155">
        <v>2323</v>
      </c>
      <c r="X44" s="155">
        <v>1780</v>
      </c>
      <c r="Y44" s="155">
        <v>177</v>
      </c>
      <c r="Z44" s="155"/>
      <c r="AA44" s="155">
        <v>219</v>
      </c>
      <c r="AB44" s="155">
        <v>499</v>
      </c>
      <c r="AC44" s="155">
        <v>131</v>
      </c>
      <c r="AD44" s="155"/>
      <c r="AE44" s="209">
        <v>308</v>
      </c>
      <c r="AF44" s="209">
        <v>1319</v>
      </c>
      <c r="AG44" s="209">
        <v>285</v>
      </c>
      <c r="AH44" s="209">
        <v>599</v>
      </c>
      <c r="AI44" s="209"/>
      <c r="AJ44" s="209"/>
      <c r="AK44" s="209"/>
      <c r="AL44" s="209"/>
      <c r="AM44" s="209"/>
      <c r="AN44" s="209"/>
      <c r="AO44" s="209"/>
      <c r="AP44" s="209"/>
      <c r="AQ44" s="209"/>
      <c r="AR44" s="105"/>
      <c r="AS44" s="105"/>
      <c r="AT44" s="105"/>
      <c r="AU44" s="105"/>
      <c r="AV44" s="105"/>
      <c r="AW44" s="105"/>
      <c r="AX44" s="105"/>
      <c r="AY44" s="105"/>
      <c r="AZ44" s="105"/>
      <c r="BA44" s="105"/>
    </row>
    <row r="45" spans="1:53" ht="12.75">
      <c r="A45" s="226"/>
      <c r="B45" s="190" t="s">
        <v>74</v>
      </c>
      <c r="C45" s="186">
        <v>1</v>
      </c>
      <c r="D45" s="168">
        <v>9952</v>
      </c>
      <c r="E45" s="168">
        <v>8936</v>
      </c>
      <c r="F45" s="168">
        <v>10097</v>
      </c>
      <c r="G45" s="170">
        <v>9407</v>
      </c>
      <c r="H45" s="170">
        <v>9675</v>
      </c>
      <c r="I45" s="170">
        <v>8917</v>
      </c>
      <c r="J45" s="170">
        <v>8920</v>
      </c>
      <c r="K45" s="170">
        <v>8770</v>
      </c>
      <c r="L45" s="170">
        <v>8942</v>
      </c>
      <c r="M45" s="170">
        <v>9555</v>
      </c>
      <c r="N45" s="170">
        <v>7637</v>
      </c>
      <c r="O45" s="170">
        <v>8510</v>
      </c>
      <c r="P45" s="170">
        <v>8842</v>
      </c>
      <c r="Q45" s="170">
        <v>8510</v>
      </c>
      <c r="R45" s="170">
        <v>9185</v>
      </c>
      <c r="S45" s="170">
        <v>9320</v>
      </c>
      <c r="T45" s="170">
        <v>9511</v>
      </c>
      <c r="U45" s="155">
        <v>8610</v>
      </c>
      <c r="V45" s="155">
        <v>8118</v>
      </c>
      <c r="W45" s="155">
        <v>8128</v>
      </c>
      <c r="X45" s="155">
        <v>7675</v>
      </c>
      <c r="Y45" s="155">
        <v>8660</v>
      </c>
      <c r="Z45" s="155">
        <v>8869</v>
      </c>
      <c r="AA45" s="155">
        <v>8795</v>
      </c>
      <c r="AB45" s="155">
        <v>8730</v>
      </c>
      <c r="AC45" s="155">
        <v>8078</v>
      </c>
      <c r="AD45" s="155">
        <v>8998</v>
      </c>
      <c r="AE45" s="209">
        <v>6771</v>
      </c>
      <c r="AF45" s="209">
        <v>7391</v>
      </c>
      <c r="AG45" s="209">
        <v>6986</v>
      </c>
      <c r="AH45" s="209">
        <v>6979</v>
      </c>
      <c r="AI45" s="209">
        <v>6513</v>
      </c>
      <c r="AJ45" s="209">
        <v>6019</v>
      </c>
      <c r="AK45" s="209">
        <v>6770</v>
      </c>
      <c r="AL45" s="209">
        <v>6249</v>
      </c>
      <c r="AM45" s="209">
        <v>6335</v>
      </c>
      <c r="AN45" s="209">
        <v>4548</v>
      </c>
      <c r="AO45" s="209">
        <v>3657</v>
      </c>
      <c r="AP45" s="209">
        <v>2188</v>
      </c>
      <c r="AQ45" s="209">
        <v>2103</v>
      </c>
      <c r="AR45" s="105">
        <v>1870</v>
      </c>
      <c r="AS45" s="105">
        <v>1898</v>
      </c>
      <c r="AT45" s="105">
        <v>1996</v>
      </c>
      <c r="AU45" s="105">
        <v>1883</v>
      </c>
      <c r="AV45" s="105">
        <v>1525</v>
      </c>
      <c r="AW45" s="105">
        <v>1924</v>
      </c>
      <c r="AX45" s="105">
        <v>2065</v>
      </c>
      <c r="AY45" s="105">
        <v>2349</v>
      </c>
      <c r="AZ45" s="105"/>
      <c r="BA45" s="105"/>
    </row>
    <row r="46" spans="1:53" ht="12.75">
      <c r="A46" s="226"/>
      <c r="B46" s="190" t="s">
        <v>75</v>
      </c>
      <c r="C46" s="186">
        <v>1</v>
      </c>
      <c r="D46" s="168"/>
      <c r="E46" s="168"/>
      <c r="F46" s="168"/>
      <c r="G46" s="170"/>
      <c r="H46" s="170"/>
      <c r="I46" s="170"/>
      <c r="J46" s="170"/>
      <c r="K46" s="170"/>
      <c r="L46" s="170"/>
      <c r="M46" s="170">
        <v>104</v>
      </c>
      <c r="N46" s="170">
        <v>129</v>
      </c>
      <c r="O46" s="170">
        <v>116</v>
      </c>
      <c r="P46" s="170">
        <v>283</v>
      </c>
      <c r="Q46" s="170">
        <v>20</v>
      </c>
      <c r="R46" s="170">
        <v>123</v>
      </c>
      <c r="S46" s="170"/>
      <c r="T46" s="170"/>
      <c r="U46" s="155"/>
      <c r="V46" s="155"/>
      <c r="W46" s="155"/>
      <c r="X46" s="155"/>
      <c r="Y46" s="155"/>
      <c r="Z46" s="155"/>
      <c r="AA46" s="155"/>
      <c r="AB46" s="155">
        <v>157</v>
      </c>
      <c r="AC46" s="155">
        <v>64</v>
      </c>
      <c r="AD46" s="155">
        <v>175</v>
      </c>
      <c r="AE46" s="209"/>
      <c r="AF46" s="209">
        <v>119</v>
      </c>
      <c r="AG46" s="209">
        <v>132</v>
      </c>
      <c r="AH46" s="209">
        <v>232</v>
      </c>
      <c r="AI46" s="209"/>
      <c r="AJ46" s="209"/>
      <c r="AK46" s="209"/>
      <c r="AL46" s="209"/>
      <c r="AM46" s="209"/>
      <c r="AN46" s="209"/>
      <c r="AO46" s="209"/>
      <c r="AP46" s="209"/>
      <c r="AQ46" s="209"/>
      <c r="AR46" s="105"/>
      <c r="AS46" s="105"/>
      <c r="AT46" s="105"/>
      <c r="AU46" s="105"/>
      <c r="AV46" s="105"/>
      <c r="AW46" s="105"/>
      <c r="AX46" s="105"/>
      <c r="AY46" s="105"/>
      <c r="AZ46" s="105"/>
      <c r="BA46" s="105"/>
    </row>
    <row r="47" spans="1:53" ht="12.75">
      <c r="A47" s="226"/>
      <c r="B47" s="191" t="s">
        <v>102</v>
      </c>
      <c r="C47" s="186">
        <v>1</v>
      </c>
      <c r="D47" s="168"/>
      <c r="E47" s="168"/>
      <c r="F47" s="168"/>
      <c r="G47" s="170"/>
      <c r="H47" s="170"/>
      <c r="I47" s="170"/>
      <c r="J47" s="170"/>
      <c r="K47" s="170"/>
      <c r="L47" s="170"/>
      <c r="M47" s="170"/>
      <c r="N47" s="170"/>
      <c r="O47" s="170"/>
      <c r="P47" s="170"/>
      <c r="Q47" s="170"/>
      <c r="R47" s="170"/>
      <c r="S47" s="170"/>
      <c r="T47" s="170"/>
      <c r="U47" s="155"/>
      <c r="V47" s="155"/>
      <c r="W47" s="155"/>
      <c r="X47" s="155"/>
      <c r="Y47" s="155">
        <v>6</v>
      </c>
      <c r="Z47" s="155">
        <v>8</v>
      </c>
      <c r="AA47" s="155">
        <v>9</v>
      </c>
      <c r="AB47" s="155">
        <v>7</v>
      </c>
      <c r="AC47" s="155">
        <v>6</v>
      </c>
      <c r="AD47" s="155">
        <v>6</v>
      </c>
      <c r="AE47" s="209">
        <v>6</v>
      </c>
      <c r="AF47" s="209">
        <v>3</v>
      </c>
      <c r="AG47" s="209">
        <v>6</v>
      </c>
      <c r="AH47" s="209">
        <v>4</v>
      </c>
      <c r="AI47" s="209">
        <v>67</v>
      </c>
      <c r="AJ47" s="209">
        <v>37</v>
      </c>
      <c r="AK47" s="209">
        <v>27</v>
      </c>
      <c r="AL47" s="209">
        <v>42</v>
      </c>
      <c r="AM47" s="209">
        <v>40</v>
      </c>
      <c r="AN47" s="209">
        <v>88</v>
      </c>
      <c r="AO47" s="209">
        <v>33</v>
      </c>
      <c r="AP47" s="209">
        <v>22</v>
      </c>
      <c r="AQ47" s="209"/>
      <c r="AR47" s="105"/>
      <c r="AS47" s="105"/>
      <c r="AT47" s="105"/>
      <c r="AU47" s="105"/>
      <c r="AV47" s="105"/>
      <c r="AW47" s="105"/>
      <c r="AX47" s="105"/>
      <c r="AY47" s="105"/>
      <c r="AZ47" s="105"/>
      <c r="BA47" s="105"/>
    </row>
    <row r="48" spans="1:53" ht="12.75">
      <c r="A48" s="226"/>
      <c r="B48" s="188" t="s">
        <v>139</v>
      </c>
      <c r="C48" s="186">
        <v>1.5000000000015</v>
      </c>
      <c r="D48" s="168"/>
      <c r="E48" s="168"/>
      <c r="F48" s="168"/>
      <c r="G48" s="170"/>
      <c r="H48" s="170"/>
      <c r="I48" s="170"/>
      <c r="J48" s="170"/>
      <c r="K48" s="170"/>
      <c r="L48" s="170"/>
      <c r="M48" s="170"/>
      <c r="N48" s="170"/>
      <c r="O48" s="170"/>
      <c r="P48" s="170"/>
      <c r="Q48" s="170"/>
      <c r="R48" s="170"/>
      <c r="S48" s="170"/>
      <c r="T48" s="170"/>
      <c r="U48" s="155"/>
      <c r="V48" s="155"/>
      <c r="W48" s="155"/>
      <c r="X48" s="155"/>
      <c r="Y48" s="155"/>
      <c r="Z48" s="155"/>
      <c r="AA48" s="155"/>
      <c r="AB48" s="155"/>
      <c r="AC48" s="155"/>
      <c r="AD48" s="155"/>
      <c r="AE48" s="209"/>
      <c r="AF48" s="209"/>
      <c r="AG48" s="209"/>
      <c r="AH48" s="209"/>
      <c r="AI48" s="209"/>
      <c r="AJ48" s="209"/>
      <c r="AK48" s="209"/>
      <c r="AL48" s="209"/>
      <c r="AM48" s="209"/>
      <c r="AN48" s="209"/>
      <c r="AO48" s="209"/>
      <c r="AP48" s="209"/>
      <c r="AQ48" s="209">
        <v>1502</v>
      </c>
      <c r="AR48" s="105">
        <v>1453</v>
      </c>
      <c r="AS48" s="105">
        <v>1085</v>
      </c>
      <c r="AT48" s="105">
        <v>2134</v>
      </c>
      <c r="AU48" s="105">
        <v>1389</v>
      </c>
      <c r="AV48" s="105">
        <v>1232</v>
      </c>
      <c r="AW48" s="105">
        <v>1633</v>
      </c>
      <c r="AX48" s="105">
        <v>2156</v>
      </c>
      <c r="AY48" s="105">
        <v>1500</v>
      </c>
      <c r="AZ48" s="105"/>
      <c r="BA48" s="105"/>
    </row>
    <row r="49" spans="1:53" ht="12.75">
      <c r="A49" s="226"/>
      <c r="B49" s="191" t="s">
        <v>136</v>
      </c>
      <c r="C49" s="186">
        <v>2</v>
      </c>
      <c r="D49" s="168"/>
      <c r="E49" s="168"/>
      <c r="F49" s="168"/>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209"/>
      <c r="AF49" s="209"/>
      <c r="AG49" s="209"/>
      <c r="AH49" s="209"/>
      <c r="AI49" s="209"/>
      <c r="AJ49" s="209"/>
      <c r="AK49" s="209"/>
      <c r="AL49" s="209"/>
      <c r="AM49" s="209"/>
      <c r="AN49" s="209"/>
      <c r="AO49" s="209"/>
      <c r="AP49" s="209"/>
      <c r="AQ49" s="209">
        <v>2301</v>
      </c>
      <c r="AR49" s="105">
        <v>1126</v>
      </c>
      <c r="AS49" s="105">
        <v>930</v>
      </c>
      <c r="AT49" s="105">
        <v>1137</v>
      </c>
      <c r="AU49" s="105">
        <v>1113</v>
      </c>
      <c r="AV49" s="105">
        <v>1427</v>
      </c>
      <c r="AW49" s="105">
        <v>1838</v>
      </c>
      <c r="AX49" s="105">
        <v>1562</v>
      </c>
      <c r="AY49" s="105">
        <v>744</v>
      </c>
      <c r="AZ49" s="105"/>
      <c r="BA49" s="105"/>
    </row>
    <row r="50" spans="1:53" ht="12.75">
      <c r="A50" s="226"/>
      <c r="B50" s="191" t="s">
        <v>137</v>
      </c>
      <c r="C50" s="186">
        <v>1</v>
      </c>
      <c r="D50" s="168"/>
      <c r="E50" s="168"/>
      <c r="F50" s="168"/>
      <c r="G50" s="169"/>
      <c r="H50" s="169"/>
      <c r="I50" s="169"/>
      <c r="J50" s="169"/>
      <c r="K50" s="169"/>
      <c r="L50" s="169"/>
      <c r="M50" s="169"/>
      <c r="N50" s="169"/>
      <c r="O50" s="169"/>
      <c r="P50" s="169"/>
      <c r="Q50" s="169"/>
      <c r="R50" s="169"/>
      <c r="S50" s="169"/>
      <c r="T50" s="169"/>
      <c r="U50" s="155"/>
      <c r="V50" s="155"/>
      <c r="W50" s="155"/>
      <c r="X50" s="155"/>
      <c r="Y50" s="155"/>
      <c r="Z50" s="155"/>
      <c r="AA50" s="155"/>
      <c r="AB50" s="155"/>
      <c r="AC50" s="155"/>
      <c r="AD50" s="155"/>
      <c r="AE50" s="209"/>
      <c r="AF50" s="209"/>
      <c r="AG50" s="209"/>
      <c r="AH50" s="209"/>
      <c r="AI50" s="209"/>
      <c r="AJ50" s="209"/>
      <c r="AK50" s="209"/>
      <c r="AL50" s="209"/>
      <c r="AM50" s="209"/>
      <c r="AN50" s="209"/>
      <c r="AO50" s="209"/>
      <c r="AP50" s="209"/>
      <c r="AQ50" s="209">
        <v>357334</v>
      </c>
      <c r="AR50" s="105">
        <v>446125</v>
      </c>
      <c r="AS50" s="105">
        <v>382089</v>
      </c>
      <c r="AT50" s="105">
        <v>286234</v>
      </c>
      <c r="AU50" s="105">
        <v>93236</v>
      </c>
      <c r="AV50" s="105"/>
      <c r="AW50" s="105">
        <v>113099</v>
      </c>
      <c r="AX50" s="105"/>
      <c r="AY50" s="105"/>
      <c r="AZ50" s="105"/>
      <c r="BA50" s="105"/>
    </row>
    <row r="51" spans="1:53" ht="12.75">
      <c r="A51" s="226"/>
      <c r="B51" s="187" t="s">
        <v>140</v>
      </c>
      <c r="C51" s="186">
        <v>1</v>
      </c>
      <c r="D51" s="156"/>
      <c r="E51" s="156"/>
      <c r="F51" s="156"/>
      <c r="G51" s="119"/>
      <c r="H51" s="119"/>
      <c r="I51" s="119"/>
      <c r="J51" s="119"/>
      <c r="K51" s="119"/>
      <c r="L51" s="119"/>
      <c r="M51" s="119"/>
      <c r="N51" s="119"/>
      <c r="O51" s="119"/>
      <c r="P51" s="119"/>
      <c r="Q51" s="119"/>
      <c r="R51" s="119"/>
      <c r="S51" s="119"/>
      <c r="T51" s="119"/>
      <c r="U51" s="155"/>
      <c r="V51" s="155"/>
      <c r="W51" s="155"/>
      <c r="X51" s="155"/>
      <c r="Y51" s="155"/>
      <c r="Z51" s="155"/>
      <c r="AA51" s="155"/>
      <c r="AB51" s="155"/>
      <c r="AC51" s="155"/>
      <c r="AD51" s="155"/>
      <c r="AE51" s="209"/>
      <c r="AF51" s="209"/>
      <c r="AG51" s="209"/>
      <c r="AH51" s="209"/>
      <c r="AI51" s="209"/>
      <c r="AJ51" s="209"/>
      <c r="AK51" s="209"/>
      <c r="AL51" s="209"/>
      <c r="AM51" s="209"/>
      <c r="AN51" s="209"/>
      <c r="AO51" s="209"/>
      <c r="AP51" s="209"/>
      <c r="AQ51" s="209"/>
      <c r="AR51" s="105">
        <v>3935</v>
      </c>
      <c r="AS51" s="105">
        <v>9612</v>
      </c>
      <c r="AT51" s="105">
        <v>9805</v>
      </c>
      <c r="AU51" s="105">
        <v>463</v>
      </c>
      <c r="AV51" s="105"/>
      <c r="AW51" s="105"/>
      <c r="AX51" s="105"/>
      <c r="AY51" s="105"/>
      <c r="AZ51" s="105"/>
      <c r="BA51" s="105"/>
    </row>
    <row r="52" spans="1:53" ht="12.75">
      <c r="A52" s="226"/>
      <c r="B52" s="187" t="s">
        <v>144</v>
      </c>
      <c r="C52" s="186">
        <v>1</v>
      </c>
      <c r="D52" s="156"/>
      <c r="E52" s="156"/>
      <c r="F52" s="156"/>
      <c r="G52" s="119"/>
      <c r="H52" s="119"/>
      <c r="I52" s="119"/>
      <c r="J52" s="119"/>
      <c r="K52" s="119"/>
      <c r="L52" s="119"/>
      <c r="M52" s="119"/>
      <c r="N52" s="119"/>
      <c r="O52" s="119"/>
      <c r="P52" s="119"/>
      <c r="Q52" s="119"/>
      <c r="R52" s="119"/>
      <c r="S52" s="119"/>
      <c r="T52" s="119"/>
      <c r="U52" s="155"/>
      <c r="V52" s="155"/>
      <c r="W52" s="155"/>
      <c r="X52" s="155"/>
      <c r="Y52" s="155"/>
      <c r="Z52" s="155"/>
      <c r="AA52" s="155"/>
      <c r="AB52" s="155"/>
      <c r="AC52" s="155"/>
      <c r="AD52" s="155"/>
      <c r="AE52" s="209"/>
      <c r="AF52" s="209"/>
      <c r="AG52" s="209"/>
      <c r="AH52" s="209"/>
      <c r="AI52" s="209"/>
      <c r="AJ52" s="209"/>
      <c r="AK52" s="209"/>
      <c r="AL52" s="209"/>
      <c r="AM52" s="209"/>
      <c r="AN52" s="209"/>
      <c r="AO52" s="209"/>
      <c r="AP52" s="209"/>
      <c r="AQ52" s="209">
        <v>303415</v>
      </c>
      <c r="AR52" s="105">
        <v>316244</v>
      </c>
      <c r="AS52" s="105">
        <v>170539</v>
      </c>
      <c r="AT52" s="105">
        <v>358697</v>
      </c>
      <c r="AU52" s="105">
        <v>306363</v>
      </c>
      <c r="AV52" s="105">
        <v>13229</v>
      </c>
      <c r="AW52" s="105">
        <v>374280</v>
      </c>
      <c r="AX52" s="105">
        <v>401021</v>
      </c>
      <c r="AY52" s="105"/>
      <c r="AZ52" s="105"/>
      <c r="BA52" s="105"/>
    </row>
    <row r="53" spans="1:53" ht="12.75">
      <c r="A53" s="226"/>
      <c r="B53" s="185" t="s">
        <v>141</v>
      </c>
      <c r="C53" s="186">
        <v>0.30000000000003</v>
      </c>
      <c r="D53" s="156"/>
      <c r="E53" s="156"/>
      <c r="F53" s="156"/>
      <c r="G53" s="119"/>
      <c r="H53" s="155"/>
      <c r="I53" s="119"/>
      <c r="J53" s="119"/>
      <c r="K53" s="119"/>
      <c r="L53" s="119"/>
      <c r="M53" s="119"/>
      <c r="N53" s="119"/>
      <c r="O53" s="155"/>
      <c r="P53" s="119"/>
      <c r="Q53" s="119"/>
      <c r="R53" s="119"/>
      <c r="S53" s="119"/>
      <c r="T53" s="155"/>
      <c r="U53" s="155"/>
      <c r="V53" s="155"/>
      <c r="W53" s="155"/>
      <c r="X53" s="155"/>
      <c r="Y53" s="155"/>
      <c r="Z53" s="155"/>
      <c r="AA53" s="155"/>
      <c r="AB53" s="155"/>
      <c r="AC53" s="155"/>
      <c r="AD53" s="155"/>
      <c r="AE53" s="209"/>
      <c r="AF53" s="209"/>
      <c r="AG53" s="209"/>
      <c r="AH53" s="209"/>
      <c r="AI53" s="209"/>
      <c r="AJ53" s="209"/>
      <c r="AK53" s="209"/>
      <c r="AL53" s="209"/>
      <c r="AM53" s="209"/>
      <c r="AN53" s="209"/>
      <c r="AO53" s="209"/>
      <c r="AP53" s="209"/>
      <c r="AQ53" s="209">
        <v>4176</v>
      </c>
      <c r="AR53" s="105">
        <v>3444</v>
      </c>
      <c r="AS53" s="105">
        <v>3334</v>
      </c>
      <c r="AT53" s="105">
        <v>1290</v>
      </c>
      <c r="AU53" s="105">
        <v>3894</v>
      </c>
      <c r="AV53" s="105">
        <v>4087</v>
      </c>
      <c r="AW53" s="105">
        <v>4356</v>
      </c>
      <c r="AX53" s="105">
        <v>3895</v>
      </c>
      <c r="AY53" s="105">
        <v>2757</v>
      </c>
      <c r="AZ53" s="105"/>
      <c r="BA53" s="105"/>
    </row>
    <row r="54" spans="1:53" ht="12.75">
      <c r="A54" s="226"/>
      <c r="B54" s="185" t="s">
        <v>142</v>
      </c>
      <c r="C54" s="186">
        <v>0.60000000000024</v>
      </c>
      <c r="D54" s="156"/>
      <c r="E54" s="156"/>
      <c r="F54" s="156"/>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209"/>
      <c r="AF54" s="209"/>
      <c r="AG54" s="209"/>
      <c r="AH54" s="209"/>
      <c r="AI54" s="209"/>
      <c r="AJ54" s="209"/>
      <c r="AK54" s="209"/>
      <c r="AL54" s="209"/>
      <c r="AM54" s="209"/>
      <c r="AN54" s="209"/>
      <c r="AO54" s="209"/>
      <c r="AP54" s="209"/>
      <c r="AQ54" s="209">
        <v>17157</v>
      </c>
      <c r="AR54" s="105"/>
      <c r="AS54" s="105">
        <v>10046</v>
      </c>
      <c r="AT54" s="105"/>
      <c r="AU54" s="105"/>
      <c r="AV54" s="105">
        <v>27004</v>
      </c>
      <c r="AW54" s="105"/>
      <c r="AX54" s="105">
        <v>262</v>
      </c>
      <c r="AY54" s="105"/>
      <c r="AZ54" s="105"/>
      <c r="BA54" s="105"/>
    </row>
    <row r="55" spans="1:53" ht="12.75">
      <c r="A55" s="226"/>
      <c r="B55" s="185" t="s">
        <v>143</v>
      </c>
      <c r="C55" s="186">
        <v>0.8</v>
      </c>
      <c r="D55" s="156"/>
      <c r="E55" s="156"/>
      <c r="F55" s="156"/>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209"/>
      <c r="AF55" s="209"/>
      <c r="AG55" s="209"/>
      <c r="AH55" s="209"/>
      <c r="AI55" s="209"/>
      <c r="AJ55" s="209"/>
      <c r="AK55" s="209"/>
      <c r="AL55" s="209"/>
      <c r="AM55" s="209"/>
      <c r="AN55" s="209"/>
      <c r="AO55" s="209"/>
      <c r="AP55" s="209"/>
      <c r="AQ55" s="209">
        <v>10</v>
      </c>
      <c r="AR55" s="105"/>
      <c r="AS55" s="105">
        <v>888</v>
      </c>
      <c r="AT55" s="105">
        <v>1954</v>
      </c>
      <c r="AU55" s="105">
        <v>2495</v>
      </c>
      <c r="AV55" s="105"/>
      <c r="AW55" s="105">
        <v>2452</v>
      </c>
      <c r="AX55" s="105">
        <v>2549</v>
      </c>
      <c r="AY55" s="105"/>
      <c r="AZ55" s="105"/>
      <c r="BA55" s="105"/>
    </row>
    <row r="56" spans="1:53" ht="12.75">
      <c r="A56" s="226"/>
      <c r="B56" s="185" t="s">
        <v>145</v>
      </c>
      <c r="C56" s="186">
        <v>0.70000000000021</v>
      </c>
      <c r="D56" s="156"/>
      <c r="E56" s="156"/>
      <c r="F56" s="156"/>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209"/>
      <c r="AF56" s="209"/>
      <c r="AG56" s="209"/>
      <c r="AH56" s="209"/>
      <c r="AI56" s="209"/>
      <c r="AJ56" s="209"/>
      <c r="AK56" s="209"/>
      <c r="AL56" s="209"/>
      <c r="AM56" s="209"/>
      <c r="AN56" s="209"/>
      <c r="AO56" s="209"/>
      <c r="AP56" s="209"/>
      <c r="AQ56" s="209">
        <v>3422</v>
      </c>
      <c r="AR56" s="105"/>
      <c r="AS56" s="105"/>
      <c r="AT56" s="105">
        <v>36291</v>
      </c>
      <c r="AU56" s="105"/>
      <c r="AV56" s="105"/>
      <c r="AW56" s="105"/>
      <c r="AX56" s="105"/>
      <c r="AY56" s="105"/>
      <c r="AZ56" s="105"/>
      <c r="BA56" s="105"/>
    </row>
    <row r="57" spans="1:53" ht="12.75">
      <c r="A57" s="226"/>
      <c r="B57" s="216" t="s">
        <v>150</v>
      </c>
      <c r="C57" s="186">
        <v>0.30000000000003</v>
      </c>
      <c r="D57" s="156"/>
      <c r="E57" s="156"/>
      <c r="F57" s="156"/>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209"/>
      <c r="AF57" s="209"/>
      <c r="AG57" s="209"/>
      <c r="AH57" s="209"/>
      <c r="AI57" s="209"/>
      <c r="AJ57" s="209"/>
      <c r="AK57" s="209"/>
      <c r="AL57" s="209"/>
      <c r="AM57" s="209"/>
      <c r="AN57" s="209"/>
      <c r="AO57" s="209"/>
      <c r="AP57" s="209"/>
      <c r="AQ57" s="209"/>
      <c r="AR57" s="105"/>
      <c r="AS57" s="105"/>
      <c r="AT57" s="105"/>
      <c r="AU57" s="105"/>
      <c r="AV57" s="105"/>
      <c r="AW57" s="105">
        <v>137</v>
      </c>
      <c r="AX57" s="105">
        <v>516</v>
      </c>
      <c r="AY57" s="105">
        <v>407</v>
      </c>
      <c r="AZ57" s="105"/>
      <c r="BA57" s="105"/>
    </row>
    <row r="58" spans="1:53" ht="12.75">
      <c r="A58" s="233" t="s">
        <v>116</v>
      </c>
      <c r="B58" s="185" t="s">
        <v>117</v>
      </c>
      <c r="C58" s="186">
        <v>2</v>
      </c>
      <c r="D58" s="156"/>
      <c r="E58" s="156"/>
      <c r="F58" s="156"/>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209"/>
      <c r="AF58" s="209"/>
      <c r="AG58" s="209"/>
      <c r="AH58" s="209"/>
      <c r="AI58" s="209"/>
      <c r="AJ58" s="209"/>
      <c r="AK58" s="209"/>
      <c r="AL58" s="209"/>
      <c r="AM58" s="209"/>
      <c r="AN58" s="209"/>
      <c r="AO58" s="209"/>
      <c r="AP58" s="209"/>
      <c r="AQ58" s="209"/>
      <c r="AR58" s="105"/>
      <c r="AS58" s="105"/>
      <c r="AT58" s="105"/>
      <c r="AU58" s="105"/>
      <c r="AV58" s="105"/>
      <c r="AW58" s="105"/>
      <c r="AX58" s="105"/>
      <c r="AY58" s="105"/>
      <c r="AZ58" s="105"/>
      <c r="BA58" s="105"/>
    </row>
    <row r="59" spans="1:53" ht="12.75">
      <c r="A59" s="233"/>
      <c r="B59" s="116"/>
      <c r="C59" s="186">
        <v>4</v>
      </c>
      <c r="D59" s="156"/>
      <c r="E59" s="156"/>
      <c r="F59" s="156"/>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209"/>
      <c r="AF59" s="209"/>
      <c r="AG59" s="209"/>
      <c r="AH59" s="209"/>
      <c r="AI59" s="209"/>
      <c r="AJ59" s="209"/>
      <c r="AK59" s="209"/>
      <c r="AL59" s="209"/>
      <c r="AM59" s="209"/>
      <c r="AN59" s="209"/>
      <c r="AO59" s="209"/>
      <c r="AP59" s="209"/>
      <c r="AQ59" s="209"/>
      <c r="AR59" s="105"/>
      <c r="AS59" s="105"/>
      <c r="AT59" s="105"/>
      <c r="AU59" s="105"/>
      <c r="AV59" s="105"/>
      <c r="AW59" s="105"/>
      <c r="AX59" s="105"/>
      <c r="AY59" s="105"/>
      <c r="AZ59" s="105"/>
      <c r="BA59" s="105"/>
    </row>
    <row r="60" spans="1:53" ht="12.75">
      <c r="A60" s="233"/>
      <c r="B60" s="185" t="s">
        <v>65</v>
      </c>
      <c r="C60" s="186">
        <v>2</v>
      </c>
      <c r="D60" s="156">
        <v>15</v>
      </c>
      <c r="E60" s="156">
        <v>14</v>
      </c>
      <c r="F60" s="156">
        <v>16</v>
      </c>
      <c r="G60" s="155">
        <v>13</v>
      </c>
      <c r="H60" s="155">
        <v>15</v>
      </c>
      <c r="I60" s="155">
        <v>14</v>
      </c>
      <c r="J60" s="155">
        <v>18</v>
      </c>
      <c r="K60" s="155">
        <v>14</v>
      </c>
      <c r="L60" s="155">
        <v>15</v>
      </c>
      <c r="M60" s="155">
        <v>19</v>
      </c>
      <c r="N60" s="155">
        <v>1</v>
      </c>
      <c r="O60" s="155">
        <v>4</v>
      </c>
      <c r="P60" s="155">
        <v>4</v>
      </c>
      <c r="Q60" s="155">
        <v>11</v>
      </c>
      <c r="R60" s="155">
        <v>3</v>
      </c>
      <c r="S60" s="155"/>
      <c r="T60" s="155">
        <v>3</v>
      </c>
      <c r="U60" s="155">
        <v>1</v>
      </c>
      <c r="V60" s="155">
        <v>1</v>
      </c>
      <c r="W60" s="155">
        <v>3</v>
      </c>
      <c r="X60" s="155">
        <v>8</v>
      </c>
      <c r="Y60" s="155">
        <v>4</v>
      </c>
      <c r="Z60" s="155">
        <v>9</v>
      </c>
      <c r="AA60" s="155"/>
      <c r="AB60" s="155">
        <v>4</v>
      </c>
      <c r="AC60" s="155">
        <v>2</v>
      </c>
      <c r="AD60" s="155">
        <v>2</v>
      </c>
      <c r="AE60" s="209">
        <v>1</v>
      </c>
      <c r="AF60" s="209"/>
      <c r="AG60" s="209"/>
      <c r="AH60" s="209"/>
      <c r="AI60" s="209"/>
      <c r="AJ60" s="209"/>
      <c r="AK60" s="209"/>
      <c r="AL60" s="209"/>
      <c r="AM60" s="209"/>
      <c r="AN60" s="209"/>
      <c r="AO60" s="209"/>
      <c r="AP60" s="209"/>
      <c r="AQ60" s="209"/>
      <c r="AR60" s="105"/>
      <c r="AS60" s="105"/>
      <c r="AT60" s="105"/>
      <c r="AU60" s="105"/>
      <c r="AV60" s="105"/>
      <c r="AW60" s="105"/>
      <c r="AX60" s="105"/>
      <c r="AY60" s="105"/>
      <c r="AZ60" s="105"/>
      <c r="BA60" s="105"/>
    </row>
    <row r="61" spans="1:53" ht="12.75">
      <c r="A61" s="233"/>
      <c r="B61" s="185" t="s">
        <v>71</v>
      </c>
      <c r="C61" s="186">
        <v>2</v>
      </c>
      <c r="D61" s="156"/>
      <c r="E61" s="156"/>
      <c r="F61" s="156"/>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v>16</v>
      </c>
      <c r="AE61" s="209"/>
      <c r="AF61" s="209">
        <v>4</v>
      </c>
      <c r="AG61" s="209">
        <v>8</v>
      </c>
      <c r="AH61" s="209">
        <v>9</v>
      </c>
      <c r="AI61" s="209">
        <v>7</v>
      </c>
      <c r="AJ61" s="209">
        <v>12</v>
      </c>
      <c r="AK61" s="209">
        <v>11</v>
      </c>
      <c r="AL61" s="209">
        <v>14</v>
      </c>
      <c r="AM61" s="209">
        <v>13</v>
      </c>
      <c r="AN61" s="209">
        <v>17</v>
      </c>
      <c r="AO61" s="209">
        <v>1</v>
      </c>
      <c r="AP61" s="209"/>
      <c r="AQ61" s="209"/>
      <c r="AR61" s="105"/>
      <c r="AS61" s="105"/>
      <c r="AT61" s="105"/>
      <c r="AU61" s="105"/>
      <c r="AV61" s="105"/>
      <c r="AW61" s="105"/>
      <c r="AX61" s="105"/>
      <c r="AY61" s="105"/>
      <c r="AZ61" s="105"/>
      <c r="BA61" s="105"/>
    </row>
    <row r="62" spans="1:53" ht="12.75">
      <c r="A62" s="233"/>
      <c r="B62" s="185" t="s">
        <v>66</v>
      </c>
      <c r="C62" s="186">
        <v>2</v>
      </c>
      <c r="D62" s="156"/>
      <c r="E62" s="156"/>
      <c r="F62" s="156"/>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209"/>
      <c r="AF62" s="209"/>
      <c r="AG62" s="209"/>
      <c r="AH62" s="209"/>
      <c r="AI62" s="209"/>
      <c r="AJ62" s="209"/>
      <c r="AK62" s="209"/>
      <c r="AL62" s="209"/>
      <c r="AM62" s="209"/>
      <c r="AN62" s="209"/>
      <c r="AO62" s="209"/>
      <c r="AP62" s="209"/>
      <c r="AQ62" s="209"/>
      <c r="AR62" s="105"/>
      <c r="AS62" s="105"/>
      <c r="AT62" s="105"/>
      <c r="AU62" s="105"/>
      <c r="AV62" s="105"/>
      <c r="AW62" s="105"/>
      <c r="AX62" s="105"/>
      <c r="AY62" s="105"/>
      <c r="AZ62" s="105"/>
      <c r="BA62" s="105"/>
    </row>
    <row r="63" spans="1:53" ht="12.75">
      <c r="A63" s="233"/>
      <c r="B63" s="185" t="s">
        <v>102</v>
      </c>
      <c r="C63" s="186">
        <v>2</v>
      </c>
      <c r="D63" s="156"/>
      <c r="E63" s="156"/>
      <c r="F63" s="156"/>
      <c r="G63" s="155"/>
      <c r="H63" s="155"/>
      <c r="I63" s="155"/>
      <c r="J63" s="155"/>
      <c r="K63" s="155"/>
      <c r="L63" s="155"/>
      <c r="M63" s="155"/>
      <c r="N63" s="155"/>
      <c r="O63" s="155"/>
      <c r="P63" s="155"/>
      <c r="Q63" s="155"/>
      <c r="R63" s="155"/>
      <c r="S63" s="155"/>
      <c r="T63" s="155"/>
      <c r="U63" s="155"/>
      <c r="V63" s="155"/>
      <c r="W63" s="155"/>
      <c r="X63" s="155"/>
      <c r="Y63" s="155">
        <v>6</v>
      </c>
      <c r="Z63" s="155">
        <v>2</v>
      </c>
      <c r="AA63" s="155">
        <v>10</v>
      </c>
      <c r="AB63" s="155">
        <v>7</v>
      </c>
      <c r="AC63" s="155">
        <v>11</v>
      </c>
      <c r="AD63" s="155">
        <v>12</v>
      </c>
      <c r="AE63" s="209">
        <v>15</v>
      </c>
      <c r="AF63" s="209">
        <v>18</v>
      </c>
      <c r="AG63" s="209">
        <v>8</v>
      </c>
      <c r="AH63" s="209"/>
      <c r="AI63" s="209"/>
      <c r="AJ63" s="209"/>
      <c r="AK63" s="209"/>
      <c r="AL63" s="209">
        <v>3</v>
      </c>
      <c r="AM63" s="209">
        <v>3</v>
      </c>
      <c r="AN63" s="209"/>
      <c r="AO63" s="209"/>
      <c r="AP63" s="209"/>
      <c r="AQ63" s="209"/>
      <c r="AR63" s="105"/>
      <c r="AS63" s="105"/>
      <c r="AT63" s="105"/>
      <c r="AU63" s="105"/>
      <c r="AV63" s="105"/>
      <c r="AW63" s="105"/>
      <c r="AX63" s="105"/>
      <c r="AY63" s="105"/>
      <c r="AZ63" s="105"/>
      <c r="BA63" s="105"/>
    </row>
    <row r="64" spans="1:53" ht="12.75">
      <c r="A64" s="233"/>
      <c r="B64" s="185" t="s">
        <v>136</v>
      </c>
      <c r="C64" s="186">
        <v>2</v>
      </c>
      <c r="D64" s="156"/>
      <c r="E64" s="156"/>
      <c r="F64" s="156"/>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209"/>
      <c r="AF64" s="209"/>
      <c r="AG64" s="209"/>
      <c r="AH64" s="209"/>
      <c r="AI64" s="209"/>
      <c r="AJ64" s="209"/>
      <c r="AK64" s="209"/>
      <c r="AL64" s="209"/>
      <c r="AM64" s="209"/>
      <c r="AN64" s="209"/>
      <c r="AO64" s="209"/>
      <c r="AP64" s="209"/>
      <c r="AQ64" s="209"/>
      <c r="AR64" s="105">
        <v>4</v>
      </c>
      <c r="AS64" s="105">
        <v>11</v>
      </c>
      <c r="AT64" s="105">
        <v>3</v>
      </c>
      <c r="AU64" s="105">
        <v>1</v>
      </c>
      <c r="AV64" s="105"/>
      <c r="AW64" s="105"/>
      <c r="AX64" s="105">
        <v>1</v>
      </c>
      <c r="AY64" s="105">
        <v>1</v>
      </c>
      <c r="AZ64" s="105"/>
      <c r="BA64" s="105"/>
    </row>
    <row r="65" spans="1:53" ht="12.75">
      <c r="A65" s="226" t="s">
        <v>56</v>
      </c>
      <c r="B65" s="185" t="s">
        <v>66</v>
      </c>
      <c r="C65" s="186">
        <v>1</v>
      </c>
      <c r="D65" s="156">
        <v>423769</v>
      </c>
      <c r="E65" s="156">
        <v>387910</v>
      </c>
      <c r="F65" s="156">
        <v>429912</v>
      </c>
      <c r="G65" s="155">
        <v>413910</v>
      </c>
      <c r="H65" s="155">
        <v>419373</v>
      </c>
      <c r="I65" s="155">
        <v>400189</v>
      </c>
      <c r="J65" s="155">
        <v>411490</v>
      </c>
      <c r="K65" s="155">
        <v>422840</v>
      </c>
      <c r="L65" s="155">
        <v>410055</v>
      </c>
      <c r="M65" s="155">
        <v>435028</v>
      </c>
      <c r="N65" s="155">
        <v>419856</v>
      </c>
      <c r="O65" s="155">
        <v>411179</v>
      </c>
      <c r="P65" s="155">
        <v>427064</v>
      </c>
      <c r="Q65" s="155">
        <v>392557</v>
      </c>
      <c r="R65" s="155">
        <v>432837</v>
      </c>
      <c r="S65" s="155">
        <v>414950</v>
      </c>
      <c r="T65" s="155">
        <v>423000</v>
      </c>
      <c r="U65" s="155">
        <v>405817</v>
      </c>
      <c r="V65" s="155">
        <v>417353</v>
      </c>
      <c r="W65" s="155">
        <v>419864</v>
      </c>
      <c r="X65" s="155">
        <v>408626</v>
      </c>
      <c r="Y65" s="155">
        <v>424104</v>
      </c>
      <c r="Z65" s="155">
        <v>420489</v>
      </c>
      <c r="AA65" s="155">
        <v>436651</v>
      </c>
      <c r="AB65" s="155">
        <v>432810</v>
      </c>
      <c r="AC65" s="155">
        <v>395224</v>
      </c>
      <c r="AD65" s="155">
        <v>417285</v>
      </c>
      <c r="AE65" s="209">
        <v>406255</v>
      </c>
      <c r="AF65" s="209">
        <v>417172</v>
      </c>
      <c r="AG65" s="209">
        <v>404072</v>
      </c>
      <c r="AH65" s="209">
        <v>418352</v>
      </c>
      <c r="AI65" s="209">
        <v>419867</v>
      </c>
      <c r="AJ65" s="209">
        <v>407265</v>
      </c>
      <c r="AK65" s="209">
        <v>420939</v>
      </c>
      <c r="AL65" s="209">
        <v>402516</v>
      </c>
      <c r="AM65" s="209">
        <v>421840</v>
      </c>
      <c r="AN65" s="209">
        <v>415335</v>
      </c>
      <c r="AO65" s="209">
        <v>379621</v>
      </c>
      <c r="AP65" s="209">
        <v>413278</v>
      </c>
      <c r="AQ65" s="209">
        <v>397724</v>
      </c>
      <c r="AR65" s="105">
        <v>410738</v>
      </c>
      <c r="AS65" s="105">
        <v>390009</v>
      </c>
      <c r="AT65" s="105">
        <v>388019</v>
      </c>
      <c r="AU65" s="105">
        <v>400263</v>
      </c>
      <c r="AV65" s="105">
        <v>387712</v>
      </c>
      <c r="AW65" s="105">
        <v>394130</v>
      </c>
      <c r="AX65" s="105">
        <v>384298</v>
      </c>
      <c r="AY65" s="105">
        <v>381468</v>
      </c>
      <c r="AZ65" s="105"/>
      <c r="BA65" s="105"/>
    </row>
    <row r="66" spans="1:53" ht="12.75">
      <c r="A66" s="226"/>
      <c r="B66" s="116"/>
      <c r="C66" s="186">
        <v>0.25</v>
      </c>
      <c r="D66" s="156"/>
      <c r="E66" s="156"/>
      <c r="F66" s="156"/>
      <c r="G66" s="155"/>
      <c r="H66" s="155"/>
      <c r="I66" s="155"/>
      <c r="J66" s="155"/>
      <c r="K66" s="155"/>
      <c r="L66" s="155"/>
      <c r="M66" s="155"/>
      <c r="N66" s="155"/>
      <c r="O66" s="155"/>
      <c r="P66" s="155"/>
      <c r="Q66" s="155"/>
      <c r="R66" s="155"/>
      <c r="S66" s="155"/>
      <c r="T66" s="155"/>
      <c r="U66" s="155">
        <v>101</v>
      </c>
      <c r="V66" s="155">
        <v>97</v>
      </c>
      <c r="W66" s="155">
        <v>101</v>
      </c>
      <c r="X66" s="155">
        <v>94</v>
      </c>
      <c r="Y66" s="155">
        <v>91</v>
      </c>
      <c r="Z66" s="155">
        <v>92</v>
      </c>
      <c r="AA66" s="155">
        <v>93</v>
      </c>
      <c r="AB66" s="155">
        <v>93</v>
      </c>
      <c r="AC66" s="155">
        <v>88</v>
      </c>
      <c r="AD66" s="155">
        <v>97</v>
      </c>
      <c r="AE66" s="209">
        <v>79</v>
      </c>
      <c r="AF66" s="209">
        <v>103</v>
      </c>
      <c r="AG66" s="209">
        <v>127</v>
      </c>
      <c r="AH66" s="209">
        <v>235</v>
      </c>
      <c r="AI66" s="209">
        <v>284</v>
      </c>
      <c r="AJ66" s="209">
        <v>300</v>
      </c>
      <c r="AK66" s="209">
        <v>382</v>
      </c>
      <c r="AL66" s="209">
        <v>338</v>
      </c>
      <c r="AM66" s="209">
        <v>412</v>
      </c>
      <c r="AN66" s="209">
        <v>682</v>
      </c>
      <c r="AO66" s="209">
        <v>432</v>
      </c>
      <c r="AP66" s="209">
        <v>497</v>
      </c>
      <c r="AQ66" s="209">
        <v>587</v>
      </c>
      <c r="AR66" s="105">
        <v>730</v>
      </c>
      <c r="AS66" s="105">
        <v>701</v>
      </c>
      <c r="AT66" s="105">
        <v>764</v>
      </c>
      <c r="AU66" s="105">
        <v>1047</v>
      </c>
      <c r="AV66" s="105">
        <v>1144</v>
      </c>
      <c r="AW66" s="105">
        <v>1342</v>
      </c>
      <c r="AX66" s="105">
        <v>1145</v>
      </c>
      <c r="AY66" s="105">
        <v>1216</v>
      </c>
      <c r="AZ66" s="105"/>
      <c r="BA66" s="105"/>
    </row>
    <row r="67" spans="1:53" ht="12.75">
      <c r="A67" s="232" t="s">
        <v>61</v>
      </c>
      <c r="B67" s="185" t="s">
        <v>66</v>
      </c>
      <c r="C67" s="186">
        <v>0.5</v>
      </c>
      <c r="D67" s="156"/>
      <c r="E67" s="156"/>
      <c r="F67" s="156"/>
      <c r="G67" s="155"/>
      <c r="H67" s="155"/>
      <c r="I67" s="155"/>
      <c r="J67" s="155"/>
      <c r="K67" s="155"/>
      <c r="L67" s="155"/>
      <c r="M67" s="155"/>
      <c r="N67" s="155"/>
      <c r="O67" s="155"/>
      <c r="P67" s="155"/>
      <c r="Q67" s="155"/>
      <c r="R67" s="155"/>
      <c r="S67" s="155"/>
      <c r="T67" s="155"/>
      <c r="U67" s="155"/>
      <c r="V67" s="155"/>
      <c r="W67" s="155"/>
      <c r="X67" s="155"/>
      <c r="Y67" s="155"/>
      <c r="Z67" s="155">
        <v>9</v>
      </c>
      <c r="AA67" s="155">
        <v>35</v>
      </c>
      <c r="AB67" s="155">
        <v>38</v>
      </c>
      <c r="AC67" s="155">
        <v>15</v>
      </c>
      <c r="AD67" s="155">
        <v>27</v>
      </c>
      <c r="AE67" s="209">
        <v>32</v>
      </c>
      <c r="AF67" s="209">
        <v>26</v>
      </c>
      <c r="AG67" s="209">
        <v>34</v>
      </c>
      <c r="AH67" s="209">
        <v>34</v>
      </c>
      <c r="AI67" s="209">
        <v>201</v>
      </c>
      <c r="AJ67" s="209">
        <v>818</v>
      </c>
      <c r="AK67" s="209">
        <v>1395</v>
      </c>
      <c r="AL67" s="209">
        <v>1552</v>
      </c>
      <c r="AM67" s="209">
        <v>1365</v>
      </c>
      <c r="AN67" s="209">
        <v>1237</v>
      </c>
      <c r="AO67" s="209">
        <v>1438</v>
      </c>
      <c r="AP67" s="209">
        <v>1535</v>
      </c>
      <c r="AQ67" s="209">
        <v>1875</v>
      </c>
      <c r="AR67" s="105">
        <v>2010</v>
      </c>
      <c r="AS67" s="105">
        <v>2360</v>
      </c>
      <c r="AT67" s="105">
        <v>1941</v>
      </c>
      <c r="AU67" s="105">
        <v>1809</v>
      </c>
      <c r="AV67" s="105">
        <v>1829</v>
      </c>
      <c r="AW67" s="105">
        <v>1641</v>
      </c>
      <c r="AX67" s="105">
        <v>1913</v>
      </c>
      <c r="AY67" s="105">
        <v>1907</v>
      </c>
      <c r="AZ67" s="105"/>
      <c r="BA67" s="105"/>
    </row>
    <row r="68" spans="1:53" ht="12.75">
      <c r="A68" s="232"/>
      <c r="B68" s="116"/>
      <c r="C68" s="186">
        <v>1</v>
      </c>
      <c r="D68" s="156">
        <v>35920</v>
      </c>
      <c r="E68" s="156">
        <v>39723</v>
      </c>
      <c r="F68" s="156">
        <v>44356</v>
      </c>
      <c r="G68" s="155">
        <v>44497</v>
      </c>
      <c r="H68" s="155">
        <v>46406</v>
      </c>
      <c r="I68" s="155">
        <v>43202</v>
      </c>
      <c r="J68" s="155">
        <v>44088</v>
      </c>
      <c r="K68" s="155">
        <v>41982</v>
      </c>
      <c r="L68" s="155">
        <v>39177</v>
      </c>
      <c r="M68" s="155">
        <v>43320</v>
      </c>
      <c r="N68" s="155">
        <v>43235</v>
      </c>
      <c r="O68" s="155">
        <v>37495</v>
      </c>
      <c r="P68" s="155">
        <v>43270</v>
      </c>
      <c r="Q68" s="155">
        <v>43193</v>
      </c>
      <c r="R68" s="155">
        <v>48588</v>
      </c>
      <c r="S68" s="155">
        <v>47943</v>
      </c>
      <c r="T68" s="155">
        <v>49168</v>
      </c>
      <c r="U68" s="155">
        <v>46705</v>
      </c>
      <c r="V68" s="155">
        <v>47736</v>
      </c>
      <c r="W68" s="155">
        <v>45404</v>
      </c>
      <c r="X68" s="155">
        <v>46075</v>
      </c>
      <c r="Y68" s="155">
        <v>48176</v>
      </c>
      <c r="Z68" s="155">
        <v>47622</v>
      </c>
      <c r="AA68" s="155">
        <v>47389</v>
      </c>
      <c r="AB68" s="155">
        <v>48639</v>
      </c>
      <c r="AC68" s="155">
        <v>44790</v>
      </c>
      <c r="AD68" s="155">
        <v>48194</v>
      </c>
      <c r="AE68" s="209">
        <v>46498</v>
      </c>
      <c r="AF68" s="209">
        <v>45774</v>
      </c>
      <c r="AG68" s="209">
        <v>45491</v>
      </c>
      <c r="AH68" s="209">
        <v>44784</v>
      </c>
      <c r="AI68" s="209">
        <v>44376</v>
      </c>
      <c r="AJ68" s="209">
        <v>39000</v>
      </c>
      <c r="AK68" s="209">
        <v>43690</v>
      </c>
      <c r="AL68" s="209">
        <v>42449</v>
      </c>
      <c r="AM68" s="209">
        <v>41749</v>
      </c>
      <c r="AN68" s="209">
        <v>44491</v>
      </c>
      <c r="AO68" s="209">
        <v>41094</v>
      </c>
      <c r="AP68" s="209">
        <v>47899</v>
      </c>
      <c r="AQ68" s="209">
        <v>48680</v>
      </c>
      <c r="AR68" s="105">
        <v>51161</v>
      </c>
      <c r="AS68" s="105">
        <v>48618</v>
      </c>
      <c r="AT68" s="105">
        <v>45624</v>
      </c>
      <c r="AU68" s="105">
        <v>44143</v>
      </c>
      <c r="AV68" s="105">
        <v>42740</v>
      </c>
      <c r="AW68" s="105">
        <v>45611</v>
      </c>
      <c r="AX68" s="105">
        <v>40743</v>
      </c>
      <c r="AY68" s="105">
        <v>28612</v>
      </c>
      <c r="AZ68" s="105"/>
      <c r="BA68" s="105"/>
    </row>
    <row r="69" spans="1:53" ht="12.75">
      <c r="A69" s="195" t="s">
        <v>76</v>
      </c>
      <c r="B69" s="185" t="s">
        <v>66</v>
      </c>
      <c r="C69" s="186">
        <v>1</v>
      </c>
      <c r="D69" s="156"/>
      <c r="E69" s="156"/>
      <c r="F69" s="156"/>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209"/>
      <c r="AF69" s="209"/>
      <c r="AG69" s="209"/>
      <c r="AH69" s="209"/>
      <c r="AI69" s="209"/>
      <c r="AJ69" s="209"/>
      <c r="AK69" s="209"/>
      <c r="AL69" s="209"/>
      <c r="AM69" s="209"/>
      <c r="AN69" s="209"/>
      <c r="AO69" s="209"/>
      <c r="AP69" s="209"/>
      <c r="AQ69" s="209"/>
      <c r="AR69" s="105"/>
      <c r="AS69" s="105"/>
      <c r="AT69" s="105"/>
      <c r="AU69" s="105"/>
      <c r="AV69" s="105"/>
      <c r="AW69" s="105"/>
      <c r="AX69" s="105"/>
      <c r="AY69" s="105"/>
      <c r="AZ69" s="105"/>
      <c r="BA69" s="105"/>
    </row>
    <row r="70" spans="1:53" ht="12.75">
      <c r="A70" s="230" t="s">
        <v>62</v>
      </c>
      <c r="B70" s="185" t="s">
        <v>66</v>
      </c>
      <c r="C70" s="186">
        <v>2</v>
      </c>
      <c r="D70" s="156">
        <v>324</v>
      </c>
      <c r="E70" s="156">
        <v>189</v>
      </c>
      <c r="F70" s="156">
        <v>561</v>
      </c>
      <c r="G70" s="155">
        <v>392</v>
      </c>
      <c r="H70" s="155">
        <v>457</v>
      </c>
      <c r="I70" s="155">
        <v>361</v>
      </c>
      <c r="J70" s="155">
        <v>118</v>
      </c>
      <c r="K70" s="155">
        <v>1044</v>
      </c>
      <c r="L70" s="155">
        <v>73</v>
      </c>
      <c r="M70" s="155">
        <v>5</v>
      </c>
      <c r="N70" s="155">
        <v>154</v>
      </c>
      <c r="O70" s="155">
        <v>1</v>
      </c>
      <c r="P70" s="155">
        <v>181</v>
      </c>
      <c r="Q70" s="155"/>
      <c r="R70" s="155">
        <v>15</v>
      </c>
      <c r="S70" s="155">
        <v>270</v>
      </c>
      <c r="T70" s="155">
        <v>97</v>
      </c>
      <c r="U70" s="155">
        <v>72</v>
      </c>
      <c r="V70" s="155">
        <v>133</v>
      </c>
      <c r="W70" s="155">
        <v>5</v>
      </c>
      <c r="X70" s="155">
        <v>52</v>
      </c>
      <c r="Y70" s="155">
        <v>11</v>
      </c>
      <c r="Z70" s="155">
        <v>136</v>
      </c>
      <c r="AA70" s="155">
        <v>156</v>
      </c>
      <c r="AB70" s="155">
        <v>465</v>
      </c>
      <c r="AC70" s="155">
        <v>489</v>
      </c>
      <c r="AD70" s="155">
        <v>493</v>
      </c>
      <c r="AE70" s="209">
        <v>824</v>
      </c>
      <c r="AF70" s="209">
        <v>143</v>
      </c>
      <c r="AG70" s="209">
        <v>431</v>
      </c>
      <c r="AH70" s="209">
        <v>784</v>
      </c>
      <c r="AI70" s="209">
        <v>672</v>
      </c>
      <c r="AJ70" s="209">
        <v>685</v>
      </c>
      <c r="AK70" s="209">
        <v>1005</v>
      </c>
      <c r="AL70" s="209">
        <v>700</v>
      </c>
      <c r="AM70" s="209"/>
      <c r="AN70" s="209">
        <v>434</v>
      </c>
      <c r="AO70" s="209">
        <v>721</v>
      </c>
      <c r="AP70" s="209">
        <v>770</v>
      </c>
      <c r="AQ70" s="209">
        <v>676</v>
      </c>
      <c r="AR70" s="105">
        <v>926</v>
      </c>
      <c r="AS70" s="105">
        <v>63</v>
      </c>
      <c r="AT70" s="105">
        <v>488</v>
      </c>
      <c r="AU70" s="105">
        <v>442</v>
      </c>
      <c r="AV70" s="105">
        <v>472</v>
      </c>
      <c r="AW70" s="105">
        <v>701</v>
      </c>
      <c r="AX70" s="105">
        <v>400</v>
      </c>
      <c r="AY70" s="105">
        <v>179</v>
      </c>
      <c r="AZ70" s="105"/>
      <c r="BA70" s="105"/>
    </row>
    <row r="71" spans="1:53" ht="12.75">
      <c r="A71" s="230"/>
      <c r="B71" s="116"/>
      <c r="C71" s="186">
        <v>3.000000000003</v>
      </c>
      <c r="D71" s="156"/>
      <c r="E71" s="156"/>
      <c r="F71" s="156"/>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209"/>
      <c r="AF71" s="209"/>
      <c r="AG71" s="209"/>
      <c r="AH71" s="209"/>
      <c r="AI71" s="209"/>
      <c r="AJ71" s="209"/>
      <c r="AK71" s="209"/>
      <c r="AL71" s="209">
        <v>206</v>
      </c>
      <c r="AM71" s="209">
        <v>162</v>
      </c>
      <c r="AN71" s="209"/>
      <c r="AO71" s="209"/>
      <c r="AP71" s="209"/>
      <c r="AQ71" s="209"/>
      <c r="AR71" s="105"/>
      <c r="AS71" s="105"/>
      <c r="AT71" s="105"/>
      <c r="AU71" s="105"/>
      <c r="AV71" s="105">
        <v>243</v>
      </c>
      <c r="AW71" s="105">
        <v>386</v>
      </c>
      <c r="AX71" s="105">
        <v>410</v>
      </c>
      <c r="AY71" s="105">
        <v>398</v>
      </c>
      <c r="AZ71" s="105"/>
      <c r="BA71" s="105"/>
    </row>
    <row r="72" spans="1:53" ht="12.75">
      <c r="A72" s="230" t="s">
        <v>63</v>
      </c>
      <c r="B72" s="185" t="s">
        <v>66</v>
      </c>
      <c r="C72" s="186">
        <v>1</v>
      </c>
      <c r="D72" s="156">
        <v>2</v>
      </c>
      <c r="E72" s="156">
        <v>1</v>
      </c>
      <c r="F72" s="156"/>
      <c r="G72" s="155">
        <v>1</v>
      </c>
      <c r="H72" s="155"/>
      <c r="I72" s="155">
        <v>2</v>
      </c>
      <c r="J72" s="155">
        <v>5</v>
      </c>
      <c r="K72" s="155">
        <v>2</v>
      </c>
      <c r="L72" s="155">
        <v>5</v>
      </c>
      <c r="M72" s="155">
        <v>6</v>
      </c>
      <c r="N72" s="155">
        <v>8</v>
      </c>
      <c r="O72" s="155"/>
      <c r="P72" s="155">
        <v>4</v>
      </c>
      <c r="Q72" s="155">
        <v>24</v>
      </c>
      <c r="R72" s="155">
        <v>14</v>
      </c>
      <c r="S72" s="155">
        <v>18</v>
      </c>
      <c r="T72" s="155"/>
      <c r="U72" s="155"/>
      <c r="V72" s="155"/>
      <c r="W72" s="155">
        <v>3</v>
      </c>
      <c r="X72" s="155">
        <v>14</v>
      </c>
      <c r="Y72" s="155">
        <v>21</v>
      </c>
      <c r="Z72" s="155">
        <v>10</v>
      </c>
      <c r="AA72" s="155">
        <v>3</v>
      </c>
      <c r="AB72" s="155">
        <v>8</v>
      </c>
      <c r="AC72" s="155">
        <v>10</v>
      </c>
      <c r="AD72" s="155">
        <v>16</v>
      </c>
      <c r="AE72" s="209">
        <v>6</v>
      </c>
      <c r="AF72" s="209"/>
      <c r="AG72" s="209"/>
      <c r="AH72" s="209">
        <v>3</v>
      </c>
      <c r="AI72" s="209"/>
      <c r="AJ72" s="209">
        <v>2</v>
      </c>
      <c r="AK72" s="209">
        <v>2</v>
      </c>
      <c r="AL72" s="209">
        <v>20</v>
      </c>
      <c r="AM72" s="209">
        <v>19</v>
      </c>
      <c r="AN72" s="209">
        <v>26</v>
      </c>
      <c r="AO72" s="209">
        <v>18</v>
      </c>
      <c r="AP72" s="209">
        <v>2</v>
      </c>
      <c r="AQ72" s="209">
        <v>15</v>
      </c>
      <c r="AR72" s="105">
        <v>12</v>
      </c>
      <c r="AS72" s="105">
        <v>7</v>
      </c>
      <c r="AT72" s="105">
        <v>3</v>
      </c>
      <c r="AU72" s="105"/>
      <c r="AV72" s="105"/>
      <c r="AW72" s="105"/>
      <c r="AX72" s="105"/>
      <c r="AY72" s="105"/>
      <c r="AZ72" s="105"/>
      <c r="BA72" s="105"/>
    </row>
    <row r="73" spans="1:53" ht="12.75">
      <c r="A73" s="230"/>
      <c r="B73" s="116"/>
      <c r="C73" s="186">
        <v>5</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v>10</v>
      </c>
      <c r="AA73" s="205"/>
      <c r="AB73" s="205"/>
      <c r="AC73" s="205"/>
      <c r="AD73" s="205">
        <v>82</v>
      </c>
      <c r="AE73" s="105">
        <v>85</v>
      </c>
      <c r="AF73" s="105"/>
      <c r="AG73" s="105">
        <v>8</v>
      </c>
      <c r="AH73" s="105">
        <v>33</v>
      </c>
      <c r="AI73" s="105"/>
      <c r="AJ73" s="105"/>
      <c r="AK73" s="105"/>
      <c r="AL73" s="105"/>
      <c r="AM73" s="105"/>
      <c r="AN73" s="105"/>
      <c r="AO73" s="105"/>
      <c r="AP73" s="105"/>
      <c r="AQ73" s="105"/>
      <c r="AR73" s="105"/>
      <c r="AS73" s="105"/>
      <c r="AT73" s="105"/>
      <c r="AU73" s="105"/>
      <c r="AV73" s="105"/>
      <c r="AW73" s="105"/>
      <c r="AX73" s="105"/>
      <c r="AY73" s="105"/>
      <c r="AZ73" s="105"/>
      <c r="BA73" s="105"/>
    </row>
    <row r="74" spans="1:53" ht="12.75">
      <c r="A74" s="195"/>
      <c r="B74" s="185"/>
      <c r="C74" s="186"/>
      <c r="D74" s="156"/>
      <c r="E74" s="156"/>
      <c r="F74" s="156"/>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209"/>
      <c r="AF74" s="209"/>
      <c r="AG74" s="209"/>
      <c r="AH74" s="209"/>
      <c r="AI74" s="209"/>
      <c r="AJ74" s="209"/>
      <c r="AK74" s="209"/>
      <c r="AL74" s="209"/>
      <c r="AM74" s="209"/>
      <c r="AN74" s="209"/>
      <c r="AO74" s="209"/>
      <c r="AP74" s="209"/>
      <c r="AQ74" s="209"/>
      <c r="AR74" s="105"/>
      <c r="AS74" s="105"/>
      <c r="AT74" s="105"/>
      <c r="AU74" s="105"/>
      <c r="AV74" s="105"/>
      <c r="AW74" s="105"/>
      <c r="AX74" s="105"/>
      <c r="AY74" s="105"/>
      <c r="AZ74" s="105"/>
      <c r="BA74" s="105"/>
    </row>
    <row r="75" spans="1:53" ht="13.5" thickBot="1">
      <c r="A75" s="71" t="s">
        <v>0</v>
      </c>
      <c r="B75" s="71"/>
      <c r="C75" s="71"/>
      <c r="D75" s="75">
        <f aca="true" t="shared" si="0" ref="D75:AY75">SUM(D8:D73)</f>
        <v>1952808</v>
      </c>
      <c r="E75" s="75">
        <f t="shared" si="0"/>
        <v>1468064</v>
      </c>
      <c r="F75" s="75">
        <f t="shared" si="0"/>
        <v>1976603</v>
      </c>
      <c r="G75" s="75">
        <f t="shared" si="0"/>
        <v>1721411</v>
      </c>
      <c r="H75" s="75">
        <f t="shared" si="0"/>
        <v>1475929</v>
      </c>
      <c r="I75" s="75">
        <f t="shared" si="0"/>
        <v>1382263</v>
      </c>
      <c r="J75" s="75">
        <f t="shared" si="0"/>
        <v>1983757</v>
      </c>
      <c r="K75" s="75">
        <f t="shared" si="0"/>
        <v>1942375</v>
      </c>
      <c r="L75" s="75">
        <f t="shared" si="0"/>
        <v>2192558</v>
      </c>
      <c r="M75" s="75">
        <f t="shared" si="0"/>
        <v>2672290</v>
      </c>
      <c r="N75" s="75">
        <f t="shared" si="0"/>
        <v>2581357</v>
      </c>
      <c r="O75" s="75">
        <f t="shared" si="0"/>
        <v>1936618</v>
      </c>
      <c r="P75" s="75">
        <f t="shared" si="0"/>
        <v>2535673</v>
      </c>
      <c r="Q75" s="75">
        <f t="shared" si="0"/>
        <v>2492531</v>
      </c>
      <c r="R75" s="75">
        <f t="shared" si="0"/>
        <v>2037667</v>
      </c>
      <c r="S75" s="75">
        <f t="shared" si="0"/>
        <v>2219587</v>
      </c>
      <c r="T75" s="75">
        <f t="shared" si="0"/>
        <v>2982278</v>
      </c>
      <c r="U75" s="75">
        <f t="shared" si="0"/>
        <v>2009422</v>
      </c>
      <c r="V75" s="75">
        <f t="shared" si="0"/>
        <v>1816912</v>
      </c>
      <c r="W75" s="75">
        <f t="shared" si="0"/>
        <v>2049983</v>
      </c>
      <c r="X75" s="75">
        <f t="shared" si="0"/>
        <v>2866125</v>
      </c>
      <c r="Y75" s="75">
        <f t="shared" si="0"/>
        <v>3353439</v>
      </c>
      <c r="Z75" s="75">
        <f t="shared" si="0"/>
        <v>3239759</v>
      </c>
      <c r="AA75" s="75">
        <f t="shared" si="0"/>
        <v>4103418</v>
      </c>
      <c r="AB75" s="75">
        <f t="shared" si="0"/>
        <v>4122317</v>
      </c>
      <c r="AC75" s="75">
        <f t="shared" si="0"/>
        <v>3498484</v>
      </c>
      <c r="AD75" s="75">
        <f t="shared" si="0"/>
        <v>2697402</v>
      </c>
      <c r="AE75" s="75">
        <f t="shared" si="0"/>
        <v>2656777</v>
      </c>
      <c r="AF75" s="75">
        <f t="shared" si="0"/>
        <v>2556414</v>
      </c>
      <c r="AG75" s="75">
        <f t="shared" si="0"/>
        <v>2739763</v>
      </c>
      <c r="AH75" s="75">
        <f t="shared" si="0"/>
        <v>2482026</v>
      </c>
      <c r="AI75" s="75">
        <f t="shared" si="0"/>
        <v>2739416</v>
      </c>
      <c r="AJ75" s="75">
        <f t="shared" si="0"/>
        <v>4072165</v>
      </c>
      <c r="AK75" s="75">
        <f t="shared" si="0"/>
        <v>3578391</v>
      </c>
      <c r="AL75" s="75">
        <f t="shared" si="0"/>
        <v>4431227</v>
      </c>
      <c r="AM75" s="75">
        <f t="shared" si="0"/>
        <v>5227158</v>
      </c>
      <c r="AN75" s="75">
        <f t="shared" si="0"/>
        <v>4921287</v>
      </c>
      <c r="AO75" s="75">
        <f t="shared" si="0"/>
        <v>4132911</v>
      </c>
      <c r="AP75" s="75">
        <f t="shared" si="0"/>
        <v>4761987</v>
      </c>
      <c r="AQ75" s="75">
        <f t="shared" si="0"/>
        <v>4836595</v>
      </c>
      <c r="AR75" s="75">
        <f t="shared" si="0"/>
        <v>4908383</v>
      </c>
      <c r="AS75" s="75">
        <f t="shared" si="0"/>
        <v>3814379</v>
      </c>
      <c r="AT75" s="75">
        <f t="shared" si="0"/>
        <v>3130599</v>
      </c>
      <c r="AU75" s="75">
        <f t="shared" si="0"/>
        <v>3471172</v>
      </c>
      <c r="AV75" s="75">
        <f t="shared" si="0"/>
        <v>3725066</v>
      </c>
      <c r="AW75" s="75">
        <f t="shared" si="0"/>
        <v>6025058</v>
      </c>
      <c r="AX75" s="75">
        <f t="shared" si="0"/>
        <v>4726420</v>
      </c>
      <c r="AY75" s="75">
        <f t="shared" si="0"/>
        <v>5615394</v>
      </c>
      <c r="AZ75" s="219"/>
      <c r="BA75" s="225"/>
    </row>
    <row r="76" spans="1:48" ht="13.5" thickTop="1">
      <c r="A76" s="70"/>
      <c r="B76" s="70"/>
      <c r="C76" s="70"/>
      <c r="D76" s="70"/>
      <c r="E76" s="70"/>
      <c r="F76" s="70"/>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210"/>
      <c r="AM76" s="210"/>
      <c r="AN76" s="9"/>
      <c r="AO76" s="9"/>
      <c r="AQ76" s="10"/>
      <c r="AR76" s="10"/>
      <c r="AS76" s="10"/>
      <c r="AT76" s="10"/>
      <c r="AU76" s="10"/>
      <c r="AV76" s="10"/>
    </row>
    <row r="77" spans="1:48" ht="12.75">
      <c r="A77" s="73" t="s">
        <v>77</v>
      </c>
      <c r="B77" s="73" t="s">
        <v>78</v>
      </c>
      <c r="C77" s="39"/>
      <c r="D77" s="39"/>
      <c r="E77" s="39"/>
      <c r="F77" s="39"/>
      <c r="G77" s="54"/>
      <c r="H77" s="54"/>
      <c r="I77" s="54"/>
      <c r="J77" s="54"/>
      <c r="K77" s="54"/>
      <c r="L77" s="54"/>
      <c r="M77" s="54"/>
      <c r="N77" s="54"/>
      <c r="O77" s="54"/>
      <c r="P77" s="54"/>
      <c r="Q77" s="54"/>
      <c r="R77" s="54"/>
      <c r="S77" s="54"/>
      <c r="T77" s="54"/>
      <c r="U77" s="54"/>
      <c r="V77" s="54"/>
      <c r="W77" s="54"/>
      <c r="X77" s="54"/>
      <c r="Y77" s="54"/>
      <c r="Z77" s="54"/>
      <c r="AA77" s="54"/>
      <c r="AB77" s="54"/>
      <c r="AC77" s="54"/>
      <c r="AD77" s="54"/>
      <c r="AE77" s="211"/>
      <c r="AF77" s="9"/>
      <c r="AG77" s="9"/>
      <c r="AH77" s="9"/>
      <c r="AI77" s="9"/>
      <c r="AJ77" s="9"/>
      <c r="AK77" s="210"/>
      <c r="AL77" s="210"/>
      <c r="AM77" s="210"/>
      <c r="AN77" s="9"/>
      <c r="AO77" s="9"/>
      <c r="AQ77" s="10"/>
      <c r="AR77" s="10"/>
      <c r="AS77" s="10"/>
      <c r="AT77" s="10"/>
      <c r="AU77" s="10"/>
      <c r="AV77" s="10"/>
    </row>
    <row r="78" spans="1:51" ht="12.75">
      <c r="A78" s="40" t="s">
        <v>82</v>
      </c>
      <c r="C78" s="40"/>
      <c r="D78" s="40"/>
      <c r="E78" s="40"/>
      <c r="F78" s="40"/>
      <c r="G78" s="74"/>
      <c r="H78" s="74"/>
      <c r="I78" s="74"/>
      <c r="J78" s="74"/>
      <c r="K78" s="74"/>
      <c r="L78" s="74"/>
      <c r="M78" s="74"/>
      <c r="N78" s="74"/>
      <c r="O78" s="74"/>
      <c r="P78" s="74"/>
      <c r="Q78" s="74"/>
      <c r="R78" s="74"/>
      <c r="S78" s="63"/>
      <c r="T78" s="63"/>
      <c r="U78" s="63"/>
      <c r="V78" s="63"/>
      <c r="W78" s="64"/>
      <c r="X78" s="64"/>
      <c r="Y78" s="64"/>
      <c r="Z78" s="64"/>
      <c r="AA78" s="64"/>
      <c r="AC78" s="64"/>
      <c r="AD78" s="64"/>
      <c r="AE78" s="64"/>
      <c r="AK78" s="210"/>
      <c r="AY78" s="64" t="s">
        <v>55</v>
      </c>
    </row>
    <row r="79" spans="1:51" ht="12.75">
      <c r="A79" s="233" t="s">
        <v>57</v>
      </c>
      <c r="B79" s="185" t="s">
        <v>66</v>
      </c>
      <c r="C79" s="186">
        <v>1</v>
      </c>
      <c r="D79" s="65">
        <f>D8/$C8</f>
        <v>5111</v>
      </c>
      <c r="E79" s="65">
        <f aca="true" t="shared" si="1" ref="E79:AW79">E8/$C8</f>
        <v>4641</v>
      </c>
      <c r="F79" s="65">
        <f t="shared" si="1"/>
        <v>6098</v>
      </c>
      <c r="G79" s="65">
        <f t="shared" si="1"/>
        <v>5760</v>
      </c>
      <c r="H79" s="65">
        <f t="shared" si="1"/>
        <v>2826</v>
      </c>
      <c r="I79" s="65">
        <f t="shared" si="1"/>
        <v>1694</v>
      </c>
      <c r="J79" s="65">
        <f t="shared" si="1"/>
        <v>5385</v>
      </c>
      <c r="K79" s="65">
        <f t="shared" si="1"/>
        <v>5130</v>
      </c>
      <c r="L79" s="65">
        <f t="shared" si="1"/>
        <v>5642</v>
      </c>
      <c r="M79" s="65">
        <f t="shared" si="1"/>
        <v>6508</v>
      </c>
      <c r="N79" s="65">
        <f t="shared" si="1"/>
        <v>7255</v>
      </c>
      <c r="O79" s="65">
        <f t="shared" si="1"/>
        <v>4423</v>
      </c>
      <c r="P79" s="65">
        <f t="shared" si="1"/>
        <v>7088</v>
      </c>
      <c r="Q79" s="65">
        <f t="shared" si="1"/>
        <v>7918</v>
      </c>
      <c r="R79" s="65">
        <f t="shared" si="1"/>
        <v>6955</v>
      </c>
      <c r="S79" s="65">
        <f t="shared" si="1"/>
        <v>5266</v>
      </c>
      <c r="T79" s="65">
        <f t="shared" si="1"/>
        <v>4729</v>
      </c>
      <c r="U79" s="65">
        <f t="shared" si="1"/>
        <v>5190</v>
      </c>
      <c r="V79" s="65">
        <f t="shared" si="1"/>
        <v>4151</v>
      </c>
      <c r="W79" s="65">
        <f t="shared" si="1"/>
        <v>5166</v>
      </c>
      <c r="X79" s="65">
        <f t="shared" si="1"/>
        <v>7283</v>
      </c>
      <c r="Y79" s="65">
        <f t="shared" si="1"/>
        <v>7868</v>
      </c>
      <c r="Z79" s="65">
        <f t="shared" si="1"/>
        <v>6867</v>
      </c>
      <c r="AA79" s="65">
        <f t="shared" si="1"/>
        <v>7649</v>
      </c>
      <c r="AB79" s="65">
        <f t="shared" si="1"/>
        <v>7584</v>
      </c>
      <c r="AC79" s="65">
        <f t="shared" si="1"/>
        <v>6737</v>
      </c>
      <c r="AD79" s="65">
        <f t="shared" si="1"/>
        <v>6012</v>
      </c>
      <c r="AE79" s="65">
        <f t="shared" si="1"/>
        <v>4227</v>
      </c>
      <c r="AF79" s="65">
        <f t="shared" si="1"/>
        <v>3992</v>
      </c>
      <c r="AG79" s="65">
        <f t="shared" si="1"/>
        <v>4377</v>
      </c>
      <c r="AH79" s="65">
        <f t="shared" si="1"/>
        <v>5861</v>
      </c>
      <c r="AI79" s="65">
        <f t="shared" si="1"/>
        <v>5748</v>
      </c>
      <c r="AJ79" s="65">
        <f t="shared" si="1"/>
        <v>6619</v>
      </c>
      <c r="AK79" s="65">
        <f t="shared" si="1"/>
        <v>6857</v>
      </c>
      <c r="AL79" s="65">
        <f t="shared" si="1"/>
        <v>7231</v>
      </c>
      <c r="AM79" s="65">
        <f t="shared" si="1"/>
        <v>7938</v>
      </c>
      <c r="AN79" s="65">
        <f t="shared" si="1"/>
        <v>7666</v>
      </c>
      <c r="AO79" s="65">
        <f t="shared" si="1"/>
        <v>6907</v>
      </c>
      <c r="AP79" s="65">
        <f t="shared" si="1"/>
        <v>3913</v>
      </c>
      <c r="AQ79" s="65">
        <f t="shared" si="1"/>
        <v>5204</v>
      </c>
      <c r="AR79" s="65">
        <f t="shared" si="1"/>
        <v>6355</v>
      </c>
      <c r="AS79" s="65">
        <f t="shared" si="1"/>
        <v>3147</v>
      </c>
      <c r="AT79" s="65">
        <f t="shared" si="1"/>
        <v>2651</v>
      </c>
      <c r="AU79" s="65">
        <f t="shared" si="1"/>
        <v>4055</v>
      </c>
      <c r="AV79" s="65">
        <f t="shared" si="1"/>
        <v>4991</v>
      </c>
      <c r="AW79" s="65">
        <f t="shared" si="1"/>
        <v>5905</v>
      </c>
      <c r="AX79" s="65">
        <f aca="true" t="shared" si="2" ref="AX79:AY110">AX8/$C8</f>
        <v>6420</v>
      </c>
      <c r="AY79" s="65">
        <f t="shared" si="2"/>
        <v>6963</v>
      </c>
    </row>
    <row r="80" spans="1:51" ht="12.75">
      <c r="A80" s="233"/>
      <c r="B80" s="116"/>
      <c r="C80" s="186">
        <v>2</v>
      </c>
      <c r="D80" s="65">
        <f aca="true" t="shared" si="3" ref="D80:AW80">D9/$C9</f>
        <v>19.5</v>
      </c>
      <c r="E80" s="65">
        <f t="shared" si="3"/>
        <v>15.5</v>
      </c>
      <c r="F80" s="65">
        <f t="shared" si="3"/>
        <v>13.5</v>
      </c>
      <c r="G80" s="65">
        <f t="shared" si="3"/>
        <v>0</v>
      </c>
      <c r="H80" s="65">
        <f t="shared" si="3"/>
        <v>0</v>
      </c>
      <c r="I80" s="65">
        <f t="shared" si="3"/>
        <v>0</v>
      </c>
      <c r="J80" s="65">
        <f t="shared" si="3"/>
        <v>0</v>
      </c>
      <c r="K80" s="65">
        <f t="shared" si="3"/>
        <v>0</v>
      </c>
      <c r="L80" s="65">
        <f t="shared" si="3"/>
        <v>0</v>
      </c>
      <c r="M80" s="65">
        <f t="shared" si="3"/>
        <v>0</v>
      </c>
      <c r="N80" s="65">
        <f t="shared" si="3"/>
        <v>0</v>
      </c>
      <c r="O80" s="65">
        <f t="shared" si="3"/>
        <v>0</v>
      </c>
      <c r="P80" s="65">
        <f t="shared" si="3"/>
        <v>0</v>
      </c>
      <c r="Q80" s="65">
        <f t="shared" si="3"/>
        <v>0</v>
      </c>
      <c r="R80" s="65">
        <f t="shared" si="3"/>
        <v>0</v>
      </c>
      <c r="S80" s="65">
        <f t="shared" si="3"/>
        <v>0</v>
      </c>
      <c r="T80" s="65">
        <f t="shared" si="3"/>
        <v>0</v>
      </c>
      <c r="U80" s="65">
        <f t="shared" si="3"/>
        <v>0</v>
      </c>
      <c r="V80" s="65">
        <f t="shared" si="3"/>
        <v>0</v>
      </c>
      <c r="W80" s="65">
        <f t="shared" si="3"/>
        <v>0</v>
      </c>
      <c r="X80" s="65">
        <f t="shared" si="3"/>
        <v>0</v>
      </c>
      <c r="Y80" s="65">
        <f t="shared" si="3"/>
        <v>0</v>
      </c>
      <c r="Z80" s="65">
        <f t="shared" si="3"/>
        <v>0</v>
      </c>
      <c r="AA80" s="65">
        <f t="shared" si="3"/>
        <v>0</v>
      </c>
      <c r="AB80" s="65">
        <f t="shared" si="3"/>
        <v>0</v>
      </c>
      <c r="AC80" s="65">
        <f t="shared" si="3"/>
        <v>0</v>
      </c>
      <c r="AD80" s="65">
        <f t="shared" si="3"/>
        <v>0</v>
      </c>
      <c r="AE80" s="65">
        <f t="shared" si="3"/>
        <v>0</v>
      </c>
      <c r="AF80" s="65">
        <f t="shared" si="3"/>
        <v>0</v>
      </c>
      <c r="AG80" s="65">
        <f t="shared" si="3"/>
        <v>0</v>
      </c>
      <c r="AH80" s="65">
        <f t="shared" si="3"/>
        <v>0</v>
      </c>
      <c r="AI80" s="65">
        <f t="shared" si="3"/>
        <v>0</v>
      </c>
      <c r="AJ80" s="65">
        <f t="shared" si="3"/>
        <v>0</v>
      </c>
      <c r="AK80" s="65">
        <f t="shared" si="3"/>
        <v>0</v>
      </c>
      <c r="AL80" s="65">
        <f t="shared" si="3"/>
        <v>0</v>
      </c>
      <c r="AM80" s="65">
        <f t="shared" si="3"/>
        <v>0</v>
      </c>
      <c r="AN80" s="65">
        <f t="shared" si="3"/>
        <v>0</v>
      </c>
      <c r="AO80" s="65">
        <f t="shared" si="3"/>
        <v>0</v>
      </c>
      <c r="AP80" s="65">
        <f t="shared" si="3"/>
        <v>0</v>
      </c>
      <c r="AQ80" s="65">
        <f t="shared" si="3"/>
        <v>0</v>
      </c>
      <c r="AR80" s="65">
        <f t="shared" si="3"/>
        <v>0</v>
      </c>
      <c r="AS80" s="65">
        <f t="shared" si="3"/>
        <v>0</v>
      </c>
      <c r="AT80" s="65">
        <f t="shared" si="3"/>
        <v>0</v>
      </c>
      <c r="AU80" s="65">
        <f t="shared" si="3"/>
        <v>0</v>
      </c>
      <c r="AV80" s="65">
        <f t="shared" si="3"/>
        <v>0</v>
      </c>
      <c r="AW80" s="65">
        <f t="shared" si="3"/>
        <v>0</v>
      </c>
      <c r="AX80" s="65">
        <f t="shared" si="2"/>
        <v>0</v>
      </c>
      <c r="AY80" s="65">
        <f t="shared" si="2"/>
        <v>0</v>
      </c>
    </row>
    <row r="81" spans="1:51" ht="12.75">
      <c r="A81" s="233"/>
      <c r="B81" s="116"/>
      <c r="C81" s="186">
        <v>3.000000000003</v>
      </c>
      <c r="D81" s="65">
        <f aca="true" t="shared" si="4" ref="D81:AW81">D10/$C10</f>
        <v>0</v>
      </c>
      <c r="E81" s="65">
        <f t="shared" si="4"/>
        <v>0</v>
      </c>
      <c r="F81" s="65">
        <f t="shared" si="4"/>
        <v>0</v>
      </c>
      <c r="G81" s="65">
        <f t="shared" si="4"/>
        <v>0</v>
      </c>
      <c r="H81" s="65">
        <f t="shared" si="4"/>
        <v>0</v>
      </c>
      <c r="I81" s="65">
        <f t="shared" si="4"/>
        <v>0</v>
      </c>
      <c r="J81" s="65">
        <f t="shared" si="4"/>
        <v>0</v>
      </c>
      <c r="K81" s="65">
        <f t="shared" si="4"/>
        <v>0</v>
      </c>
      <c r="L81" s="65">
        <f t="shared" si="4"/>
        <v>0</v>
      </c>
      <c r="M81" s="65">
        <f t="shared" si="4"/>
        <v>0</v>
      </c>
      <c r="N81" s="65">
        <f t="shared" si="4"/>
        <v>0</v>
      </c>
      <c r="O81" s="65">
        <f t="shared" si="4"/>
        <v>0</v>
      </c>
      <c r="P81" s="65">
        <f t="shared" si="4"/>
        <v>0</v>
      </c>
      <c r="Q81" s="65">
        <f t="shared" si="4"/>
        <v>0</v>
      </c>
      <c r="R81" s="65">
        <f t="shared" si="4"/>
        <v>0</v>
      </c>
      <c r="S81" s="65">
        <f t="shared" si="4"/>
        <v>0</v>
      </c>
      <c r="T81" s="65">
        <f t="shared" si="4"/>
        <v>0</v>
      </c>
      <c r="U81" s="65">
        <f t="shared" si="4"/>
        <v>27.333333333306</v>
      </c>
      <c r="V81" s="65">
        <f t="shared" si="4"/>
        <v>106.999999999893</v>
      </c>
      <c r="W81" s="65">
        <f t="shared" si="4"/>
        <v>97.666666666569</v>
      </c>
      <c r="X81" s="65">
        <f t="shared" si="4"/>
        <v>121.33333333321201</v>
      </c>
      <c r="Y81" s="65">
        <f t="shared" si="4"/>
        <v>127.33333333320601</v>
      </c>
      <c r="Z81" s="65">
        <f t="shared" si="4"/>
        <v>129.666666666537</v>
      </c>
      <c r="AA81" s="65">
        <f t="shared" si="4"/>
        <v>139.66666666652702</v>
      </c>
      <c r="AB81" s="65">
        <f t="shared" si="4"/>
        <v>140.999999999859</v>
      </c>
      <c r="AC81" s="65">
        <f t="shared" si="4"/>
        <v>123.99999999987601</v>
      </c>
      <c r="AD81" s="65">
        <f t="shared" si="4"/>
        <v>121.33333333321201</v>
      </c>
      <c r="AE81" s="65">
        <f t="shared" si="4"/>
        <v>123.33333333321</v>
      </c>
      <c r="AF81" s="65">
        <f t="shared" si="4"/>
        <v>101.99999999989801</v>
      </c>
      <c r="AG81" s="65">
        <f t="shared" si="4"/>
        <v>126.33333333320701</v>
      </c>
      <c r="AH81" s="65">
        <f t="shared" si="4"/>
        <v>167.333333333166</v>
      </c>
      <c r="AI81" s="65">
        <f t="shared" si="4"/>
        <v>114.999999999885</v>
      </c>
      <c r="AJ81" s="65">
        <f t="shared" si="4"/>
        <v>153.33333333318</v>
      </c>
      <c r="AK81" s="65">
        <f t="shared" si="4"/>
        <v>174.666666666492</v>
      </c>
      <c r="AL81" s="65">
        <f t="shared" si="4"/>
        <v>180.999999999819</v>
      </c>
      <c r="AM81" s="65">
        <f t="shared" si="4"/>
        <v>197.666666666469</v>
      </c>
      <c r="AN81" s="65">
        <f t="shared" si="4"/>
        <v>196.66666666647</v>
      </c>
      <c r="AO81" s="65">
        <f t="shared" si="4"/>
        <v>192.66666666647401</v>
      </c>
      <c r="AP81" s="65">
        <f t="shared" si="4"/>
        <v>194.33333333313902</v>
      </c>
      <c r="AQ81" s="65">
        <f t="shared" si="4"/>
        <v>179.666666666487</v>
      </c>
      <c r="AR81" s="65">
        <f t="shared" si="4"/>
        <v>140.999999999859</v>
      </c>
      <c r="AS81" s="65">
        <f t="shared" si="4"/>
        <v>34.666666666632004</v>
      </c>
      <c r="AT81" s="65">
        <f t="shared" si="4"/>
        <v>32.666666666634</v>
      </c>
      <c r="AU81" s="65">
        <f t="shared" si="4"/>
        <v>54.999999999945004</v>
      </c>
      <c r="AV81" s="65">
        <f t="shared" si="4"/>
        <v>62.999999999937</v>
      </c>
      <c r="AW81" s="65">
        <f t="shared" si="4"/>
        <v>107.66666666655901</v>
      </c>
      <c r="AX81" s="65">
        <f t="shared" si="2"/>
        <v>171.99999999982802</v>
      </c>
      <c r="AY81" s="65">
        <f t="shared" si="2"/>
        <v>186.66666666648</v>
      </c>
    </row>
    <row r="82" spans="1:51" ht="12.75">
      <c r="A82" s="226" t="s">
        <v>114</v>
      </c>
      <c r="B82" s="187" t="s">
        <v>66</v>
      </c>
      <c r="C82" s="186">
        <v>1</v>
      </c>
      <c r="D82" s="65">
        <f aca="true" t="shared" si="5" ref="D82:AW82">D11/$C11</f>
        <v>143541</v>
      </c>
      <c r="E82" s="65">
        <f t="shared" si="5"/>
        <v>104605</v>
      </c>
      <c r="F82" s="65">
        <f t="shared" si="5"/>
        <v>135041</v>
      </c>
      <c r="G82" s="65">
        <f t="shared" si="5"/>
        <v>157985</v>
      </c>
      <c r="H82" s="65">
        <f t="shared" si="5"/>
        <v>90610</v>
      </c>
      <c r="I82" s="65">
        <f t="shared" si="5"/>
        <v>57638</v>
      </c>
      <c r="J82" s="65">
        <f t="shared" si="5"/>
        <v>115539</v>
      </c>
      <c r="K82" s="65">
        <f t="shared" si="5"/>
        <v>119590</v>
      </c>
      <c r="L82" s="65">
        <f t="shared" si="5"/>
        <v>155697</v>
      </c>
      <c r="M82" s="65">
        <f t="shared" si="5"/>
        <v>202891</v>
      </c>
      <c r="N82" s="65">
        <f t="shared" si="5"/>
        <v>221805</v>
      </c>
      <c r="O82" s="65">
        <f t="shared" si="5"/>
        <v>100024</v>
      </c>
      <c r="P82" s="65">
        <f t="shared" si="5"/>
        <v>176676</v>
      </c>
      <c r="Q82" s="65">
        <f t="shared" si="5"/>
        <v>226705</v>
      </c>
      <c r="R82" s="65">
        <f t="shared" si="5"/>
        <v>164167</v>
      </c>
      <c r="S82" s="65">
        <f t="shared" si="5"/>
        <v>170824</v>
      </c>
      <c r="T82" s="65">
        <f t="shared" si="5"/>
        <v>162030</v>
      </c>
      <c r="U82" s="65">
        <f t="shared" si="5"/>
        <v>158049</v>
      </c>
      <c r="V82" s="65">
        <f t="shared" si="5"/>
        <v>136438</v>
      </c>
      <c r="W82" s="65">
        <f t="shared" si="5"/>
        <v>168373</v>
      </c>
      <c r="X82" s="65">
        <f t="shared" si="5"/>
        <v>234710</v>
      </c>
      <c r="Y82" s="65">
        <f t="shared" si="5"/>
        <v>280610</v>
      </c>
      <c r="Z82" s="65">
        <f t="shared" si="5"/>
        <v>235989</v>
      </c>
      <c r="AA82" s="65">
        <f t="shared" si="5"/>
        <v>321374</v>
      </c>
      <c r="AB82" s="65">
        <f t="shared" si="5"/>
        <v>318116</v>
      </c>
      <c r="AC82" s="65">
        <f t="shared" si="5"/>
        <v>242228</v>
      </c>
      <c r="AD82" s="65">
        <f t="shared" si="5"/>
        <v>211844</v>
      </c>
      <c r="AE82" s="65">
        <f t="shared" si="5"/>
        <v>144319</v>
      </c>
      <c r="AF82" s="65">
        <f t="shared" si="5"/>
        <v>138725</v>
      </c>
      <c r="AG82" s="65">
        <f t="shared" si="5"/>
        <v>121898</v>
      </c>
      <c r="AH82" s="65">
        <f t="shared" si="5"/>
        <v>141343</v>
      </c>
      <c r="AI82" s="65">
        <f t="shared" si="5"/>
        <v>123276</v>
      </c>
      <c r="AJ82" s="65">
        <f t="shared" si="5"/>
        <v>169793</v>
      </c>
      <c r="AK82" s="65">
        <f t="shared" si="5"/>
        <v>192867</v>
      </c>
      <c r="AL82" s="65">
        <f t="shared" si="5"/>
        <v>231410</v>
      </c>
      <c r="AM82" s="65">
        <f t="shared" si="5"/>
        <v>236222</v>
      </c>
      <c r="AN82" s="65">
        <f t="shared" si="5"/>
        <v>228366</v>
      </c>
      <c r="AO82" s="65">
        <f t="shared" si="5"/>
        <v>191745</v>
      </c>
      <c r="AP82" s="65">
        <f t="shared" si="5"/>
        <v>103276</v>
      </c>
      <c r="AQ82" s="65">
        <f t="shared" si="5"/>
        <v>137382</v>
      </c>
      <c r="AR82" s="65">
        <f t="shared" si="5"/>
        <v>177174</v>
      </c>
      <c r="AS82" s="65">
        <f t="shared" si="5"/>
        <v>88387</v>
      </c>
      <c r="AT82" s="65">
        <f t="shared" si="5"/>
        <v>83236</v>
      </c>
      <c r="AU82" s="65">
        <f t="shared" si="5"/>
        <v>103180</v>
      </c>
      <c r="AV82" s="65">
        <f t="shared" si="5"/>
        <v>129809</v>
      </c>
      <c r="AW82" s="65">
        <f t="shared" si="5"/>
        <v>177931</v>
      </c>
      <c r="AX82" s="65">
        <f t="shared" si="2"/>
        <v>58677</v>
      </c>
      <c r="AY82" s="65">
        <f t="shared" si="2"/>
        <v>246505</v>
      </c>
    </row>
    <row r="83" spans="1:51" ht="12.75">
      <c r="A83" s="226"/>
      <c r="B83" s="77"/>
      <c r="C83" s="186">
        <v>3.000000000003</v>
      </c>
      <c r="D83" s="65">
        <f aca="true" t="shared" si="6" ref="D83:AW83">D12/$C12</f>
        <v>0</v>
      </c>
      <c r="E83" s="65">
        <f t="shared" si="6"/>
        <v>0</v>
      </c>
      <c r="F83" s="65">
        <f t="shared" si="6"/>
        <v>0</v>
      </c>
      <c r="G83" s="65">
        <f t="shared" si="6"/>
        <v>0</v>
      </c>
      <c r="H83" s="65">
        <f t="shared" si="6"/>
        <v>0</v>
      </c>
      <c r="I83" s="65">
        <f t="shared" si="6"/>
        <v>0</v>
      </c>
      <c r="J83" s="65">
        <f t="shared" si="6"/>
        <v>0</v>
      </c>
      <c r="K83" s="65">
        <f t="shared" si="6"/>
        <v>0</v>
      </c>
      <c r="L83" s="65">
        <f t="shared" si="6"/>
        <v>0</v>
      </c>
      <c r="M83" s="65">
        <f t="shared" si="6"/>
        <v>0</v>
      </c>
      <c r="N83" s="65">
        <f t="shared" si="6"/>
        <v>0</v>
      </c>
      <c r="O83" s="65">
        <f t="shared" si="6"/>
        <v>0</v>
      </c>
      <c r="P83" s="65">
        <f t="shared" si="6"/>
        <v>0</v>
      </c>
      <c r="Q83" s="65">
        <f t="shared" si="6"/>
        <v>0</v>
      </c>
      <c r="R83" s="65">
        <f t="shared" si="6"/>
        <v>0</v>
      </c>
      <c r="S83" s="65">
        <f t="shared" si="6"/>
        <v>0</v>
      </c>
      <c r="T83" s="65">
        <f t="shared" si="6"/>
        <v>0</v>
      </c>
      <c r="U83" s="65">
        <f t="shared" si="6"/>
        <v>0</v>
      </c>
      <c r="V83" s="65">
        <f t="shared" si="6"/>
        <v>0</v>
      </c>
      <c r="W83" s="65">
        <f t="shared" si="6"/>
        <v>0</v>
      </c>
      <c r="X83" s="65">
        <f t="shared" si="6"/>
        <v>0</v>
      </c>
      <c r="Y83" s="65">
        <f t="shared" si="6"/>
        <v>25.666666666641003</v>
      </c>
      <c r="Z83" s="65">
        <f t="shared" si="6"/>
        <v>40.333333333293005</v>
      </c>
      <c r="AA83" s="65">
        <f t="shared" si="6"/>
        <v>35.999999999964004</v>
      </c>
      <c r="AB83" s="65">
        <f t="shared" si="6"/>
        <v>35.333333333298</v>
      </c>
      <c r="AC83" s="65">
        <f t="shared" si="6"/>
        <v>30.999999999969003</v>
      </c>
      <c r="AD83" s="65">
        <f t="shared" si="6"/>
        <v>7.333333333326</v>
      </c>
      <c r="AE83" s="65">
        <f t="shared" si="6"/>
        <v>0.999999999999</v>
      </c>
      <c r="AF83" s="65">
        <f t="shared" si="6"/>
        <v>9.99999999999</v>
      </c>
      <c r="AG83" s="65">
        <f t="shared" si="6"/>
        <v>33.333333333300004</v>
      </c>
      <c r="AH83" s="65">
        <f t="shared" si="6"/>
        <v>24.666666666642</v>
      </c>
      <c r="AI83" s="65">
        <f t="shared" si="6"/>
        <v>26.66666666664</v>
      </c>
      <c r="AJ83" s="65">
        <f t="shared" si="6"/>
        <v>14.666666666652</v>
      </c>
      <c r="AK83" s="65">
        <f t="shared" si="6"/>
        <v>23.666666666643</v>
      </c>
      <c r="AL83" s="65">
        <f t="shared" si="6"/>
        <v>19.99999999998</v>
      </c>
      <c r="AM83" s="65">
        <f t="shared" si="6"/>
        <v>38.666666666628004</v>
      </c>
      <c r="AN83" s="65">
        <f t="shared" si="6"/>
        <v>41.333333333292</v>
      </c>
      <c r="AO83" s="65">
        <f t="shared" si="6"/>
        <v>33.999999999966</v>
      </c>
      <c r="AP83" s="65">
        <f t="shared" si="6"/>
        <v>35.999999999964004</v>
      </c>
      <c r="AQ83" s="65">
        <f t="shared" si="6"/>
        <v>38.333333333295</v>
      </c>
      <c r="AR83" s="65">
        <f t="shared" si="6"/>
        <v>17.999999999982002</v>
      </c>
      <c r="AS83" s="65">
        <f t="shared" si="6"/>
        <v>6.999999999993</v>
      </c>
      <c r="AT83" s="65">
        <f t="shared" si="6"/>
        <v>0.333333333333</v>
      </c>
      <c r="AU83" s="65">
        <f t="shared" si="6"/>
        <v>0</v>
      </c>
      <c r="AV83" s="65">
        <f t="shared" si="6"/>
        <v>0</v>
      </c>
      <c r="AW83" s="65">
        <f t="shared" si="6"/>
        <v>25.999999999974</v>
      </c>
      <c r="AX83" s="65">
        <f t="shared" si="2"/>
        <v>12.666666666654</v>
      </c>
      <c r="AY83" s="65">
        <f t="shared" si="2"/>
        <v>21.999999999978</v>
      </c>
    </row>
    <row r="84" spans="1:51" ht="12.75">
      <c r="A84" s="226"/>
      <c r="B84" s="77"/>
      <c r="C84" s="186">
        <v>0.70000000000021</v>
      </c>
      <c r="D84" s="65">
        <f aca="true" t="shared" si="7" ref="D84:AW84">D13/$C13</f>
        <v>0</v>
      </c>
      <c r="E84" s="65">
        <f t="shared" si="7"/>
        <v>0</v>
      </c>
      <c r="F84" s="65">
        <f t="shared" si="7"/>
        <v>0</v>
      </c>
      <c r="G84" s="65">
        <f t="shared" si="7"/>
        <v>0</v>
      </c>
      <c r="H84" s="65">
        <f t="shared" si="7"/>
        <v>0</v>
      </c>
      <c r="I84" s="65">
        <f t="shared" si="7"/>
        <v>0</v>
      </c>
      <c r="J84" s="65">
        <f t="shared" si="7"/>
        <v>0</v>
      </c>
      <c r="K84" s="65">
        <f t="shared" si="7"/>
        <v>0</v>
      </c>
      <c r="L84" s="65">
        <f t="shared" si="7"/>
        <v>0</v>
      </c>
      <c r="M84" s="65">
        <f t="shared" si="7"/>
        <v>0</v>
      </c>
      <c r="N84" s="65">
        <f t="shared" si="7"/>
        <v>0</v>
      </c>
      <c r="O84" s="65">
        <f t="shared" si="7"/>
        <v>0</v>
      </c>
      <c r="P84" s="65">
        <f t="shared" si="7"/>
        <v>0</v>
      </c>
      <c r="Q84" s="65">
        <f t="shared" si="7"/>
        <v>0</v>
      </c>
      <c r="R84" s="65">
        <f t="shared" si="7"/>
        <v>0</v>
      </c>
      <c r="S84" s="65">
        <f t="shared" si="7"/>
        <v>0</v>
      </c>
      <c r="T84" s="65">
        <f t="shared" si="7"/>
        <v>0</v>
      </c>
      <c r="U84" s="65">
        <f t="shared" si="7"/>
        <v>0</v>
      </c>
      <c r="V84" s="65">
        <f t="shared" si="7"/>
        <v>0</v>
      </c>
      <c r="W84" s="65">
        <f t="shared" si="7"/>
        <v>0</v>
      </c>
      <c r="X84" s="65">
        <f t="shared" si="7"/>
        <v>0</v>
      </c>
      <c r="Y84" s="65">
        <f t="shared" si="7"/>
        <v>0</v>
      </c>
      <c r="Z84" s="65">
        <f t="shared" si="7"/>
        <v>0</v>
      </c>
      <c r="AA84" s="65">
        <f t="shared" si="7"/>
        <v>0</v>
      </c>
      <c r="AB84" s="65">
        <f t="shared" si="7"/>
        <v>0</v>
      </c>
      <c r="AC84" s="65">
        <f t="shared" si="7"/>
        <v>0</v>
      </c>
      <c r="AD84" s="65">
        <f t="shared" si="7"/>
        <v>0</v>
      </c>
      <c r="AE84" s="65">
        <f t="shared" si="7"/>
        <v>0</v>
      </c>
      <c r="AF84" s="65">
        <f t="shared" si="7"/>
        <v>0</v>
      </c>
      <c r="AG84" s="65">
        <f t="shared" si="7"/>
        <v>0</v>
      </c>
      <c r="AH84" s="65">
        <f t="shared" si="7"/>
        <v>0</v>
      </c>
      <c r="AI84" s="65">
        <f t="shared" si="7"/>
        <v>0</v>
      </c>
      <c r="AJ84" s="65">
        <f t="shared" si="7"/>
        <v>0</v>
      </c>
      <c r="AK84" s="65">
        <f t="shared" si="7"/>
        <v>0</v>
      </c>
      <c r="AL84" s="65">
        <f t="shared" si="7"/>
        <v>0</v>
      </c>
      <c r="AM84" s="65">
        <f t="shared" si="7"/>
        <v>0</v>
      </c>
      <c r="AN84" s="65">
        <f t="shared" si="7"/>
        <v>0</v>
      </c>
      <c r="AO84" s="65">
        <f t="shared" si="7"/>
        <v>0</v>
      </c>
      <c r="AP84" s="65">
        <f t="shared" si="7"/>
        <v>0</v>
      </c>
      <c r="AQ84" s="65">
        <f t="shared" si="7"/>
        <v>4.2857142857129995</v>
      </c>
      <c r="AR84" s="65">
        <f t="shared" si="7"/>
        <v>7.142857142855</v>
      </c>
      <c r="AS84" s="65">
        <f t="shared" si="7"/>
        <v>1.428571428571</v>
      </c>
      <c r="AT84" s="65">
        <f t="shared" si="7"/>
        <v>12.857142857139</v>
      </c>
      <c r="AU84" s="65">
        <f t="shared" si="7"/>
        <v>8.571428571425999</v>
      </c>
      <c r="AV84" s="65">
        <f t="shared" si="7"/>
        <v>7.142857142855</v>
      </c>
      <c r="AW84" s="65">
        <f t="shared" si="7"/>
        <v>11.428571428568</v>
      </c>
      <c r="AX84" s="65">
        <f t="shared" si="2"/>
        <v>11.428571428568</v>
      </c>
      <c r="AY84" s="65">
        <f t="shared" si="2"/>
        <v>0</v>
      </c>
    </row>
    <row r="85" spans="1:51" ht="12.75">
      <c r="A85" s="185" t="s">
        <v>113</v>
      </c>
      <c r="B85" s="187" t="s">
        <v>66</v>
      </c>
      <c r="C85" s="186">
        <v>1</v>
      </c>
      <c r="D85" s="65">
        <f aca="true" t="shared" si="8" ref="D85:AW85">D14/$C14</f>
        <v>0</v>
      </c>
      <c r="E85" s="65">
        <f t="shared" si="8"/>
        <v>0</v>
      </c>
      <c r="F85" s="65">
        <f t="shared" si="8"/>
        <v>0</v>
      </c>
      <c r="G85" s="65">
        <f t="shared" si="8"/>
        <v>0</v>
      </c>
      <c r="H85" s="65">
        <f t="shared" si="8"/>
        <v>0</v>
      </c>
      <c r="I85" s="65">
        <f t="shared" si="8"/>
        <v>0</v>
      </c>
      <c r="J85" s="65">
        <f t="shared" si="8"/>
        <v>0</v>
      </c>
      <c r="K85" s="65">
        <f t="shared" si="8"/>
        <v>0</v>
      </c>
      <c r="L85" s="65">
        <f t="shared" si="8"/>
        <v>0</v>
      </c>
      <c r="M85" s="65">
        <f t="shared" si="8"/>
        <v>0</v>
      </c>
      <c r="N85" s="65">
        <f t="shared" si="8"/>
        <v>0</v>
      </c>
      <c r="O85" s="65">
        <f t="shared" si="8"/>
        <v>0</v>
      </c>
      <c r="P85" s="65">
        <f t="shared" si="8"/>
        <v>0</v>
      </c>
      <c r="Q85" s="65">
        <f t="shared" si="8"/>
        <v>0</v>
      </c>
      <c r="R85" s="65">
        <f t="shared" si="8"/>
        <v>0</v>
      </c>
      <c r="S85" s="65">
        <f t="shared" si="8"/>
        <v>0</v>
      </c>
      <c r="T85" s="65">
        <f t="shared" si="8"/>
        <v>0</v>
      </c>
      <c r="U85" s="65">
        <f t="shared" si="8"/>
        <v>0</v>
      </c>
      <c r="V85" s="65">
        <f t="shared" si="8"/>
        <v>0</v>
      </c>
      <c r="W85" s="65">
        <f t="shared" si="8"/>
        <v>0</v>
      </c>
      <c r="X85" s="65">
        <f t="shared" si="8"/>
        <v>0</v>
      </c>
      <c r="Y85" s="65">
        <f t="shared" si="8"/>
        <v>0</v>
      </c>
      <c r="Z85" s="65">
        <f t="shared" si="8"/>
        <v>0</v>
      </c>
      <c r="AA85" s="65">
        <f t="shared" si="8"/>
        <v>0</v>
      </c>
      <c r="AB85" s="65">
        <f t="shared" si="8"/>
        <v>0</v>
      </c>
      <c r="AC85" s="65">
        <f t="shared" si="8"/>
        <v>0</v>
      </c>
      <c r="AD85" s="65">
        <f t="shared" si="8"/>
        <v>0</v>
      </c>
      <c r="AE85" s="65">
        <f t="shared" si="8"/>
        <v>0</v>
      </c>
      <c r="AF85" s="65">
        <f t="shared" si="8"/>
        <v>0</v>
      </c>
      <c r="AG85" s="65">
        <f t="shared" si="8"/>
        <v>0</v>
      </c>
      <c r="AH85" s="65">
        <f t="shared" si="8"/>
        <v>0</v>
      </c>
      <c r="AI85" s="65">
        <f t="shared" si="8"/>
        <v>3306</v>
      </c>
      <c r="AJ85" s="65">
        <f t="shared" si="8"/>
        <v>12140</v>
      </c>
      <c r="AK85" s="65">
        <f t="shared" si="8"/>
        <v>16357</v>
      </c>
      <c r="AL85" s="65">
        <f t="shared" si="8"/>
        <v>20233</v>
      </c>
      <c r="AM85" s="65">
        <f t="shared" si="8"/>
        <v>15701</v>
      </c>
      <c r="AN85" s="65">
        <f t="shared" si="8"/>
        <v>15779</v>
      </c>
      <c r="AO85" s="65">
        <f t="shared" si="8"/>
        <v>11017</v>
      </c>
      <c r="AP85" s="65">
        <f t="shared" si="8"/>
        <v>6807</v>
      </c>
      <c r="AQ85" s="65">
        <f t="shared" si="8"/>
        <v>16815</v>
      </c>
      <c r="AR85" s="65">
        <f t="shared" si="8"/>
        <v>26190</v>
      </c>
      <c r="AS85" s="65">
        <f t="shared" si="8"/>
        <v>158</v>
      </c>
      <c r="AT85" s="65">
        <f t="shared" si="8"/>
        <v>2193</v>
      </c>
      <c r="AU85" s="65">
        <f t="shared" si="8"/>
        <v>2628</v>
      </c>
      <c r="AV85" s="65">
        <f t="shared" si="8"/>
        <v>7293</v>
      </c>
      <c r="AW85" s="65">
        <f t="shared" si="8"/>
        <v>15215</v>
      </c>
      <c r="AX85" s="65">
        <f t="shared" si="2"/>
        <v>0</v>
      </c>
      <c r="AY85" s="65">
        <f t="shared" si="2"/>
        <v>0</v>
      </c>
    </row>
    <row r="86" spans="1:51" ht="12.75">
      <c r="A86" s="233" t="s">
        <v>115</v>
      </c>
      <c r="B86" s="187" t="s">
        <v>66</v>
      </c>
      <c r="C86" s="186">
        <v>1</v>
      </c>
      <c r="D86" s="65">
        <f aca="true" t="shared" si="9" ref="D86:AW86">D15/$C15</f>
        <v>0</v>
      </c>
      <c r="E86" s="65">
        <f t="shared" si="9"/>
        <v>0</v>
      </c>
      <c r="F86" s="65">
        <f t="shared" si="9"/>
        <v>0</v>
      </c>
      <c r="G86" s="65">
        <f t="shared" si="9"/>
        <v>0</v>
      </c>
      <c r="H86" s="65">
        <f t="shared" si="9"/>
        <v>0</v>
      </c>
      <c r="I86" s="65">
        <f t="shared" si="9"/>
        <v>0</v>
      </c>
      <c r="J86" s="65">
        <f t="shared" si="9"/>
        <v>0</v>
      </c>
      <c r="K86" s="65">
        <f t="shared" si="9"/>
        <v>0</v>
      </c>
      <c r="L86" s="65">
        <f t="shared" si="9"/>
        <v>0</v>
      </c>
      <c r="M86" s="65">
        <f t="shared" si="9"/>
        <v>0</v>
      </c>
      <c r="N86" s="65">
        <f t="shared" si="9"/>
        <v>0</v>
      </c>
      <c r="O86" s="65">
        <f t="shared" si="9"/>
        <v>0</v>
      </c>
      <c r="P86" s="65">
        <f t="shared" si="9"/>
        <v>0</v>
      </c>
      <c r="Q86" s="65">
        <f t="shared" si="9"/>
        <v>0</v>
      </c>
      <c r="R86" s="65">
        <f t="shared" si="9"/>
        <v>0</v>
      </c>
      <c r="S86" s="65">
        <f t="shared" si="9"/>
        <v>0</v>
      </c>
      <c r="T86" s="65">
        <f t="shared" si="9"/>
        <v>0</v>
      </c>
      <c r="U86" s="65">
        <f t="shared" si="9"/>
        <v>0</v>
      </c>
      <c r="V86" s="65">
        <f t="shared" si="9"/>
        <v>0</v>
      </c>
      <c r="W86" s="65">
        <f t="shared" si="9"/>
        <v>0</v>
      </c>
      <c r="X86" s="65">
        <f t="shared" si="9"/>
        <v>0</v>
      </c>
      <c r="Y86" s="65">
        <f t="shared" si="9"/>
        <v>0</v>
      </c>
      <c r="Z86" s="65">
        <f t="shared" si="9"/>
        <v>0</v>
      </c>
      <c r="AA86" s="65">
        <f t="shared" si="9"/>
        <v>0</v>
      </c>
      <c r="AB86" s="65">
        <f t="shared" si="9"/>
        <v>0</v>
      </c>
      <c r="AC86" s="65">
        <f t="shared" si="9"/>
        <v>0</v>
      </c>
      <c r="AD86" s="65">
        <f t="shared" si="9"/>
        <v>0</v>
      </c>
      <c r="AE86" s="65">
        <f t="shared" si="9"/>
        <v>0</v>
      </c>
      <c r="AF86" s="65">
        <f t="shared" si="9"/>
        <v>0</v>
      </c>
      <c r="AG86" s="65">
        <f t="shared" si="9"/>
        <v>0</v>
      </c>
      <c r="AH86" s="65">
        <f t="shared" si="9"/>
        <v>0</v>
      </c>
      <c r="AI86" s="65">
        <f t="shared" si="9"/>
        <v>0</v>
      </c>
      <c r="AJ86" s="65">
        <f t="shared" si="9"/>
        <v>0</v>
      </c>
      <c r="AK86" s="65">
        <f t="shared" si="9"/>
        <v>0</v>
      </c>
      <c r="AL86" s="65">
        <f t="shared" si="9"/>
        <v>0</v>
      </c>
      <c r="AM86" s="65">
        <f t="shared" si="9"/>
        <v>0</v>
      </c>
      <c r="AN86" s="65">
        <f t="shared" si="9"/>
        <v>0</v>
      </c>
      <c r="AO86" s="65">
        <f t="shared" si="9"/>
        <v>0</v>
      </c>
      <c r="AP86" s="65">
        <f t="shared" si="9"/>
        <v>0</v>
      </c>
      <c r="AQ86" s="65">
        <f t="shared" si="9"/>
        <v>0</v>
      </c>
      <c r="AR86" s="65">
        <f t="shared" si="9"/>
        <v>0</v>
      </c>
      <c r="AS86" s="65">
        <f t="shared" si="9"/>
        <v>0</v>
      </c>
      <c r="AT86" s="65">
        <f t="shared" si="9"/>
        <v>0</v>
      </c>
      <c r="AU86" s="65">
        <f t="shared" si="9"/>
        <v>0</v>
      </c>
      <c r="AV86" s="65">
        <f t="shared" si="9"/>
        <v>0</v>
      </c>
      <c r="AW86" s="65">
        <f t="shared" si="9"/>
        <v>0</v>
      </c>
      <c r="AX86" s="65">
        <f t="shared" si="2"/>
        <v>0</v>
      </c>
      <c r="AY86" s="65">
        <f t="shared" si="2"/>
        <v>0</v>
      </c>
    </row>
    <row r="87" spans="1:51" ht="12.75">
      <c r="A87" s="233"/>
      <c r="B87" s="116"/>
      <c r="C87" s="186">
        <v>2</v>
      </c>
      <c r="D87" s="65">
        <f aca="true" t="shared" si="10" ref="D87:AW87">D16/$C16</f>
        <v>199</v>
      </c>
      <c r="E87" s="65">
        <f t="shared" si="10"/>
        <v>211.5</v>
      </c>
      <c r="F87" s="65">
        <f t="shared" si="10"/>
        <v>247.5</v>
      </c>
      <c r="G87" s="65">
        <f t="shared" si="10"/>
        <v>17</v>
      </c>
      <c r="H87" s="65">
        <f t="shared" si="10"/>
        <v>10</v>
      </c>
      <c r="I87" s="65">
        <f t="shared" si="10"/>
        <v>7.5</v>
      </c>
      <c r="J87" s="65">
        <f t="shared" si="10"/>
        <v>9.5</v>
      </c>
      <c r="K87" s="65">
        <f t="shared" si="10"/>
        <v>6.5</v>
      </c>
      <c r="L87" s="65">
        <f t="shared" si="10"/>
        <v>16</v>
      </c>
      <c r="M87" s="65">
        <f t="shared" si="10"/>
        <v>11.5</v>
      </c>
      <c r="N87" s="65">
        <f t="shared" si="10"/>
        <v>17.5</v>
      </c>
      <c r="O87" s="65">
        <f t="shared" si="10"/>
        <v>14</v>
      </c>
      <c r="P87" s="65">
        <f t="shared" si="10"/>
        <v>16.5</v>
      </c>
      <c r="Q87" s="65">
        <f t="shared" si="10"/>
        <v>14.5</v>
      </c>
      <c r="R87" s="65">
        <f t="shared" si="10"/>
        <v>16.5</v>
      </c>
      <c r="S87" s="65">
        <f t="shared" si="10"/>
        <v>13</v>
      </c>
      <c r="T87" s="65">
        <f t="shared" si="10"/>
        <v>13.5</v>
      </c>
      <c r="U87" s="65">
        <f t="shared" si="10"/>
        <v>14.5</v>
      </c>
      <c r="V87" s="65">
        <f t="shared" si="10"/>
        <v>10.5</v>
      </c>
      <c r="W87" s="65">
        <f t="shared" si="10"/>
        <v>8.5</v>
      </c>
      <c r="X87" s="65">
        <f t="shared" si="10"/>
        <v>13.5</v>
      </c>
      <c r="Y87" s="65">
        <f t="shared" si="10"/>
        <v>16.5</v>
      </c>
      <c r="Z87" s="65">
        <f t="shared" si="10"/>
        <v>19.5</v>
      </c>
      <c r="AA87" s="65">
        <f t="shared" si="10"/>
        <v>23</v>
      </c>
      <c r="AB87" s="65">
        <f t="shared" si="10"/>
        <v>23</v>
      </c>
      <c r="AC87" s="65">
        <f t="shared" si="10"/>
        <v>19.5</v>
      </c>
      <c r="AD87" s="65">
        <f t="shared" si="10"/>
        <v>16.5</v>
      </c>
      <c r="AE87" s="65">
        <f t="shared" si="10"/>
        <v>13</v>
      </c>
      <c r="AF87" s="65">
        <f t="shared" si="10"/>
        <v>10</v>
      </c>
      <c r="AG87" s="65">
        <f t="shared" si="10"/>
        <v>15</v>
      </c>
      <c r="AH87" s="65">
        <f t="shared" si="10"/>
        <v>15</v>
      </c>
      <c r="AI87" s="65">
        <f t="shared" si="10"/>
        <v>15</v>
      </c>
      <c r="AJ87" s="65">
        <f t="shared" si="10"/>
        <v>13.5</v>
      </c>
      <c r="AK87" s="65">
        <f t="shared" si="10"/>
        <v>15.5</v>
      </c>
      <c r="AL87" s="65">
        <f t="shared" si="10"/>
        <v>15</v>
      </c>
      <c r="AM87" s="65">
        <f t="shared" si="10"/>
        <v>20.5</v>
      </c>
      <c r="AN87" s="65">
        <f t="shared" si="10"/>
        <v>23</v>
      </c>
      <c r="AO87" s="65">
        <f t="shared" si="10"/>
        <v>19</v>
      </c>
      <c r="AP87" s="65">
        <f t="shared" si="10"/>
        <v>20</v>
      </c>
      <c r="AQ87" s="65">
        <f t="shared" si="10"/>
        <v>17</v>
      </c>
      <c r="AR87" s="65">
        <f t="shared" si="10"/>
        <v>16</v>
      </c>
      <c r="AS87" s="65">
        <f t="shared" si="10"/>
        <v>13.5</v>
      </c>
      <c r="AT87" s="65">
        <f t="shared" si="10"/>
        <v>9</v>
      </c>
      <c r="AU87" s="65">
        <f t="shared" si="10"/>
        <v>7</v>
      </c>
      <c r="AV87" s="65">
        <f t="shared" si="10"/>
        <v>7.5</v>
      </c>
      <c r="AW87" s="65">
        <f t="shared" si="10"/>
        <v>14</v>
      </c>
      <c r="AX87" s="65">
        <f t="shared" si="2"/>
        <v>16</v>
      </c>
      <c r="AY87" s="65">
        <f t="shared" si="2"/>
        <v>15</v>
      </c>
    </row>
    <row r="88" spans="1:51" ht="12.75">
      <c r="A88" s="233"/>
      <c r="B88" s="116"/>
      <c r="C88" s="186">
        <v>4</v>
      </c>
      <c r="D88" s="65">
        <f aca="true" t="shared" si="11" ref="D88:AW88">D17/$C17</f>
        <v>0</v>
      </c>
      <c r="E88" s="65">
        <f t="shared" si="11"/>
        <v>0</v>
      </c>
      <c r="F88" s="65">
        <f t="shared" si="11"/>
        <v>0</v>
      </c>
      <c r="G88" s="65">
        <f t="shared" si="11"/>
        <v>0</v>
      </c>
      <c r="H88" s="65">
        <f t="shared" si="11"/>
        <v>0</v>
      </c>
      <c r="I88" s="65">
        <f t="shared" si="11"/>
        <v>0</v>
      </c>
      <c r="J88" s="65">
        <f t="shared" si="11"/>
        <v>0</v>
      </c>
      <c r="K88" s="65">
        <f t="shared" si="11"/>
        <v>0</v>
      </c>
      <c r="L88" s="65">
        <f t="shared" si="11"/>
        <v>0</v>
      </c>
      <c r="M88" s="65">
        <f t="shared" si="11"/>
        <v>0</v>
      </c>
      <c r="N88" s="65">
        <f t="shared" si="11"/>
        <v>0</v>
      </c>
      <c r="O88" s="65">
        <f t="shared" si="11"/>
        <v>0</v>
      </c>
      <c r="P88" s="65">
        <f t="shared" si="11"/>
        <v>0</v>
      </c>
      <c r="Q88" s="65">
        <f t="shared" si="11"/>
        <v>0</v>
      </c>
      <c r="R88" s="65">
        <f t="shared" si="11"/>
        <v>0</v>
      </c>
      <c r="S88" s="65">
        <f t="shared" si="11"/>
        <v>0</v>
      </c>
      <c r="T88" s="65">
        <f t="shared" si="11"/>
        <v>0</v>
      </c>
      <c r="U88" s="65">
        <f t="shared" si="11"/>
        <v>0</v>
      </c>
      <c r="V88" s="65">
        <f t="shared" si="11"/>
        <v>0</v>
      </c>
      <c r="W88" s="65">
        <f t="shared" si="11"/>
        <v>0</v>
      </c>
      <c r="X88" s="65">
        <f t="shared" si="11"/>
        <v>0</v>
      </c>
      <c r="Y88" s="65">
        <f t="shared" si="11"/>
        <v>0</v>
      </c>
      <c r="Z88" s="65">
        <f t="shared" si="11"/>
        <v>0</v>
      </c>
      <c r="AA88" s="65">
        <f t="shared" si="11"/>
        <v>0</v>
      </c>
      <c r="AB88" s="65">
        <f t="shared" si="11"/>
        <v>0</v>
      </c>
      <c r="AC88" s="65">
        <f t="shared" si="11"/>
        <v>0</v>
      </c>
      <c r="AD88" s="65">
        <f t="shared" si="11"/>
        <v>0</v>
      </c>
      <c r="AE88" s="65">
        <f t="shared" si="11"/>
        <v>0</v>
      </c>
      <c r="AF88" s="65">
        <f t="shared" si="11"/>
        <v>0</v>
      </c>
      <c r="AG88" s="65">
        <f t="shared" si="11"/>
        <v>0</v>
      </c>
      <c r="AH88" s="65">
        <f t="shared" si="11"/>
        <v>0</v>
      </c>
      <c r="AI88" s="65">
        <f t="shared" si="11"/>
        <v>0</v>
      </c>
      <c r="AJ88" s="65">
        <f t="shared" si="11"/>
        <v>0</v>
      </c>
      <c r="AK88" s="65">
        <f t="shared" si="11"/>
        <v>0</v>
      </c>
      <c r="AL88" s="65">
        <f t="shared" si="11"/>
        <v>0</v>
      </c>
      <c r="AM88" s="65">
        <f t="shared" si="11"/>
        <v>0</v>
      </c>
      <c r="AN88" s="65">
        <f t="shared" si="11"/>
        <v>0</v>
      </c>
      <c r="AO88" s="65">
        <f t="shared" si="11"/>
        <v>0</v>
      </c>
      <c r="AP88" s="65">
        <f t="shared" si="11"/>
        <v>0</v>
      </c>
      <c r="AQ88" s="65">
        <f t="shared" si="11"/>
        <v>0</v>
      </c>
      <c r="AR88" s="65">
        <f t="shared" si="11"/>
        <v>0</v>
      </c>
      <c r="AS88" s="65">
        <f t="shared" si="11"/>
        <v>0</v>
      </c>
      <c r="AT88" s="65">
        <f t="shared" si="11"/>
        <v>0</v>
      </c>
      <c r="AU88" s="65">
        <f t="shared" si="11"/>
        <v>0</v>
      </c>
      <c r="AV88" s="65">
        <f t="shared" si="11"/>
        <v>0</v>
      </c>
      <c r="AW88" s="65">
        <f t="shared" si="11"/>
        <v>0</v>
      </c>
      <c r="AX88" s="65">
        <f t="shared" si="2"/>
        <v>0</v>
      </c>
      <c r="AY88" s="65">
        <f t="shared" si="2"/>
        <v>0</v>
      </c>
    </row>
    <row r="89" spans="1:51" ht="12.75">
      <c r="A89" s="233" t="s">
        <v>58</v>
      </c>
      <c r="B89" s="185" t="s">
        <v>66</v>
      </c>
      <c r="C89" s="186">
        <v>1</v>
      </c>
      <c r="D89" s="65">
        <f aca="true" t="shared" si="12" ref="D89:AW89">D18/$C18</f>
        <v>78987</v>
      </c>
      <c r="E89" s="65">
        <f t="shared" si="12"/>
        <v>55742</v>
      </c>
      <c r="F89" s="65">
        <f t="shared" si="12"/>
        <v>74441</v>
      </c>
      <c r="G89" s="65">
        <f t="shared" si="12"/>
        <v>49877</v>
      </c>
      <c r="H89" s="65">
        <f t="shared" si="12"/>
        <v>44993</v>
      </c>
      <c r="I89" s="65">
        <f t="shared" si="12"/>
        <v>33824</v>
      </c>
      <c r="J89" s="65">
        <f t="shared" si="12"/>
        <v>58165</v>
      </c>
      <c r="K89" s="65">
        <f t="shared" si="12"/>
        <v>71274</v>
      </c>
      <c r="L89" s="65">
        <f t="shared" si="12"/>
        <v>72040</v>
      </c>
      <c r="M89" s="65">
        <f t="shared" si="12"/>
        <v>89994</v>
      </c>
      <c r="N89" s="65">
        <f t="shared" si="12"/>
        <v>88301</v>
      </c>
      <c r="O89" s="65">
        <f t="shared" si="12"/>
        <v>64132</v>
      </c>
      <c r="P89" s="65">
        <f t="shared" si="12"/>
        <v>84312</v>
      </c>
      <c r="Q89" s="65">
        <f t="shared" si="12"/>
        <v>84469</v>
      </c>
      <c r="R89" s="65">
        <f t="shared" si="12"/>
        <v>47790</v>
      </c>
      <c r="S89" s="65">
        <f t="shared" si="12"/>
        <v>59097</v>
      </c>
      <c r="T89" s="65">
        <f t="shared" si="12"/>
        <v>99244</v>
      </c>
      <c r="U89" s="65">
        <f t="shared" si="12"/>
        <v>62503</v>
      </c>
      <c r="V89" s="65">
        <f t="shared" si="12"/>
        <v>49303</v>
      </c>
      <c r="W89" s="65">
        <f t="shared" si="12"/>
        <v>53969</v>
      </c>
      <c r="X89" s="65">
        <f t="shared" si="12"/>
        <v>74218</v>
      </c>
      <c r="Y89" s="65">
        <f t="shared" si="12"/>
        <v>101512</v>
      </c>
      <c r="Z89" s="65">
        <f t="shared" si="12"/>
        <v>88077</v>
      </c>
      <c r="AA89" s="65">
        <f t="shared" si="12"/>
        <v>136936</v>
      </c>
      <c r="AB89" s="65">
        <f t="shared" si="12"/>
        <v>104732</v>
      </c>
      <c r="AC89" s="65">
        <f t="shared" si="12"/>
        <v>79313</v>
      </c>
      <c r="AD89" s="65">
        <f t="shared" si="12"/>
        <v>50295</v>
      </c>
      <c r="AE89" s="65">
        <f t="shared" si="12"/>
        <v>74639</v>
      </c>
      <c r="AF89" s="65">
        <f t="shared" si="12"/>
        <v>61825</v>
      </c>
      <c r="AG89" s="65">
        <f t="shared" si="12"/>
        <v>81572</v>
      </c>
      <c r="AH89" s="65">
        <f t="shared" si="12"/>
        <v>54271</v>
      </c>
      <c r="AI89" s="65">
        <f t="shared" si="12"/>
        <v>56284</v>
      </c>
      <c r="AJ89" s="65">
        <f t="shared" si="12"/>
        <v>83106</v>
      </c>
      <c r="AK89" s="65">
        <f t="shared" si="12"/>
        <v>76558</v>
      </c>
      <c r="AL89" s="65">
        <f t="shared" si="12"/>
        <v>84633</v>
      </c>
      <c r="AM89" s="65">
        <f t="shared" si="12"/>
        <v>110561</v>
      </c>
      <c r="AN89" s="65">
        <f t="shared" si="12"/>
        <v>92134</v>
      </c>
      <c r="AO89" s="65">
        <f t="shared" si="12"/>
        <v>75825</v>
      </c>
      <c r="AP89" s="65">
        <f t="shared" si="12"/>
        <v>83713</v>
      </c>
      <c r="AQ89" s="65">
        <f t="shared" si="12"/>
        <v>82306</v>
      </c>
      <c r="AR89" s="65">
        <f t="shared" si="12"/>
        <v>83262</v>
      </c>
      <c r="AS89" s="65">
        <f t="shared" si="12"/>
        <v>62386</v>
      </c>
      <c r="AT89" s="65">
        <f t="shared" si="12"/>
        <v>33676</v>
      </c>
      <c r="AU89" s="65">
        <f t="shared" si="12"/>
        <v>56875</v>
      </c>
      <c r="AV89" s="65">
        <f t="shared" si="12"/>
        <v>66424</v>
      </c>
      <c r="AW89" s="65">
        <f t="shared" si="12"/>
        <v>110549</v>
      </c>
      <c r="AX89" s="65">
        <f t="shared" si="2"/>
        <v>85946</v>
      </c>
      <c r="AY89" s="65">
        <f t="shared" si="2"/>
        <v>111300</v>
      </c>
    </row>
    <row r="90" spans="1:51" ht="12.75">
      <c r="A90" s="233"/>
      <c r="B90" s="77"/>
      <c r="C90" s="186">
        <v>1.5000000000015</v>
      </c>
      <c r="D90" s="65">
        <f aca="true" t="shared" si="13" ref="D90:AW90">D19/$C19</f>
        <v>148168.66666651852</v>
      </c>
      <c r="E90" s="65">
        <f t="shared" si="13"/>
        <v>121267.99999987874</v>
      </c>
      <c r="F90" s="65">
        <f t="shared" si="13"/>
        <v>158393.33333317496</v>
      </c>
      <c r="G90" s="65">
        <f t="shared" si="13"/>
        <v>109530.66666655714</v>
      </c>
      <c r="H90" s="65">
        <f t="shared" si="13"/>
        <v>100062.66666656661</v>
      </c>
      <c r="I90" s="65">
        <f t="shared" si="13"/>
        <v>79453.33333325389</v>
      </c>
      <c r="J90" s="65">
        <f t="shared" si="13"/>
        <v>131314.66666653537</v>
      </c>
      <c r="K90" s="65">
        <f t="shared" si="13"/>
        <v>152425.99999984758</v>
      </c>
      <c r="L90" s="65">
        <f t="shared" si="13"/>
        <v>159671.33333317368</v>
      </c>
      <c r="M90" s="65">
        <f t="shared" si="13"/>
        <v>201288.6666664654</v>
      </c>
      <c r="N90" s="65">
        <f t="shared" si="13"/>
        <v>192283.99999980774</v>
      </c>
      <c r="O90" s="65">
        <f t="shared" si="13"/>
        <v>133278.6666665334</v>
      </c>
      <c r="P90" s="65">
        <f t="shared" si="13"/>
        <v>180881.99999981912</v>
      </c>
      <c r="Q90" s="65">
        <f t="shared" si="13"/>
        <v>193427.33333313992</v>
      </c>
      <c r="R90" s="65">
        <f t="shared" si="13"/>
        <v>116609.9999998834</v>
      </c>
      <c r="S90" s="65">
        <f t="shared" si="13"/>
        <v>140099.9999998599</v>
      </c>
      <c r="T90" s="65">
        <f t="shared" si="13"/>
        <v>216949.99999978306</v>
      </c>
      <c r="U90" s="65">
        <f t="shared" si="13"/>
        <v>128011.999999872</v>
      </c>
      <c r="V90" s="65">
        <f t="shared" si="13"/>
        <v>109629.33333322371</v>
      </c>
      <c r="W90" s="65">
        <f t="shared" si="13"/>
        <v>117393.33333321595</v>
      </c>
      <c r="X90" s="65">
        <f t="shared" si="13"/>
        <v>197795.9999998022</v>
      </c>
      <c r="Y90" s="65">
        <f t="shared" si="13"/>
        <v>219485.99999978053</v>
      </c>
      <c r="Z90" s="65">
        <f t="shared" si="13"/>
        <v>189840.66666647684</v>
      </c>
      <c r="AA90" s="65">
        <f t="shared" si="13"/>
        <v>289485.33333304385</v>
      </c>
      <c r="AB90" s="65">
        <f t="shared" si="13"/>
        <v>195404.66666647128</v>
      </c>
      <c r="AC90" s="65">
        <f t="shared" si="13"/>
        <v>146602.66666652006</v>
      </c>
      <c r="AD90" s="65">
        <f t="shared" si="13"/>
        <v>111649.33333322169</v>
      </c>
      <c r="AE90" s="65">
        <f t="shared" si="13"/>
        <v>148796.66666651788</v>
      </c>
      <c r="AF90" s="65">
        <f t="shared" si="13"/>
        <v>131153.99999986886</v>
      </c>
      <c r="AG90" s="65">
        <f t="shared" si="13"/>
        <v>156409.33333317694</v>
      </c>
      <c r="AH90" s="65">
        <f t="shared" si="13"/>
        <v>109454.66666655721</v>
      </c>
      <c r="AI90" s="65">
        <f t="shared" si="13"/>
        <v>127584.6666665391</v>
      </c>
      <c r="AJ90" s="65">
        <f t="shared" si="13"/>
        <v>187397.33333314594</v>
      </c>
      <c r="AK90" s="65">
        <f t="shared" si="13"/>
        <v>164315.99999983568</v>
      </c>
      <c r="AL90" s="65">
        <f t="shared" si="13"/>
        <v>193154.66666647352</v>
      </c>
      <c r="AM90" s="65">
        <f t="shared" si="13"/>
        <v>244594.6666664221</v>
      </c>
      <c r="AN90" s="65">
        <f t="shared" si="13"/>
        <v>196609.33333313675</v>
      </c>
      <c r="AO90" s="65">
        <f t="shared" si="13"/>
        <v>161841.3333331715</v>
      </c>
      <c r="AP90" s="65">
        <f t="shared" si="13"/>
        <v>190029.99999980998</v>
      </c>
      <c r="AQ90" s="65">
        <f t="shared" si="13"/>
        <v>176303.33333315703</v>
      </c>
      <c r="AR90" s="65">
        <f t="shared" si="13"/>
        <v>152653.3333331807</v>
      </c>
      <c r="AS90" s="65">
        <f t="shared" si="13"/>
        <v>131339.99999986865</v>
      </c>
      <c r="AT90" s="65">
        <f t="shared" si="13"/>
        <v>69852.66666659682</v>
      </c>
      <c r="AU90" s="65">
        <f t="shared" si="13"/>
        <v>114133.99999988587</v>
      </c>
      <c r="AV90" s="65">
        <f t="shared" si="13"/>
        <v>137667.33333319568</v>
      </c>
      <c r="AW90" s="65">
        <f t="shared" si="13"/>
        <v>239173.99999976085</v>
      </c>
      <c r="AX90" s="65">
        <f t="shared" si="2"/>
        <v>174431.33333315892</v>
      </c>
      <c r="AY90" s="65">
        <f t="shared" si="2"/>
        <v>262797.9999997372</v>
      </c>
    </row>
    <row r="91" spans="1:51" ht="12.75">
      <c r="A91" s="233"/>
      <c r="B91" s="77"/>
      <c r="C91" s="186">
        <v>2</v>
      </c>
      <c r="D91" s="65">
        <f aca="true" t="shared" si="14" ref="D91:AW91">D20/$C20</f>
        <v>0</v>
      </c>
      <c r="E91" s="65">
        <f t="shared" si="14"/>
        <v>0</v>
      </c>
      <c r="F91" s="65">
        <f t="shared" si="14"/>
        <v>0</v>
      </c>
      <c r="G91" s="65">
        <f t="shared" si="14"/>
        <v>4528.5</v>
      </c>
      <c r="H91" s="65">
        <f t="shared" si="14"/>
        <v>12659</v>
      </c>
      <c r="I91" s="65">
        <f t="shared" si="14"/>
        <v>9546</v>
      </c>
      <c r="J91" s="65">
        <f t="shared" si="14"/>
        <v>29950</v>
      </c>
      <c r="K91" s="65">
        <f t="shared" si="14"/>
        <v>69438</v>
      </c>
      <c r="L91" s="65">
        <f t="shared" si="14"/>
        <v>78929.5</v>
      </c>
      <c r="M91" s="65">
        <f t="shared" si="14"/>
        <v>125637.5</v>
      </c>
      <c r="N91" s="65">
        <f t="shared" si="14"/>
        <v>113110</v>
      </c>
      <c r="O91" s="65">
        <f t="shared" si="14"/>
        <v>88961.5</v>
      </c>
      <c r="P91" s="65">
        <f t="shared" si="14"/>
        <v>114641</v>
      </c>
      <c r="Q91" s="65">
        <f t="shared" si="14"/>
        <v>81799</v>
      </c>
      <c r="R91" s="65">
        <f t="shared" si="14"/>
        <v>76415.5</v>
      </c>
      <c r="S91" s="65">
        <f t="shared" si="14"/>
        <v>95446.5</v>
      </c>
      <c r="T91" s="65">
        <f t="shared" si="14"/>
        <v>162417.5</v>
      </c>
      <c r="U91" s="65">
        <f t="shared" si="14"/>
        <v>120877.5</v>
      </c>
      <c r="V91" s="65">
        <f t="shared" si="14"/>
        <v>94332.5</v>
      </c>
      <c r="W91" s="65">
        <f t="shared" si="14"/>
        <v>110776.5</v>
      </c>
      <c r="X91" s="65">
        <f t="shared" si="14"/>
        <v>178937</v>
      </c>
      <c r="Y91" s="65">
        <f t="shared" si="14"/>
        <v>223019.5</v>
      </c>
      <c r="Z91" s="65">
        <f t="shared" si="14"/>
        <v>257415</v>
      </c>
      <c r="AA91" s="65">
        <f t="shared" si="14"/>
        <v>350830</v>
      </c>
      <c r="AB91" s="65">
        <f t="shared" si="14"/>
        <v>290188</v>
      </c>
      <c r="AC91" s="65">
        <f t="shared" si="14"/>
        <v>282888</v>
      </c>
      <c r="AD91" s="65">
        <f t="shared" si="14"/>
        <v>199054.5</v>
      </c>
      <c r="AE91" s="65">
        <f t="shared" si="14"/>
        <v>285405</v>
      </c>
      <c r="AF91" s="65">
        <f t="shared" si="14"/>
        <v>295307.5</v>
      </c>
      <c r="AG91" s="65">
        <f t="shared" si="14"/>
        <v>350909</v>
      </c>
      <c r="AH91" s="65">
        <f t="shared" si="14"/>
        <v>258243.5</v>
      </c>
      <c r="AI91" s="65">
        <f t="shared" si="14"/>
        <v>316958</v>
      </c>
      <c r="AJ91" s="65">
        <f t="shared" si="14"/>
        <v>494459</v>
      </c>
      <c r="AK91" s="65">
        <f t="shared" si="14"/>
        <v>483469.5</v>
      </c>
      <c r="AL91" s="65">
        <f t="shared" si="14"/>
        <v>588765</v>
      </c>
      <c r="AM91" s="65">
        <f t="shared" si="14"/>
        <v>783875</v>
      </c>
      <c r="AN91" s="65">
        <f t="shared" si="14"/>
        <v>671703</v>
      </c>
      <c r="AO91" s="65">
        <f t="shared" si="14"/>
        <v>646203.5</v>
      </c>
      <c r="AP91" s="65">
        <f t="shared" si="14"/>
        <v>693433.5</v>
      </c>
      <c r="AQ91" s="65">
        <f t="shared" si="14"/>
        <v>704689</v>
      </c>
      <c r="AR91" s="65">
        <f t="shared" si="14"/>
        <v>638979.5</v>
      </c>
      <c r="AS91" s="65">
        <f t="shared" si="14"/>
        <v>582559.5</v>
      </c>
      <c r="AT91" s="65">
        <f t="shared" si="14"/>
        <v>355222.5</v>
      </c>
      <c r="AU91" s="65">
        <f t="shared" si="14"/>
        <v>467992</v>
      </c>
      <c r="AV91" s="65">
        <f t="shared" si="14"/>
        <v>659283</v>
      </c>
      <c r="AW91" s="65">
        <f t="shared" si="14"/>
        <v>1123876.5</v>
      </c>
      <c r="AX91" s="65">
        <f t="shared" si="2"/>
        <v>839847.5</v>
      </c>
      <c r="AY91" s="65">
        <f t="shared" si="2"/>
        <v>990704.5</v>
      </c>
    </row>
    <row r="92" spans="1:51" ht="12.75">
      <c r="A92" s="233" t="s">
        <v>59</v>
      </c>
      <c r="B92" s="187" t="s">
        <v>66</v>
      </c>
      <c r="C92" s="186">
        <v>1</v>
      </c>
      <c r="D92" s="65">
        <f aca="true" t="shared" si="15" ref="D92:AW92">D21/$C21</f>
        <v>674835</v>
      </c>
      <c r="E92" s="65">
        <f t="shared" si="15"/>
        <v>370883</v>
      </c>
      <c r="F92" s="65">
        <f t="shared" si="15"/>
        <v>688441</v>
      </c>
      <c r="G92" s="65">
        <f t="shared" si="15"/>
        <v>501175</v>
      </c>
      <c r="H92" s="65">
        <f t="shared" si="15"/>
        <v>338294</v>
      </c>
      <c r="I92" s="65">
        <f t="shared" si="15"/>
        <v>327349</v>
      </c>
      <c r="J92" s="65">
        <f t="shared" si="15"/>
        <v>698512</v>
      </c>
      <c r="K92" s="65">
        <f t="shared" si="15"/>
        <v>477330</v>
      </c>
      <c r="L92" s="65">
        <f t="shared" si="15"/>
        <v>736739</v>
      </c>
      <c r="M92" s="65">
        <f t="shared" si="15"/>
        <v>913472</v>
      </c>
      <c r="N92" s="65">
        <f t="shared" si="15"/>
        <v>860077</v>
      </c>
      <c r="O92" s="65">
        <f t="shared" si="15"/>
        <v>533940</v>
      </c>
      <c r="P92" s="65">
        <f t="shared" si="15"/>
        <v>796388</v>
      </c>
      <c r="Q92" s="65">
        <f t="shared" si="15"/>
        <v>898597</v>
      </c>
      <c r="R92" s="65">
        <f t="shared" si="15"/>
        <v>616261</v>
      </c>
      <c r="S92" s="65">
        <f t="shared" si="15"/>
        <v>718391</v>
      </c>
      <c r="T92" s="65">
        <f t="shared" si="15"/>
        <v>1186822</v>
      </c>
      <c r="U92" s="65">
        <f t="shared" si="15"/>
        <v>486350</v>
      </c>
      <c r="V92" s="65">
        <f t="shared" si="15"/>
        <v>367860</v>
      </c>
      <c r="W92" s="65">
        <f t="shared" si="15"/>
        <v>505453</v>
      </c>
      <c r="X92" s="65">
        <f t="shared" si="15"/>
        <v>1024660</v>
      </c>
      <c r="Y92" s="65">
        <f t="shared" si="15"/>
        <v>1261976</v>
      </c>
      <c r="Z92" s="65">
        <f t="shared" si="15"/>
        <v>1208492</v>
      </c>
      <c r="AA92" s="65">
        <f t="shared" si="15"/>
        <v>1541081</v>
      </c>
      <c r="AB92" s="65">
        <f t="shared" si="15"/>
        <v>1386827</v>
      </c>
      <c r="AC92" s="65">
        <f t="shared" si="15"/>
        <v>1166931</v>
      </c>
      <c r="AD92" s="65">
        <f t="shared" si="15"/>
        <v>913455</v>
      </c>
      <c r="AE92" s="65">
        <f t="shared" si="15"/>
        <v>784766</v>
      </c>
      <c r="AF92" s="65">
        <f t="shared" si="15"/>
        <v>658111</v>
      </c>
      <c r="AG92" s="65">
        <f t="shared" si="15"/>
        <v>709678</v>
      </c>
      <c r="AH92" s="65">
        <f t="shared" si="15"/>
        <v>582387</v>
      </c>
      <c r="AI92" s="65">
        <f t="shared" si="15"/>
        <v>711051</v>
      </c>
      <c r="AJ92" s="65">
        <f t="shared" si="15"/>
        <v>1334206</v>
      </c>
      <c r="AK92" s="65">
        <f t="shared" si="15"/>
        <v>766936</v>
      </c>
      <c r="AL92" s="65">
        <f t="shared" si="15"/>
        <v>1214575</v>
      </c>
      <c r="AM92" s="65">
        <f t="shared" si="15"/>
        <v>1512895</v>
      </c>
      <c r="AN92" s="65">
        <f t="shared" si="15"/>
        <v>1459205</v>
      </c>
      <c r="AO92" s="65">
        <f t="shared" si="15"/>
        <v>1048835</v>
      </c>
      <c r="AP92" s="65">
        <f t="shared" si="15"/>
        <v>1344933</v>
      </c>
      <c r="AQ92" s="65">
        <f t="shared" si="15"/>
        <v>1462071</v>
      </c>
      <c r="AR92" s="65">
        <f t="shared" si="15"/>
        <v>1360494</v>
      </c>
      <c r="AS92" s="65">
        <f t="shared" si="15"/>
        <v>783104</v>
      </c>
      <c r="AT92" s="65">
        <f t="shared" si="15"/>
        <v>576622</v>
      </c>
      <c r="AU92" s="65">
        <f t="shared" si="15"/>
        <v>868068</v>
      </c>
      <c r="AV92" s="65">
        <f t="shared" si="15"/>
        <v>1051799</v>
      </c>
      <c r="AW92" s="65">
        <f t="shared" si="15"/>
        <v>1683802</v>
      </c>
      <c r="AX92" s="65">
        <f t="shared" si="2"/>
        <v>1387734</v>
      </c>
      <c r="AY92" s="65">
        <f t="shared" si="2"/>
        <v>2101466</v>
      </c>
    </row>
    <row r="93" spans="1:51" ht="12.75">
      <c r="A93" s="233"/>
      <c r="B93" s="116"/>
      <c r="C93" s="186">
        <v>4</v>
      </c>
      <c r="D93" s="65">
        <f aca="true" t="shared" si="16" ref="D93:AW93">D22/$C22</f>
        <v>0</v>
      </c>
      <c r="E93" s="65">
        <f t="shared" si="16"/>
        <v>0</v>
      </c>
      <c r="F93" s="65">
        <f t="shared" si="16"/>
        <v>0</v>
      </c>
      <c r="G93" s="65">
        <f t="shared" si="16"/>
        <v>19.25</v>
      </c>
      <c r="H93" s="65">
        <f t="shared" si="16"/>
        <v>60.25</v>
      </c>
      <c r="I93" s="65">
        <f t="shared" si="16"/>
        <v>31.75</v>
      </c>
      <c r="J93" s="65">
        <f t="shared" si="16"/>
        <v>80.75</v>
      </c>
      <c r="K93" s="65">
        <f t="shared" si="16"/>
        <v>95.25</v>
      </c>
      <c r="L93" s="65">
        <f t="shared" si="16"/>
        <v>105</v>
      </c>
      <c r="M93" s="65">
        <f t="shared" si="16"/>
        <v>126.25</v>
      </c>
      <c r="N93" s="65">
        <f t="shared" si="16"/>
        <v>115.25</v>
      </c>
      <c r="O93" s="65">
        <f t="shared" si="16"/>
        <v>126.75</v>
      </c>
      <c r="P93" s="65">
        <f t="shared" si="16"/>
        <v>194</v>
      </c>
      <c r="Q93" s="65">
        <f t="shared" si="16"/>
        <v>240.5</v>
      </c>
      <c r="R93" s="65">
        <f t="shared" si="16"/>
        <v>168.75</v>
      </c>
      <c r="S93" s="65">
        <f t="shared" si="16"/>
        <v>190.75</v>
      </c>
      <c r="T93" s="65">
        <f t="shared" si="16"/>
        <v>431.5</v>
      </c>
      <c r="U93" s="65">
        <f t="shared" si="16"/>
        <v>173.75</v>
      </c>
      <c r="V93" s="65">
        <f t="shared" si="16"/>
        <v>238.75</v>
      </c>
      <c r="W93" s="65">
        <f t="shared" si="16"/>
        <v>220.5</v>
      </c>
      <c r="X93" s="65">
        <f t="shared" si="16"/>
        <v>499</v>
      </c>
      <c r="Y93" s="65">
        <f t="shared" si="16"/>
        <v>552.25</v>
      </c>
      <c r="Z93" s="65">
        <f t="shared" si="16"/>
        <v>695.25</v>
      </c>
      <c r="AA93" s="65">
        <f t="shared" si="16"/>
        <v>861.25</v>
      </c>
      <c r="AB93" s="65">
        <f t="shared" si="16"/>
        <v>738</v>
      </c>
      <c r="AC93" s="65">
        <f t="shared" si="16"/>
        <v>603</v>
      </c>
      <c r="AD93" s="65">
        <f t="shared" si="16"/>
        <v>494.25</v>
      </c>
      <c r="AE93" s="65">
        <f t="shared" si="16"/>
        <v>511.75</v>
      </c>
      <c r="AF93" s="65">
        <f t="shared" si="16"/>
        <v>402.5</v>
      </c>
      <c r="AG93" s="65">
        <f t="shared" si="16"/>
        <v>477.5</v>
      </c>
      <c r="AH93" s="65">
        <f t="shared" si="16"/>
        <v>416.75</v>
      </c>
      <c r="AI93" s="65">
        <f t="shared" si="16"/>
        <v>651.25</v>
      </c>
      <c r="AJ93" s="65">
        <f t="shared" si="16"/>
        <v>967.25</v>
      </c>
      <c r="AK93" s="65">
        <f t="shared" si="16"/>
        <v>578</v>
      </c>
      <c r="AL93" s="65">
        <f t="shared" si="16"/>
        <v>1222.5</v>
      </c>
      <c r="AM93" s="65">
        <f t="shared" si="16"/>
        <v>1822</v>
      </c>
      <c r="AN93" s="65">
        <f t="shared" si="16"/>
        <v>2102.5</v>
      </c>
      <c r="AO93" s="65">
        <f t="shared" si="16"/>
        <v>1559.25</v>
      </c>
      <c r="AP93" s="65">
        <f t="shared" si="16"/>
        <v>2285.25</v>
      </c>
      <c r="AQ93" s="65">
        <f t="shared" si="16"/>
        <v>2443.5</v>
      </c>
      <c r="AR93" s="65">
        <f t="shared" si="16"/>
        <v>2333.75</v>
      </c>
      <c r="AS93" s="65">
        <f t="shared" si="16"/>
        <v>1110.75</v>
      </c>
      <c r="AT93" s="65">
        <f t="shared" si="16"/>
        <v>669</v>
      </c>
      <c r="AU93" s="65">
        <f t="shared" si="16"/>
        <v>1404</v>
      </c>
      <c r="AV93" s="65">
        <f t="shared" si="16"/>
        <v>1784.25</v>
      </c>
      <c r="AW93" s="65">
        <f t="shared" si="16"/>
        <v>2409</v>
      </c>
      <c r="AX93" s="65">
        <f t="shared" si="2"/>
        <v>2121</v>
      </c>
      <c r="AY93" s="65">
        <f t="shared" si="2"/>
        <v>3712</v>
      </c>
    </row>
    <row r="94" spans="1:51" ht="12.75">
      <c r="A94" s="233"/>
      <c r="B94" s="116"/>
      <c r="C94" s="186">
        <v>0.9000000000000901</v>
      </c>
      <c r="D94" s="65">
        <f aca="true" t="shared" si="17" ref="D94:AW94">D23/$C23</f>
        <v>0</v>
      </c>
      <c r="E94" s="65">
        <f t="shared" si="17"/>
        <v>0</v>
      </c>
      <c r="F94" s="65">
        <f t="shared" si="17"/>
        <v>0</v>
      </c>
      <c r="G94" s="65">
        <f t="shared" si="17"/>
        <v>0</v>
      </c>
      <c r="H94" s="65">
        <f t="shared" si="17"/>
        <v>0</v>
      </c>
      <c r="I94" s="65">
        <f t="shared" si="17"/>
        <v>0</v>
      </c>
      <c r="J94" s="65">
        <f t="shared" si="17"/>
        <v>0</v>
      </c>
      <c r="K94" s="65">
        <f t="shared" si="17"/>
        <v>0</v>
      </c>
      <c r="L94" s="65">
        <f t="shared" si="17"/>
        <v>0</v>
      </c>
      <c r="M94" s="65">
        <f t="shared" si="17"/>
        <v>0</v>
      </c>
      <c r="N94" s="65">
        <f t="shared" si="17"/>
        <v>0</v>
      </c>
      <c r="O94" s="65">
        <f t="shared" si="17"/>
        <v>0</v>
      </c>
      <c r="P94" s="65">
        <f t="shared" si="17"/>
        <v>0</v>
      </c>
      <c r="Q94" s="65">
        <f t="shared" si="17"/>
        <v>0</v>
      </c>
      <c r="R94" s="65">
        <f t="shared" si="17"/>
        <v>0</v>
      </c>
      <c r="S94" s="65">
        <f t="shared" si="17"/>
        <v>0</v>
      </c>
      <c r="T94" s="65">
        <f t="shared" si="17"/>
        <v>0</v>
      </c>
      <c r="U94" s="65">
        <f t="shared" si="17"/>
        <v>0</v>
      </c>
      <c r="V94" s="65">
        <f t="shared" si="17"/>
        <v>0</v>
      </c>
      <c r="W94" s="65">
        <f t="shared" si="17"/>
        <v>0</v>
      </c>
      <c r="X94" s="65">
        <f t="shared" si="17"/>
        <v>0</v>
      </c>
      <c r="Y94" s="65">
        <f t="shared" si="17"/>
        <v>0</v>
      </c>
      <c r="Z94" s="65">
        <f t="shared" si="17"/>
        <v>0</v>
      </c>
      <c r="AA94" s="65">
        <f t="shared" si="17"/>
        <v>0</v>
      </c>
      <c r="AB94" s="65">
        <f t="shared" si="17"/>
        <v>0</v>
      </c>
      <c r="AC94" s="65">
        <f t="shared" si="17"/>
        <v>0</v>
      </c>
      <c r="AD94" s="65">
        <f t="shared" si="17"/>
        <v>0</v>
      </c>
      <c r="AE94" s="65">
        <f t="shared" si="17"/>
        <v>0</v>
      </c>
      <c r="AF94" s="65">
        <f t="shared" si="17"/>
        <v>0</v>
      </c>
      <c r="AG94" s="65">
        <f t="shared" si="17"/>
        <v>0</v>
      </c>
      <c r="AH94" s="65">
        <f t="shared" si="17"/>
        <v>0</v>
      </c>
      <c r="AI94" s="65">
        <f t="shared" si="17"/>
        <v>0</v>
      </c>
      <c r="AJ94" s="65">
        <f t="shared" si="17"/>
        <v>0</v>
      </c>
      <c r="AK94" s="65">
        <f t="shared" si="17"/>
        <v>0</v>
      </c>
      <c r="AL94" s="65">
        <f t="shared" si="17"/>
        <v>0</v>
      </c>
      <c r="AM94" s="65">
        <f t="shared" si="17"/>
        <v>0</v>
      </c>
      <c r="AN94" s="65">
        <f t="shared" si="17"/>
        <v>0</v>
      </c>
      <c r="AO94" s="65">
        <f t="shared" si="17"/>
        <v>0</v>
      </c>
      <c r="AP94" s="65">
        <f t="shared" si="17"/>
        <v>0</v>
      </c>
      <c r="AQ94" s="65">
        <f t="shared" si="17"/>
        <v>0</v>
      </c>
      <c r="AR94" s="65">
        <f t="shared" si="17"/>
        <v>0</v>
      </c>
      <c r="AS94" s="65">
        <f t="shared" si="17"/>
        <v>374.444444444407</v>
      </c>
      <c r="AT94" s="65">
        <f t="shared" si="17"/>
        <v>368.88888888885197</v>
      </c>
      <c r="AU94" s="65">
        <f t="shared" si="17"/>
        <v>689.999999999931</v>
      </c>
      <c r="AV94" s="65">
        <f t="shared" si="17"/>
        <v>2826.6666666663837</v>
      </c>
      <c r="AW94" s="65">
        <f t="shared" si="17"/>
        <v>6148.888888888274</v>
      </c>
      <c r="AX94" s="65">
        <f t="shared" si="2"/>
        <v>6333.3333333327</v>
      </c>
      <c r="AY94" s="65">
        <f t="shared" si="2"/>
        <v>12037.777777776573</v>
      </c>
    </row>
    <row r="95" spans="1:51" ht="12.75">
      <c r="A95" s="233" t="s">
        <v>119</v>
      </c>
      <c r="B95" s="187" t="s">
        <v>66</v>
      </c>
      <c r="C95" s="186">
        <v>1</v>
      </c>
      <c r="D95" s="65">
        <f aca="true" t="shared" si="18" ref="D95:AW95">D24/$C24</f>
        <v>0</v>
      </c>
      <c r="E95" s="65">
        <f t="shared" si="18"/>
        <v>0</v>
      </c>
      <c r="F95" s="65">
        <f t="shared" si="18"/>
        <v>0</v>
      </c>
      <c r="G95" s="65">
        <f t="shared" si="18"/>
        <v>0</v>
      </c>
      <c r="H95" s="65">
        <f t="shared" si="18"/>
        <v>0</v>
      </c>
      <c r="I95" s="65">
        <f t="shared" si="18"/>
        <v>0</v>
      </c>
      <c r="J95" s="65">
        <f t="shared" si="18"/>
        <v>0</v>
      </c>
      <c r="K95" s="65">
        <f t="shared" si="18"/>
        <v>0</v>
      </c>
      <c r="L95" s="65">
        <f t="shared" si="18"/>
        <v>0</v>
      </c>
      <c r="M95" s="65">
        <f t="shared" si="18"/>
        <v>0</v>
      </c>
      <c r="N95" s="65">
        <f t="shared" si="18"/>
        <v>0</v>
      </c>
      <c r="O95" s="65">
        <f t="shared" si="18"/>
        <v>0</v>
      </c>
      <c r="P95" s="65">
        <f t="shared" si="18"/>
        <v>0</v>
      </c>
      <c r="Q95" s="65">
        <f t="shared" si="18"/>
        <v>0</v>
      </c>
      <c r="R95" s="65">
        <f t="shared" si="18"/>
        <v>0</v>
      </c>
      <c r="S95" s="65">
        <f t="shared" si="18"/>
        <v>0</v>
      </c>
      <c r="T95" s="65">
        <f t="shared" si="18"/>
        <v>0</v>
      </c>
      <c r="U95" s="65">
        <f t="shared" si="18"/>
        <v>0</v>
      </c>
      <c r="V95" s="65">
        <f t="shared" si="18"/>
        <v>0</v>
      </c>
      <c r="W95" s="65">
        <f t="shared" si="18"/>
        <v>0</v>
      </c>
      <c r="X95" s="65">
        <f t="shared" si="18"/>
        <v>0</v>
      </c>
      <c r="Y95" s="65">
        <f t="shared" si="18"/>
        <v>0</v>
      </c>
      <c r="Z95" s="65">
        <f t="shared" si="18"/>
        <v>0</v>
      </c>
      <c r="AA95" s="65">
        <f t="shared" si="18"/>
        <v>0</v>
      </c>
      <c r="AB95" s="65">
        <f t="shared" si="18"/>
        <v>0</v>
      </c>
      <c r="AC95" s="65">
        <f t="shared" si="18"/>
        <v>0</v>
      </c>
      <c r="AD95" s="65">
        <f t="shared" si="18"/>
        <v>0</v>
      </c>
      <c r="AE95" s="65">
        <f t="shared" si="18"/>
        <v>0</v>
      </c>
      <c r="AF95" s="65">
        <f t="shared" si="18"/>
        <v>0</v>
      </c>
      <c r="AG95" s="65">
        <f t="shared" si="18"/>
        <v>0</v>
      </c>
      <c r="AH95" s="65">
        <f t="shared" si="18"/>
        <v>0</v>
      </c>
      <c r="AI95" s="65">
        <f t="shared" si="18"/>
        <v>0</v>
      </c>
      <c r="AJ95" s="65">
        <f t="shared" si="18"/>
        <v>0</v>
      </c>
      <c r="AK95" s="65">
        <f t="shared" si="18"/>
        <v>0</v>
      </c>
      <c r="AL95" s="65">
        <f t="shared" si="18"/>
        <v>0</v>
      </c>
      <c r="AM95" s="65">
        <f t="shared" si="18"/>
        <v>0</v>
      </c>
      <c r="AN95" s="65">
        <f t="shared" si="18"/>
        <v>0</v>
      </c>
      <c r="AO95" s="65">
        <f t="shared" si="18"/>
        <v>0</v>
      </c>
      <c r="AP95" s="65">
        <f t="shared" si="18"/>
        <v>0</v>
      </c>
      <c r="AQ95" s="65">
        <f t="shared" si="18"/>
        <v>0</v>
      </c>
      <c r="AR95" s="65">
        <f t="shared" si="18"/>
        <v>0</v>
      </c>
      <c r="AS95" s="65">
        <f t="shared" si="18"/>
        <v>0</v>
      </c>
      <c r="AT95" s="65">
        <f t="shared" si="18"/>
        <v>0</v>
      </c>
      <c r="AU95" s="65">
        <f t="shared" si="18"/>
        <v>0</v>
      </c>
      <c r="AV95" s="65">
        <f t="shared" si="18"/>
        <v>0</v>
      </c>
      <c r="AW95" s="65">
        <f t="shared" si="18"/>
        <v>0</v>
      </c>
      <c r="AX95" s="65">
        <f t="shared" si="2"/>
        <v>0</v>
      </c>
      <c r="AY95" s="65">
        <f t="shared" si="2"/>
        <v>0</v>
      </c>
    </row>
    <row r="96" spans="1:51" ht="12.75">
      <c r="A96" s="233"/>
      <c r="B96" s="116"/>
      <c r="C96" s="186">
        <v>2</v>
      </c>
      <c r="D96" s="65">
        <f aca="true" t="shared" si="19" ref="D96:AW96">D25/$C25</f>
        <v>20</v>
      </c>
      <c r="E96" s="65">
        <f t="shared" si="19"/>
        <v>16</v>
      </c>
      <c r="F96" s="65">
        <f t="shared" si="19"/>
        <v>26</v>
      </c>
      <c r="G96" s="65">
        <f t="shared" si="19"/>
        <v>1.5</v>
      </c>
      <c r="H96" s="65">
        <f t="shared" si="19"/>
        <v>1</v>
      </c>
      <c r="I96" s="65">
        <f t="shared" si="19"/>
        <v>1</v>
      </c>
      <c r="J96" s="65">
        <f t="shared" si="19"/>
        <v>1.5</v>
      </c>
      <c r="K96" s="65">
        <f t="shared" si="19"/>
        <v>1</v>
      </c>
      <c r="L96" s="65">
        <f t="shared" si="19"/>
        <v>1.5</v>
      </c>
      <c r="M96" s="65">
        <f t="shared" si="19"/>
        <v>1.5</v>
      </c>
      <c r="N96" s="65">
        <f t="shared" si="19"/>
        <v>1.5</v>
      </c>
      <c r="O96" s="65">
        <f t="shared" si="19"/>
        <v>1</v>
      </c>
      <c r="P96" s="65">
        <f t="shared" si="19"/>
        <v>1.5</v>
      </c>
      <c r="Q96" s="65">
        <f t="shared" si="19"/>
        <v>1</v>
      </c>
      <c r="R96" s="65">
        <f t="shared" si="19"/>
        <v>1</v>
      </c>
      <c r="S96" s="65">
        <f t="shared" si="19"/>
        <v>1.5</v>
      </c>
      <c r="T96" s="65">
        <f t="shared" si="19"/>
        <v>1.5</v>
      </c>
      <c r="U96" s="65">
        <f t="shared" si="19"/>
        <v>1</v>
      </c>
      <c r="V96" s="65">
        <f t="shared" si="19"/>
        <v>1</v>
      </c>
      <c r="W96" s="65">
        <f t="shared" si="19"/>
        <v>0.5</v>
      </c>
      <c r="X96" s="65">
        <f t="shared" si="19"/>
        <v>1.5</v>
      </c>
      <c r="Y96" s="65">
        <f t="shared" si="19"/>
        <v>1.5</v>
      </c>
      <c r="Z96" s="65">
        <f t="shared" si="19"/>
        <v>2</v>
      </c>
      <c r="AA96" s="65">
        <f t="shared" si="19"/>
        <v>1.5</v>
      </c>
      <c r="AB96" s="65">
        <f t="shared" si="19"/>
        <v>1.5</v>
      </c>
      <c r="AC96" s="65">
        <f t="shared" si="19"/>
        <v>1</v>
      </c>
      <c r="AD96" s="65">
        <f t="shared" si="19"/>
        <v>1.5</v>
      </c>
      <c r="AE96" s="65">
        <f t="shared" si="19"/>
        <v>1.5</v>
      </c>
      <c r="AF96" s="65">
        <f t="shared" si="19"/>
        <v>1.5</v>
      </c>
      <c r="AG96" s="65">
        <f t="shared" si="19"/>
        <v>1.5</v>
      </c>
      <c r="AH96" s="65">
        <f t="shared" si="19"/>
        <v>1</v>
      </c>
      <c r="AI96" s="65">
        <f t="shared" si="19"/>
        <v>1</v>
      </c>
      <c r="AJ96" s="65">
        <f t="shared" si="19"/>
        <v>1.5</v>
      </c>
      <c r="AK96" s="65">
        <f t="shared" si="19"/>
        <v>1.5</v>
      </c>
      <c r="AL96" s="65">
        <f t="shared" si="19"/>
        <v>1.5</v>
      </c>
      <c r="AM96" s="65">
        <f t="shared" si="19"/>
        <v>1.5</v>
      </c>
      <c r="AN96" s="65">
        <f t="shared" si="19"/>
        <v>1.5</v>
      </c>
      <c r="AO96" s="65">
        <f t="shared" si="19"/>
        <v>1.5</v>
      </c>
      <c r="AP96" s="65">
        <f t="shared" si="19"/>
        <v>1.5</v>
      </c>
      <c r="AQ96" s="65">
        <f t="shared" si="19"/>
        <v>1.5</v>
      </c>
      <c r="AR96" s="65">
        <f t="shared" si="19"/>
        <v>0</v>
      </c>
      <c r="AS96" s="65">
        <f t="shared" si="19"/>
        <v>1.5</v>
      </c>
      <c r="AT96" s="65">
        <f t="shared" si="19"/>
        <v>1.5</v>
      </c>
      <c r="AU96" s="65">
        <f t="shared" si="19"/>
        <v>1.5</v>
      </c>
      <c r="AV96" s="65">
        <f t="shared" si="19"/>
        <v>1.5</v>
      </c>
      <c r="AW96" s="65">
        <f t="shared" si="19"/>
        <v>1.5</v>
      </c>
      <c r="AX96" s="65">
        <f t="shared" si="2"/>
        <v>1</v>
      </c>
      <c r="AY96" s="65">
        <f t="shared" si="2"/>
        <v>1.5</v>
      </c>
    </row>
    <row r="97" spans="1:51" ht="12.75">
      <c r="A97" s="233"/>
      <c r="B97" s="116"/>
      <c r="C97" s="186">
        <v>4</v>
      </c>
      <c r="D97" s="65">
        <f aca="true" t="shared" si="20" ref="D97:AW97">D26/$C26</f>
        <v>0</v>
      </c>
      <c r="E97" s="65">
        <f t="shared" si="20"/>
        <v>0</v>
      </c>
      <c r="F97" s="65">
        <f t="shared" si="20"/>
        <v>0</v>
      </c>
      <c r="G97" s="65">
        <f t="shared" si="20"/>
        <v>0</v>
      </c>
      <c r="H97" s="65">
        <f t="shared" si="20"/>
        <v>0</v>
      </c>
      <c r="I97" s="65">
        <f t="shared" si="20"/>
        <v>0</v>
      </c>
      <c r="J97" s="65">
        <f t="shared" si="20"/>
        <v>0</v>
      </c>
      <c r="K97" s="65">
        <f t="shared" si="20"/>
        <v>0</v>
      </c>
      <c r="L97" s="65">
        <f t="shared" si="20"/>
        <v>0</v>
      </c>
      <c r="M97" s="65">
        <f t="shared" si="20"/>
        <v>0</v>
      </c>
      <c r="N97" s="65">
        <f t="shared" si="20"/>
        <v>0</v>
      </c>
      <c r="O97" s="65">
        <f t="shared" si="20"/>
        <v>0</v>
      </c>
      <c r="P97" s="65">
        <f t="shared" si="20"/>
        <v>0</v>
      </c>
      <c r="Q97" s="65">
        <f t="shared" si="20"/>
        <v>0</v>
      </c>
      <c r="R97" s="65">
        <f t="shared" si="20"/>
        <v>0</v>
      </c>
      <c r="S97" s="65">
        <f t="shared" si="20"/>
        <v>0</v>
      </c>
      <c r="T97" s="65">
        <f t="shared" si="20"/>
        <v>0</v>
      </c>
      <c r="U97" s="65">
        <f t="shared" si="20"/>
        <v>0</v>
      </c>
      <c r="V97" s="65">
        <f t="shared" si="20"/>
        <v>0</v>
      </c>
      <c r="W97" s="65">
        <f t="shared" si="20"/>
        <v>0</v>
      </c>
      <c r="X97" s="65">
        <f t="shared" si="20"/>
        <v>0</v>
      </c>
      <c r="Y97" s="65">
        <f t="shared" si="20"/>
        <v>0</v>
      </c>
      <c r="Z97" s="65">
        <f t="shared" si="20"/>
        <v>0</v>
      </c>
      <c r="AA97" s="65">
        <f t="shared" si="20"/>
        <v>0</v>
      </c>
      <c r="AB97" s="65">
        <f t="shared" si="20"/>
        <v>0</v>
      </c>
      <c r="AC97" s="65">
        <f t="shared" si="20"/>
        <v>0</v>
      </c>
      <c r="AD97" s="65">
        <f t="shared" si="20"/>
        <v>0</v>
      </c>
      <c r="AE97" s="65">
        <f t="shared" si="20"/>
        <v>0</v>
      </c>
      <c r="AF97" s="65">
        <f t="shared" si="20"/>
        <v>0</v>
      </c>
      <c r="AG97" s="65">
        <f t="shared" si="20"/>
        <v>0</v>
      </c>
      <c r="AH97" s="65">
        <f t="shared" si="20"/>
        <v>0</v>
      </c>
      <c r="AI97" s="65">
        <f t="shared" si="20"/>
        <v>0</v>
      </c>
      <c r="AJ97" s="65">
        <f t="shared" si="20"/>
        <v>0</v>
      </c>
      <c r="AK97" s="65">
        <f t="shared" si="20"/>
        <v>0</v>
      </c>
      <c r="AL97" s="65">
        <f t="shared" si="20"/>
        <v>0</v>
      </c>
      <c r="AM97" s="65">
        <f t="shared" si="20"/>
        <v>0</v>
      </c>
      <c r="AN97" s="65">
        <f t="shared" si="20"/>
        <v>0</v>
      </c>
      <c r="AO97" s="65">
        <f t="shared" si="20"/>
        <v>0</v>
      </c>
      <c r="AP97" s="65">
        <f t="shared" si="20"/>
        <v>0</v>
      </c>
      <c r="AQ97" s="65">
        <f t="shared" si="20"/>
        <v>0</v>
      </c>
      <c r="AR97" s="65">
        <f t="shared" si="20"/>
        <v>0</v>
      </c>
      <c r="AS97" s="65">
        <f t="shared" si="20"/>
        <v>0</v>
      </c>
      <c r="AT97" s="65">
        <f t="shared" si="20"/>
        <v>0</v>
      </c>
      <c r="AU97" s="65">
        <f t="shared" si="20"/>
        <v>0</v>
      </c>
      <c r="AV97" s="65">
        <f t="shared" si="20"/>
        <v>0</v>
      </c>
      <c r="AW97" s="65">
        <f t="shared" si="20"/>
        <v>0</v>
      </c>
      <c r="AX97" s="65">
        <f t="shared" si="2"/>
        <v>0</v>
      </c>
      <c r="AY97" s="65">
        <f t="shared" si="2"/>
        <v>0</v>
      </c>
    </row>
    <row r="98" spans="1:51" ht="12.75">
      <c r="A98" s="233" t="s">
        <v>60</v>
      </c>
      <c r="B98" s="187" t="s">
        <v>66</v>
      </c>
      <c r="C98" s="186">
        <v>1</v>
      </c>
      <c r="D98" s="65">
        <f aca="true" t="shared" si="21" ref="D98:AW98">D27/$C27</f>
        <v>1</v>
      </c>
      <c r="E98" s="65">
        <f t="shared" si="21"/>
        <v>7</v>
      </c>
      <c r="F98" s="65">
        <f t="shared" si="21"/>
        <v>16</v>
      </c>
      <c r="G98" s="65">
        <f t="shared" si="21"/>
        <v>23</v>
      </c>
      <c r="H98" s="65">
        <f t="shared" si="21"/>
        <v>23</v>
      </c>
      <c r="I98" s="65">
        <f t="shared" si="21"/>
        <v>30</v>
      </c>
      <c r="J98" s="65">
        <f t="shared" si="21"/>
        <v>25</v>
      </c>
      <c r="K98" s="65">
        <f t="shared" si="21"/>
        <v>17</v>
      </c>
      <c r="L98" s="65">
        <f t="shared" si="21"/>
        <v>22</v>
      </c>
      <c r="M98" s="65">
        <f t="shared" si="21"/>
        <v>11</v>
      </c>
      <c r="N98" s="65">
        <f t="shared" si="21"/>
        <v>7</v>
      </c>
      <c r="O98" s="65">
        <f t="shared" si="21"/>
        <v>1</v>
      </c>
      <c r="P98" s="65">
        <f t="shared" si="21"/>
        <v>2</v>
      </c>
      <c r="Q98" s="65">
        <f t="shared" si="21"/>
        <v>5</v>
      </c>
      <c r="R98" s="65">
        <f t="shared" si="21"/>
        <v>12</v>
      </c>
      <c r="S98" s="65">
        <f t="shared" si="21"/>
        <v>16</v>
      </c>
      <c r="T98" s="65">
        <f t="shared" si="21"/>
        <v>23</v>
      </c>
      <c r="U98" s="65">
        <f t="shared" si="21"/>
        <v>33</v>
      </c>
      <c r="V98" s="65">
        <f t="shared" si="21"/>
        <v>19</v>
      </c>
      <c r="W98" s="65">
        <f t="shared" si="21"/>
        <v>20</v>
      </c>
      <c r="X98" s="65">
        <f t="shared" si="21"/>
        <v>15</v>
      </c>
      <c r="Y98" s="65">
        <f t="shared" si="21"/>
        <v>11</v>
      </c>
      <c r="Z98" s="65">
        <f t="shared" si="21"/>
        <v>5</v>
      </c>
      <c r="AA98" s="65">
        <f t="shared" si="21"/>
        <v>2</v>
      </c>
      <c r="AB98" s="65">
        <f t="shared" si="21"/>
        <v>4</v>
      </c>
      <c r="AC98" s="65">
        <f t="shared" si="21"/>
        <v>6</v>
      </c>
      <c r="AD98" s="65">
        <f t="shared" si="21"/>
        <v>13</v>
      </c>
      <c r="AE98" s="65">
        <f t="shared" si="21"/>
        <v>16</v>
      </c>
      <c r="AF98" s="65">
        <f t="shared" si="21"/>
        <v>16</v>
      </c>
      <c r="AG98" s="65">
        <f t="shared" si="21"/>
        <v>15</v>
      </c>
      <c r="AH98" s="65">
        <f t="shared" si="21"/>
        <v>12</v>
      </c>
      <c r="AI98" s="65">
        <f t="shared" si="21"/>
        <v>9</v>
      </c>
      <c r="AJ98" s="65">
        <f t="shared" si="21"/>
        <v>12</v>
      </c>
      <c r="AK98" s="65">
        <f t="shared" si="21"/>
        <v>6</v>
      </c>
      <c r="AL98" s="65">
        <f t="shared" si="21"/>
        <v>4</v>
      </c>
      <c r="AM98" s="65">
        <f t="shared" si="21"/>
        <v>2</v>
      </c>
      <c r="AN98" s="65">
        <f t="shared" si="21"/>
        <v>4</v>
      </c>
      <c r="AO98" s="65">
        <f t="shared" si="21"/>
        <v>5</v>
      </c>
      <c r="AP98" s="65">
        <f t="shared" si="21"/>
        <v>7</v>
      </c>
      <c r="AQ98" s="65">
        <f t="shared" si="21"/>
        <v>8</v>
      </c>
      <c r="AR98" s="65">
        <f t="shared" si="21"/>
        <v>6</v>
      </c>
      <c r="AS98" s="65">
        <f t="shared" si="21"/>
        <v>12</v>
      </c>
      <c r="AT98" s="65">
        <f t="shared" si="21"/>
        <v>18</v>
      </c>
      <c r="AU98" s="65">
        <f t="shared" si="21"/>
        <v>14</v>
      </c>
      <c r="AV98" s="65">
        <f t="shared" si="21"/>
        <v>6</v>
      </c>
      <c r="AW98" s="65">
        <f t="shared" si="21"/>
        <v>3</v>
      </c>
      <c r="AX98" s="65">
        <f t="shared" si="2"/>
        <v>1</v>
      </c>
      <c r="AY98" s="65">
        <f t="shared" si="2"/>
        <v>1</v>
      </c>
    </row>
    <row r="99" spans="1:51" ht="12.75">
      <c r="A99" s="233"/>
      <c r="B99" s="77"/>
      <c r="C99" s="186">
        <v>2</v>
      </c>
      <c r="D99" s="65">
        <f aca="true" t="shared" si="22" ref="D99:AW99">D28/$C28</f>
        <v>4</v>
      </c>
      <c r="E99" s="65">
        <f t="shared" si="22"/>
        <v>7.5</v>
      </c>
      <c r="F99" s="65">
        <f t="shared" si="22"/>
        <v>26.5</v>
      </c>
      <c r="G99" s="65">
        <f t="shared" si="22"/>
        <v>31</v>
      </c>
      <c r="H99" s="65">
        <f t="shared" si="22"/>
        <v>25</v>
      </c>
      <c r="I99" s="65">
        <f t="shared" si="22"/>
        <v>34</v>
      </c>
      <c r="J99" s="65">
        <f t="shared" si="22"/>
        <v>43</v>
      </c>
      <c r="K99" s="65">
        <f t="shared" si="22"/>
        <v>28</v>
      </c>
      <c r="L99" s="65">
        <f t="shared" si="22"/>
        <v>24.5</v>
      </c>
      <c r="M99" s="65">
        <f t="shared" si="22"/>
        <v>15.5</v>
      </c>
      <c r="N99" s="65">
        <f t="shared" si="22"/>
        <v>8.5</v>
      </c>
      <c r="O99" s="65">
        <f t="shared" si="22"/>
        <v>3.5</v>
      </c>
      <c r="P99" s="65">
        <f t="shared" si="22"/>
        <v>5.5</v>
      </c>
      <c r="Q99" s="65">
        <f t="shared" si="22"/>
        <v>8.5</v>
      </c>
      <c r="R99" s="65">
        <f t="shared" si="22"/>
        <v>20.5</v>
      </c>
      <c r="S99" s="65">
        <f t="shared" si="22"/>
        <v>37.5</v>
      </c>
      <c r="T99" s="65">
        <f t="shared" si="22"/>
        <v>41.5</v>
      </c>
      <c r="U99" s="65">
        <f t="shared" si="22"/>
        <v>56</v>
      </c>
      <c r="V99" s="65">
        <f t="shared" si="22"/>
        <v>45</v>
      </c>
      <c r="W99" s="65">
        <f t="shared" si="22"/>
        <v>32</v>
      </c>
      <c r="X99" s="65">
        <f t="shared" si="22"/>
        <v>27.5</v>
      </c>
      <c r="Y99" s="65">
        <f t="shared" si="22"/>
        <v>16</v>
      </c>
      <c r="Z99" s="65">
        <f t="shared" si="22"/>
        <v>6.5</v>
      </c>
      <c r="AA99" s="65">
        <f t="shared" si="22"/>
        <v>28</v>
      </c>
      <c r="AB99" s="65">
        <f t="shared" si="22"/>
        <v>136</v>
      </c>
      <c r="AC99" s="65">
        <f t="shared" si="22"/>
        <v>245</v>
      </c>
      <c r="AD99" s="65">
        <f t="shared" si="22"/>
        <v>554.5</v>
      </c>
      <c r="AE99" s="65">
        <f t="shared" si="22"/>
        <v>547.5</v>
      </c>
      <c r="AF99" s="65">
        <f t="shared" si="22"/>
        <v>751.5</v>
      </c>
      <c r="AG99" s="65">
        <f t="shared" si="22"/>
        <v>767.5</v>
      </c>
      <c r="AH99" s="65">
        <f t="shared" si="22"/>
        <v>745</v>
      </c>
      <c r="AI99" s="65">
        <f t="shared" si="22"/>
        <v>798</v>
      </c>
      <c r="AJ99" s="65">
        <f t="shared" si="22"/>
        <v>685.5</v>
      </c>
      <c r="AK99" s="65">
        <f t="shared" si="22"/>
        <v>381</v>
      </c>
      <c r="AL99" s="65">
        <f t="shared" si="22"/>
        <v>224.5</v>
      </c>
      <c r="AM99" s="65">
        <f t="shared" si="22"/>
        <v>85.5</v>
      </c>
      <c r="AN99" s="65">
        <f t="shared" si="22"/>
        <v>155</v>
      </c>
      <c r="AO99" s="65">
        <f t="shared" si="22"/>
        <v>406.5</v>
      </c>
      <c r="AP99" s="65">
        <f t="shared" si="22"/>
        <v>3413.5</v>
      </c>
      <c r="AQ99" s="65">
        <f t="shared" si="22"/>
        <v>19747.5</v>
      </c>
      <c r="AR99" s="65">
        <f t="shared" si="22"/>
        <v>34113</v>
      </c>
      <c r="AS99" s="65">
        <f t="shared" si="22"/>
        <v>41983.5</v>
      </c>
      <c r="AT99" s="65">
        <f t="shared" si="22"/>
        <v>49107.5</v>
      </c>
      <c r="AU99" s="65">
        <f t="shared" si="22"/>
        <v>42197.5</v>
      </c>
      <c r="AV99" s="65">
        <f t="shared" si="22"/>
        <v>28098.5</v>
      </c>
      <c r="AW99" s="65">
        <f t="shared" si="22"/>
        <v>19314.5</v>
      </c>
      <c r="AX99" s="65">
        <f t="shared" si="2"/>
        <v>11829</v>
      </c>
      <c r="AY99" s="65">
        <f t="shared" si="2"/>
        <v>7073.5</v>
      </c>
    </row>
    <row r="100" spans="1:51" ht="12.75">
      <c r="A100" s="233"/>
      <c r="B100" s="77"/>
      <c r="C100" s="186">
        <v>1.6</v>
      </c>
      <c r="D100" s="65">
        <f aca="true" t="shared" si="23" ref="D100:AW100">D29/$C29</f>
        <v>0</v>
      </c>
      <c r="E100" s="65">
        <f t="shared" si="23"/>
        <v>0</v>
      </c>
      <c r="F100" s="65">
        <f t="shared" si="23"/>
        <v>0</v>
      </c>
      <c r="G100" s="65">
        <f t="shared" si="23"/>
        <v>0</v>
      </c>
      <c r="H100" s="65">
        <f t="shared" si="23"/>
        <v>0</v>
      </c>
      <c r="I100" s="65">
        <f t="shared" si="23"/>
        <v>0</v>
      </c>
      <c r="J100" s="65">
        <f t="shared" si="23"/>
        <v>0</v>
      </c>
      <c r="K100" s="65">
        <f t="shared" si="23"/>
        <v>0</v>
      </c>
      <c r="L100" s="65">
        <f t="shared" si="23"/>
        <v>0</v>
      </c>
      <c r="M100" s="65">
        <f t="shared" si="23"/>
        <v>0</v>
      </c>
      <c r="N100" s="65">
        <f t="shared" si="23"/>
        <v>0</v>
      </c>
      <c r="O100" s="65">
        <f t="shared" si="23"/>
        <v>0</v>
      </c>
      <c r="P100" s="65">
        <f t="shared" si="23"/>
        <v>0</v>
      </c>
      <c r="Q100" s="65">
        <f t="shared" si="23"/>
        <v>0</v>
      </c>
      <c r="R100" s="65">
        <f t="shared" si="23"/>
        <v>0</v>
      </c>
      <c r="S100" s="65">
        <f t="shared" si="23"/>
        <v>0</v>
      </c>
      <c r="T100" s="65">
        <f t="shared" si="23"/>
        <v>0</v>
      </c>
      <c r="U100" s="65">
        <f t="shared" si="23"/>
        <v>0</v>
      </c>
      <c r="V100" s="65">
        <f t="shared" si="23"/>
        <v>0</v>
      </c>
      <c r="W100" s="65">
        <f t="shared" si="23"/>
        <v>0</v>
      </c>
      <c r="X100" s="65">
        <f t="shared" si="23"/>
        <v>0</v>
      </c>
      <c r="Y100" s="65">
        <f t="shared" si="23"/>
        <v>0</v>
      </c>
      <c r="Z100" s="65">
        <f t="shared" si="23"/>
        <v>0</v>
      </c>
      <c r="AA100" s="65">
        <f t="shared" si="23"/>
        <v>0</v>
      </c>
      <c r="AB100" s="65">
        <f t="shared" si="23"/>
        <v>0</v>
      </c>
      <c r="AC100" s="65">
        <f t="shared" si="23"/>
        <v>0</v>
      </c>
      <c r="AD100" s="65">
        <f t="shared" si="23"/>
        <v>0</v>
      </c>
      <c r="AE100" s="65">
        <f t="shared" si="23"/>
        <v>0</v>
      </c>
      <c r="AF100" s="65">
        <f t="shared" si="23"/>
        <v>0</v>
      </c>
      <c r="AG100" s="65">
        <f t="shared" si="23"/>
        <v>0</v>
      </c>
      <c r="AH100" s="65">
        <f t="shared" si="23"/>
        <v>0</v>
      </c>
      <c r="AI100" s="65">
        <f t="shared" si="23"/>
        <v>0</v>
      </c>
      <c r="AJ100" s="65">
        <f t="shared" si="23"/>
        <v>0</v>
      </c>
      <c r="AK100" s="65">
        <f t="shared" si="23"/>
        <v>0</v>
      </c>
      <c r="AL100" s="65">
        <f t="shared" si="23"/>
        <v>0</v>
      </c>
      <c r="AM100" s="65">
        <f t="shared" si="23"/>
        <v>0</v>
      </c>
      <c r="AN100" s="65">
        <f t="shared" si="23"/>
        <v>0</v>
      </c>
      <c r="AO100" s="65">
        <f t="shared" si="23"/>
        <v>0</v>
      </c>
      <c r="AP100" s="65">
        <f t="shared" si="23"/>
        <v>0</v>
      </c>
      <c r="AQ100" s="65">
        <f t="shared" si="23"/>
        <v>448.75</v>
      </c>
      <c r="AR100" s="65">
        <f t="shared" si="23"/>
        <v>1917.5</v>
      </c>
      <c r="AS100" s="65">
        <f t="shared" si="23"/>
        <v>4197.5</v>
      </c>
      <c r="AT100" s="65">
        <f t="shared" si="23"/>
        <v>6478.75</v>
      </c>
      <c r="AU100" s="65">
        <f t="shared" si="23"/>
        <v>6988.125</v>
      </c>
      <c r="AV100" s="65">
        <f t="shared" si="23"/>
        <v>6436.25</v>
      </c>
      <c r="AW100" s="65">
        <f t="shared" si="23"/>
        <v>4824.375</v>
      </c>
      <c r="AX100" s="65">
        <f t="shared" si="2"/>
        <v>3335.625</v>
      </c>
      <c r="AY100" s="65">
        <f t="shared" si="2"/>
        <v>1655</v>
      </c>
    </row>
    <row r="101" spans="1:51" ht="12.75">
      <c r="A101" s="233" t="s">
        <v>118</v>
      </c>
      <c r="B101" s="187" t="s">
        <v>66</v>
      </c>
      <c r="C101" s="186">
        <v>1</v>
      </c>
      <c r="D101" s="65">
        <f aca="true" t="shared" si="24" ref="D101:AW101">D30/$C30</f>
        <v>0</v>
      </c>
      <c r="E101" s="65">
        <f t="shared" si="24"/>
        <v>0</v>
      </c>
      <c r="F101" s="65">
        <f t="shared" si="24"/>
        <v>0</v>
      </c>
      <c r="G101" s="65">
        <f t="shared" si="24"/>
        <v>0</v>
      </c>
      <c r="H101" s="65">
        <f t="shared" si="24"/>
        <v>0</v>
      </c>
      <c r="I101" s="65">
        <f t="shared" si="24"/>
        <v>0</v>
      </c>
      <c r="J101" s="65">
        <f t="shared" si="24"/>
        <v>0</v>
      </c>
      <c r="K101" s="65">
        <f t="shared" si="24"/>
        <v>0</v>
      </c>
      <c r="L101" s="65">
        <f t="shared" si="24"/>
        <v>0</v>
      </c>
      <c r="M101" s="65">
        <f t="shared" si="24"/>
        <v>0</v>
      </c>
      <c r="N101" s="65">
        <f t="shared" si="24"/>
        <v>0</v>
      </c>
      <c r="O101" s="65">
        <f t="shared" si="24"/>
        <v>0</v>
      </c>
      <c r="P101" s="65">
        <f t="shared" si="24"/>
        <v>0</v>
      </c>
      <c r="Q101" s="65">
        <f t="shared" si="24"/>
        <v>0</v>
      </c>
      <c r="R101" s="65">
        <f t="shared" si="24"/>
        <v>0</v>
      </c>
      <c r="S101" s="65">
        <f t="shared" si="24"/>
        <v>0</v>
      </c>
      <c r="T101" s="65">
        <f t="shared" si="24"/>
        <v>0</v>
      </c>
      <c r="U101" s="65">
        <f t="shared" si="24"/>
        <v>0</v>
      </c>
      <c r="V101" s="65">
        <f t="shared" si="24"/>
        <v>0</v>
      </c>
      <c r="W101" s="65">
        <f t="shared" si="24"/>
        <v>0</v>
      </c>
      <c r="X101" s="65">
        <f t="shared" si="24"/>
        <v>0</v>
      </c>
      <c r="Y101" s="65">
        <f t="shared" si="24"/>
        <v>0</v>
      </c>
      <c r="Z101" s="65">
        <f t="shared" si="24"/>
        <v>0</v>
      </c>
      <c r="AA101" s="65">
        <f t="shared" si="24"/>
        <v>0</v>
      </c>
      <c r="AB101" s="65">
        <f t="shared" si="24"/>
        <v>0</v>
      </c>
      <c r="AC101" s="65">
        <f t="shared" si="24"/>
        <v>0</v>
      </c>
      <c r="AD101" s="65">
        <f t="shared" si="24"/>
        <v>0</v>
      </c>
      <c r="AE101" s="65">
        <f t="shared" si="24"/>
        <v>0</v>
      </c>
      <c r="AF101" s="65">
        <f t="shared" si="24"/>
        <v>0</v>
      </c>
      <c r="AG101" s="65">
        <f t="shared" si="24"/>
        <v>0</v>
      </c>
      <c r="AH101" s="65">
        <f t="shared" si="24"/>
        <v>0</v>
      </c>
      <c r="AI101" s="65">
        <f t="shared" si="24"/>
        <v>0</v>
      </c>
      <c r="AJ101" s="65">
        <f t="shared" si="24"/>
        <v>0</v>
      </c>
      <c r="AK101" s="65">
        <f t="shared" si="24"/>
        <v>0</v>
      </c>
      <c r="AL101" s="65">
        <f t="shared" si="24"/>
        <v>0</v>
      </c>
      <c r="AM101" s="65">
        <f t="shared" si="24"/>
        <v>0</v>
      </c>
      <c r="AN101" s="65">
        <f t="shared" si="24"/>
        <v>0</v>
      </c>
      <c r="AO101" s="65">
        <f t="shared" si="24"/>
        <v>0</v>
      </c>
      <c r="AP101" s="65">
        <f t="shared" si="24"/>
        <v>0</v>
      </c>
      <c r="AQ101" s="65">
        <f t="shared" si="24"/>
        <v>0</v>
      </c>
      <c r="AR101" s="65">
        <f t="shared" si="24"/>
        <v>0</v>
      </c>
      <c r="AS101" s="65">
        <f t="shared" si="24"/>
        <v>0</v>
      </c>
      <c r="AT101" s="65">
        <f t="shared" si="24"/>
        <v>0</v>
      </c>
      <c r="AU101" s="65">
        <f t="shared" si="24"/>
        <v>0</v>
      </c>
      <c r="AV101" s="65">
        <f t="shared" si="24"/>
        <v>0</v>
      </c>
      <c r="AW101" s="65">
        <f t="shared" si="24"/>
        <v>0</v>
      </c>
      <c r="AX101" s="65">
        <f t="shared" si="2"/>
        <v>0</v>
      </c>
      <c r="AY101" s="65">
        <f t="shared" si="2"/>
        <v>0</v>
      </c>
    </row>
    <row r="102" spans="1:51" ht="12.75">
      <c r="A102" s="233"/>
      <c r="B102" s="116"/>
      <c r="C102" s="186">
        <v>2</v>
      </c>
      <c r="D102" s="65">
        <f aca="true" t="shared" si="25" ref="D102:AW102">D31/$C31</f>
        <v>1.5</v>
      </c>
      <c r="E102" s="65">
        <f t="shared" si="25"/>
        <v>3.5</v>
      </c>
      <c r="F102" s="65">
        <f t="shared" si="25"/>
        <v>9</v>
      </c>
      <c r="G102" s="65">
        <f t="shared" si="25"/>
        <v>0</v>
      </c>
      <c r="H102" s="65">
        <f t="shared" si="25"/>
        <v>0</v>
      </c>
      <c r="I102" s="65">
        <f t="shared" si="25"/>
        <v>0</v>
      </c>
      <c r="J102" s="65">
        <f t="shared" si="25"/>
        <v>0</v>
      </c>
      <c r="K102" s="65">
        <f t="shared" si="25"/>
        <v>0</v>
      </c>
      <c r="L102" s="65">
        <f t="shared" si="25"/>
        <v>0</v>
      </c>
      <c r="M102" s="65">
        <f t="shared" si="25"/>
        <v>0</v>
      </c>
      <c r="N102" s="65">
        <f t="shared" si="25"/>
        <v>0</v>
      </c>
      <c r="O102" s="65">
        <f t="shared" si="25"/>
        <v>0</v>
      </c>
      <c r="P102" s="65">
        <f t="shared" si="25"/>
        <v>0</v>
      </c>
      <c r="Q102" s="65">
        <f t="shared" si="25"/>
        <v>0</v>
      </c>
      <c r="R102" s="65">
        <f t="shared" si="25"/>
        <v>0</v>
      </c>
      <c r="S102" s="65">
        <f t="shared" si="25"/>
        <v>0</v>
      </c>
      <c r="T102" s="65">
        <f t="shared" si="25"/>
        <v>0</v>
      </c>
      <c r="U102" s="65">
        <f t="shared" si="25"/>
        <v>0</v>
      </c>
      <c r="V102" s="65">
        <f t="shared" si="25"/>
        <v>0</v>
      </c>
      <c r="W102" s="65">
        <f t="shared" si="25"/>
        <v>0</v>
      </c>
      <c r="X102" s="65">
        <f t="shared" si="25"/>
        <v>0</v>
      </c>
      <c r="Y102" s="65">
        <f t="shared" si="25"/>
        <v>0</v>
      </c>
      <c r="Z102" s="65">
        <f t="shared" si="25"/>
        <v>0</v>
      </c>
      <c r="AA102" s="65">
        <f t="shared" si="25"/>
        <v>0</v>
      </c>
      <c r="AB102" s="65">
        <f t="shared" si="25"/>
        <v>0</v>
      </c>
      <c r="AC102" s="65">
        <f t="shared" si="25"/>
        <v>0</v>
      </c>
      <c r="AD102" s="65">
        <f t="shared" si="25"/>
        <v>0</v>
      </c>
      <c r="AE102" s="65">
        <f t="shared" si="25"/>
        <v>0</v>
      </c>
      <c r="AF102" s="65">
        <f t="shared" si="25"/>
        <v>0</v>
      </c>
      <c r="AG102" s="65">
        <f t="shared" si="25"/>
        <v>0</v>
      </c>
      <c r="AH102" s="65">
        <f t="shared" si="25"/>
        <v>0</v>
      </c>
      <c r="AI102" s="65">
        <f t="shared" si="25"/>
        <v>0</v>
      </c>
      <c r="AJ102" s="65">
        <f t="shared" si="25"/>
        <v>0</v>
      </c>
      <c r="AK102" s="65">
        <f t="shared" si="25"/>
        <v>0</v>
      </c>
      <c r="AL102" s="65">
        <f t="shared" si="25"/>
        <v>0</v>
      </c>
      <c r="AM102" s="65">
        <f t="shared" si="25"/>
        <v>0</v>
      </c>
      <c r="AN102" s="65">
        <f t="shared" si="25"/>
        <v>0</v>
      </c>
      <c r="AO102" s="65">
        <f t="shared" si="25"/>
        <v>0</v>
      </c>
      <c r="AP102" s="65">
        <f t="shared" si="25"/>
        <v>0</v>
      </c>
      <c r="AQ102" s="65">
        <f t="shared" si="25"/>
        <v>0</v>
      </c>
      <c r="AR102" s="65">
        <f t="shared" si="25"/>
        <v>0</v>
      </c>
      <c r="AS102" s="65">
        <f t="shared" si="25"/>
        <v>0</v>
      </c>
      <c r="AT102" s="65">
        <f t="shared" si="25"/>
        <v>0</v>
      </c>
      <c r="AU102" s="65">
        <f t="shared" si="25"/>
        <v>0</v>
      </c>
      <c r="AV102" s="65">
        <f t="shared" si="25"/>
        <v>0</v>
      </c>
      <c r="AW102" s="65">
        <f t="shared" si="25"/>
        <v>0</v>
      </c>
      <c r="AX102" s="65">
        <f t="shared" si="2"/>
        <v>0</v>
      </c>
      <c r="AY102" s="65">
        <f t="shared" si="2"/>
        <v>0</v>
      </c>
    </row>
    <row r="103" spans="1:51" ht="12.75">
      <c r="A103" s="233"/>
      <c r="B103" s="116"/>
      <c r="C103" s="186">
        <v>4</v>
      </c>
      <c r="D103" s="65">
        <f aca="true" t="shared" si="26" ref="D103:AW103">D32/$C32</f>
        <v>0</v>
      </c>
      <c r="E103" s="65">
        <f t="shared" si="26"/>
        <v>0</v>
      </c>
      <c r="F103" s="65">
        <f t="shared" si="26"/>
        <v>0</v>
      </c>
      <c r="G103" s="65">
        <f t="shared" si="26"/>
        <v>0</v>
      </c>
      <c r="H103" s="65">
        <f t="shared" si="26"/>
        <v>0</v>
      </c>
      <c r="I103" s="65">
        <f t="shared" si="26"/>
        <v>0</v>
      </c>
      <c r="J103" s="65">
        <f t="shared" si="26"/>
        <v>0</v>
      </c>
      <c r="K103" s="65">
        <f t="shared" si="26"/>
        <v>0</v>
      </c>
      <c r="L103" s="65">
        <f t="shared" si="26"/>
        <v>0</v>
      </c>
      <c r="M103" s="65">
        <f t="shared" si="26"/>
        <v>0</v>
      </c>
      <c r="N103" s="65">
        <f t="shared" si="26"/>
        <v>0</v>
      </c>
      <c r="O103" s="65">
        <f t="shared" si="26"/>
        <v>0</v>
      </c>
      <c r="P103" s="65">
        <f t="shared" si="26"/>
        <v>0</v>
      </c>
      <c r="Q103" s="65">
        <f t="shared" si="26"/>
        <v>0</v>
      </c>
      <c r="R103" s="65">
        <f t="shared" si="26"/>
        <v>0</v>
      </c>
      <c r="S103" s="65">
        <f t="shared" si="26"/>
        <v>0</v>
      </c>
      <c r="T103" s="65">
        <f t="shared" si="26"/>
        <v>0</v>
      </c>
      <c r="U103" s="65">
        <f t="shared" si="26"/>
        <v>0</v>
      </c>
      <c r="V103" s="65">
        <f t="shared" si="26"/>
        <v>0</v>
      </c>
      <c r="W103" s="65">
        <f t="shared" si="26"/>
        <v>0</v>
      </c>
      <c r="X103" s="65">
        <f t="shared" si="26"/>
        <v>0</v>
      </c>
      <c r="Y103" s="65">
        <f t="shared" si="26"/>
        <v>0</v>
      </c>
      <c r="Z103" s="65">
        <f t="shared" si="26"/>
        <v>0</v>
      </c>
      <c r="AA103" s="65">
        <f t="shared" si="26"/>
        <v>0</v>
      </c>
      <c r="AB103" s="65">
        <f t="shared" si="26"/>
        <v>0</v>
      </c>
      <c r="AC103" s="65">
        <f t="shared" si="26"/>
        <v>0</v>
      </c>
      <c r="AD103" s="65">
        <f t="shared" si="26"/>
        <v>0</v>
      </c>
      <c r="AE103" s="65">
        <f t="shared" si="26"/>
        <v>0</v>
      </c>
      <c r="AF103" s="65">
        <f t="shared" si="26"/>
        <v>0</v>
      </c>
      <c r="AG103" s="65">
        <f t="shared" si="26"/>
        <v>0</v>
      </c>
      <c r="AH103" s="65">
        <f t="shared" si="26"/>
        <v>0</v>
      </c>
      <c r="AI103" s="65">
        <f t="shared" si="26"/>
        <v>0</v>
      </c>
      <c r="AJ103" s="65">
        <f t="shared" si="26"/>
        <v>0</v>
      </c>
      <c r="AK103" s="65">
        <f t="shared" si="26"/>
        <v>0</v>
      </c>
      <c r="AL103" s="65">
        <f t="shared" si="26"/>
        <v>0</v>
      </c>
      <c r="AM103" s="65">
        <f t="shared" si="26"/>
        <v>0</v>
      </c>
      <c r="AN103" s="65">
        <f t="shared" si="26"/>
        <v>0</v>
      </c>
      <c r="AO103" s="65">
        <f t="shared" si="26"/>
        <v>0</v>
      </c>
      <c r="AP103" s="65">
        <f t="shared" si="26"/>
        <v>0</v>
      </c>
      <c r="AQ103" s="65">
        <f t="shared" si="26"/>
        <v>0</v>
      </c>
      <c r="AR103" s="65">
        <f t="shared" si="26"/>
        <v>0</v>
      </c>
      <c r="AS103" s="65">
        <f t="shared" si="26"/>
        <v>2.75</v>
      </c>
      <c r="AT103" s="65">
        <f t="shared" si="26"/>
        <v>3.25</v>
      </c>
      <c r="AU103" s="65">
        <f t="shared" si="26"/>
        <v>2</v>
      </c>
      <c r="AV103" s="65">
        <f t="shared" si="26"/>
        <v>1.25</v>
      </c>
      <c r="AW103" s="65">
        <f t="shared" si="26"/>
        <v>1</v>
      </c>
      <c r="AX103" s="65">
        <f t="shared" si="2"/>
        <v>0.5</v>
      </c>
      <c r="AY103" s="65">
        <f t="shared" si="2"/>
        <v>0.5</v>
      </c>
    </row>
    <row r="104" spans="1:51" ht="12.75">
      <c r="A104" s="233" t="s">
        <v>67</v>
      </c>
      <c r="B104" s="185" t="s">
        <v>117</v>
      </c>
      <c r="C104" s="186">
        <v>2</v>
      </c>
      <c r="D104" s="65">
        <f aca="true" t="shared" si="27" ref="D104:AW104">D33/$C33</f>
        <v>4334.5</v>
      </c>
      <c r="E104" s="65">
        <f t="shared" si="27"/>
        <v>4061.5</v>
      </c>
      <c r="F104" s="65">
        <f t="shared" si="27"/>
        <v>5682.5</v>
      </c>
      <c r="G104" s="65">
        <f t="shared" si="27"/>
        <v>6336.5</v>
      </c>
      <c r="H104" s="65">
        <f t="shared" si="27"/>
        <v>6938</v>
      </c>
      <c r="I104" s="65">
        <f t="shared" si="27"/>
        <v>7191</v>
      </c>
      <c r="J104" s="65">
        <f t="shared" si="27"/>
        <v>7581.5</v>
      </c>
      <c r="K104" s="65">
        <f t="shared" si="27"/>
        <v>8629</v>
      </c>
      <c r="L104" s="65">
        <f t="shared" si="27"/>
        <v>8760.5</v>
      </c>
      <c r="M104" s="65">
        <f t="shared" si="27"/>
        <v>9804</v>
      </c>
      <c r="N104" s="65">
        <f t="shared" si="27"/>
        <v>11773</v>
      </c>
      <c r="O104" s="65">
        <f t="shared" si="27"/>
        <v>11640.5</v>
      </c>
      <c r="P104" s="65">
        <f t="shared" si="27"/>
        <v>11651</v>
      </c>
      <c r="Q104" s="65">
        <f t="shared" si="27"/>
        <v>11210.5</v>
      </c>
      <c r="R104" s="65">
        <f t="shared" si="27"/>
        <v>12087</v>
      </c>
      <c r="S104" s="65">
        <f t="shared" si="27"/>
        <v>11741</v>
      </c>
      <c r="T104" s="65">
        <f t="shared" si="27"/>
        <v>11911.5</v>
      </c>
      <c r="U104" s="65">
        <f t="shared" si="27"/>
        <v>12164.5</v>
      </c>
      <c r="V104" s="65">
        <f t="shared" si="27"/>
        <v>12835.5</v>
      </c>
      <c r="W104" s="65">
        <f t="shared" si="27"/>
        <v>14739.5</v>
      </c>
      <c r="X104" s="65">
        <f t="shared" si="27"/>
        <v>15119</v>
      </c>
      <c r="Y104" s="65">
        <f t="shared" si="27"/>
        <v>17163</v>
      </c>
      <c r="Z104" s="65">
        <f t="shared" si="27"/>
        <v>16994</v>
      </c>
      <c r="AA104" s="65">
        <f t="shared" si="27"/>
        <v>17555.5</v>
      </c>
      <c r="AB104" s="65">
        <f t="shared" si="27"/>
        <v>18617.5</v>
      </c>
      <c r="AC104" s="65">
        <f t="shared" si="27"/>
        <v>19311</v>
      </c>
      <c r="AD104" s="65">
        <f t="shared" si="27"/>
        <v>22823</v>
      </c>
      <c r="AE104" s="65">
        <f t="shared" si="27"/>
        <v>22440</v>
      </c>
      <c r="AF104" s="65">
        <f t="shared" si="27"/>
        <v>24679</v>
      </c>
      <c r="AG104" s="65">
        <f t="shared" si="27"/>
        <v>25088</v>
      </c>
      <c r="AH104" s="65">
        <f t="shared" si="27"/>
        <v>25065.5</v>
      </c>
      <c r="AI104" s="65">
        <f t="shared" si="27"/>
        <v>25562.5</v>
      </c>
      <c r="AJ104" s="65">
        <f t="shared" si="27"/>
        <v>24963</v>
      </c>
      <c r="AK104" s="65">
        <f t="shared" si="27"/>
        <v>26543</v>
      </c>
      <c r="AL104" s="65">
        <f t="shared" si="27"/>
        <v>27225.5</v>
      </c>
      <c r="AM104" s="65">
        <f t="shared" si="27"/>
        <v>25267.5</v>
      </c>
      <c r="AN104" s="65">
        <f t="shared" si="27"/>
        <v>26356.5</v>
      </c>
      <c r="AO104" s="65">
        <f t="shared" si="27"/>
        <v>25081.5</v>
      </c>
      <c r="AP104" s="65">
        <f t="shared" si="27"/>
        <v>27316</v>
      </c>
      <c r="AQ104" s="65">
        <f t="shared" si="27"/>
        <v>24318</v>
      </c>
      <c r="AR104" s="65">
        <f t="shared" si="27"/>
        <v>26831.5</v>
      </c>
      <c r="AS104" s="65">
        <f t="shared" si="27"/>
        <v>22570</v>
      </c>
      <c r="AT104" s="65">
        <f t="shared" si="27"/>
        <v>22330</v>
      </c>
      <c r="AU104" s="65">
        <f t="shared" si="27"/>
        <v>23725.5</v>
      </c>
      <c r="AV104" s="65">
        <f t="shared" si="27"/>
        <v>22953</v>
      </c>
      <c r="AW104" s="65">
        <f t="shared" si="27"/>
        <v>24714</v>
      </c>
      <c r="AX104" s="65">
        <f t="shared" si="2"/>
        <v>22918</v>
      </c>
      <c r="AY104" s="65">
        <f t="shared" si="2"/>
        <v>23698</v>
      </c>
    </row>
    <row r="105" spans="1:51" ht="12.75">
      <c r="A105" s="233"/>
      <c r="B105" s="116"/>
      <c r="C105" s="186">
        <v>3.000000000003</v>
      </c>
      <c r="D105" s="65">
        <f aca="true" t="shared" si="28" ref="D105:AW105">D34/$C34</f>
        <v>0</v>
      </c>
      <c r="E105" s="65">
        <f t="shared" si="28"/>
        <v>0</v>
      </c>
      <c r="F105" s="65">
        <f t="shared" si="28"/>
        <v>0</v>
      </c>
      <c r="G105" s="65">
        <f t="shared" si="28"/>
        <v>0</v>
      </c>
      <c r="H105" s="65">
        <f t="shared" si="28"/>
        <v>0</v>
      </c>
      <c r="I105" s="65">
        <f t="shared" si="28"/>
        <v>0</v>
      </c>
      <c r="J105" s="65">
        <f t="shared" si="28"/>
        <v>0</v>
      </c>
      <c r="K105" s="65">
        <f t="shared" si="28"/>
        <v>0</v>
      </c>
      <c r="L105" s="65">
        <f t="shared" si="28"/>
        <v>0</v>
      </c>
      <c r="M105" s="65">
        <f t="shared" si="28"/>
        <v>0</v>
      </c>
      <c r="N105" s="65">
        <f t="shared" si="28"/>
        <v>0</v>
      </c>
      <c r="O105" s="65">
        <f t="shared" si="28"/>
        <v>0</v>
      </c>
      <c r="P105" s="65">
        <f t="shared" si="28"/>
        <v>0</v>
      </c>
      <c r="Q105" s="65">
        <f t="shared" si="28"/>
        <v>0</v>
      </c>
      <c r="R105" s="65">
        <f t="shared" si="28"/>
        <v>0</v>
      </c>
      <c r="S105" s="65">
        <f t="shared" si="28"/>
        <v>0</v>
      </c>
      <c r="T105" s="65">
        <f t="shared" si="28"/>
        <v>0</v>
      </c>
      <c r="U105" s="65">
        <f t="shared" si="28"/>
        <v>0</v>
      </c>
      <c r="V105" s="65">
        <f t="shared" si="28"/>
        <v>0</v>
      </c>
      <c r="W105" s="65">
        <f t="shared" si="28"/>
        <v>0</v>
      </c>
      <c r="X105" s="65">
        <f t="shared" si="28"/>
        <v>0</v>
      </c>
      <c r="Y105" s="65">
        <f t="shared" si="28"/>
        <v>0</v>
      </c>
      <c r="Z105" s="65">
        <f t="shared" si="28"/>
        <v>0</v>
      </c>
      <c r="AA105" s="65">
        <f t="shared" si="28"/>
        <v>0</v>
      </c>
      <c r="AB105" s="65">
        <f t="shared" si="28"/>
        <v>0</v>
      </c>
      <c r="AC105" s="65">
        <f t="shared" si="28"/>
        <v>0</v>
      </c>
      <c r="AD105" s="65">
        <f t="shared" si="28"/>
        <v>0</v>
      </c>
      <c r="AE105" s="65">
        <f t="shared" si="28"/>
        <v>0</v>
      </c>
      <c r="AF105" s="65">
        <f t="shared" si="28"/>
        <v>33.333333333300004</v>
      </c>
      <c r="AG105" s="65">
        <f t="shared" si="28"/>
        <v>85.66666666658101</v>
      </c>
      <c r="AH105" s="65">
        <f t="shared" si="28"/>
        <v>272.666666666394</v>
      </c>
      <c r="AI105" s="65">
        <f t="shared" si="28"/>
        <v>329.666666666337</v>
      </c>
      <c r="AJ105" s="65">
        <f t="shared" si="28"/>
        <v>282.99999999971703</v>
      </c>
      <c r="AK105" s="65">
        <f t="shared" si="28"/>
        <v>273.999999999726</v>
      </c>
      <c r="AL105" s="65">
        <f t="shared" si="28"/>
        <v>351.333333332982</v>
      </c>
      <c r="AM105" s="65">
        <f t="shared" si="28"/>
        <v>357.666666666309</v>
      </c>
      <c r="AN105" s="65">
        <f t="shared" si="28"/>
        <v>297.666666666369</v>
      </c>
      <c r="AO105" s="65">
        <f t="shared" si="28"/>
        <v>310.66666666635604</v>
      </c>
      <c r="AP105" s="65">
        <f t="shared" si="28"/>
        <v>330.999999999669</v>
      </c>
      <c r="AQ105" s="65">
        <f t="shared" si="28"/>
        <v>219.333333333114</v>
      </c>
      <c r="AR105" s="65">
        <f t="shared" si="28"/>
        <v>379.333333332954</v>
      </c>
      <c r="AS105" s="65">
        <f t="shared" si="28"/>
        <v>347.999999999652</v>
      </c>
      <c r="AT105" s="65">
        <f t="shared" si="28"/>
        <v>249.33333333308403</v>
      </c>
      <c r="AU105" s="65">
        <f t="shared" si="28"/>
        <v>340.666666666326</v>
      </c>
      <c r="AV105" s="65">
        <f t="shared" si="28"/>
        <v>362.999999999637</v>
      </c>
      <c r="AW105" s="65">
        <f t="shared" si="28"/>
        <v>379.99999999962</v>
      </c>
      <c r="AX105" s="65">
        <f t="shared" si="2"/>
        <v>349.66666666631704</v>
      </c>
      <c r="AY105" s="65">
        <f t="shared" si="2"/>
        <v>324.666666666342</v>
      </c>
    </row>
    <row r="106" spans="1:51" ht="12.75">
      <c r="A106" s="233"/>
      <c r="B106" s="197"/>
      <c r="C106" s="186">
        <v>4</v>
      </c>
      <c r="D106" s="65">
        <f aca="true" t="shared" si="29" ref="D106:AW106">D35/$C35</f>
        <v>0</v>
      </c>
      <c r="E106" s="65">
        <f t="shared" si="29"/>
        <v>0</v>
      </c>
      <c r="F106" s="65">
        <f t="shared" si="29"/>
        <v>0</v>
      </c>
      <c r="G106" s="65">
        <f t="shared" si="29"/>
        <v>0</v>
      </c>
      <c r="H106" s="65">
        <f t="shared" si="29"/>
        <v>0</v>
      </c>
      <c r="I106" s="65">
        <f t="shared" si="29"/>
        <v>0</v>
      </c>
      <c r="J106" s="65">
        <f t="shared" si="29"/>
        <v>0</v>
      </c>
      <c r="K106" s="65">
        <f t="shared" si="29"/>
        <v>0</v>
      </c>
      <c r="L106" s="65">
        <f t="shared" si="29"/>
        <v>0</v>
      </c>
      <c r="M106" s="65">
        <f t="shared" si="29"/>
        <v>0</v>
      </c>
      <c r="N106" s="65">
        <f t="shared" si="29"/>
        <v>0</v>
      </c>
      <c r="O106" s="65">
        <f t="shared" si="29"/>
        <v>0</v>
      </c>
      <c r="P106" s="65">
        <f t="shared" si="29"/>
        <v>0</v>
      </c>
      <c r="Q106" s="65">
        <f t="shared" si="29"/>
        <v>0</v>
      </c>
      <c r="R106" s="65">
        <f t="shared" si="29"/>
        <v>0</v>
      </c>
      <c r="S106" s="65">
        <f t="shared" si="29"/>
        <v>0</v>
      </c>
      <c r="T106" s="65">
        <f t="shared" si="29"/>
        <v>0</v>
      </c>
      <c r="U106" s="65">
        <f t="shared" si="29"/>
        <v>0</v>
      </c>
      <c r="V106" s="65">
        <f t="shared" si="29"/>
        <v>6.25</v>
      </c>
      <c r="W106" s="65">
        <f t="shared" si="29"/>
        <v>58.5</v>
      </c>
      <c r="X106" s="65">
        <f t="shared" si="29"/>
        <v>109.5</v>
      </c>
      <c r="Y106" s="65">
        <f t="shared" si="29"/>
        <v>144.5</v>
      </c>
      <c r="Z106" s="65">
        <f t="shared" si="29"/>
        <v>152.75</v>
      </c>
      <c r="AA106" s="65">
        <f t="shared" si="29"/>
        <v>106.25</v>
      </c>
      <c r="AB106" s="65">
        <f t="shared" si="29"/>
        <v>162.5</v>
      </c>
      <c r="AC106" s="65">
        <f t="shared" si="29"/>
        <v>245.75</v>
      </c>
      <c r="AD106" s="65">
        <f t="shared" si="29"/>
        <v>296.75</v>
      </c>
      <c r="AE106" s="65">
        <f t="shared" si="29"/>
        <v>302.75</v>
      </c>
      <c r="AF106" s="65">
        <f t="shared" si="29"/>
        <v>514.25</v>
      </c>
      <c r="AG106" s="65">
        <f t="shared" si="29"/>
        <v>519.75</v>
      </c>
      <c r="AH106" s="65">
        <f t="shared" si="29"/>
        <v>704.75</v>
      </c>
      <c r="AI106" s="65">
        <f t="shared" si="29"/>
        <v>781</v>
      </c>
      <c r="AJ106" s="65">
        <f t="shared" si="29"/>
        <v>781.25</v>
      </c>
      <c r="AK106" s="65">
        <f t="shared" si="29"/>
        <v>727.25</v>
      </c>
      <c r="AL106" s="65">
        <f t="shared" si="29"/>
        <v>714</v>
      </c>
      <c r="AM106" s="65">
        <f t="shared" si="29"/>
        <v>949.25</v>
      </c>
      <c r="AN106" s="65">
        <f t="shared" si="29"/>
        <v>925</v>
      </c>
      <c r="AO106" s="65">
        <f t="shared" si="29"/>
        <v>880.75</v>
      </c>
      <c r="AP106" s="65">
        <f t="shared" si="29"/>
        <v>1127.75</v>
      </c>
      <c r="AQ106" s="65">
        <f t="shared" si="29"/>
        <v>1136</v>
      </c>
      <c r="AR106" s="65">
        <f t="shared" si="29"/>
        <v>1345.75</v>
      </c>
      <c r="AS106" s="65">
        <f t="shared" si="29"/>
        <v>1318.25</v>
      </c>
      <c r="AT106" s="65">
        <f t="shared" si="29"/>
        <v>1570.5</v>
      </c>
      <c r="AU106" s="65">
        <f t="shared" si="29"/>
        <v>1858.5</v>
      </c>
      <c r="AV106" s="65">
        <f t="shared" si="29"/>
        <v>1684</v>
      </c>
      <c r="AW106" s="65">
        <f t="shared" si="29"/>
        <v>1751.5</v>
      </c>
      <c r="AX106" s="65">
        <f t="shared" si="2"/>
        <v>1644</v>
      </c>
      <c r="AY106" s="65">
        <f t="shared" si="2"/>
        <v>1381.25</v>
      </c>
    </row>
    <row r="107" spans="1:51" ht="12.75">
      <c r="A107" s="233"/>
      <c r="B107" s="188" t="s">
        <v>68</v>
      </c>
      <c r="C107" s="186">
        <v>2</v>
      </c>
      <c r="D107" s="65">
        <f aca="true" t="shared" si="30" ref="D107:AW107">D36/$C36</f>
        <v>0</v>
      </c>
      <c r="E107" s="65">
        <f t="shared" si="30"/>
        <v>0</v>
      </c>
      <c r="F107" s="65">
        <f t="shared" si="30"/>
        <v>0</v>
      </c>
      <c r="G107" s="65">
        <f t="shared" si="30"/>
        <v>0</v>
      </c>
      <c r="H107" s="65">
        <f t="shared" si="30"/>
        <v>0</v>
      </c>
      <c r="I107" s="65">
        <f t="shared" si="30"/>
        <v>0</v>
      </c>
      <c r="J107" s="65">
        <f t="shared" si="30"/>
        <v>0</v>
      </c>
      <c r="K107" s="65">
        <f t="shared" si="30"/>
        <v>0</v>
      </c>
      <c r="L107" s="65">
        <f t="shared" si="30"/>
        <v>0</v>
      </c>
      <c r="M107" s="65">
        <f t="shared" si="30"/>
        <v>0</v>
      </c>
      <c r="N107" s="65">
        <f t="shared" si="30"/>
        <v>10.5</v>
      </c>
      <c r="O107" s="65">
        <f t="shared" si="30"/>
        <v>0</v>
      </c>
      <c r="P107" s="65">
        <f t="shared" si="30"/>
        <v>22</v>
      </c>
      <c r="Q107" s="65">
        <f t="shared" si="30"/>
        <v>23</v>
      </c>
      <c r="R107" s="65">
        <f t="shared" si="30"/>
        <v>8</v>
      </c>
      <c r="S107" s="65">
        <f t="shared" si="30"/>
        <v>129.5</v>
      </c>
      <c r="T107" s="65">
        <f t="shared" si="30"/>
        <v>115</v>
      </c>
      <c r="U107" s="65">
        <f t="shared" si="30"/>
        <v>82.5</v>
      </c>
      <c r="V107" s="65">
        <f t="shared" si="30"/>
        <v>277.5</v>
      </c>
      <c r="W107" s="65">
        <f t="shared" si="30"/>
        <v>112</v>
      </c>
      <c r="X107" s="65">
        <f t="shared" si="30"/>
        <v>222</v>
      </c>
      <c r="Y107" s="65">
        <f t="shared" si="30"/>
        <v>153</v>
      </c>
      <c r="Z107" s="65">
        <f t="shared" si="30"/>
        <v>211</v>
      </c>
      <c r="AA107" s="65">
        <f t="shared" si="30"/>
        <v>214</v>
      </c>
      <c r="AB107" s="65">
        <f t="shared" si="30"/>
        <v>0</v>
      </c>
      <c r="AC107" s="65">
        <f t="shared" si="30"/>
        <v>0</v>
      </c>
      <c r="AD107" s="65">
        <f t="shared" si="30"/>
        <v>0</v>
      </c>
      <c r="AE107" s="65">
        <f t="shared" si="30"/>
        <v>0</v>
      </c>
      <c r="AF107" s="65">
        <f t="shared" si="30"/>
        <v>0</v>
      </c>
      <c r="AG107" s="65">
        <f t="shared" si="30"/>
        <v>0</v>
      </c>
      <c r="AH107" s="65">
        <f t="shared" si="30"/>
        <v>0</v>
      </c>
      <c r="AI107" s="65">
        <f t="shared" si="30"/>
        <v>0</v>
      </c>
      <c r="AJ107" s="65">
        <f t="shared" si="30"/>
        <v>50</v>
      </c>
      <c r="AK107" s="65">
        <f t="shared" si="30"/>
        <v>55.5</v>
      </c>
      <c r="AL107" s="65">
        <f t="shared" si="30"/>
        <v>334.5</v>
      </c>
      <c r="AM107" s="65">
        <f t="shared" si="30"/>
        <v>603.5</v>
      </c>
      <c r="AN107" s="65">
        <f t="shared" si="30"/>
        <v>456</v>
      </c>
      <c r="AO107" s="65">
        <f t="shared" si="30"/>
        <v>561</v>
      </c>
      <c r="AP107" s="65">
        <f t="shared" si="30"/>
        <v>215</v>
      </c>
      <c r="AQ107" s="65">
        <f t="shared" si="30"/>
        <v>143</v>
      </c>
      <c r="AR107" s="65">
        <f t="shared" si="30"/>
        <v>345</v>
      </c>
      <c r="AS107" s="65">
        <f t="shared" si="30"/>
        <v>314.5</v>
      </c>
      <c r="AT107" s="65">
        <f t="shared" si="30"/>
        <v>372.5</v>
      </c>
      <c r="AU107" s="65">
        <f t="shared" si="30"/>
        <v>894.5</v>
      </c>
      <c r="AV107" s="65">
        <f t="shared" si="30"/>
        <v>445</v>
      </c>
      <c r="AW107" s="65">
        <f t="shared" si="30"/>
        <v>923</v>
      </c>
      <c r="AX107" s="65">
        <f t="shared" si="2"/>
        <v>1016</v>
      </c>
      <c r="AY107" s="65">
        <f t="shared" si="2"/>
        <v>248.5</v>
      </c>
    </row>
    <row r="108" spans="1:51" ht="12.75">
      <c r="A108" s="233"/>
      <c r="B108" s="188" t="s">
        <v>69</v>
      </c>
      <c r="C108" s="186">
        <v>0.5</v>
      </c>
      <c r="D108" s="65">
        <f aca="true" t="shared" si="31" ref="D108:AW108">D37/$C37</f>
        <v>228034</v>
      </c>
      <c r="E108" s="65">
        <f t="shared" si="31"/>
        <v>170112</v>
      </c>
      <c r="F108" s="65">
        <f t="shared" si="31"/>
        <v>163644</v>
      </c>
      <c r="G108" s="65">
        <f t="shared" si="31"/>
        <v>154552</v>
      </c>
      <c r="H108" s="65">
        <f t="shared" si="31"/>
        <v>132092</v>
      </c>
      <c r="I108" s="65">
        <f t="shared" si="31"/>
        <v>163572</v>
      </c>
      <c r="J108" s="65">
        <f t="shared" si="31"/>
        <v>189082</v>
      </c>
      <c r="K108" s="65">
        <f t="shared" si="31"/>
        <v>228496</v>
      </c>
      <c r="L108" s="65">
        <f t="shared" si="31"/>
        <v>255702</v>
      </c>
      <c r="M108" s="65">
        <f t="shared" si="31"/>
        <v>237754</v>
      </c>
      <c r="N108" s="65">
        <f t="shared" si="31"/>
        <v>263326</v>
      </c>
      <c r="O108" s="65">
        <f t="shared" si="31"/>
        <v>211514</v>
      </c>
      <c r="P108" s="65">
        <f t="shared" si="31"/>
        <v>362666</v>
      </c>
      <c r="Q108" s="65">
        <f t="shared" si="31"/>
        <v>238828</v>
      </c>
      <c r="R108" s="65">
        <f t="shared" si="31"/>
        <v>229186</v>
      </c>
      <c r="S108" s="65">
        <f t="shared" si="31"/>
        <v>207950</v>
      </c>
      <c r="T108" s="65">
        <f t="shared" si="31"/>
        <v>166636</v>
      </c>
      <c r="U108" s="65">
        <f t="shared" si="31"/>
        <v>210102</v>
      </c>
      <c r="V108" s="65">
        <f t="shared" si="31"/>
        <v>250134</v>
      </c>
      <c r="W108" s="65">
        <f t="shared" si="31"/>
        <v>281766</v>
      </c>
      <c r="X108" s="65">
        <f t="shared" si="31"/>
        <v>244076</v>
      </c>
      <c r="Y108" s="65">
        <f t="shared" si="31"/>
        <v>310916</v>
      </c>
      <c r="Z108" s="65">
        <f t="shared" si="31"/>
        <v>322960</v>
      </c>
      <c r="AA108" s="65">
        <f t="shared" si="31"/>
        <v>228362</v>
      </c>
      <c r="AB108" s="65">
        <f t="shared" si="31"/>
        <v>251396</v>
      </c>
      <c r="AC108" s="65">
        <f t="shared" si="31"/>
        <v>210646</v>
      </c>
      <c r="AD108" s="65">
        <f t="shared" si="31"/>
        <v>219136</v>
      </c>
      <c r="AE108" s="65">
        <f t="shared" si="31"/>
        <v>156316</v>
      </c>
      <c r="AF108" s="65">
        <f t="shared" si="31"/>
        <v>188938</v>
      </c>
      <c r="AG108" s="65">
        <f t="shared" si="31"/>
        <v>171210</v>
      </c>
      <c r="AH108" s="65">
        <f t="shared" si="31"/>
        <v>180638</v>
      </c>
      <c r="AI108" s="65">
        <f t="shared" si="31"/>
        <v>131754</v>
      </c>
      <c r="AJ108" s="65">
        <f t="shared" si="31"/>
        <v>92562</v>
      </c>
      <c r="AK108" s="65">
        <f t="shared" si="31"/>
        <v>70510</v>
      </c>
      <c r="AL108" s="65">
        <f t="shared" si="31"/>
        <v>42324</v>
      </c>
      <c r="AM108" s="65">
        <f t="shared" si="31"/>
        <v>33854</v>
      </c>
      <c r="AN108" s="65">
        <f t="shared" si="31"/>
        <v>45562</v>
      </c>
      <c r="AO108" s="65">
        <f t="shared" si="31"/>
        <v>82720</v>
      </c>
      <c r="AP108" s="65">
        <f t="shared" si="31"/>
        <v>58844</v>
      </c>
      <c r="AQ108" s="65">
        <f t="shared" si="31"/>
        <v>0</v>
      </c>
      <c r="AR108" s="65">
        <f t="shared" si="31"/>
        <v>0</v>
      </c>
      <c r="AS108" s="65">
        <f t="shared" si="31"/>
        <v>0</v>
      </c>
      <c r="AT108" s="65">
        <f t="shared" si="31"/>
        <v>0</v>
      </c>
      <c r="AU108" s="65">
        <f t="shared" si="31"/>
        <v>0</v>
      </c>
      <c r="AV108" s="65">
        <f t="shared" si="31"/>
        <v>0</v>
      </c>
      <c r="AW108" s="65">
        <f t="shared" si="31"/>
        <v>0</v>
      </c>
      <c r="AX108" s="65">
        <f t="shared" si="2"/>
        <v>0</v>
      </c>
      <c r="AY108" s="65">
        <f t="shared" si="2"/>
        <v>0</v>
      </c>
    </row>
    <row r="109" spans="1:51" ht="12.75">
      <c r="A109" s="233"/>
      <c r="B109" s="188" t="s">
        <v>70</v>
      </c>
      <c r="C109" s="186">
        <v>1</v>
      </c>
      <c r="D109" s="65">
        <f aca="true" t="shared" si="32" ref="D109:AW109">D38/$C38</f>
        <v>2811</v>
      </c>
      <c r="E109" s="65">
        <f t="shared" si="32"/>
        <v>2907</v>
      </c>
      <c r="F109" s="65">
        <f t="shared" si="32"/>
        <v>2459</v>
      </c>
      <c r="G109" s="65">
        <f t="shared" si="32"/>
        <v>2553</v>
      </c>
      <c r="H109" s="65">
        <f t="shared" si="32"/>
        <v>2732</v>
      </c>
      <c r="I109" s="65">
        <f t="shared" si="32"/>
        <v>3505</v>
      </c>
      <c r="J109" s="65">
        <f t="shared" si="32"/>
        <v>5002</v>
      </c>
      <c r="K109" s="65">
        <f t="shared" si="32"/>
        <v>3651</v>
      </c>
      <c r="L109" s="65">
        <f t="shared" si="32"/>
        <v>2866</v>
      </c>
      <c r="M109" s="65">
        <f t="shared" si="32"/>
        <v>2383</v>
      </c>
      <c r="N109" s="65">
        <f t="shared" si="32"/>
        <v>2048</v>
      </c>
      <c r="O109" s="65">
        <f t="shared" si="32"/>
        <v>1672</v>
      </c>
      <c r="P109" s="65">
        <f t="shared" si="32"/>
        <v>1271</v>
      </c>
      <c r="Q109" s="65">
        <f t="shared" si="32"/>
        <v>966</v>
      </c>
      <c r="R109" s="65">
        <f t="shared" si="32"/>
        <v>2118</v>
      </c>
      <c r="S109" s="65">
        <f t="shared" si="32"/>
        <v>2482</v>
      </c>
      <c r="T109" s="65">
        <f t="shared" si="32"/>
        <v>3178</v>
      </c>
      <c r="U109" s="65">
        <f t="shared" si="32"/>
        <v>6880</v>
      </c>
      <c r="V109" s="65">
        <f t="shared" si="32"/>
        <v>8844</v>
      </c>
      <c r="W109" s="65">
        <f t="shared" si="32"/>
        <v>1972</v>
      </c>
      <c r="X109" s="65">
        <f t="shared" si="32"/>
        <v>4334</v>
      </c>
      <c r="Y109" s="65">
        <f t="shared" si="32"/>
        <v>2185</v>
      </c>
      <c r="Z109" s="65">
        <f t="shared" si="32"/>
        <v>1776</v>
      </c>
      <c r="AA109" s="65">
        <f t="shared" si="32"/>
        <v>4455</v>
      </c>
      <c r="AB109" s="65">
        <f t="shared" si="32"/>
        <v>7982</v>
      </c>
      <c r="AC109" s="65">
        <f t="shared" si="32"/>
        <v>7004</v>
      </c>
      <c r="AD109" s="65">
        <f t="shared" si="32"/>
        <v>9207</v>
      </c>
      <c r="AE109" s="65">
        <f t="shared" si="32"/>
        <v>8226</v>
      </c>
      <c r="AF109" s="65">
        <f t="shared" si="32"/>
        <v>7848</v>
      </c>
      <c r="AG109" s="65">
        <f t="shared" si="32"/>
        <v>10364</v>
      </c>
      <c r="AH109" s="65">
        <f t="shared" si="32"/>
        <v>11065</v>
      </c>
      <c r="AI109" s="65">
        <f t="shared" si="32"/>
        <v>5637</v>
      </c>
      <c r="AJ109" s="65">
        <f t="shared" si="32"/>
        <v>3298</v>
      </c>
      <c r="AK109" s="65">
        <f t="shared" si="32"/>
        <v>4143</v>
      </c>
      <c r="AL109" s="65">
        <f t="shared" si="32"/>
        <v>2540</v>
      </c>
      <c r="AM109" s="65">
        <f t="shared" si="32"/>
        <v>1373</v>
      </c>
      <c r="AN109" s="65">
        <f t="shared" si="32"/>
        <v>1623</v>
      </c>
      <c r="AO109" s="65">
        <f t="shared" si="32"/>
        <v>872</v>
      </c>
      <c r="AP109" s="65">
        <f t="shared" si="32"/>
        <v>5847</v>
      </c>
      <c r="AQ109" s="65">
        <f t="shared" si="32"/>
        <v>0</v>
      </c>
      <c r="AR109" s="65">
        <f t="shared" si="32"/>
        <v>0</v>
      </c>
      <c r="AS109" s="65">
        <f t="shared" si="32"/>
        <v>0</v>
      </c>
      <c r="AT109" s="65">
        <f t="shared" si="32"/>
        <v>0</v>
      </c>
      <c r="AU109" s="65">
        <f t="shared" si="32"/>
        <v>0</v>
      </c>
      <c r="AV109" s="65">
        <f t="shared" si="32"/>
        <v>0</v>
      </c>
      <c r="AW109" s="65">
        <f t="shared" si="32"/>
        <v>0</v>
      </c>
      <c r="AX109" s="65">
        <f t="shared" si="2"/>
        <v>0</v>
      </c>
      <c r="AY109" s="65">
        <f t="shared" si="2"/>
        <v>0</v>
      </c>
    </row>
    <row r="110" spans="1:51" ht="12.75">
      <c r="A110" s="233"/>
      <c r="B110" s="188" t="s">
        <v>65</v>
      </c>
      <c r="C110" s="186">
        <v>1</v>
      </c>
      <c r="D110" s="65">
        <f aca="true" t="shared" si="33" ref="D110:AW110">D39/$C39</f>
        <v>12844</v>
      </c>
      <c r="E110" s="65">
        <f t="shared" si="33"/>
        <v>12686</v>
      </c>
      <c r="F110" s="65">
        <f t="shared" si="33"/>
        <v>13860</v>
      </c>
      <c r="G110" s="65">
        <f t="shared" si="33"/>
        <v>12108</v>
      </c>
      <c r="H110" s="65">
        <f t="shared" si="33"/>
        <v>6299</v>
      </c>
      <c r="I110" s="65">
        <f t="shared" si="33"/>
        <v>11498</v>
      </c>
      <c r="J110" s="65">
        <f t="shared" si="33"/>
        <v>11004</v>
      </c>
      <c r="K110" s="65">
        <f t="shared" si="33"/>
        <v>8621</v>
      </c>
      <c r="L110" s="65">
        <f t="shared" si="33"/>
        <v>10805</v>
      </c>
      <c r="M110" s="65">
        <f t="shared" si="33"/>
        <v>11950</v>
      </c>
      <c r="N110" s="65">
        <f t="shared" si="33"/>
        <v>11689</v>
      </c>
      <c r="O110" s="65">
        <f t="shared" si="33"/>
        <v>10956</v>
      </c>
      <c r="P110" s="65">
        <f t="shared" si="33"/>
        <v>10897</v>
      </c>
      <c r="Q110" s="65">
        <f t="shared" si="33"/>
        <v>9717</v>
      </c>
      <c r="R110" s="65">
        <f t="shared" si="33"/>
        <v>9507</v>
      </c>
      <c r="S110" s="65">
        <f t="shared" si="33"/>
        <v>9172</v>
      </c>
      <c r="T110" s="65">
        <f t="shared" si="33"/>
        <v>10431</v>
      </c>
      <c r="U110" s="65">
        <f t="shared" si="33"/>
        <v>9861</v>
      </c>
      <c r="V110" s="65">
        <f t="shared" si="33"/>
        <v>6050</v>
      </c>
      <c r="W110" s="65">
        <f t="shared" si="33"/>
        <v>10468</v>
      </c>
      <c r="X110" s="65">
        <f t="shared" si="33"/>
        <v>10185</v>
      </c>
      <c r="Y110" s="65">
        <f t="shared" si="33"/>
        <v>10451</v>
      </c>
      <c r="Z110" s="65">
        <f t="shared" si="33"/>
        <v>9971</v>
      </c>
      <c r="AA110" s="65">
        <f t="shared" si="33"/>
        <v>10614</v>
      </c>
      <c r="AB110" s="65">
        <f t="shared" si="33"/>
        <v>9781</v>
      </c>
      <c r="AC110" s="65">
        <f t="shared" si="33"/>
        <v>10003</v>
      </c>
      <c r="AD110" s="65">
        <f t="shared" si="33"/>
        <v>10130</v>
      </c>
      <c r="AE110" s="65">
        <f t="shared" si="33"/>
        <v>10225</v>
      </c>
      <c r="AF110" s="65">
        <f t="shared" si="33"/>
        <v>53</v>
      </c>
      <c r="AG110" s="65">
        <f t="shared" si="33"/>
        <v>2268</v>
      </c>
      <c r="AH110" s="65">
        <f t="shared" si="33"/>
        <v>2975</v>
      </c>
      <c r="AI110" s="65">
        <f t="shared" si="33"/>
        <v>7721</v>
      </c>
      <c r="AJ110" s="65">
        <f t="shared" si="33"/>
        <v>9435</v>
      </c>
      <c r="AK110" s="65">
        <f t="shared" si="33"/>
        <v>10473</v>
      </c>
      <c r="AL110" s="65">
        <f t="shared" si="33"/>
        <v>10528</v>
      </c>
      <c r="AM110" s="65">
        <f t="shared" si="33"/>
        <v>10758</v>
      </c>
      <c r="AN110" s="65">
        <f t="shared" si="33"/>
        <v>10099</v>
      </c>
      <c r="AO110" s="65">
        <f t="shared" si="33"/>
        <v>8717</v>
      </c>
      <c r="AP110" s="65">
        <f t="shared" si="33"/>
        <v>10806</v>
      </c>
      <c r="AQ110" s="65">
        <f t="shared" si="33"/>
        <v>9540</v>
      </c>
      <c r="AR110" s="65">
        <f t="shared" si="33"/>
        <v>8700</v>
      </c>
      <c r="AS110" s="65">
        <f t="shared" si="33"/>
        <v>10192</v>
      </c>
      <c r="AT110" s="65">
        <f t="shared" si="33"/>
        <v>9479</v>
      </c>
      <c r="AU110" s="65">
        <f t="shared" si="33"/>
        <v>8555</v>
      </c>
      <c r="AV110" s="65">
        <f t="shared" si="33"/>
        <v>10377</v>
      </c>
      <c r="AW110" s="65">
        <f t="shared" si="33"/>
        <v>10399</v>
      </c>
      <c r="AX110" s="65">
        <f t="shared" si="2"/>
        <v>10528</v>
      </c>
      <c r="AY110" s="65">
        <f t="shared" si="2"/>
        <v>0</v>
      </c>
    </row>
    <row r="111" spans="1:51" ht="12.75">
      <c r="A111" s="233"/>
      <c r="B111" s="197"/>
      <c r="C111" s="186">
        <v>1.5000000000015</v>
      </c>
      <c r="D111" s="65">
        <f aca="true" t="shared" si="34" ref="D111:AW111">D40/$C40</f>
        <v>87204.66666657946</v>
      </c>
      <c r="E111" s="65">
        <f t="shared" si="34"/>
        <v>77308.66666658936</v>
      </c>
      <c r="F111" s="65">
        <f t="shared" si="34"/>
        <v>105870.6666665608</v>
      </c>
      <c r="G111" s="65">
        <f t="shared" si="34"/>
        <v>112473.99999988753</v>
      </c>
      <c r="H111" s="65">
        <f t="shared" si="34"/>
        <v>106528.66666656015</v>
      </c>
      <c r="I111" s="65">
        <f t="shared" si="34"/>
        <v>103552.66666656312</v>
      </c>
      <c r="J111" s="65">
        <f t="shared" si="34"/>
        <v>101011.999999899</v>
      </c>
      <c r="K111" s="65">
        <f t="shared" si="34"/>
        <v>113067.33333322027</v>
      </c>
      <c r="L111" s="65">
        <f t="shared" si="34"/>
        <v>75159.99999992484</v>
      </c>
      <c r="M111" s="65">
        <f t="shared" si="34"/>
        <v>111569.33333322177</v>
      </c>
      <c r="N111" s="65">
        <f t="shared" si="34"/>
        <v>99541.3333332338</v>
      </c>
      <c r="O111" s="65">
        <f t="shared" si="34"/>
        <v>106095.33333322725</v>
      </c>
      <c r="P111" s="65">
        <f t="shared" si="34"/>
        <v>120989.99999987902</v>
      </c>
      <c r="Q111" s="65">
        <f t="shared" si="34"/>
        <v>86721.99999991329</v>
      </c>
      <c r="R111" s="65">
        <f t="shared" si="34"/>
        <v>94922.66666657175</v>
      </c>
      <c r="S111" s="65">
        <f t="shared" si="34"/>
        <v>122961.33333321038</v>
      </c>
      <c r="T111" s="65">
        <f t="shared" si="34"/>
        <v>96876.6666665698</v>
      </c>
      <c r="U111" s="65">
        <f t="shared" si="34"/>
        <v>85823.99999991419</v>
      </c>
      <c r="V111" s="65">
        <f t="shared" si="34"/>
        <v>86603.33333324673</v>
      </c>
      <c r="W111" s="65">
        <f t="shared" si="34"/>
        <v>92999.33333324034</v>
      </c>
      <c r="X111" s="65">
        <f t="shared" si="34"/>
        <v>93456.66666657322</v>
      </c>
      <c r="Y111" s="65">
        <f t="shared" si="34"/>
        <v>87122.66666657955</v>
      </c>
      <c r="Z111" s="65">
        <f t="shared" si="34"/>
        <v>86351.33333324699</v>
      </c>
      <c r="AA111" s="65">
        <f t="shared" si="34"/>
        <v>131738.66666653493</v>
      </c>
      <c r="AB111" s="65">
        <f t="shared" si="34"/>
        <v>411219.9999995888</v>
      </c>
      <c r="AC111" s="65">
        <f t="shared" si="34"/>
        <v>322347.333333011</v>
      </c>
      <c r="AD111" s="65">
        <f t="shared" si="34"/>
        <v>103197.33333323014</v>
      </c>
      <c r="AE111" s="65">
        <f t="shared" si="34"/>
        <v>89927.99999991008</v>
      </c>
      <c r="AF111" s="65">
        <f t="shared" si="34"/>
        <v>90382.66666657629</v>
      </c>
      <c r="AG111" s="65">
        <f t="shared" si="34"/>
        <v>74406.66666659227</v>
      </c>
      <c r="AH111" s="65">
        <f t="shared" si="34"/>
        <v>153451.99999984656</v>
      </c>
      <c r="AI111" s="65">
        <f t="shared" si="34"/>
        <v>182193.33333315115</v>
      </c>
      <c r="AJ111" s="65">
        <f t="shared" si="34"/>
        <v>323813.9999996762</v>
      </c>
      <c r="AK111" s="65">
        <f t="shared" si="34"/>
        <v>383345.9999996167</v>
      </c>
      <c r="AL111" s="65">
        <f t="shared" si="34"/>
        <v>471826.66666619485</v>
      </c>
      <c r="AM111" s="65">
        <f t="shared" si="34"/>
        <v>467086.6666661996</v>
      </c>
      <c r="AN111" s="65">
        <f t="shared" si="34"/>
        <v>523463.3333328099</v>
      </c>
      <c r="AO111" s="65">
        <f t="shared" si="34"/>
        <v>407855.9999995922</v>
      </c>
      <c r="AP111" s="65">
        <f t="shared" si="34"/>
        <v>574494.6666660922</v>
      </c>
      <c r="AQ111" s="65">
        <f t="shared" si="34"/>
        <v>79959.99999992005</v>
      </c>
      <c r="AR111" s="65">
        <f t="shared" si="34"/>
        <v>96427.99999990358</v>
      </c>
      <c r="AS111" s="65">
        <f t="shared" si="34"/>
        <v>87505.33333324583</v>
      </c>
      <c r="AT111" s="65">
        <f t="shared" si="34"/>
        <v>69083.33333326425</v>
      </c>
      <c r="AU111" s="65">
        <f t="shared" si="34"/>
        <v>68157.33333326518</v>
      </c>
      <c r="AV111" s="65">
        <f t="shared" si="34"/>
        <v>69866.66666659681</v>
      </c>
      <c r="AW111" s="65">
        <f t="shared" si="34"/>
        <v>86575.33333324676</v>
      </c>
      <c r="AX111" s="65">
        <f aca="true" t="shared" si="35" ref="AX111:AY142">AX40/$C40</f>
        <v>79670.666666587</v>
      </c>
      <c r="AY111" s="65">
        <f t="shared" si="35"/>
        <v>76538.66666659013</v>
      </c>
    </row>
    <row r="112" spans="1:51" ht="12.75">
      <c r="A112" s="233"/>
      <c r="B112" s="188" t="s">
        <v>71</v>
      </c>
      <c r="C112" s="186">
        <v>2</v>
      </c>
      <c r="D112" s="65">
        <f aca="true" t="shared" si="36" ref="D112:AW112">D41/$C41</f>
        <v>42900.5</v>
      </c>
      <c r="E112" s="65">
        <f t="shared" si="36"/>
        <v>44134</v>
      </c>
      <c r="F112" s="65">
        <f t="shared" si="36"/>
        <v>39384</v>
      </c>
      <c r="G112" s="65">
        <f t="shared" si="36"/>
        <v>41775.5</v>
      </c>
      <c r="H112" s="65">
        <f t="shared" si="36"/>
        <v>41285</v>
      </c>
      <c r="I112" s="65">
        <f t="shared" si="36"/>
        <v>41551</v>
      </c>
      <c r="J112" s="65">
        <f t="shared" si="36"/>
        <v>50435</v>
      </c>
      <c r="K112" s="65">
        <f t="shared" si="36"/>
        <v>52921</v>
      </c>
      <c r="L112" s="65">
        <f t="shared" si="36"/>
        <v>46274</v>
      </c>
      <c r="M112" s="65">
        <f t="shared" si="36"/>
        <v>48716.5</v>
      </c>
      <c r="N112" s="65">
        <f t="shared" si="36"/>
        <v>49685.5</v>
      </c>
      <c r="O112" s="65">
        <f t="shared" si="36"/>
        <v>48535.5</v>
      </c>
      <c r="P112" s="65">
        <f t="shared" si="36"/>
        <v>45899.5</v>
      </c>
      <c r="Q112" s="65">
        <f t="shared" si="36"/>
        <v>46563</v>
      </c>
      <c r="R112" s="65">
        <f t="shared" si="36"/>
        <v>45214</v>
      </c>
      <c r="S112" s="65">
        <f t="shared" si="36"/>
        <v>33860</v>
      </c>
      <c r="T112" s="65">
        <f t="shared" si="36"/>
        <v>63556</v>
      </c>
      <c r="U112" s="65">
        <f t="shared" si="36"/>
        <v>60083.5</v>
      </c>
      <c r="V112" s="65">
        <f t="shared" si="36"/>
        <v>64263</v>
      </c>
      <c r="W112" s="65">
        <f t="shared" si="36"/>
        <v>57503</v>
      </c>
      <c r="X112" s="65">
        <f t="shared" si="36"/>
        <v>47433</v>
      </c>
      <c r="Y112" s="65">
        <f t="shared" si="36"/>
        <v>53413.5</v>
      </c>
      <c r="Z112" s="65">
        <f t="shared" si="36"/>
        <v>39940.5</v>
      </c>
      <c r="AA112" s="65">
        <f t="shared" si="36"/>
        <v>47948</v>
      </c>
      <c r="AB112" s="65">
        <f t="shared" si="36"/>
        <v>67858.5</v>
      </c>
      <c r="AC112" s="65">
        <f t="shared" si="36"/>
        <v>59059</v>
      </c>
      <c r="AD112" s="65">
        <f t="shared" si="36"/>
        <v>68720</v>
      </c>
      <c r="AE112" s="65">
        <f t="shared" si="36"/>
        <v>54970.5</v>
      </c>
      <c r="AF112" s="65">
        <f t="shared" si="36"/>
        <v>69086.5</v>
      </c>
      <c r="AG112" s="65">
        <f t="shared" si="36"/>
        <v>78035</v>
      </c>
      <c r="AH112" s="65">
        <f t="shared" si="36"/>
        <v>73227</v>
      </c>
      <c r="AI112" s="65">
        <f t="shared" si="36"/>
        <v>61761.5</v>
      </c>
      <c r="AJ112" s="65">
        <f t="shared" si="36"/>
        <v>68814</v>
      </c>
      <c r="AK112" s="65">
        <f t="shared" si="36"/>
        <v>72490.5</v>
      </c>
      <c r="AL112" s="65">
        <f t="shared" si="36"/>
        <v>71417.5</v>
      </c>
      <c r="AM112" s="65">
        <f t="shared" si="36"/>
        <v>71059.5</v>
      </c>
      <c r="AN112" s="65">
        <f t="shared" si="36"/>
        <v>62550</v>
      </c>
      <c r="AO112" s="65">
        <f t="shared" si="36"/>
        <v>54819.5</v>
      </c>
      <c r="AP112" s="65">
        <f t="shared" si="36"/>
        <v>47871</v>
      </c>
      <c r="AQ112" s="65">
        <f t="shared" si="36"/>
        <v>40894.5</v>
      </c>
      <c r="AR112" s="65">
        <f t="shared" si="36"/>
        <v>104987.5</v>
      </c>
      <c r="AS112" s="65">
        <f t="shared" si="36"/>
        <v>100087.5</v>
      </c>
      <c r="AT112" s="65">
        <f t="shared" si="36"/>
        <v>98290.5</v>
      </c>
      <c r="AU112" s="65">
        <f t="shared" si="36"/>
        <v>99832.5</v>
      </c>
      <c r="AV112" s="65">
        <f t="shared" si="36"/>
        <v>105349.5</v>
      </c>
      <c r="AW112" s="65">
        <f t="shared" si="36"/>
        <v>109907.5</v>
      </c>
      <c r="AX112" s="65">
        <f t="shared" si="35"/>
        <v>86918</v>
      </c>
      <c r="AY112" s="65">
        <f t="shared" si="35"/>
        <v>69194.5</v>
      </c>
    </row>
    <row r="113" spans="1:51" ht="12.75">
      <c r="A113" s="233"/>
      <c r="B113" s="188" t="s">
        <v>72</v>
      </c>
      <c r="C113" s="186">
        <v>1</v>
      </c>
      <c r="D113" s="65">
        <f aca="true" t="shared" si="37" ref="D113:AW113">D42/$C42</f>
        <v>0</v>
      </c>
      <c r="E113" s="65">
        <f t="shared" si="37"/>
        <v>0</v>
      </c>
      <c r="F113" s="65">
        <f t="shared" si="37"/>
        <v>0</v>
      </c>
      <c r="G113" s="65">
        <f t="shared" si="37"/>
        <v>0</v>
      </c>
      <c r="H113" s="65">
        <f t="shared" si="37"/>
        <v>0</v>
      </c>
      <c r="I113" s="65">
        <f t="shared" si="37"/>
        <v>0</v>
      </c>
      <c r="J113" s="65">
        <f t="shared" si="37"/>
        <v>0</v>
      </c>
      <c r="K113" s="65">
        <f t="shared" si="37"/>
        <v>0</v>
      </c>
      <c r="L113" s="65">
        <f t="shared" si="37"/>
        <v>0</v>
      </c>
      <c r="M113" s="65">
        <f t="shared" si="37"/>
        <v>0</v>
      </c>
      <c r="N113" s="65">
        <f t="shared" si="37"/>
        <v>0</v>
      </c>
      <c r="O113" s="65">
        <f t="shared" si="37"/>
        <v>0</v>
      </c>
      <c r="P113" s="65">
        <f t="shared" si="37"/>
        <v>0</v>
      </c>
      <c r="Q113" s="65">
        <f t="shared" si="37"/>
        <v>0</v>
      </c>
      <c r="R113" s="65">
        <f t="shared" si="37"/>
        <v>0</v>
      </c>
      <c r="S113" s="65">
        <f t="shared" si="37"/>
        <v>0</v>
      </c>
      <c r="T113" s="65">
        <f t="shared" si="37"/>
        <v>0</v>
      </c>
      <c r="U113" s="65">
        <f t="shared" si="37"/>
        <v>0</v>
      </c>
      <c r="V113" s="65">
        <f t="shared" si="37"/>
        <v>0</v>
      </c>
      <c r="W113" s="65">
        <f t="shared" si="37"/>
        <v>0</v>
      </c>
      <c r="X113" s="65">
        <f t="shared" si="37"/>
        <v>0</v>
      </c>
      <c r="Y113" s="65">
        <f t="shared" si="37"/>
        <v>0</v>
      </c>
      <c r="Z113" s="65">
        <f t="shared" si="37"/>
        <v>249</v>
      </c>
      <c r="AA113" s="65">
        <f t="shared" si="37"/>
        <v>0</v>
      </c>
      <c r="AB113" s="65">
        <f t="shared" si="37"/>
        <v>0</v>
      </c>
      <c r="AC113" s="65">
        <f t="shared" si="37"/>
        <v>0</v>
      </c>
      <c r="AD113" s="65">
        <f t="shared" si="37"/>
        <v>0</v>
      </c>
      <c r="AE113" s="65">
        <f t="shared" si="37"/>
        <v>0</v>
      </c>
      <c r="AF113" s="65">
        <f t="shared" si="37"/>
        <v>0</v>
      </c>
      <c r="AG113" s="65">
        <f t="shared" si="37"/>
        <v>0</v>
      </c>
      <c r="AH113" s="65">
        <f t="shared" si="37"/>
        <v>0</v>
      </c>
      <c r="AI113" s="65">
        <f t="shared" si="37"/>
        <v>0</v>
      </c>
      <c r="AJ113" s="65">
        <f t="shared" si="37"/>
        <v>0</v>
      </c>
      <c r="AK113" s="65">
        <f t="shared" si="37"/>
        <v>0</v>
      </c>
      <c r="AL113" s="65">
        <f t="shared" si="37"/>
        <v>0</v>
      </c>
      <c r="AM113" s="65">
        <f t="shared" si="37"/>
        <v>0</v>
      </c>
      <c r="AN113" s="65">
        <f t="shared" si="37"/>
        <v>0</v>
      </c>
      <c r="AO113" s="65">
        <f t="shared" si="37"/>
        <v>0</v>
      </c>
      <c r="AP113" s="65">
        <f t="shared" si="37"/>
        <v>0</v>
      </c>
      <c r="AQ113" s="65">
        <f t="shared" si="37"/>
        <v>0</v>
      </c>
      <c r="AR113" s="65">
        <f t="shared" si="37"/>
        <v>0</v>
      </c>
      <c r="AS113" s="65">
        <f t="shared" si="37"/>
        <v>0</v>
      </c>
      <c r="AT113" s="65">
        <f t="shared" si="37"/>
        <v>0</v>
      </c>
      <c r="AU113" s="65">
        <f t="shared" si="37"/>
        <v>0</v>
      </c>
      <c r="AV113" s="65">
        <f t="shared" si="37"/>
        <v>0</v>
      </c>
      <c r="AW113" s="65">
        <f t="shared" si="37"/>
        <v>0</v>
      </c>
      <c r="AX113" s="65">
        <f t="shared" si="35"/>
        <v>0</v>
      </c>
      <c r="AY113" s="65">
        <f t="shared" si="35"/>
        <v>0</v>
      </c>
    </row>
    <row r="114" spans="1:51" ht="12.75">
      <c r="A114" s="233"/>
      <c r="B114" s="197"/>
      <c r="C114" s="186">
        <v>2</v>
      </c>
      <c r="D114" s="65">
        <f aca="true" t="shared" si="38" ref="D114:AW114">D43/$C43</f>
        <v>0</v>
      </c>
      <c r="E114" s="65">
        <f t="shared" si="38"/>
        <v>0</v>
      </c>
      <c r="F114" s="65">
        <f t="shared" si="38"/>
        <v>0</v>
      </c>
      <c r="G114" s="65">
        <f t="shared" si="38"/>
        <v>3985</v>
      </c>
      <c r="H114" s="65">
        <f t="shared" si="38"/>
        <v>8108</v>
      </c>
      <c r="I114" s="65">
        <f t="shared" si="38"/>
        <v>10478.5</v>
      </c>
      <c r="J114" s="65">
        <f t="shared" si="38"/>
        <v>3045.5</v>
      </c>
      <c r="K114" s="65">
        <f t="shared" si="38"/>
        <v>3597</v>
      </c>
      <c r="L114" s="65">
        <f t="shared" si="38"/>
        <v>975</v>
      </c>
      <c r="M114" s="65">
        <f t="shared" si="38"/>
        <v>1</v>
      </c>
      <c r="N114" s="65">
        <f t="shared" si="38"/>
        <v>40</v>
      </c>
      <c r="O114" s="65">
        <f t="shared" si="38"/>
        <v>264</v>
      </c>
      <c r="P114" s="65">
        <f t="shared" si="38"/>
        <v>0</v>
      </c>
      <c r="Q114" s="65">
        <f t="shared" si="38"/>
        <v>0</v>
      </c>
      <c r="R114" s="65">
        <f t="shared" si="38"/>
        <v>0</v>
      </c>
      <c r="S114" s="65">
        <f t="shared" si="38"/>
        <v>25</v>
      </c>
      <c r="T114" s="65">
        <f t="shared" si="38"/>
        <v>957.5</v>
      </c>
      <c r="U114" s="65">
        <f t="shared" si="38"/>
        <v>2532</v>
      </c>
      <c r="V114" s="65">
        <f t="shared" si="38"/>
        <v>2395.5</v>
      </c>
      <c r="W114" s="65">
        <f t="shared" si="38"/>
        <v>2253</v>
      </c>
      <c r="X114" s="65">
        <f t="shared" si="38"/>
        <v>587</v>
      </c>
      <c r="Y114" s="65">
        <f t="shared" si="38"/>
        <v>693.5</v>
      </c>
      <c r="Z114" s="65">
        <f t="shared" si="38"/>
        <v>1115</v>
      </c>
      <c r="AA114" s="65">
        <f t="shared" si="38"/>
        <v>2166.5</v>
      </c>
      <c r="AB114" s="65">
        <f t="shared" si="38"/>
        <v>1209.5</v>
      </c>
      <c r="AC114" s="65">
        <f t="shared" si="38"/>
        <v>849.5</v>
      </c>
      <c r="AD114" s="65">
        <f t="shared" si="38"/>
        <v>1657.5</v>
      </c>
      <c r="AE114" s="65">
        <f t="shared" si="38"/>
        <v>1424</v>
      </c>
      <c r="AF114" s="65">
        <f t="shared" si="38"/>
        <v>1611.5</v>
      </c>
      <c r="AG114" s="65">
        <f t="shared" si="38"/>
        <v>2908.5</v>
      </c>
      <c r="AH114" s="65">
        <f t="shared" si="38"/>
        <v>3455.5</v>
      </c>
      <c r="AI114" s="65">
        <f t="shared" si="38"/>
        <v>3259</v>
      </c>
      <c r="AJ114" s="65">
        <f t="shared" si="38"/>
        <v>0</v>
      </c>
      <c r="AK114" s="65">
        <f t="shared" si="38"/>
        <v>337</v>
      </c>
      <c r="AL114" s="65">
        <f t="shared" si="38"/>
        <v>990</v>
      </c>
      <c r="AM114" s="65">
        <f t="shared" si="38"/>
        <v>314</v>
      </c>
      <c r="AN114" s="65">
        <f t="shared" si="38"/>
        <v>228</v>
      </c>
      <c r="AO114" s="65">
        <f t="shared" si="38"/>
        <v>255</v>
      </c>
      <c r="AP114" s="65">
        <f t="shared" si="38"/>
        <v>204</v>
      </c>
      <c r="AQ114" s="65">
        <f t="shared" si="38"/>
        <v>962.5</v>
      </c>
      <c r="AR114" s="65">
        <f t="shared" si="38"/>
        <v>1425.5</v>
      </c>
      <c r="AS114" s="65">
        <f t="shared" si="38"/>
        <v>1762.5</v>
      </c>
      <c r="AT114" s="65">
        <f t="shared" si="38"/>
        <v>3374</v>
      </c>
      <c r="AU114" s="65">
        <f t="shared" si="38"/>
        <v>232.5</v>
      </c>
      <c r="AV114" s="65">
        <f t="shared" si="38"/>
        <v>71.5</v>
      </c>
      <c r="AW114" s="65">
        <f t="shared" si="38"/>
        <v>75</v>
      </c>
      <c r="AX114" s="65">
        <f t="shared" si="35"/>
        <v>112</v>
      </c>
      <c r="AY114" s="65">
        <f t="shared" si="35"/>
        <v>644</v>
      </c>
    </row>
    <row r="115" spans="1:51" ht="12.75">
      <c r="A115" s="233"/>
      <c r="B115" s="190" t="s">
        <v>73</v>
      </c>
      <c r="C115" s="186">
        <v>2</v>
      </c>
      <c r="D115" s="65">
        <f aca="true" t="shared" si="39" ref="D115:AW115">D44/$C44</f>
        <v>1330.5</v>
      </c>
      <c r="E115" s="65">
        <f t="shared" si="39"/>
        <v>0</v>
      </c>
      <c r="F115" s="65">
        <f t="shared" si="39"/>
        <v>1154.5</v>
      </c>
      <c r="G115" s="65">
        <f t="shared" si="39"/>
        <v>0</v>
      </c>
      <c r="H115" s="65">
        <f t="shared" si="39"/>
        <v>0</v>
      </c>
      <c r="I115" s="65">
        <f t="shared" si="39"/>
        <v>0</v>
      </c>
      <c r="J115" s="65">
        <f t="shared" si="39"/>
        <v>0</v>
      </c>
      <c r="K115" s="65">
        <f t="shared" si="39"/>
        <v>0</v>
      </c>
      <c r="L115" s="65">
        <f t="shared" si="39"/>
        <v>0</v>
      </c>
      <c r="M115" s="65">
        <f t="shared" si="39"/>
        <v>0</v>
      </c>
      <c r="N115" s="65">
        <f t="shared" si="39"/>
        <v>0</v>
      </c>
      <c r="O115" s="65">
        <f t="shared" si="39"/>
        <v>0</v>
      </c>
      <c r="P115" s="65">
        <f t="shared" si="39"/>
        <v>0</v>
      </c>
      <c r="Q115" s="65">
        <f t="shared" si="39"/>
        <v>0</v>
      </c>
      <c r="R115" s="65">
        <f t="shared" si="39"/>
        <v>0</v>
      </c>
      <c r="S115" s="65">
        <f t="shared" si="39"/>
        <v>0</v>
      </c>
      <c r="T115" s="65">
        <f t="shared" si="39"/>
        <v>115</v>
      </c>
      <c r="U115" s="65">
        <f t="shared" si="39"/>
        <v>522.5</v>
      </c>
      <c r="V115" s="65">
        <f t="shared" si="39"/>
        <v>885.5</v>
      </c>
      <c r="W115" s="65">
        <f t="shared" si="39"/>
        <v>1161.5</v>
      </c>
      <c r="X115" s="65">
        <f t="shared" si="39"/>
        <v>890</v>
      </c>
      <c r="Y115" s="65">
        <f t="shared" si="39"/>
        <v>88.5</v>
      </c>
      <c r="Z115" s="65">
        <f t="shared" si="39"/>
        <v>0</v>
      </c>
      <c r="AA115" s="65">
        <f t="shared" si="39"/>
        <v>109.5</v>
      </c>
      <c r="AB115" s="65">
        <f t="shared" si="39"/>
        <v>249.5</v>
      </c>
      <c r="AC115" s="65">
        <f t="shared" si="39"/>
        <v>65.5</v>
      </c>
      <c r="AD115" s="65">
        <f t="shared" si="39"/>
        <v>0</v>
      </c>
      <c r="AE115" s="65">
        <f t="shared" si="39"/>
        <v>154</v>
      </c>
      <c r="AF115" s="65">
        <f t="shared" si="39"/>
        <v>659.5</v>
      </c>
      <c r="AG115" s="65">
        <f t="shared" si="39"/>
        <v>142.5</v>
      </c>
      <c r="AH115" s="65">
        <f t="shared" si="39"/>
        <v>299.5</v>
      </c>
      <c r="AI115" s="65">
        <f t="shared" si="39"/>
        <v>0</v>
      </c>
      <c r="AJ115" s="65">
        <f t="shared" si="39"/>
        <v>0</v>
      </c>
      <c r="AK115" s="65">
        <f t="shared" si="39"/>
        <v>0</v>
      </c>
      <c r="AL115" s="65">
        <f t="shared" si="39"/>
        <v>0</v>
      </c>
      <c r="AM115" s="65">
        <f t="shared" si="39"/>
        <v>0</v>
      </c>
      <c r="AN115" s="65">
        <f t="shared" si="39"/>
        <v>0</v>
      </c>
      <c r="AO115" s="65">
        <f t="shared" si="39"/>
        <v>0</v>
      </c>
      <c r="AP115" s="65">
        <f t="shared" si="39"/>
        <v>0</v>
      </c>
      <c r="AQ115" s="65">
        <f t="shared" si="39"/>
        <v>0</v>
      </c>
      <c r="AR115" s="65">
        <f t="shared" si="39"/>
        <v>0</v>
      </c>
      <c r="AS115" s="65">
        <f t="shared" si="39"/>
        <v>0</v>
      </c>
      <c r="AT115" s="65">
        <f t="shared" si="39"/>
        <v>0</v>
      </c>
      <c r="AU115" s="65">
        <f t="shared" si="39"/>
        <v>0</v>
      </c>
      <c r="AV115" s="65">
        <f t="shared" si="39"/>
        <v>0</v>
      </c>
      <c r="AW115" s="65">
        <f t="shared" si="39"/>
        <v>0</v>
      </c>
      <c r="AX115" s="65">
        <f t="shared" si="35"/>
        <v>0</v>
      </c>
      <c r="AY115" s="65">
        <f t="shared" si="35"/>
        <v>0</v>
      </c>
    </row>
    <row r="116" spans="1:51" ht="12.75">
      <c r="A116" s="233"/>
      <c r="B116" s="190" t="s">
        <v>74</v>
      </c>
      <c r="C116" s="186">
        <v>1</v>
      </c>
      <c r="D116" s="65">
        <f aca="true" t="shared" si="40" ref="D116:AW116">D45/$C45</f>
        <v>9952</v>
      </c>
      <c r="E116" s="65">
        <f t="shared" si="40"/>
        <v>8936</v>
      </c>
      <c r="F116" s="65">
        <f t="shared" si="40"/>
        <v>10097</v>
      </c>
      <c r="G116" s="65">
        <f t="shared" si="40"/>
        <v>9407</v>
      </c>
      <c r="H116" s="65">
        <f t="shared" si="40"/>
        <v>9675</v>
      </c>
      <c r="I116" s="65">
        <f t="shared" si="40"/>
        <v>8917</v>
      </c>
      <c r="J116" s="65">
        <f t="shared" si="40"/>
        <v>8920</v>
      </c>
      <c r="K116" s="65">
        <f t="shared" si="40"/>
        <v>8770</v>
      </c>
      <c r="L116" s="65">
        <f t="shared" si="40"/>
        <v>8942</v>
      </c>
      <c r="M116" s="65">
        <f t="shared" si="40"/>
        <v>9555</v>
      </c>
      <c r="N116" s="65">
        <f t="shared" si="40"/>
        <v>7637</v>
      </c>
      <c r="O116" s="65">
        <f t="shared" si="40"/>
        <v>8510</v>
      </c>
      <c r="P116" s="65">
        <f t="shared" si="40"/>
        <v>8842</v>
      </c>
      <c r="Q116" s="65">
        <f t="shared" si="40"/>
        <v>8510</v>
      </c>
      <c r="R116" s="65">
        <f t="shared" si="40"/>
        <v>9185</v>
      </c>
      <c r="S116" s="65">
        <f t="shared" si="40"/>
        <v>9320</v>
      </c>
      <c r="T116" s="65">
        <f t="shared" si="40"/>
        <v>9511</v>
      </c>
      <c r="U116" s="65">
        <f t="shared" si="40"/>
        <v>8610</v>
      </c>
      <c r="V116" s="65">
        <f t="shared" si="40"/>
        <v>8118</v>
      </c>
      <c r="W116" s="65">
        <f t="shared" si="40"/>
        <v>8128</v>
      </c>
      <c r="X116" s="65">
        <f t="shared" si="40"/>
        <v>7675</v>
      </c>
      <c r="Y116" s="65">
        <f t="shared" si="40"/>
        <v>8660</v>
      </c>
      <c r="Z116" s="65">
        <f t="shared" si="40"/>
        <v>8869</v>
      </c>
      <c r="AA116" s="65">
        <f t="shared" si="40"/>
        <v>8795</v>
      </c>
      <c r="AB116" s="65">
        <f t="shared" si="40"/>
        <v>8730</v>
      </c>
      <c r="AC116" s="65">
        <f t="shared" si="40"/>
        <v>8078</v>
      </c>
      <c r="AD116" s="65">
        <f t="shared" si="40"/>
        <v>8998</v>
      </c>
      <c r="AE116" s="65">
        <f t="shared" si="40"/>
        <v>6771</v>
      </c>
      <c r="AF116" s="65">
        <f t="shared" si="40"/>
        <v>7391</v>
      </c>
      <c r="AG116" s="65">
        <f t="shared" si="40"/>
        <v>6986</v>
      </c>
      <c r="AH116" s="65">
        <f t="shared" si="40"/>
        <v>6979</v>
      </c>
      <c r="AI116" s="65">
        <f t="shared" si="40"/>
        <v>6513</v>
      </c>
      <c r="AJ116" s="65">
        <f t="shared" si="40"/>
        <v>6019</v>
      </c>
      <c r="AK116" s="65">
        <f t="shared" si="40"/>
        <v>6770</v>
      </c>
      <c r="AL116" s="65">
        <f t="shared" si="40"/>
        <v>6249</v>
      </c>
      <c r="AM116" s="65">
        <f t="shared" si="40"/>
        <v>6335</v>
      </c>
      <c r="AN116" s="65">
        <f t="shared" si="40"/>
        <v>4548</v>
      </c>
      <c r="AO116" s="65">
        <f t="shared" si="40"/>
        <v>3657</v>
      </c>
      <c r="AP116" s="65">
        <f t="shared" si="40"/>
        <v>2188</v>
      </c>
      <c r="AQ116" s="65">
        <f t="shared" si="40"/>
        <v>2103</v>
      </c>
      <c r="AR116" s="65">
        <f t="shared" si="40"/>
        <v>1870</v>
      </c>
      <c r="AS116" s="65">
        <f t="shared" si="40"/>
        <v>1898</v>
      </c>
      <c r="AT116" s="65">
        <f t="shared" si="40"/>
        <v>1996</v>
      </c>
      <c r="AU116" s="65">
        <f t="shared" si="40"/>
        <v>1883</v>
      </c>
      <c r="AV116" s="65">
        <f t="shared" si="40"/>
        <v>1525</v>
      </c>
      <c r="AW116" s="65">
        <f t="shared" si="40"/>
        <v>1924</v>
      </c>
      <c r="AX116" s="65">
        <f t="shared" si="35"/>
        <v>2065</v>
      </c>
      <c r="AY116" s="65">
        <f t="shared" si="35"/>
        <v>2349</v>
      </c>
    </row>
    <row r="117" spans="1:51" ht="12.75">
      <c r="A117" s="233"/>
      <c r="B117" s="190" t="s">
        <v>75</v>
      </c>
      <c r="C117" s="186">
        <v>1</v>
      </c>
      <c r="D117" s="65">
        <f aca="true" t="shared" si="41" ref="D117:AW117">D46/$C46</f>
        <v>0</v>
      </c>
      <c r="E117" s="65">
        <f t="shared" si="41"/>
        <v>0</v>
      </c>
      <c r="F117" s="65">
        <f t="shared" si="41"/>
        <v>0</v>
      </c>
      <c r="G117" s="65">
        <f t="shared" si="41"/>
        <v>0</v>
      </c>
      <c r="H117" s="65">
        <f t="shared" si="41"/>
        <v>0</v>
      </c>
      <c r="I117" s="65">
        <f t="shared" si="41"/>
        <v>0</v>
      </c>
      <c r="J117" s="65">
        <f t="shared" si="41"/>
        <v>0</v>
      </c>
      <c r="K117" s="65">
        <f t="shared" si="41"/>
        <v>0</v>
      </c>
      <c r="L117" s="65">
        <f t="shared" si="41"/>
        <v>0</v>
      </c>
      <c r="M117" s="65">
        <f t="shared" si="41"/>
        <v>104</v>
      </c>
      <c r="N117" s="65">
        <f t="shared" si="41"/>
        <v>129</v>
      </c>
      <c r="O117" s="65">
        <f t="shared" si="41"/>
        <v>116</v>
      </c>
      <c r="P117" s="65">
        <f t="shared" si="41"/>
        <v>283</v>
      </c>
      <c r="Q117" s="65">
        <f t="shared" si="41"/>
        <v>20</v>
      </c>
      <c r="R117" s="65">
        <f t="shared" si="41"/>
        <v>123</v>
      </c>
      <c r="S117" s="65">
        <f t="shared" si="41"/>
        <v>0</v>
      </c>
      <c r="T117" s="65">
        <f t="shared" si="41"/>
        <v>0</v>
      </c>
      <c r="U117" s="65">
        <f t="shared" si="41"/>
        <v>0</v>
      </c>
      <c r="V117" s="65">
        <f t="shared" si="41"/>
        <v>0</v>
      </c>
      <c r="W117" s="65">
        <f t="shared" si="41"/>
        <v>0</v>
      </c>
      <c r="X117" s="65">
        <f t="shared" si="41"/>
        <v>0</v>
      </c>
      <c r="Y117" s="65">
        <f t="shared" si="41"/>
        <v>0</v>
      </c>
      <c r="Z117" s="65">
        <f t="shared" si="41"/>
        <v>0</v>
      </c>
      <c r="AA117" s="65">
        <f t="shared" si="41"/>
        <v>0</v>
      </c>
      <c r="AB117" s="65">
        <f t="shared" si="41"/>
        <v>157</v>
      </c>
      <c r="AC117" s="65">
        <f t="shared" si="41"/>
        <v>64</v>
      </c>
      <c r="AD117" s="65">
        <f t="shared" si="41"/>
        <v>175</v>
      </c>
      <c r="AE117" s="65">
        <f t="shared" si="41"/>
        <v>0</v>
      </c>
      <c r="AF117" s="65">
        <f t="shared" si="41"/>
        <v>119</v>
      </c>
      <c r="AG117" s="65">
        <f t="shared" si="41"/>
        <v>132</v>
      </c>
      <c r="AH117" s="65">
        <f t="shared" si="41"/>
        <v>232</v>
      </c>
      <c r="AI117" s="65">
        <f t="shared" si="41"/>
        <v>0</v>
      </c>
      <c r="AJ117" s="65">
        <f t="shared" si="41"/>
        <v>0</v>
      </c>
      <c r="AK117" s="65">
        <f t="shared" si="41"/>
        <v>0</v>
      </c>
      <c r="AL117" s="65">
        <f t="shared" si="41"/>
        <v>0</v>
      </c>
      <c r="AM117" s="65">
        <f t="shared" si="41"/>
        <v>0</v>
      </c>
      <c r="AN117" s="65">
        <f t="shared" si="41"/>
        <v>0</v>
      </c>
      <c r="AO117" s="65">
        <f t="shared" si="41"/>
        <v>0</v>
      </c>
      <c r="AP117" s="65">
        <f t="shared" si="41"/>
        <v>0</v>
      </c>
      <c r="AQ117" s="65">
        <f t="shared" si="41"/>
        <v>0</v>
      </c>
      <c r="AR117" s="65">
        <f t="shared" si="41"/>
        <v>0</v>
      </c>
      <c r="AS117" s="65">
        <f t="shared" si="41"/>
        <v>0</v>
      </c>
      <c r="AT117" s="65">
        <f t="shared" si="41"/>
        <v>0</v>
      </c>
      <c r="AU117" s="65">
        <f t="shared" si="41"/>
        <v>0</v>
      </c>
      <c r="AV117" s="65">
        <f t="shared" si="41"/>
        <v>0</v>
      </c>
      <c r="AW117" s="65">
        <f t="shared" si="41"/>
        <v>0</v>
      </c>
      <c r="AX117" s="65">
        <f t="shared" si="35"/>
        <v>0</v>
      </c>
      <c r="AY117" s="65">
        <f t="shared" si="35"/>
        <v>0</v>
      </c>
    </row>
    <row r="118" spans="1:51" ht="13.5" customHeight="1">
      <c r="A118" s="233"/>
      <c r="B118" s="191" t="s">
        <v>102</v>
      </c>
      <c r="C118" s="186">
        <v>1</v>
      </c>
      <c r="D118" s="65">
        <f aca="true" t="shared" si="42" ref="D118:AW118">D47/$C47</f>
        <v>0</v>
      </c>
      <c r="E118" s="65">
        <f t="shared" si="42"/>
        <v>0</v>
      </c>
      <c r="F118" s="65">
        <f t="shared" si="42"/>
        <v>0</v>
      </c>
      <c r="G118" s="65">
        <f t="shared" si="42"/>
        <v>0</v>
      </c>
      <c r="H118" s="65">
        <f t="shared" si="42"/>
        <v>0</v>
      </c>
      <c r="I118" s="65">
        <f t="shared" si="42"/>
        <v>0</v>
      </c>
      <c r="J118" s="65">
        <f t="shared" si="42"/>
        <v>0</v>
      </c>
      <c r="K118" s="65">
        <f t="shared" si="42"/>
        <v>0</v>
      </c>
      <c r="L118" s="65">
        <f t="shared" si="42"/>
        <v>0</v>
      </c>
      <c r="M118" s="65">
        <f t="shared" si="42"/>
        <v>0</v>
      </c>
      <c r="N118" s="65">
        <f t="shared" si="42"/>
        <v>0</v>
      </c>
      <c r="O118" s="65">
        <f t="shared" si="42"/>
        <v>0</v>
      </c>
      <c r="P118" s="65">
        <f t="shared" si="42"/>
        <v>0</v>
      </c>
      <c r="Q118" s="65">
        <f t="shared" si="42"/>
        <v>0</v>
      </c>
      <c r="R118" s="65">
        <f t="shared" si="42"/>
        <v>0</v>
      </c>
      <c r="S118" s="65">
        <f t="shared" si="42"/>
        <v>0</v>
      </c>
      <c r="T118" s="65">
        <f t="shared" si="42"/>
        <v>0</v>
      </c>
      <c r="U118" s="65">
        <f t="shared" si="42"/>
        <v>0</v>
      </c>
      <c r="V118" s="65">
        <f t="shared" si="42"/>
        <v>0</v>
      </c>
      <c r="W118" s="65">
        <f t="shared" si="42"/>
        <v>0</v>
      </c>
      <c r="X118" s="65">
        <f t="shared" si="42"/>
        <v>0</v>
      </c>
      <c r="Y118" s="65">
        <f t="shared" si="42"/>
        <v>6</v>
      </c>
      <c r="Z118" s="65">
        <f t="shared" si="42"/>
        <v>8</v>
      </c>
      <c r="AA118" s="65">
        <f t="shared" si="42"/>
        <v>9</v>
      </c>
      <c r="AB118" s="65">
        <f t="shared" si="42"/>
        <v>7</v>
      </c>
      <c r="AC118" s="65">
        <f t="shared" si="42"/>
        <v>6</v>
      </c>
      <c r="AD118" s="65">
        <f t="shared" si="42"/>
        <v>6</v>
      </c>
      <c r="AE118" s="65">
        <f t="shared" si="42"/>
        <v>6</v>
      </c>
      <c r="AF118" s="65">
        <f t="shared" si="42"/>
        <v>3</v>
      </c>
      <c r="AG118" s="65">
        <f t="shared" si="42"/>
        <v>6</v>
      </c>
      <c r="AH118" s="65">
        <f t="shared" si="42"/>
        <v>4</v>
      </c>
      <c r="AI118" s="65">
        <f t="shared" si="42"/>
        <v>67</v>
      </c>
      <c r="AJ118" s="65">
        <f t="shared" si="42"/>
        <v>37</v>
      </c>
      <c r="AK118" s="65">
        <f t="shared" si="42"/>
        <v>27</v>
      </c>
      <c r="AL118" s="65">
        <f t="shared" si="42"/>
        <v>42</v>
      </c>
      <c r="AM118" s="65">
        <f t="shared" si="42"/>
        <v>40</v>
      </c>
      <c r="AN118" s="65">
        <f t="shared" si="42"/>
        <v>88</v>
      </c>
      <c r="AO118" s="65">
        <f t="shared" si="42"/>
        <v>33</v>
      </c>
      <c r="AP118" s="65">
        <f t="shared" si="42"/>
        <v>22</v>
      </c>
      <c r="AQ118" s="65">
        <f t="shared" si="42"/>
        <v>0</v>
      </c>
      <c r="AR118" s="65">
        <f t="shared" si="42"/>
        <v>0</v>
      </c>
      <c r="AS118" s="65">
        <f t="shared" si="42"/>
        <v>0</v>
      </c>
      <c r="AT118" s="65">
        <f t="shared" si="42"/>
        <v>0</v>
      </c>
      <c r="AU118" s="65">
        <f t="shared" si="42"/>
        <v>0</v>
      </c>
      <c r="AV118" s="65">
        <f t="shared" si="42"/>
        <v>0</v>
      </c>
      <c r="AW118" s="65">
        <f t="shared" si="42"/>
        <v>0</v>
      </c>
      <c r="AX118" s="65">
        <f t="shared" si="35"/>
        <v>0</v>
      </c>
      <c r="AY118" s="65">
        <f t="shared" si="35"/>
        <v>0</v>
      </c>
    </row>
    <row r="119" spans="1:94" s="1" customFormat="1" ht="10.5" customHeight="1">
      <c r="A119" s="233"/>
      <c r="B119" s="188" t="s">
        <v>139</v>
      </c>
      <c r="C119" s="186">
        <v>1.5000000000015</v>
      </c>
      <c r="D119" s="65">
        <f aca="true" t="shared" si="43" ref="D119:AW119">D48/$C48</f>
        <v>0</v>
      </c>
      <c r="E119" s="65">
        <f t="shared" si="43"/>
        <v>0</v>
      </c>
      <c r="F119" s="65">
        <f t="shared" si="43"/>
        <v>0</v>
      </c>
      <c r="G119" s="65">
        <f t="shared" si="43"/>
        <v>0</v>
      </c>
      <c r="H119" s="65">
        <f t="shared" si="43"/>
        <v>0</v>
      </c>
      <c r="I119" s="65">
        <f t="shared" si="43"/>
        <v>0</v>
      </c>
      <c r="J119" s="65">
        <f t="shared" si="43"/>
        <v>0</v>
      </c>
      <c r="K119" s="65">
        <f t="shared" si="43"/>
        <v>0</v>
      </c>
      <c r="L119" s="65">
        <f t="shared" si="43"/>
        <v>0</v>
      </c>
      <c r="M119" s="65">
        <f t="shared" si="43"/>
        <v>0</v>
      </c>
      <c r="N119" s="65">
        <f t="shared" si="43"/>
        <v>0</v>
      </c>
      <c r="O119" s="65">
        <f t="shared" si="43"/>
        <v>0</v>
      </c>
      <c r="P119" s="65">
        <f t="shared" si="43"/>
        <v>0</v>
      </c>
      <c r="Q119" s="65">
        <f t="shared" si="43"/>
        <v>0</v>
      </c>
      <c r="R119" s="65">
        <f t="shared" si="43"/>
        <v>0</v>
      </c>
      <c r="S119" s="65">
        <f t="shared" si="43"/>
        <v>0</v>
      </c>
      <c r="T119" s="65">
        <f t="shared" si="43"/>
        <v>0</v>
      </c>
      <c r="U119" s="65">
        <f t="shared" si="43"/>
        <v>0</v>
      </c>
      <c r="V119" s="65">
        <f t="shared" si="43"/>
        <v>0</v>
      </c>
      <c r="W119" s="65">
        <f t="shared" si="43"/>
        <v>0</v>
      </c>
      <c r="X119" s="65">
        <f t="shared" si="43"/>
        <v>0</v>
      </c>
      <c r="Y119" s="65">
        <f t="shared" si="43"/>
        <v>0</v>
      </c>
      <c r="Z119" s="65">
        <f t="shared" si="43"/>
        <v>0</v>
      </c>
      <c r="AA119" s="65">
        <f t="shared" si="43"/>
        <v>0</v>
      </c>
      <c r="AB119" s="65">
        <f t="shared" si="43"/>
        <v>0</v>
      </c>
      <c r="AC119" s="65">
        <f t="shared" si="43"/>
        <v>0</v>
      </c>
      <c r="AD119" s="65">
        <f t="shared" si="43"/>
        <v>0</v>
      </c>
      <c r="AE119" s="65">
        <f t="shared" si="43"/>
        <v>0</v>
      </c>
      <c r="AF119" s="65">
        <f t="shared" si="43"/>
        <v>0</v>
      </c>
      <c r="AG119" s="65">
        <f t="shared" si="43"/>
        <v>0</v>
      </c>
      <c r="AH119" s="65">
        <f t="shared" si="43"/>
        <v>0</v>
      </c>
      <c r="AI119" s="65">
        <f t="shared" si="43"/>
        <v>0</v>
      </c>
      <c r="AJ119" s="65">
        <f t="shared" si="43"/>
        <v>0</v>
      </c>
      <c r="AK119" s="65">
        <f t="shared" si="43"/>
        <v>0</v>
      </c>
      <c r="AL119" s="65">
        <f t="shared" si="43"/>
        <v>0</v>
      </c>
      <c r="AM119" s="65">
        <f t="shared" si="43"/>
        <v>0</v>
      </c>
      <c r="AN119" s="65">
        <f t="shared" si="43"/>
        <v>0</v>
      </c>
      <c r="AO119" s="65">
        <f t="shared" si="43"/>
        <v>0</v>
      </c>
      <c r="AP119" s="65">
        <f t="shared" si="43"/>
        <v>0</v>
      </c>
      <c r="AQ119" s="65">
        <f t="shared" si="43"/>
        <v>1001.333333332332</v>
      </c>
      <c r="AR119" s="65">
        <f t="shared" si="43"/>
        <v>968.666666665698</v>
      </c>
      <c r="AS119" s="65">
        <f t="shared" si="43"/>
        <v>723.3333333326101</v>
      </c>
      <c r="AT119" s="65">
        <f t="shared" si="43"/>
        <v>1422.666666665244</v>
      </c>
      <c r="AU119" s="65">
        <f t="shared" si="43"/>
        <v>925.999999999074</v>
      </c>
      <c r="AV119" s="65">
        <f t="shared" si="43"/>
        <v>821.3333333325121</v>
      </c>
      <c r="AW119" s="65">
        <f t="shared" si="43"/>
        <v>1088.666666665578</v>
      </c>
      <c r="AX119" s="65">
        <f t="shared" si="35"/>
        <v>1437.333333331896</v>
      </c>
      <c r="AY119" s="65">
        <f t="shared" si="35"/>
        <v>999.999999999</v>
      </c>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row>
    <row r="120" spans="1:94" s="1" customFormat="1" ht="10.5" customHeight="1">
      <c r="A120" s="233"/>
      <c r="B120" s="191" t="s">
        <v>136</v>
      </c>
      <c r="C120" s="186">
        <v>2</v>
      </c>
      <c r="D120" s="65">
        <f aca="true" t="shared" si="44" ref="D120:AW120">D49/$C49</f>
        <v>0</v>
      </c>
      <c r="E120" s="65">
        <f t="shared" si="44"/>
        <v>0</v>
      </c>
      <c r="F120" s="65">
        <f t="shared" si="44"/>
        <v>0</v>
      </c>
      <c r="G120" s="65">
        <f t="shared" si="44"/>
        <v>0</v>
      </c>
      <c r="H120" s="65">
        <f t="shared" si="44"/>
        <v>0</v>
      </c>
      <c r="I120" s="65">
        <f t="shared" si="44"/>
        <v>0</v>
      </c>
      <c r="J120" s="65">
        <f t="shared" si="44"/>
        <v>0</v>
      </c>
      <c r="K120" s="65">
        <f t="shared" si="44"/>
        <v>0</v>
      </c>
      <c r="L120" s="65">
        <f t="shared" si="44"/>
        <v>0</v>
      </c>
      <c r="M120" s="65">
        <f t="shared" si="44"/>
        <v>0</v>
      </c>
      <c r="N120" s="65">
        <f t="shared" si="44"/>
        <v>0</v>
      </c>
      <c r="O120" s="65">
        <f t="shared" si="44"/>
        <v>0</v>
      </c>
      <c r="P120" s="65">
        <f t="shared" si="44"/>
        <v>0</v>
      </c>
      <c r="Q120" s="65">
        <f t="shared" si="44"/>
        <v>0</v>
      </c>
      <c r="R120" s="65">
        <f t="shared" si="44"/>
        <v>0</v>
      </c>
      <c r="S120" s="65">
        <f t="shared" si="44"/>
        <v>0</v>
      </c>
      <c r="T120" s="65">
        <f t="shared" si="44"/>
        <v>0</v>
      </c>
      <c r="U120" s="65">
        <f t="shared" si="44"/>
        <v>0</v>
      </c>
      <c r="V120" s="65">
        <f t="shared" si="44"/>
        <v>0</v>
      </c>
      <c r="W120" s="65">
        <f t="shared" si="44"/>
        <v>0</v>
      </c>
      <c r="X120" s="65">
        <f t="shared" si="44"/>
        <v>0</v>
      </c>
      <c r="Y120" s="65">
        <f t="shared" si="44"/>
        <v>0</v>
      </c>
      <c r="Z120" s="65">
        <f t="shared" si="44"/>
        <v>0</v>
      </c>
      <c r="AA120" s="65">
        <f t="shared" si="44"/>
        <v>0</v>
      </c>
      <c r="AB120" s="65">
        <f t="shared" si="44"/>
        <v>0</v>
      </c>
      <c r="AC120" s="65">
        <f t="shared" si="44"/>
        <v>0</v>
      </c>
      <c r="AD120" s="65">
        <f t="shared" si="44"/>
        <v>0</v>
      </c>
      <c r="AE120" s="65">
        <f t="shared" si="44"/>
        <v>0</v>
      </c>
      <c r="AF120" s="65">
        <f t="shared" si="44"/>
        <v>0</v>
      </c>
      <c r="AG120" s="65">
        <f t="shared" si="44"/>
        <v>0</v>
      </c>
      <c r="AH120" s="65">
        <f t="shared" si="44"/>
        <v>0</v>
      </c>
      <c r="AI120" s="65">
        <f t="shared" si="44"/>
        <v>0</v>
      </c>
      <c r="AJ120" s="65">
        <f t="shared" si="44"/>
        <v>0</v>
      </c>
      <c r="AK120" s="65">
        <f t="shared" si="44"/>
        <v>0</v>
      </c>
      <c r="AL120" s="65">
        <f t="shared" si="44"/>
        <v>0</v>
      </c>
      <c r="AM120" s="65">
        <f t="shared" si="44"/>
        <v>0</v>
      </c>
      <c r="AN120" s="65">
        <f t="shared" si="44"/>
        <v>0</v>
      </c>
      <c r="AO120" s="65">
        <f t="shared" si="44"/>
        <v>0</v>
      </c>
      <c r="AP120" s="65">
        <f t="shared" si="44"/>
        <v>0</v>
      </c>
      <c r="AQ120" s="65">
        <f t="shared" si="44"/>
        <v>1150.5</v>
      </c>
      <c r="AR120" s="65">
        <f t="shared" si="44"/>
        <v>563</v>
      </c>
      <c r="AS120" s="65">
        <f t="shared" si="44"/>
        <v>465</v>
      </c>
      <c r="AT120" s="65">
        <f t="shared" si="44"/>
        <v>568.5</v>
      </c>
      <c r="AU120" s="65">
        <f t="shared" si="44"/>
        <v>556.5</v>
      </c>
      <c r="AV120" s="65">
        <f t="shared" si="44"/>
        <v>713.5</v>
      </c>
      <c r="AW120" s="65">
        <f t="shared" si="44"/>
        <v>919</v>
      </c>
      <c r="AX120" s="65">
        <f t="shared" si="35"/>
        <v>781</v>
      </c>
      <c r="AY120" s="65">
        <f t="shared" si="35"/>
        <v>372</v>
      </c>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row>
    <row r="121" spans="1:94" s="1" customFormat="1" ht="10.5" customHeight="1">
      <c r="A121" s="233"/>
      <c r="B121" s="191" t="s">
        <v>137</v>
      </c>
      <c r="C121" s="186">
        <v>1</v>
      </c>
      <c r="D121" s="65">
        <f aca="true" t="shared" si="45" ref="D121:AW121">D50/$C50</f>
        <v>0</v>
      </c>
      <c r="E121" s="65">
        <f t="shared" si="45"/>
        <v>0</v>
      </c>
      <c r="F121" s="65">
        <f t="shared" si="45"/>
        <v>0</v>
      </c>
      <c r="G121" s="65">
        <f t="shared" si="45"/>
        <v>0</v>
      </c>
      <c r="H121" s="65">
        <f t="shared" si="45"/>
        <v>0</v>
      </c>
      <c r="I121" s="65">
        <f t="shared" si="45"/>
        <v>0</v>
      </c>
      <c r="J121" s="65">
        <f t="shared" si="45"/>
        <v>0</v>
      </c>
      <c r="K121" s="65">
        <f t="shared" si="45"/>
        <v>0</v>
      </c>
      <c r="L121" s="65">
        <f t="shared" si="45"/>
        <v>0</v>
      </c>
      <c r="M121" s="65">
        <f t="shared" si="45"/>
        <v>0</v>
      </c>
      <c r="N121" s="65">
        <f t="shared" si="45"/>
        <v>0</v>
      </c>
      <c r="O121" s="65">
        <f t="shared" si="45"/>
        <v>0</v>
      </c>
      <c r="P121" s="65">
        <f t="shared" si="45"/>
        <v>0</v>
      </c>
      <c r="Q121" s="65">
        <f t="shared" si="45"/>
        <v>0</v>
      </c>
      <c r="R121" s="65">
        <f t="shared" si="45"/>
        <v>0</v>
      </c>
      <c r="S121" s="65">
        <f t="shared" si="45"/>
        <v>0</v>
      </c>
      <c r="T121" s="65">
        <f t="shared" si="45"/>
        <v>0</v>
      </c>
      <c r="U121" s="65">
        <f t="shared" si="45"/>
        <v>0</v>
      </c>
      <c r="V121" s="65">
        <f t="shared" si="45"/>
        <v>0</v>
      </c>
      <c r="W121" s="65">
        <f t="shared" si="45"/>
        <v>0</v>
      </c>
      <c r="X121" s="65">
        <f t="shared" si="45"/>
        <v>0</v>
      </c>
      <c r="Y121" s="65">
        <f t="shared" si="45"/>
        <v>0</v>
      </c>
      <c r="Z121" s="65">
        <f t="shared" si="45"/>
        <v>0</v>
      </c>
      <c r="AA121" s="65">
        <f t="shared" si="45"/>
        <v>0</v>
      </c>
      <c r="AB121" s="65">
        <f t="shared" si="45"/>
        <v>0</v>
      </c>
      <c r="AC121" s="65">
        <f t="shared" si="45"/>
        <v>0</v>
      </c>
      <c r="AD121" s="65">
        <f t="shared" si="45"/>
        <v>0</v>
      </c>
      <c r="AE121" s="65">
        <f t="shared" si="45"/>
        <v>0</v>
      </c>
      <c r="AF121" s="65">
        <f t="shared" si="45"/>
        <v>0</v>
      </c>
      <c r="AG121" s="65">
        <f t="shared" si="45"/>
        <v>0</v>
      </c>
      <c r="AH121" s="65">
        <f t="shared" si="45"/>
        <v>0</v>
      </c>
      <c r="AI121" s="65">
        <f t="shared" si="45"/>
        <v>0</v>
      </c>
      <c r="AJ121" s="65">
        <f t="shared" si="45"/>
        <v>0</v>
      </c>
      <c r="AK121" s="65">
        <f t="shared" si="45"/>
        <v>0</v>
      </c>
      <c r="AL121" s="65">
        <f t="shared" si="45"/>
        <v>0</v>
      </c>
      <c r="AM121" s="65">
        <f t="shared" si="45"/>
        <v>0</v>
      </c>
      <c r="AN121" s="65">
        <f t="shared" si="45"/>
        <v>0</v>
      </c>
      <c r="AO121" s="65">
        <f t="shared" si="45"/>
        <v>0</v>
      </c>
      <c r="AP121" s="65">
        <f t="shared" si="45"/>
        <v>0</v>
      </c>
      <c r="AQ121" s="65">
        <f t="shared" si="45"/>
        <v>357334</v>
      </c>
      <c r="AR121" s="65">
        <f t="shared" si="45"/>
        <v>446125</v>
      </c>
      <c r="AS121" s="65">
        <f t="shared" si="45"/>
        <v>382089</v>
      </c>
      <c r="AT121" s="65">
        <f t="shared" si="45"/>
        <v>286234</v>
      </c>
      <c r="AU121" s="65">
        <f t="shared" si="45"/>
        <v>93236</v>
      </c>
      <c r="AV121" s="65">
        <f t="shared" si="45"/>
        <v>0</v>
      </c>
      <c r="AW121" s="65">
        <f t="shared" si="45"/>
        <v>113099</v>
      </c>
      <c r="AX121" s="65">
        <f t="shared" si="35"/>
        <v>0</v>
      </c>
      <c r="AY121" s="65">
        <f t="shared" si="35"/>
        <v>0</v>
      </c>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row>
    <row r="122" spans="1:94" s="1" customFormat="1" ht="12" customHeight="1">
      <c r="A122" s="233"/>
      <c r="B122" s="187" t="s">
        <v>140</v>
      </c>
      <c r="C122" s="186">
        <v>1</v>
      </c>
      <c r="D122" s="65">
        <f aca="true" t="shared" si="46" ref="D122:AW122">D51/$C51</f>
        <v>0</v>
      </c>
      <c r="E122" s="65">
        <f t="shared" si="46"/>
        <v>0</v>
      </c>
      <c r="F122" s="65">
        <f t="shared" si="46"/>
        <v>0</v>
      </c>
      <c r="G122" s="65">
        <f t="shared" si="46"/>
        <v>0</v>
      </c>
      <c r="H122" s="65">
        <f t="shared" si="46"/>
        <v>0</v>
      </c>
      <c r="I122" s="65">
        <f t="shared" si="46"/>
        <v>0</v>
      </c>
      <c r="J122" s="65">
        <f t="shared" si="46"/>
        <v>0</v>
      </c>
      <c r="K122" s="65">
        <f t="shared" si="46"/>
        <v>0</v>
      </c>
      <c r="L122" s="65">
        <f t="shared" si="46"/>
        <v>0</v>
      </c>
      <c r="M122" s="65">
        <f t="shared" si="46"/>
        <v>0</v>
      </c>
      <c r="N122" s="65">
        <f t="shared" si="46"/>
        <v>0</v>
      </c>
      <c r="O122" s="65">
        <f t="shared" si="46"/>
        <v>0</v>
      </c>
      <c r="P122" s="65">
        <f t="shared" si="46"/>
        <v>0</v>
      </c>
      <c r="Q122" s="65">
        <f t="shared" si="46"/>
        <v>0</v>
      </c>
      <c r="R122" s="65">
        <f t="shared" si="46"/>
        <v>0</v>
      </c>
      <c r="S122" s="65">
        <f t="shared" si="46"/>
        <v>0</v>
      </c>
      <c r="T122" s="65">
        <f t="shared" si="46"/>
        <v>0</v>
      </c>
      <c r="U122" s="65">
        <f t="shared" si="46"/>
        <v>0</v>
      </c>
      <c r="V122" s="65">
        <f t="shared" si="46"/>
        <v>0</v>
      </c>
      <c r="W122" s="65">
        <f t="shared" si="46"/>
        <v>0</v>
      </c>
      <c r="X122" s="65">
        <f t="shared" si="46"/>
        <v>0</v>
      </c>
      <c r="Y122" s="65">
        <f t="shared" si="46"/>
        <v>0</v>
      </c>
      <c r="Z122" s="65">
        <f t="shared" si="46"/>
        <v>0</v>
      </c>
      <c r="AA122" s="65">
        <f t="shared" si="46"/>
        <v>0</v>
      </c>
      <c r="AB122" s="65">
        <f t="shared" si="46"/>
        <v>0</v>
      </c>
      <c r="AC122" s="65">
        <f t="shared" si="46"/>
        <v>0</v>
      </c>
      <c r="AD122" s="65">
        <f t="shared" si="46"/>
        <v>0</v>
      </c>
      <c r="AE122" s="65">
        <f t="shared" si="46"/>
        <v>0</v>
      </c>
      <c r="AF122" s="65">
        <f t="shared" si="46"/>
        <v>0</v>
      </c>
      <c r="AG122" s="65">
        <f t="shared" si="46"/>
        <v>0</v>
      </c>
      <c r="AH122" s="65">
        <f t="shared" si="46"/>
        <v>0</v>
      </c>
      <c r="AI122" s="65">
        <f t="shared" si="46"/>
        <v>0</v>
      </c>
      <c r="AJ122" s="65">
        <f t="shared" si="46"/>
        <v>0</v>
      </c>
      <c r="AK122" s="65">
        <f t="shared" si="46"/>
        <v>0</v>
      </c>
      <c r="AL122" s="65">
        <f t="shared" si="46"/>
        <v>0</v>
      </c>
      <c r="AM122" s="65">
        <f t="shared" si="46"/>
        <v>0</v>
      </c>
      <c r="AN122" s="65">
        <f t="shared" si="46"/>
        <v>0</v>
      </c>
      <c r="AO122" s="65">
        <f t="shared" si="46"/>
        <v>0</v>
      </c>
      <c r="AP122" s="65">
        <f t="shared" si="46"/>
        <v>0</v>
      </c>
      <c r="AQ122" s="65">
        <f t="shared" si="46"/>
        <v>0</v>
      </c>
      <c r="AR122" s="65">
        <f t="shared" si="46"/>
        <v>3935</v>
      </c>
      <c r="AS122" s="65">
        <f t="shared" si="46"/>
        <v>9612</v>
      </c>
      <c r="AT122" s="65">
        <f t="shared" si="46"/>
        <v>9805</v>
      </c>
      <c r="AU122" s="65">
        <f t="shared" si="46"/>
        <v>463</v>
      </c>
      <c r="AV122" s="65">
        <f t="shared" si="46"/>
        <v>0</v>
      </c>
      <c r="AW122" s="65">
        <f t="shared" si="46"/>
        <v>0</v>
      </c>
      <c r="AX122" s="65">
        <f t="shared" si="35"/>
        <v>0</v>
      </c>
      <c r="AY122" s="65">
        <f t="shared" si="35"/>
        <v>0</v>
      </c>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row>
    <row r="123" spans="1:94" s="1" customFormat="1" ht="12" customHeight="1">
      <c r="A123" s="233"/>
      <c r="B123" s="185" t="s">
        <v>144</v>
      </c>
      <c r="C123" s="186">
        <v>1</v>
      </c>
      <c r="D123" s="65">
        <f aca="true" t="shared" si="47" ref="D123:AW123">D52/$C52</f>
        <v>0</v>
      </c>
      <c r="E123" s="65">
        <f t="shared" si="47"/>
        <v>0</v>
      </c>
      <c r="F123" s="65">
        <f t="shared" si="47"/>
        <v>0</v>
      </c>
      <c r="G123" s="65">
        <f t="shared" si="47"/>
        <v>0</v>
      </c>
      <c r="H123" s="65">
        <f t="shared" si="47"/>
        <v>0</v>
      </c>
      <c r="I123" s="65">
        <f t="shared" si="47"/>
        <v>0</v>
      </c>
      <c r="J123" s="65">
        <f t="shared" si="47"/>
        <v>0</v>
      </c>
      <c r="K123" s="65">
        <f t="shared" si="47"/>
        <v>0</v>
      </c>
      <c r="L123" s="65">
        <f t="shared" si="47"/>
        <v>0</v>
      </c>
      <c r="M123" s="65">
        <f t="shared" si="47"/>
        <v>0</v>
      </c>
      <c r="N123" s="65">
        <f t="shared" si="47"/>
        <v>0</v>
      </c>
      <c r="O123" s="65">
        <f t="shared" si="47"/>
        <v>0</v>
      </c>
      <c r="P123" s="65">
        <f t="shared" si="47"/>
        <v>0</v>
      </c>
      <c r="Q123" s="65">
        <f t="shared" si="47"/>
        <v>0</v>
      </c>
      <c r="R123" s="65">
        <f t="shared" si="47"/>
        <v>0</v>
      </c>
      <c r="S123" s="65">
        <f t="shared" si="47"/>
        <v>0</v>
      </c>
      <c r="T123" s="65">
        <f t="shared" si="47"/>
        <v>0</v>
      </c>
      <c r="U123" s="65">
        <f t="shared" si="47"/>
        <v>0</v>
      </c>
      <c r="V123" s="65">
        <f t="shared" si="47"/>
        <v>0</v>
      </c>
      <c r="W123" s="65">
        <f t="shared" si="47"/>
        <v>0</v>
      </c>
      <c r="X123" s="65">
        <f t="shared" si="47"/>
        <v>0</v>
      </c>
      <c r="Y123" s="65">
        <f t="shared" si="47"/>
        <v>0</v>
      </c>
      <c r="Z123" s="65">
        <f t="shared" si="47"/>
        <v>0</v>
      </c>
      <c r="AA123" s="65">
        <f t="shared" si="47"/>
        <v>0</v>
      </c>
      <c r="AB123" s="65">
        <f t="shared" si="47"/>
        <v>0</v>
      </c>
      <c r="AC123" s="65">
        <f t="shared" si="47"/>
        <v>0</v>
      </c>
      <c r="AD123" s="65">
        <f t="shared" si="47"/>
        <v>0</v>
      </c>
      <c r="AE123" s="65">
        <f t="shared" si="47"/>
        <v>0</v>
      </c>
      <c r="AF123" s="65">
        <f t="shared" si="47"/>
        <v>0</v>
      </c>
      <c r="AG123" s="65">
        <f t="shared" si="47"/>
        <v>0</v>
      </c>
      <c r="AH123" s="65">
        <f t="shared" si="47"/>
        <v>0</v>
      </c>
      <c r="AI123" s="65">
        <f t="shared" si="47"/>
        <v>0</v>
      </c>
      <c r="AJ123" s="65">
        <f t="shared" si="47"/>
        <v>0</v>
      </c>
      <c r="AK123" s="65">
        <f t="shared" si="47"/>
        <v>0</v>
      </c>
      <c r="AL123" s="65">
        <f t="shared" si="47"/>
        <v>0</v>
      </c>
      <c r="AM123" s="65">
        <f t="shared" si="47"/>
        <v>0</v>
      </c>
      <c r="AN123" s="65">
        <f t="shared" si="47"/>
        <v>0</v>
      </c>
      <c r="AO123" s="65">
        <f t="shared" si="47"/>
        <v>0</v>
      </c>
      <c r="AP123" s="65">
        <f t="shared" si="47"/>
        <v>0</v>
      </c>
      <c r="AQ123" s="65">
        <f t="shared" si="47"/>
        <v>303415</v>
      </c>
      <c r="AR123" s="65">
        <f t="shared" si="47"/>
        <v>316244</v>
      </c>
      <c r="AS123" s="65">
        <f t="shared" si="47"/>
        <v>170539</v>
      </c>
      <c r="AT123" s="65">
        <f t="shared" si="47"/>
        <v>358697</v>
      </c>
      <c r="AU123" s="65">
        <f t="shared" si="47"/>
        <v>306363</v>
      </c>
      <c r="AV123" s="65">
        <f t="shared" si="47"/>
        <v>13229</v>
      </c>
      <c r="AW123" s="65">
        <f t="shared" si="47"/>
        <v>374280</v>
      </c>
      <c r="AX123" s="65">
        <f t="shared" si="35"/>
        <v>401021</v>
      </c>
      <c r="AY123" s="65">
        <f t="shared" si="35"/>
        <v>0</v>
      </c>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row>
    <row r="124" spans="1:94" s="1" customFormat="1" ht="12" customHeight="1">
      <c r="A124" s="233"/>
      <c r="B124" s="185" t="s">
        <v>141</v>
      </c>
      <c r="C124" s="186">
        <v>0.30000000000003</v>
      </c>
      <c r="D124" s="65">
        <f aca="true" t="shared" si="48" ref="D124:AW124">D53/$C53</f>
        <v>0</v>
      </c>
      <c r="E124" s="65">
        <f t="shared" si="48"/>
        <v>0</v>
      </c>
      <c r="F124" s="65">
        <f t="shared" si="48"/>
        <v>0</v>
      </c>
      <c r="G124" s="65">
        <f t="shared" si="48"/>
        <v>0</v>
      </c>
      <c r="H124" s="65">
        <f t="shared" si="48"/>
        <v>0</v>
      </c>
      <c r="I124" s="65">
        <f t="shared" si="48"/>
        <v>0</v>
      </c>
      <c r="J124" s="65">
        <f t="shared" si="48"/>
        <v>0</v>
      </c>
      <c r="K124" s="65">
        <f t="shared" si="48"/>
        <v>0</v>
      </c>
      <c r="L124" s="65">
        <f t="shared" si="48"/>
        <v>0</v>
      </c>
      <c r="M124" s="65">
        <f t="shared" si="48"/>
        <v>0</v>
      </c>
      <c r="N124" s="65">
        <f t="shared" si="48"/>
        <v>0</v>
      </c>
      <c r="O124" s="65">
        <f t="shared" si="48"/>
        <v>0</v>
      </c>
      <c r="P124" s="65">
        <f t="shared" si="48"/>
        <v>0</v>
      </c>
      <c r="Q124" s="65">
        <f t="shared" si="48"/>
        <v>0</v>
      </c>
      <c r="R124" s="65">
        <f t="shared" si="48"/>
        <v>0</v>
      </c>
      <c r="S124" s="65">
        <f t="shared" si="48"/>
        <v>0</v>
      </c>
      <c r="T124" s="65">
        <f t="shared" si="48"/>
        <v>0</v>
      </c>
      <c r="U124" s="65">
        <f t="shared" si="48"/>
        <v>0</v>
      </c>
      <c r="V124" s="65">
        <f t="shared" si="48"/>
        <v>0</v>
      </c>
      <c r="W124" s="65">
        <f t="shared" si="48"/>
        <v>0</v>
      </c>
      <c r="X124" s="65">
        <f t="shared" si="48"/>
        <v>0</v>
      </c>
      <c r="Y124" s="65">
        <f t="shared" si="48"/>
        <v>0</v>
      </c>
      <c r="Z124" s="65">
        <f t="shared" si="48"/>
        <v>0</v>
      </c>
      <c r="AA124" s="65">
        <f t="shared" si="48"/>
        <v>0</v>
      </c>
      <c r="AB124" s="65">
        <f t="shared" si="48"/>
        <v>0</v>
      </c>
      <c r="AC124" s="65">
        <f t="shared" si="48"/>
        <v>0</v>
      </c>
      <c r="AD124" s="65">
        <f t="shared" si="48"/>
        <v>0</v>
      </c>
      <c r="AE124" s="65">
        <f t="shared" si="48"/>
        <v>0</v>
      </c>
      <c r="AF124" s="65">
        <f t="shared" si="48"/>
        <v>0</v>
      </c>
      <c r="AG124" s="65">
        <f t="shared" si="48"/>
        <v>0</v>
      </c>
      <c r="AH124" s="65">
        <f t="shared" si="48"/>
        <v>0</v>
      </c>
      <c r="AI124" s="65">
        <f t="shared" si="48"/>
        <v>0</v>
      </c>
      <c r="AJ124" s="65">
        <f t="shared" si="48"/>
        <v>0</v>
      </c>
      <c r="AK124" s="65">
        <f t="shared" si="48"/>
        <v>0</v>
      </c>
      <c r="AL124" s="65">
        <f t="shared" si="48"/>
        <v>0</v>
      </c>
      <c r="AM124" s="65">
        <f t="shared" si="48"/>
        <v>0</v>
      </c>
      <c r="AN124" s="65">
        <f t="shared" si="48"/>
        <v>0</v>
      </c>
      <c r="AO124" s="65">
        <f t="shared" si="48"/>
        <v>0</v>
      </c>
      <c r="AP124" s="65">
        <f t="shared" si="48"/>
        <v>0</v>
      </c>
      <c r="AQ124" s="65">
        <f t="shared" si="48"/>
        <v>13919.999999998607</v>
      </c>
      <c r="AR124" s="65">
        <f t="shared" si="48"/>
        <v>11479.99999999885</v>
      </c>
      <c r="AS124" s="65">
        <f t="shared" si="48"/>
        <v>11113.33333333222</v>
      </c>
      <c r="AT124" s="65">
        <f t="shared" si="48"/>
        <v>4299.99999999957</v>
      </c>
      <c r="AU124" s="65">
        <f t="shared" si="48"/>
        <v>12979.999999998701</v>
      </c>
      <c r="AV124" s="65">
        <f t="shared" si="48"/>
        <v>13623.33333333197</v>
      </c>
      <c r="AW124" s="65">
        <f t="shared" si="48"/>
        <v>14519.999999998547</v>
      </c>
      <c r="AX124" s="65">
        <f t="shared" si="35"/>
        <v>12983.333333332033</v>
      </c>
      <c r="AY124" s="65">
        <f t="shared" si="35"/>
        <v>9189.99999999908</v>
      </c>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row>
    <row r="125" spans="1:94" s="1" customFormat="1" ht="12" customHeight="1">
      <c r="A125" s="233"/>
      <c r="B125" s="185" t="s">
        <v>142</v>
      </c>
      <c r="C125" s="186">
        <v>0.60000000000024</v>
      </c>
      <c r="D125" s="65">
        <f aca="true" t="shared" si="49" ref="D125:AW125">D54/$C54</f>
        <v>0</v>
      </c>
      <c r="E125" s="65">
        <f t="shared" si="49"/>
        <v>0</v>
      </c>
      <c r="F125" s="65">
        <f t="shared" si="49"/>
        <v>0</v>
      </c>
      <c r="G125" s="65">
        <f t="shared" si="49"/>
        <v>0</v>
      </c>
      <c r="H125" s="65">
        <f t="shared" si="49"/>
        <v>0</v>
      </c>
      <c r="I125" s="65">
        <f t="shared" si="49"/>
        <v>0</v>
      </c>
      <c r="J125" s="65">
        <f t="shared" si="49"/>
        <v>0</v>
      </c>
      <c r="K125" s="65">
        <f t="shared" si="49"/>
        <v>0</v>
      </c>
      <c r="L125" s="65">
        <f t="shared" si="49"/>
        <v>0</v>
      </c>
      <c r="M125" s="65">
        <f t="shared" si="49"/>
        <v>0</v>
      </c>
      <c r="N125" s="65">
        <f t="shared" si="49"/>
        <v>0</v>
      </c>
      <c r="O125" s="65">
        <f t="shared" si="49"/>
        <v>0</v>
      </c>
      <c r="P125" s="65">
        <f t="shared" si="49"/>
        <v>0</v>
      </c>
      <c r="Q125" s="65">
        <f t="shared" si="49"/>
        <v>0</v>
      </c>
      <c r="R125" s="65">
        <f t="shared" si="49"/>
        <v>0</v>
      </c>
      <c r="S125" s="65">
        <f t="shared" si="49"/>
        <v>0</v>
      </c>
      <c r="T125" s="65">
        <f t="shared" si="49"/>
        <v>0</v>
      </c>
      <c r="U125" s="65">
        <f t="shared" si="49"/>
        <v>0</v>
      </c>
      <c r="V125" s="65">
        <f t="shared" si="49"/>
        <v>0</v>
      </c>
      <c r="W125" s="65">
        <f t="shared" si="49"/>
        <v>0</v>
      </c>
      <c r="X125" s="65">
        <f t="shared" si="49"/>
        <v>0</v>
      </c>
      <c r="Y125" s="65">
        <f t="shared" si="49"/>
        <v>0</v>
      </c>
      <c r="Z125" s="65">
        <f t="shared" si="49"/>
        <v>0</v>
      </c>
      <c r="AA125" s="65">
        <f t="shared" si="49"/>
        <v>0</v>
      </c>
      <c r="AB125" s="65">
        <f t="shared" si="49"/>
        <v>0</v>
      </c>
      <c r="AC125" s="65">
        <f t="shared" si="49"/>
        <v>0</v>
      </c>
      <c r="AD125" s="65">
        <f t="shared" si="49"/>
        <v>0</v>
      </c>
      <c r="AE125" s="65">
        <f t="shared" si="49"/>
        <v>0</v>
      </c>
      <c r="AF125" s="65">
        <f t="shared" si="49"/>
        <v>0</v>
      </c>
      <c r="AG125" s="65">
        <f t="shared" si="49"/>
        <v>0</v>
      </c>
      <c r="AH125" s="65">
        <f t="shared" si="49"/>
        <v>0</v>
      </c>
      <c r="AI125" s="65">
        <f t="shared" si="49"/>
        <v>0</v>
      </c>
      <c r="AJ125" s="65">
        <f t="shared" si="49"/>
        <v>0</v>
      </c>
      <c r="AK125" s="65">
        <f t="shared" si="49"/>
        <v>0</v>
      </c>
      <c r="AL125" s="65">
        <f t="shared" si="49"/>
        <v>0</v>
      </c>
      <c r="AM125" s="65">
        <f t="shared" si="49"/>
        <v>0</v>
      </c>
      <c r="AN125" s="65">
        <f t="shared" si="49"/>
        <v>0</v>
      </c>
      <c r="AO125" s="65">
        <f t="shared" si="49"/>
        <v>0</v>
      </c>
      <c r="AP125" s="65">
        <f t="shared" si="49"/>
        <v>0</v>
      </c>
      <c r="AQ125" s="65">
        <f t="shared" si="49"/>
        <v>28594.999999988562</v>
      </c>
      <c r="AR125" s="65">
        <f t="shared" si="49"/>
        <v>0</v>
      </c>
      <c r="AS125" s="65">
        <f t="shared" si="49"/>
        <v>16743.333333326635</v>
      </c>
      <c r="AT125" s="65">
        <f t="shared" si="49"/>
        <v>0</v>
      </c>
      <c r="AU125" s="65">
        <f t="shared" si="49"/>
        <v>0</v>
      </c>
      <c r="AV125" s="65">
        <f t="shared" si="49"/>
        <v>45006.66666664866</v>
      </c>
      <c r="AW125" s="65">
        <f t="shared" si="49"/>
        <v>0</v>
      </c>
      <c r="AX125" s="65">
        <f t="shared" si="35"/>
        <v>436.666666666492</v>
      </c>
      <c r="AY125" s="65">
        <f t="shared" si="35"/>
        <v>0</v>
      </c>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row>
    <row r="126" spans="1:94" s="1" customFormat="1" ht="12" customHeight="1">
      <c r="A126" s="233"/>
      <c r="B126" s="185" t="s">
        <v>143</v>
      </c>
      <c r="C126" s="186">
        <v>0.8</v>
      </c>
      <c r="D126" s="65">
        <f aca="true" t="shared" si="50" ref="D126:AW126">D55/$C55</f>
        <v>0</v>
      </c>
      <c r="E126" s="65">
        <f t="shared" si="50"/>
        <v>0</v>
      </c>
      <c r="F126" s="65">
        <f t="shared" si="50"/>
        <v>0</v>
      </c>
      <c r="G126" s="65">
        <f t="shared" si="50"/>
        <v>0</v>
      </c>
      <c r="H126" s="65">
        <f t="shared" si="50"/>
        <v>0</v>
      </c>
      <c r="I126" s="65">
        <f t="shared" si="50"/>
        <v>0</v>
      </c>
      <c r="J126" s="65">
        <f t="shared" si="50"/>
        <v>0</v>
      </c>
      <c r="K126" s="65">
        <f t="shared" si="50"/>
        <v>0</v>
      </c>
      <c r="L126" s="65">
        <f t="shared" si="50"/>
        <v>0</v>
      </c>
      <c r="M126" s="65">
        <f t="shared" si="50"/>
        <v>0</v>
      </c>
      <c r="N126" s="65">
        <f t="shared" si="50"/>
        <v>0</v>
      </c>
      <c r="O126" s="65">
        <f t="shared" si="50"/>
        <v>0</v>
      </c>
      <c r="P126" s="65">
        <f t="shared" si="50"/>
        <v>0</v>
      </c>
      <c r="Q126" s="65">
        <f t="shared" si="50"/>
        <v>0</v>
      </c>
      <c r="R126" s="65">
        <f t="shared" si="50"/>
        <v>0</v>
      </c>
      <c r="S126" s="65">
        <f t="shared" si="50"/>
        <v>0</v>
      </c>
      <c r="T126" s="65">
        <f t="shared" si="50"/>
        <v>0</v>
      </c>
      <c r="U126" s="65">
        <f t="shared" si="50"/>
        <v>0</v>
      </c>
      <c r="V126" s="65">
        <f t="shared" si="50"/>
        <v>0</v>
      </c>
      <c r="W126" s="65">
        <f t="shared" si="50"/>
        <v>0</v>
      </c>
      <c r="X126" s="65">
        <f t="shared" si="50"/>
        <v>0</v>
      </c>
      <c r="Y126" s="65">
        <f t="shared" si="50"/>
        <v>0</v>
      </c>
      <c r="Z126" s="65">
        <f t="shared" si="50"/>
        <v>0</v>
      </c>
      <c r="AA126" s="65">
        <f t="shared" si="50"/>
        <v>0</v>
      </c>
      <c r="AB126" s="65">
        <f t="shared" si="50"/>
        <v>0</v>
      </c>
      <c r="AC126" s="65">
        <f t="shared" si="50"/>
        <v>0</v>
      </c>
      <c r="AD126" s="65">
        <f t="shared" si="50"/>
        <v>0</v>
      </c>
      <c r="AE126" s="65">
        <f t="shared" si="50"/>
        <v>0</v>
      </c>
      <c r="AF126" s="65">
        <f t="shared" si="50"/>
        <v>0</v>
      </c>
      <c r="AG126" s="65">
        <f t="shared" si="50"/>
        <v>0</v>
      </c>
      <c r="AH126" s="65">
        <f t="shared" si="50"/>
        <v>0</v>
      </c>
      <c r="AI126" s="65">
        <f t="shared" si="50"/>
        <v>0</v>
      </c>
      <c r="AJ126" s="65">
        <f t="shared" si="50"/>
        <v>0</v>
      </c>
      <c r="AK126" s="65">
        <f t="shared" si="50"/>
        <v>0</v>
      </c>
      <c r="AL126" s="65">
        <f t="shared" si="50"/>
        <v>0</v>
      </c>
      <c r="AM126" s="65">
        <f t="shared" si="50"/>
        <v>0</v>
      </c>
      <c r="AN126" s="65">
        <f t="shared" si="50"/>
        <v>0</v>
      </c>
      <c r="AO126" s="65">
        <f t="shared" si="50"/>
        <v>0</v>
      </c>
      <c r="AP126" s="65">
        <f t="shared" si="50"/>
        <v>0</v>
      </c>
      <c r="AQ126" s="65">
        <f t="shared" si="50"/>
        <v>12.5</v>
      </c>
      <c r="AR126" s="65">
        <f t="shared" si="50"/>
        <v>0</v>
      </c>
      <c r="AS126" s="65">
        <f t="shared" si="50"/>
        <v>1110</v>
      </c>
      <c r="AT126" s="65">
        <f t="shared" si="50"/>
        <v>2442.5</v>
      </c>
      <c r="AU126" s="65">
        <f t="shared" si="50"/>
        <v>3118.75</v>
      </c>
      <c r="AV126" s="65">
        <f t="shared" si="50"/>
        <v>0</v>
      </c>
      <c r="AW126" s="65">
        <f t="shared" si="50"/>
        <v>3065</v>
      </c>
      <c r="AX126" s="65">
        <f t="shared" si="35"/>
        <v>3186.25</v>
      </c>
      <c r="AY126" s="65">
        <f t="shared" si="35"/>
        <v>0</v>
      </c>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row>
    <row r="127" spans="1:94" s="1" customFormat="1" ht="12" customHeight="1">
      <c r="A127" s="233"/>
      <c r="B127" s="185" t="s">
        <v>145</v>
      </c>
      <c r="C127" s="186">
        <v>0.70000000000021</v>
      </c>
      <c r="D127" s="65">
        <f aca="true" t="shared" si="51" ref="D127:AW127">D56/$C56</f>
        <v>0</v>
      </c>
      <c r="E127" s="65">
        <f t="shared" si="51"/>
        <v>0</v>
      </c>
      <c r="F127" s="65">
        <f t="shared" si="51"/>
        <v>0</v>
      </c>
      <c r="G127" s="65">
        <f t="shared" si="51"/>
        <v>0</v>
      </c>
      <c r="H127" s="65">
        <f t="shared" si="51"/>
        <v>0</v>
      </c>
      <c r="I127" s="65">
        <f t="shared" si="51"/>
        <v>0</v>
      </c>
      <c r="J127" s="65">
        <f t="shared" si="51"/>
        <v>0</v>
      </c>
      <c r="K127" s="65">
        <f t="shared" si="51"/>
        <v>0</v>
      </c>
      <c r="L127" s="65">
        <f t="shared" si="51"/>
        <v>0</v>
      </c>
      <c r="M127" s="65">
        <f t="shared" si="51"/>
        <v>0</v>
      </c>
      <c r="N127" s="65">
        <f t="shared" si="51"/>
        <v>0</v>
      </c>
      <c r="O127" s="65">
        <f t="shared" si="51"/>
        <v>0</v>
      </c>
      <c r="P127" s="65">
        <f t="shared" si="51"/>
        <v>0</v>
      </c>
      <c r="Q127" s="65">
        <f t="shared" si="51"/>
        <v>0</v>
      </c>
      <c r="R127" s="65">
        <f t="shared" si="51"/>
        <v>0</v>
      </c>
      <c r="S127" s="65">
        <f t="shared" si="51"/>
        <v>0</v>
      </c>
      <c r="T127" s="65">
        <f t="shared" si="51"/>
        <v>0</v>
      </c>
      <c r="U127" s="65">
        <f t="shared" si="51"/>
        <v>0</v>
      </c>
      <c r="V127" s="65">
        <f t="shared" si="51"/>
        <v>0</v>
      </c>
      <c r="W127" s="65">
        <f t="shared" si="51"/>
        <v>0</v>
      </c>
      <c r="X127" s="65">
        <f t="shared" si="51"/>
        <v>0</v>
      </c>
      <c r="Y127" s="65">
        <f t="shared" si="51"/>
        <v>0</v>
      </c>
      <c r="Z127" s="65">
        <f t="shared" si="51"/>
        <v>0</v>
      </c>
      <c r="AA127" s="65">
        <f t="shared" si="51"/>
        <v>0</v>
      </c>
      <c r="AB127" s="65">
        <f t="shared" si="51"/>
        <v>0</v>
      </c>
      <c r="AC127" s="65">
        <f t="shared" si="51"/>
        <v>0</v>
      </c>
      <c r="AD127" s="65">
        <f t="shared" si="51"/>
        <v>0</v>
      </c>
      <c r="AE127" s="65">
        <f t="shared" si="51"/>
        <v>0</v>
      </c>
      <c r="AF127" s="65">
        <f t="shared" si="51"/>
        <v>0</v>
      </c>
      <c r="AG127" s="65">
        <f t="shared" si="51"/>
        <v>0</v>
      </c>
      <c r="AH127" s="65">
        <f t="shared" si="51"/>
        <v>0</v>
      </c>
      <c r="AI127" s="65">
        <f t="shared" si="51"/>
        <v>0</v>
      </c>
      <c r="AJ127" s="65">
        <f t="shared" si="51"/>
        <v>0</v>
      </c>
      <c r="AK127" s="65">
        <f t="shared" si="51"/>
        <v>0</v>
      </c>
      <c r="AL127" s="65">
        <f t="shared" si="51"/>
        <v>0</v>
      </c>
      <c r="AM127" s="65">
        <f t="shared" si="51"/>
        <v>0</v>
      </c>
      <c r="AN127" s="65">
        <f t="shared" si="51"/>
        <v>0</v>
      </c>
      <c r="AO127" s="65">
        <f t="shared" si="51"/>
        <v>0</v>
      </c>
      <c r="AP127" s="65">
        <f t="shared" si="51"/>
        <v>0</v>
      </c>
      <c r="AQ127" s="65">
        <f t="shared" si="51"/>
        <v>4888.571428569962</v>
      </c>
      <c r="AR127" s="65">
        <f t="shared" si="51"/>
        <v>0</v>
      </c>
      <c r="AS127" s="65">
        <f t="shared" si="51"/>
        <v>0</v>
      </c>
      <c r="AT127" s="65">
        <f t="shared" si="51"/>
        <v>51844.28571427016</v>
      </c>
      <c r="AU127" s="65">
        <f t="shared" si="51"/>
        <v>0</v>
      </c>
      <c r="AV127" s="65">
        <f t="shared" si="51"/>
        <v>0</v>
      </c>
      <c r="AW127" s="65">
        <f t="shared" si="51"/>
        <v>0</v>
      </c>
      <c r="AX127" s="65">
        <f t="shared" si="35"/>
        <v>0</v>
      </c>
      <c r="AY127" s="65">
        <f t="shared" si="35"/>
        <v>0</v>
      </c>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row>
    <row r="128" spans="1:94" s="1" customFormat="1" ht="12" customHeight="1">
      <c r="A128" s="215"/>
      <c r="B128" s="216" t="s">
        <v>150</v>
      </c>
      <c r="C128" s="186">
        <v>0.30000000000003</v>
      </c>
      <c r="D128" s="65">
        <f aca="true" t="shared" si="52" ref="D128:AW128">D57/$C57</f>
        <v>0</v>
      </c>
      <c r="E128" s="65">
        <f t="shared" si="52"/>
        <v>0</v>
      </c>
      <c r="F128" s="65">
        <f t="shared" si="52"/>
        <v>0</v>
      </c>
      <c r="G128" s="65">
        <f t="shared" si="52"/>
        <v>0</v>
      </c>
      <c r="H128" s="65">
        <f t="shared" si="52"/>
        <v>0</v>
      </c>
      <c r="I128" s="65">
        <f t="shared" si="52"/>
        <v>0</v>
      </c>
      <c r="J128" s="65">
        <f t="shared" si="52"/>
        <v>0</v>
      </c>
      <c r="K128" s="65">
        <f t="shared" si="52"/>
        <v>0</v>
      </c>
      <c r="L128" s="65">
        <f t="shared" si="52"/>
        <v>0</v>
      </c>
      <c r="M128" s="65">
        <f t="shared" si="52"/>
        <v>0</v>
      </c>
      <c r="N128" s="65">
        <f t="shared" si="52"/>
        <v>0</v>
      </c>
      <c r="O128" s="65">
        <f t="shared" si="52"/>
        <v>0</v>
      </c>
      <c r="P128" s="65">
        <f t="shared" si="52"/>
        <v>0</v>
      </c>
      <c r="Q128" s="65">
        <f t="shared" si="52"/>
        <v>0</v>
      </c>
      <c r="R128" s="65">
        <f t="shared" si="52"/>
        <v>0</v>
      </c>
      <c r="S128" s="65">
        <f t="shared" si="52"/>
        <v>0</v>
      </c>
      <c r="T128" s="65">
        <f t="shared" si="52"/>
        <v>0</v>
      </c>
      <c r="U128" s="65">
        <f t="shared" si="52"/>
        <v>0</v>
      </c>
      <c r="V128" s="65">
        <f t="shared" si="52"/>
        <v>0</v>
      </c>
      <c r="W128" s="65">
        <f t="shared" si="52"/>
        <v>0</v>
      </c>
      <c r="X128" s="65">
        <f t="shared" si="52"/>
        <v>0</v>
      </c>
      <c r="Y128" s="65">
        <f t="shared" si="52"/>
        <v>0</v>
      </c>
      <c r="Z128" s="65">
        <f t="shared" si="52"/>
        <v>0</v>
      </c>
      <c r="AA128" s="65">
        <f t="shared" si="52"/>
        <v>0</v>
      </c>
      <c r="AB128" s="65">
        <f t="shared" si="52"/>
        <v>0</v>
      </c>
      <c r="AC128" s="65">
        <f t="shared" si="52"/>
        <v>0</v>
      </c>
      <c r="AD128" s="65">
        <f t="shared" si="52"/>
        <v>0</v>
      </c>
      <c r="AE128" s="65">
        <f t="shared" si="52"/>
        <v>0</v>
      </c>
      <c r="AF128" s="65">
        <f t="shared" si="52"/>
        <v>0</v>
      </c>
      <c r="AG128" s="65">
        <f t="shared" si="52"/>
        <v>0</v>
      </c>
      <c r="AH128" s="65">
        <f t="shared" si="52"/>
        <v>0</v>
      </c>
      <c r="AI128" s="65">
        <f t="shared" si="52"/>
        <v>0</v>
      </c>
      <c r="AJ128" s="65">
        <f t="shared" si="52"/>
        <v>0</v>
      </c>
      <c r="AK128" s="65">
        <f t="shared" si="52"/>
        <v>0</v>
      </c>
      <c r="AL128" s="65">
        <f t="shared" si="52"/>
        <v>0</v>
      </c>
      <c r="AM128" s="65">
        <f t="shared" si="52"/>
        <v>0</v>
      </c>
      <c r="AN128" s="65">
        <f t="shared" si="52"/>
        <v>0</v>
      </c>
      <c r="AO128" s="65">
        <f t="shared" si="52"/>
        <v>0</v>
      </c>
      <c r="AP128" s="65">
        <f t="shared" si="52"/>
        <v>0</v>
      </c>
      <c r="AQ128" s="65">
        <f t="shared" si="52"/>
        <v>0</v>
      </c>
      <c r="AR128" s="65">
        <f t="shared" si="52"/>
        <v>0</v>
      </c>
      <c r="AS128" s="65">
        <f t="shared" si="52"/>
        <v>0</v>
      </c>
      <c r="AT128" s="65">
        <f t="shared" si="52"/>
        <v>0</v>
      </c>
      <c r="AU128" s="65">
        <f t="shared" si="52"/>
        <v>0</v>
      </c>
      <c r="AV128" s="65">
        <f t="shared" si="52"/>
        <v>0</v>
      </c>
      <c r="AW128" s="65">
        <f t="shared" si="52"/>
        <v>456.666666666621</v>
      </c>
      <c r="AX128" s="65">
        <f t="shared" si="35"/>
        <v>1719.9999999998279</v>
      </c>
      <c r="AY128" s="65">
        <f t="shared" si="35"/>
        <v>1356.666666666531</v>
      </c>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row>
    <row r="129" spans="1:94" s="1" customFormat="1" ht="12" customHeight="1">
      <c r="A129" s="233" t="s">
        <v>116</v>
      </c>
      <c r="B129" s="185" t="s">
        <v>117</v>
      </c>
      <c r="C129" s="186">
        <v>2</v>
      </c>
      <c r="D129" s="65">
        <f aca="true" t="shared" si="53" ref="D129:AW129">D58/$C58</f>
        <v>0</v>
      </c>
      <c r="E129" s="65">
        <f t="shared" si="53"/>
        <v>0</v>
      </c>
      <c r="F129" s="65">
        <f t="shared" si="53"/>
        <v>0</v>
      </c>
      <c r="G129" s="65">
        <f t="shared" si="53"/>
        <v>0</v>
      </c>
      <c r="H129" s="65">
        <f t="shared" si="53"/>
        <v>0</v>
      </c>
      <c r="I129" s="65">
        <f t="shared" si="53"/>
        <v>0</v>
      </c>
      <c r="J129" s="65">
        <f t="shared" si="53"/>
        <v>0</v>
      </c>
      <c r="K129" s="65">
        <f t="shared" si="53"/>
        <v>0</v>
      </c>
      <c r="L129" s="65">
        <f t="shared" si="53"/>
        <v>0</v>
      </c>
      <c r="M129" s="65">
        <f t="shared" si="53"/>
        <v>0</v>
      </c>
      <c r="N129" s="65">
        <f t="shared" si="53"/>
        <v>0</v>
      </c>
      <c r="O129" s="65">
        <f t="shared" si="53"/>
        <v>0</v>
      </c>
      <c r="P129" s="65">
        <f t="shared" si="53"/>
        <v>0</v>
      </c>
      <c r="Q129" s="65">
        <f t="shared" si="53"/>
        <v>0</v>
      </c>
      <c r="R129" s="65">
        <f t="shared" si="53"/>
        <v>0</v>
      </c>
      <c r="S129" s="65">
        <f t="shared" si="53"/>
        <v>0</v>
      </c>
      <c r="T129" s="65">
        <f t="shared" si="53"/>
        <v>0</v>
      </c>
      <c r="U129" s="65">
        <f t="shared" si="53"/>
        <v>0</v>
      </c>
      <c r="V129" s="65">
        <f t="shared" si="53"/>
        <v>0</v>
      </c>
      <c r="W129" s="65">
        <f t="shared" si="53"/>
        <v>0</v>
      </c>
      <c r="X129" s="65">
        <f t="shared" si="53"/>
        <v>0</v>
      </c>
      <c r="Y129" s="65">
        <f t="shared" si="53"/>
        <v>0</v>
      </c>
      <c r="Z129" s="65">
        <f t="shared" si="53"/>
        <v>0</v>
      </c>
      <c r="AA129" s="65">
        <f t="shared" si="53"/>
        <v>0</v>
      </c>
      <c r="AB129" s="65">
        <f t="shared" si="53"/>
        <v>0</v>
      </c>
      <c r="AC129" s="65">
        <f t="shared" si="53"/>
        <v>0</v>
      </c>
      <c r="AD129" s="65">
        <f t="shared" si="53"/>
        <v>0</v>
      </c>
      <c r="AE129" s="65">
        <f t="shared" si="53"/>
        <v>0</v>
      </c>
      <c r="AF129" s="65">
        <f t="shared" si="53"/>
        <v>0</v>
      </c>
      <c r="AG129" s="65">
        <f t="shared" si="53"/>
        <v>0</v>
      </c>
      <c r="AH129" s="65">
        <f t="shared" si="53"/>
        <v>0</v>
      </c>
      <c r="AI129" s="65">
        <f t="shared" si="53"/>
        <v>0</v>
      </c>
      <c r="AJ129" s="65">
        <f t="shared" si="53"/>
        <v>0</v>
      </c>
      <c r="AK129" s="65">
        <f t="shared" si="53"/>
        <v>0</v>
      </c>
      <c r="AL129" s="65">
        <f t="shared" si="53"/>
        <v>0</v>
      </c>
      <c r="AM129" s="65">
        <f t="shared" si="53"/>
        <v>0</v>
      </c>
      <c r="AN129" s="65">
        <f t="shared" si="53"/>
        <v>0</v>
      </c>
      <c r="AO129" s="65">
        <f t="shared" si="53"/>
        <v>0</v>
      </c>
      <c r="AP129" s="65">
        <f t="shared" si="53"/>
        <v>0</v>
      </c>
      <c r="AQ129" s="65">
        <f t="shared" si="53"/>
        <v>0</v>
      </c>
      <c r="AR129" s="65">
        <f t="shared" si="53"/>
        <v>0</v>
      </c>
      <c r="AS129" s="65">
        <f t="shared" si="53"/>
        <v>0</v>
      </c>
      <c r="AT129" s="65">
        <f t="shared" si="53"/>
        <v>0</v>
      </c>
      <c r="AU129" s="65">
        <f t="shared" si="53"/>
        <v>0</v>
      </c>
      <c r="AV129" s="65">
        <f t="shared" si="53"/>
        <v>0</v>
      </c>
      <c r="AW129" s="65">
        <f t="shared" si="53"/>
        <v>0</v>
      </c>
      <c r="AX129" s="65">
        <f t="shared" si="35"/>
        <v>0</v>
      </c>
      <c r="AY129" s="65">
        <f t="shared" si="35"/>
        <v>0</v>
      </c>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row>
    <row r="130" spans="1:94" s="1" customFormat="1" ht="12" customHeight="1">
      <c r="A130" s="233"/>
      <c r="B130" s="116"/>
      <c r="C130" s="186">
        <v>4</v>
      </c>
      <c r="D130" s="65">
        <f aca="true" t="shared" si="54" ref="D130:AW130">D59/$C59</f>
        <v>0</v>
      </c>
      <c r="E130" s="65">
        <f t="shared" si="54"/>
        <v>0</v>
      </c>
      <c r="F130" s="65">
        <f t="shared" si="54"/>
        <v>0</v>
      </c>
      <c r="G130" s="65">
        <f t="shared" si="54"/>
        <v>0</v>
      </c>
      <c r="H130" s="65">
        <f t="shared" si="54"/>
        <v>0</v>
      </c>
      <c r="I130" s="65">
        <f t="shared" si="54"/>
        <v>0</v>
      </c>
      <c r="J130" s="65">
        <f t="shared" si="54"/>
        <v>0</v>
      </c>
      <c r="K130" s="65">
        <f t="shared" si="54"/>
        <v>0</v>
      </c>
      <c r="L130" s="65">
        <f t="shared" si="54"/>
        <v>0</v>
      </c>
      <c r="M130" s="65">
        <f t="shared" si="54"/>
        <v>0</v>
      </c>
      <c r="N130" s="65">
        <f t="shared" si="54"/>
        <v>0</v>
      </c>
      <c r="O130" s="65">
        <f t="shared" si="54"/>
        <v>0</v>
      </c>
      <c r="P130" s="65">
        <f t="shared" si="54"/>
        <v>0</v>
      </c>
      <c r="Q130" s="65">
        <f t="shared" si="54"/>
        <v>0</v>
      </c>
      <c r="R130" s="65">
        <f t="shared" si="54"/>
        <v>0</v>
      </c>
      <c r="S130" s="65">
        <f t="shared" si="54"/>
        <v>0</v>
      </c>
      <c r="T130" s="65">
        <f t="shared" si="54"/>
        <v>0</v>
      </c>
      <c r="U130" s="65">
        <f t="shared" si="54"/>
        <v>0</v>
      </c>
      <c r="V130" s="65">
        <f t="shared" si="54"/>
        <v>0</v>
      </c>
      <c r="W130" s="65">
        <f t="shared" si="54"/>
        <v>0</v>
      </c>
      <c r="X130" s="65">
        <f t="shared" si="54"/>
        <v>0</v>
      </c>
      <c r="Y130" s="65">
        <f t="shared" si="54"/>
        <v>0</v>
      </c>
      <c r="Z130" s="65">
        <f t="shared" si="54"/>
        <v>0</v>
      </c>
      <c r="AA130" s="65">
        <f t="shared" si="54"/>
        <v>0</v>
      </c>
      <c r="AB130" s="65">
        <f t="shared" si="54"/>
        <v>0</v>
      </c>
      <c r="AC130" s="65">
        <f t="shared" si="54"/>
        <v>0</v>
      </c>
      <c r="AD130" s="65">
        <f t="shared" si="54"/>
        <v>0</v>
      </c>
      <c r="AE130" s="65">
        <f t="shared" si="54"/>
        <v>0</v>
      </c>
      <c r="AF130" s="65">
        <f t="shared" si="54"/>
        <v>0</v>
      </c>
      <c r="AG130" s="65">
        <f t="shared" si="54"/>
        <v>0</v>
      </c>
      <c r="AH130" s="65">
        <f t="shared" si="54"/>
        <v>0</v>
      </c>
      <c r="AI130" s="65">
        <f t="shared" si="54"/>
        <v>0</v>
      </c>
      <c r="AJ130" s="65">
        <f t="shared" si="54"/>
        <v>0</v>
      </c>
      <c r="AK130" s="65">
        <f t="shared" si="54"/>
        <v>0</v>
      </c>
      <c r="AL130" s="65">
        <f t="shared" si="54"/>
        <v>0</v>
      </c>
      <c r="AM130" s="65">
        <f t="shared" si="54"/>
        <v>0</v>
      </c>
      <c r="AN130" s="65">
        <f t="shared" si="54"/>
        <v>0</v>
      </c>
      <c r="AO130" s="65">
        <f t="shared" si="54"/>
        <v>0</v>
      </c>
      <c r="AP130" s="65">
        <f t="shared" si="54"/>
        <v>0</v>
      </c>
      <c r="AQ130" s="65">
        <f t="shared" si="54"/>
        <v>0</v>
      </c>
      <c r="AR130" s="65">
        <f t="shared" si="54"/>
        <v>0</v>
      </c>
      <c r="AS130" s="65">
        <f t="shared" si="54"/>
        <v>0</v>
      </c>
      <c r="AT130" s="65">
        <f t="shared" si="54"/>
        <v>0</v>
      </c>
      <c r="AU130" s="65">
        <f t="shared" si="54"/>
        <v>0</v>
      </c>
      <c r="AV130" s="65">
        <f t="shared" si="54"/>
        <v>0</v>
      </c>
      <c r="AW130" s="65">
        <f t="shared" si="54"/>
        <v>0</v>
      </c>
      <c r="AX130" s="65">
        <f t="shared" si="35"/>
        <v>0</v>
      </c>
      <c r="AY130" s="65">
        <f t="shared" si="35"/>
        <v>0</v>
      </c>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row>
    <row r="131" spans="1:94" s="1" customFormat="1" ht="12" customHeight="1">
      <c r="A131" s="233"/>
      <c r="B131" s="185" t="s">
        <v>65</v>
      </c>
      <c r="C131" s="186">
        <v>2</v>
      </c>
      <c r="D131" s="65">
        <f aca="true" t="shared" si="55" ref="D131:AW131">D60/$C60</f>
        <v>7.5</v>
      </c>
      <c r="E131" s="65">
        <f t="shared" si="55"/>
        <v>7</v>
      </c>
      <c r="F131" s="65">
        <f t="shared" si="55"/>
        <v>8</v>
      </c>
      <c r="G131" s="65">
        <f t="shared" si="55"/>
        <v>6.5</v>
      </c>
      <c r="H131" s="65">
        <f t="shared" si="55"/>
        <v>7.5</v>
      </c>
      <c r="I131" s="65">
        <f t="shared" si="55"/>
        <v>7</v>
      </c>
      <c r="J131" s="65">
        <f t="shared" si="55"/>
        <v>9</v>
      </c>
      <c r="K131" s="65">
        <f t="shared" si="55"/>
        <v>7</v>
      </c>
      <c r="L131" s="65">
        <f t="shared" si="55"/>
        <v>7.5</v>
      </c>
      <c r="M131" s="65">
        <f t="shared" si="55"/>
        <v>9.5</v>
      </c>
      <c r="N131" s="65">
        <f t="shared" si="55"/>
        <v>0.5</v>
      </c>
      <c r="O131" s="65">
        <f t="shared" si="55"/>
        <v>2</v>
      </c>
      <c r="P131" s="65">
        <f t="shared" si="55"/>
        <v>2</v>
      </c>
      <c r="Q131" s="65">
        <f t="shared" si="55"/>
        <v>5.5</v>
      </c>
      <c r="R131" s="65">
        <f t="shared" si="55"/>
        <v>1.5</v>
      </c>
      <c r="S131" s="65">
        <f t="shared" si="55"/>
        <v>0</v>
      </c>
      <c r="T131" s="65">
        <f t="shared" si="55"/>
        <v>1.5</v>
      </c>
      <c r="U131" s="65">
        <f t="shared" si="55"/>
        <v>0.5</v>
      </c>
      <c r="V131" s="65">
        <f t="shared" si="55"/>
        <v>0.5</v>
      </c>
      <c r="W131" s="65">
        <f t="shared" si="55"/>
        <v>1.5</v>
      </c>
      <c r="X131" s="65">
        <f t="shared" si="55"/>
        <v>4</v>
      </c>
      <c r="Y131" s="65">
        <f t="shared" si="55"/>
        <v>2</v>
      </c>
      <c r="Z131" s="65">
        <f t="shared" si="55"/>
        <v>4.5</v>
      </c>
      <c r="AA131" s="65">
        <f t="shared" si="55"/>
        <v>0</v>
      </c>
      <c r="AB131" s="65">
        <f t="shared" si="55"/>
        <v>2</v>
      </c>
      <c r="AC131" s="65">
        <f t="shared" si="55"/>
        <v>1</v>
      </c>
      <c r="AD131" s="65">
        <f t="shared" si="55"/>
        <v>1</v>
      </c>
      <c r="AE131" s="65">
        <f t="shared" si="55"/>
        <v>0.5</v>
      </c>
      <c r="AF131" s="65">
        <f t="shared" si="55"/>
        <v>0</v>
      </c>
      <c r="AG131" s="65">
        <f t="shared" si="55"/>
        <v>0</v>
      </c>
      <c r="AH131" s="65">
        <f t="shared" si="55"/>
        <v>0</v>
      </c>
      <c r="AI131" s="65">
        <f t="shared" si="55"/>
        <v>0</v>
      </c>
      <c r="AJ131" s="65">
        <f t="shared" si="55"/>
        <v>0</v>
      </c>
      <c r="AK131" s="65">
        <f t="shared" si="55"/>
        <v>0</v>
      </c>
      <c r="AL131" s="65">
        <f t="shared" si="55"/>
        <v>0</v>
      </c>
      <c r="AM131" s="65">
        <f t="shared" si="55"/>
        <v>0</v>
      </c>
      <c r="AN131" s="65">
        <f t="shared" si="55"/>
        <v>0</v>
      </c>
      <c r="AO131" s="65">
        <f t="shared" si="55"/>
        <v>0</v>
      </c>
      <c r="AP131" s="65">
        <f t="shared" si="55"/>
        <v>0</v>
      </c>
      <c r="AQ131" s="65">
        <f t="shared" si="55"/>
        <v>0</v>
      </c>
      <c r="AR131" s="65">
        <f t="shared" si="55"/>
        <v>0</v>
      </c>
      <c r="AS131" s="65">
        <f t="shared" si="55"/>
        <v>0</v>
      </c>
      <c r="AT131" s="65">
        <f t="shared" si="55"/>
        <v>0</v>
      </c>
      <c r="AU131" s="65">
        <f t="shared" si="55"/>
        <v>0</v>
      </c>
      <c r="AV131" s="65">
        <f t="shared" si="55"/>
        <v>0</v>
      </c>
      <c r="AW131" s="65">
        <f t="shared" si="55"/>
        <v>0</v>
      </c>
      <c r="AX131" s="65">
        <f t="shared" si="35"/>
        <v>0</v>
      </c>
      <c r="AY131" s="65">
        <f t="shared" si="35"/>
        <v>0</v>
      </c>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row>
    <row r="132" spans="1:94" s="1" customFormat="1" ht="12" customHeight="1">
      <c r="A132" s="233"/>
      <c r="B132" s="185" t="s">
        <v>71</v>
      </c>
      <c r="C132" s="186">
        <v>2</v>
      </c>
      <c r="D132" s="65">
        <f aca="true" t="shared" si="56" ref="D132:AW132">D61/$C61</f>
        <v>0</v>
      </c>
      <c r="E132" s="65">
        <f t="shared" si="56"/>
        <v>0</v>
      </c>
      <c r="F132" s="65">
        <f t="shared" si="56"/>
        <v>0</v>
      </c>
      <c r="G132" s="65">
        <f t="shared" si="56"/>
        <v>0</v>
      </c>
      <c r="H132" s="65">
        <f t="shared" si="56"/>
        <v>0</v>
      </c>
      <c r="I132" s="65">
        <f t="shared" si="56"/>
        <v>0</v>
      </c>
      <c r="J132" s="65">
        <f t="shared" si="56"/>
        <v>0</v>
      </c>
      <c r="K132" s="65">
        <f t="shared" si="56"/>
        <v>0</v>
      </c>
      <c r="L132" s="65">
        <f t="shared" si="56"/>
        <v>0</v>
      </c>
      <c r="M132" s="65">
        <f t="shared" si="56"/>
        <v>0</v>
      </c>
      <c r="N132" s="65">
        <f t="shared" si="56"/>
        <v>0</v>
      </c>
      <c r="O132" s="65">
        <f t="shared" si="56"/>
        <v>0</v>
      </c>
      <c r="P132" s="65">
        <f t="shared" si="56"/>
        <v>0</v>
      </c>
      <c r="Q132" s="65">
        <f t="shared" si="56"/>
        <v>0</v>
      </c>
      <c r="R132" s="65">
        <f t="shared" si="56"/>
        <v>0</v>
      </c>
      <c r="S132" s="65">
        <f t="shared" si="56"/>
        <v>0</v>
      </c>
      <c r="T132" s="65">
        <f t="shared" si="56"/>
        <v>0</v>
      </c>
      <c r="U132" s="65">
        <f t="shared" si="56"/>
        <v>0</v>
      </c>
      <c r="V132" s="65">
        <f t="shared" si="56"/>
        <v>0</v>
      </c>
      <c r="W132" s="65">
        <f t="shared" si="56"/>
        <v>0</v>
      </c>
      <c r="X132" s="65">
        <f t="shared" si="56"/>
        <v>0</v>
      </c>
      <c r="Y132" s="65">
        <f t="shared" si="56"/>
        <v>0</v>
      </c>
      <c r="Z132" s="65">
        <f t="shared" si="56"/>
        <v>0</v>
      </c>
      <c r="AA132" s="65">
        <f t="shared" si="56"/>
        <v>0</v>
      </c>
      <c r="AB132" s="65">
        <f t="shared" si="56"/>
        <v>0</v>
      </c>
      <c r="AC132" s="65">
        <f t="shared" si="56"/>
        <v>0</v>
      </c>
      <c r="AD132" s="65">
        <f t="shared" si="56"/>
        <v>8</v>
      </c>
      <c r="AE132" s="65">
        <f t="shared" si="56"/>
        <v>0</v>
      </c>
      <c r="AF132" s="65">
        <f t="shared" si="56"/>
        <v>2</v>
      </c>
      <c r="AG132" s="65">
        <f t="shared" si="56"/>
        <v>4</v>
      </c>
      <c r="AH132" s="65">
        <f t="shared" si="56"/>
        <v>4.5</v>
      </c>
      <c r="AI132" s="65">
        <f t="shared" si="56"/>
        <v>3.5</v>
      </c>
      <c r="AJ132" s="65">
        <f t="shared" si="56"/>
        <v>6</v>
      </c>
      <c r="AK132" s="65">
        <f t="shared" si="56"/>
        <v>5.5</v>
      </c>
      <c r="AL132" s="65">
        <f t="shared" si="56"/>
        <v>7</v>
      </c>
      <c r="AM132" s="65">
        <f t="shared" si="56"/>
        <v>6.5</v>
      </c>
      <c r="AN132" s="65">
        <f t="shared" si="56"/>
        <v>8.5</v>
      </c>
      <c r="AO132" s="65">
        <f t="shared" si="56"/>
        <v>0.5</v>
      </c>
      <c r="AP132" s="65">
        <f t="shared" si="56"/>
        <v>0</v>
      </c>
      <c r="AQ132" s="65">
        <f t="shared" si="56"/>
        <v>0</v>
      </c>
      <c r="AR132" s="65">
        <f t="shared" si="56"/>
        <v>0</v>
      </c>
      <c r="AS132" s="65">
        <f t="shared" si="56"/>
        <v>0</v>
      </c>
      <c r="AT132" s="65">
        <f t="shared" si="56"/>
        <v>0</v>
      </c>
      <c r="AU132" s="65">
        <f t="shared" si="56"/>
        <v>0</v>
      </c>
      <c r="AV132" s="65">
        <f t="shared" si="56"/>
        <v>0</v>
      </c>
      <c r="AW132" s="65">
        <f t="shared" si="56"/>
        <v>0</v>
      </c>
      <c r="AX132" s="65">
        <f t="shared" si="35"/>
        <v>0</v>
      </c>
      <c r="AY132" s="65">
        <f t="shared" si="35"/>
        <v>0</v>
      </c>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row>
    <row r="133" spans="1:94" s="1" customFormat="1" ht="12" customHeight="1">
      <c r="A133" s="233"/>
      <c r="B133" s="185" t="s">
        <v>66</v>
      </c>
      <c r="C133" s="186">
        <v>2</v>
      </c>
      <c r="D133" s="65">
        <f aca="true" t="shared" si="57" ref="D133:AW133">D62/$C62</f>
        <v>0</v>
      </c>
      <c r="E133" s="65">
        <f t="shared" si="57"/>
        <v>0</v>
      </c>
      <c r="F133" s="65">
        <f t="shared" si="57"/>
        <v>0</v>
      </c>
      <c r="G133" s="65">
        <f t="shared" si="57"/>
        <v>0</v>
      </c>
      <c r="H133" s="65">
        <f t="shared" si="57"/>
        <v>0</v>
      </c>
      <c r="I133" s="65">
        <f t="shared" si="57"/>
        <v>0</v>
      </c>
      <c r="J133" s="65">
        <f t="shared" si="57"/>
        <v>0</v>
      </c>
      <c r="K133" s="65">
        <f t="shared" si="57"/>
        <v>0</v>
      </c>
      <c r="L133" s="65">
        <f t="shared" si="57"/>
        <v>0</v>
      </c>
      <c r="M133" s="65">
        <f t="shared" si="57"/>
        <v>0</v>
      </c>
      <c r="N133" s="65">
        <f t="shared" si="57"/>
        <v>0</v>
      </c>
      <c r="O133" s="65">
        <f t="shared" si="57"/>
        <v>0</v>
      </c>
      <c r="P133" s="65">
        <f t="shared" si="57"/>
        <v>0</v>
      </c>
      <c r="Q133" s="65">
        <f t="shared" si="57"/>
        <v>0</v>
      </c>
      <c r="R133" s="65">
        <f t="shared" si="57"/>
        <v>0</v>
      </c>
      <c r="S133" s="65">
        <f t="shared" si="57"/>
        <v>0</v>
      </c>
      <c r="T133" s="65">
        <f t="shared" si="57"/>
        <v>0</v>
      </c>
      <c r="U133" s="65">
        <f t="shared" si="57"/>
        <v>0</v>
      </c>
      <c r="V133" s="65">
        <f t="shared" si="57"/>
        <v>0</v>
      </c>
      <c r="W133" s="65">
        <f t="shared" si="57"/>
        <v>0</v>
      </c>
      <c r="X133" s="65">
        <f t="shared" si="57"/>
        <v>0</v>
      </c>
      <c r="Y133" s="65">
        <f t="shared" si="57"/>
        <v>0</v>
      </c>
      <c r="Z133" s="65">
        <f t="shared" si="57"/>
        <v>0</v>
      </c>
      <c r="AA133" s="65">
        <f t="shared" si="57"/>
        <v>0</v>
      </c>
      <c r="AB133" s="65">
        <f t="shared" si="57"/>
        <v>0</v>
      </c>
      <c r="AC133" s="65">
        <f t="shared" si="57"/>
        <v>0</v>
      </c>
      <c r="AD133" s="65">
        <f t="shared" si="57"/>
        <v>0</v>
      </c>
      <c r="AE133" s="65">
        <f t="shared" si="57"/>
        <v>0</v>
      </c>
      <c r="AF133" s="65">
        <f t="shared" si="57"/>
        <v>0</v>
      </c>
      <c r="AG133" s="65">
        <f t="shared" si="57"/>
        <v>0</v>
      </c>
      <c r="AH133" s="65">
        <f t="shared" si="57"/>
        <v>0</v>
      </c>
      <c r="AI133" s="65">
        <f t="shared" si="57"/>
        <v>0</v>
      </c>
      <c r="AJ133" s="65">
        <f t="shared" si="57"/>
        <v>0</v>
      </c>
      <c r="AK133" s="65">
        <f t="shared" si="57"/>
        <v>0</v>
      </c>
      <c r="AL133" s="65">
        <f t="shared" si="57"/>
        <v>0</v>
      </c>
      <c r="AM133" s="65">
        <f t="shared" si="57"/>
        <v>0</v>
      </c>
      <c r="AN133" s="65">
        <f t="shared" si="57"/>
        <v>0</v>
      </c>
      <c r="AO133" s="65">
        <f t="shared" si="57"/>
        <v>0</v>
      </c>
      <c r="AP133" s="65">
        <f t="shared" si="57"/>
        <v>0</v>
      </c>
      <c r="AQ133" s="65">
        <f t="shared" si="57"/>
        <v>0</v>
      </c>
      <c r="AR133" s="65">
        <f t="shared" si="57"/>
        <v>0</v>
      </c>
      <c r="AS133" s="65">
        <f t="shared" si="57"/>
        <v>0</v>
      </c>
      <c r="AT133" s="65">
        <f t="shared" si="57"/>
        <v>0</v>
      </c>
      <c r="AU133" s="65">
        <f t="shared" si="57"/>
        <v>0</v>
      </c>
      <c r="AV133" s="65">
        <f t="shared" si="57"/>
        <v>0</v>
      </c>
      <c r="AW133" s="65">
        <f t="shared" si="57"/>
        <v>0</v>
      </c>
      <c r="AX133" s="65">
        <f t="shared" si="35"/>
        <v>0</v>
      </c>
      <c r="AY133" s="65">
        <f t="shared" si="35"/>
        <v>0</v>
      </c>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row>
    <row r="134" spans="1:94" s="1" customFormat="1" ht="12" customHeight="1">
      <c r="A134" s="233"/>
      <c r="B134" s="185" t="s">
        <v>102</v>
      </c>
      <c r="C134" s="186">
        <v>2</v>
      </c>
      <c r="D134" s="65">
        <f aca="true" t="shared" si="58" ref="D134:AW134">D63/$C63</f>
        <v>0</v>
      </c>
      <c r="E134" s="65">
        <f t="shared" si="58"/>
        <v>0</v>
      </c>
      <c r="F134" s="65">
        <f t="shared" si="58"/>
        <v>0</v>
      </c>
      <c r="G134" s="65">
        <f t="shared" si="58"/>
        <v>0</v>
      </c>
      <c r="H134" s="65">
        <f t="shared" si="58"/>
        <v>0</v>
      </c>
      <c r="I134" s="65">
        <f t="shared" si="58"/>
        <v>0</v>
      </c>
      <c r="J134" s="65">
        <f t="shared" si="58"/>
        <v>0</v>
      </c>
      <c r="K134" s="65">
        <f t="shared" si="58"/>
        <v>0</v>
      </c>
      <c r="L134" s="65">
        <f t="shared" si="58"/>
        <v>0</v>
      </c>
      <c r="M134" s="65">
        <f t="shared" si="58"/>
        <v>0</v>
      </c>
      <c r="N134" s="65">
        <f t="shared" si="58"/>
        <v>0</v>
      </c>
      <c r="O134" s="65">
        <f t="shared" si="58"/>
        <v>0</v>
      </c>
      <c r="P134" s="65">
        <f t="shared" si="58"/>
        <v>0</v>
      </c>
      <c r="Q134" s="65">
        <f t="shared" si="58"/>
        <v>0</v>
      </c>
      <c r="R134" s="65">
        <f t="shared" si="58"/>
        <v>0</v>
      </c>
      <c r="S134" s="65">
        <f t="shared" si="58"/>
        <v>0</v>
      </c>
      <c r="T134" s="65">
        <f t="shared" si="58"/>
        <v>0</v>
      </c>
      <c r="U134" s="65">
        <f t="shared" si="58"/>
        <v>0</v>
      </c>
      <c r="V134" s="65">
        <f t="shared" si="58"/>
        <v>0</v>
      </c>
      <c r="W134" s="65">
        <f t="shared" si="58"/>
        <v>0</v>
      </c>
      <c r="X134" s="65">
        <f t="shared" si="58"/>
        <v>0</v>
      </c>
      <c r="Y134" s="65">
        <f t="shared" si="58"/>
        <v>3</v>
      </c>
      <c r="Z134" s="65">
        <f t="shared" si="58"/>
        <v>1</v>
      </c>
      <c r="AA134" s="65">
        <f t="shared" si="58"/>
        <v>5</v>
      </c>
      <c r="AB134" s="65">
        <f t="shared" si="58"/>
        <v>3.5</v>
      </c>
      <c r="AC134" s="65">
        <f t="shared" si="58"/>
        <v>5.5</v>
      </c>
      <c r="AD134" s="65">
        <f t="shared" si="58"/>
        <v>6</v>
      </c>
      <c r="AE134" s="65">
        <f t="shared" si="58"/>
        <v>7.5</v>
      </c>
      <c r="AF134" s="65">
        <f t="shared" si="58"/>
        <v>9</v>
      </c>
      <c r="AG134" s="65">
        <f t="shared" si="58"/>
        <v>4</v>
      </c>
      <c r="AH134" s="65">
        <f t="shared" si="58"/>
        <v>0</v>
      </c>
      <c r="AI134" s="65">
        <f t="shared" si="58"/>
        <v>0</v>
      </c>
      <c r="AJ134" s="65">
        <f t="shared" si="58"/>
        <v>0</v>
      </c>
      <c r="AK134" s="65">
        <f t="shared" si="58"/>
        <v>0</v>
      </c>
      <c r="AL134" s="65">
        <f t="shared" si="58"/>
        <v>1.5</v>
      </c>
      <c r="AM134" s="65">
        <f t="shared" si="58"/>
        <v>1.5</v>
      </c>
      <c r="AN134" s="65">
        <f t="shared" si="58"/>
        <v>0</v>
      </c>
      <c r="AO134" s="65">
        <f t="shared" si="58"/>
        <v>0</v>
      </c>
      <c r="AP134" s="65">
        <f t="shared" si="58"/>
        <v>0</v>
      </c>
      <c r="AQ134" s="65">
        <f t="shared" si="58"/>
        <v>0</v>
      </c>
      <c r="AR134" s="65">
        <f t="shared" si="58"/>
        <v>0</v>
      </c>
      <c r="AS134" s="65">
        <f t="shared" si="58"/>
        <v>0</v>
      </c>
      <c r="AT134" s="65">
        <f t="shared" si="58"/>
        <v>0</v>
      </c>
      <c r="AU134" s="65">
        <f t="shared" si="58"/>
        <v>0</v>
      </c>
      <c r="AV134" s="65">
        <f t="shared" si="58"/>
        <v>0</v>
      </c>
      <c r="AW134" s="65">
        <f t="shared" si="58"/>
        <v>0</v>
      </c>
      <c r="AX134" s="65">
        <f t="shared" si="35"/>
        <v>0</v>
      </c>
      <c r="AY134" s="65">
        <f t="shared" si="35"/>
        <v>0</v>
      </c>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row>
    <row r="135" spans="1:94" s="1" customFormat="1" ht="12" customHeight="1">
      <c r="A135" s="233"/>
      <c r="B135" s="185" t="s">
        <v>136</v>
      </c>
      <c r="C135" s="186">
        <v>2</v>
      </c>
      <c r="D135" s="65">
        <f aca="true" t="shared" si="59" ref="D135:AW135">D64/$C64</f>
        <v>0</v>
      </c>
      <c r="E135" s="65">
        <f t="shared" si="59"/>
        <v>0</v>
      </c>
      <c r="F135" s="65">
        <f t="shared" si="59"/>
        <v>0</v>
      </c>
      <c r="G135" s="65">
        <f t="shared" si="59"/>
        <v>0</v>
      </c>
      <c r="H135" s="65">
        <f t="shared" si="59"/>
        <v>0</v>
      </c>
      <c r="I135" s="65">
        <f t="shared" si="59"/>
        <v>0</v>
      </c>
      <c r="J135" s="65">
        <f t="shared" si="59"/>
        <v>0</v>
      </c>
      <c r="K135" s="65">
        <f t="shared" si="59"/>
        <v>0</v>
      </c>
      <c r="L135" s="65">
        <f t="shared" si="59"/>
        <v>0</v>
      </c>
      <c r="M135" s="65">
        <f t="shared" si="59"/>
        <v>0</v>
      </c>
      <c r="N135" s="65">
        <f t="shared" si="59"/>
        <v>0</v>
      </c>
      <c r="O135" s="65">
        <f t="shared" si="59"/>
        <v>0</v>
      </c>
      <c r="P135" s="65">
        <f t="shared" si="59"/>
        <v>0</v>
      </c>
      <c r="Q135" s="65">
        <f t="shared" si="59"/>
        <v>0</v>
      </c>
      <c r="R135" s="65">
        <f t="shared" si="59"/>
        <v>0</v>
      </c>
      <c r="S135" s="65">
        <f t="shared" si="59"/>
        <v>0</v>
      </c>
      <c r="T135" s="65">
        <f t="shared" si="59"/>
        <v>0</v>
      </c>
      <c r="U135" s="65">
        <f t="shared" si="59"/>
        <v>0</v>
      </c>
      <c r="V135" s="65">
        <f t="shared" si="59"/>
        <v>0</v>
      </c>
      <c r="W135" s="65">
        <f t="shared" si="59"/>
        <v>0</v>
      </c>
      <c r="X135" s="65">
        <f t="shared" si="59"/>
        <v>0</v>
      </c>
      <c r="Y135" s="65">
        <f t="shared" si="59"/>
        <v>0</v>
      </c>
      <c r="Z135" s="65">
        <f t="shared" si="59"/>
        <v>0</v>
      </c>
      <c r="AA135" s="65">
        <f t="shared" si="59"/>
        <v>0</v>
      </c>
      <c r="AB135" s="65">
        <f t="shared" si="59"/>
        <v>0</v>
      </c>
      <c r="AC135" s="65">
        <f t="shared" si="59"/>
        <v>0</v>
      </c>
      <c r="AD135" s="65">
        <f t="shared" si="59"/>
        <v>0</v>
      </c>
      <c r="AE135" s="65">
        <f t="shared" si="59"/>
        <v>0</v>
      </c>
      <c r="AF135" s="65">
        <f t="shared" si="59"/>
        <v>0</v>
      </c>
      <c r="AG135" s="65">
        <f t="shared" si="59"/>
        <v>0</v>
      </c>
      <c r="AH135" s="65">
        <f t="shared" si="59"/>
        <v>0</v>
      </c>
      <c r="AI135" s="65">
        <f t="shared" si="59"/>
        <v>0</v>
      </c>
      <c r="AJ135" s="65">
        <f t="shared" si="59"/>
        <v>0</v>
      </c>
      <c r="AK135" s="65">
        <f t="shared" si="59"/>
        <v>0</v>
      </c>
      <c r="AL135" s="65">
        <f t="shared" si="59"/>
        <v>0</v>
      </c>
      <c r="AM135" s="65">
        <f t="shared" si="59"/>
        <v>0</v>
      </c>
      <c r="AN135" s="65">
        <f t="shared" si="59"/>
        <v>0</v>
      </c>
      <c r="AO135" s="65">
        <f t="shared" si="59"/>
        <v>0</v>
      </c>
      <c r="AP135" s="65">
        <f t="shared" si="59"/>
        <v>0</v>
      </c>
      <c r="AQ135" s="65">
        <f t="shared" si="59"/>
        <v>0</v>
      </c>
      <c r="AR135" s="65">
        <f t="shared" si="59"/>
        <v>2</v>
      </c>
      <c r="AS135" s="65">
        <f t="shared" si="59"/>
        <v>5.5</v>
      </c>
      <c r="AT135" s="65">
        <f t="shared" si="59"/>
        <v>1.5</v>
      </c>
      <c r="AU135" s="65">
        <f t="shared" si="59"/>
        <v>0.5</v>
      </c>
      <c r="AV135" s="65">
        <f t="shared" si="59"/>
        <v>0</v>
      </c>
      <c r="AW135" s="65">
        <f t="shared" si="59"/>
        <v>0</v>
      </c>
      <c r="AX135" s="65">
        <f t="shared" si="35"/>
        <v>0.5</v>
      </c>
      <c r="AY135" s="65">
        <f t="shared" si="35"/>
        <v>0.5</v>
      </c>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row>
    <row r="136" spans="1:94" s="1" customFormat="1" ht="12" customHeight="1">
      <c r="A136" s="226" t="s">
        <v>56</v>
      </c>
      <c r="B136" s="185" t="s">
        <v>66</v>
      </c>
      <c r="C136" s="186">
        <v>1</v>
      </c>
      <c r="D136" s="65">
        <f aca="true" t="shared" si="60" ref="D136:AW136">D65/$C65</f>
        <v>423769</v>
      </c>
      <c r="E136" s="65">
        <f t="shared" si="60"/>
        <v>387910</v>
      </c>
      <c r="F136" s="65">
        <f t="shared" si="60"/>
        <v>429912</v>
      </c>
      <c r="G136" s="65">
        <f t="shared" si="60"/>
        <v>413910</v>
      </c>
      <c r="H136" s="65">
        <f t="shared" si="60"/>
        <v>419373</v>
      </c>
      <c r="I136" s="65">
        <f t="shared" si="60"/>
        <v>400189</v>
      </c>
      <c r="J136" s="65">
        <f t="shared" si="60"/>
        <v>411490</v>
      </c>
      <c r="K136" s="65">
        <f t="shared" si="60"/>
        <v>422840</v>
      </c>
      <c r="L136" s="65">
        <f t="shared" si="60"/>
        <v>410055</v>
      </c>
      <c r="M136" s="65">
        <f t="shared" si="60"/>
        <v>435028</v>
      </c>
      <c r="N136" s="65">
        <f t="shared" si="60"/>
        <v>419856</v>
      </c>
      <c r="O136" s="65">
        <f t="shared" si="60"/>
        <v>411179</v>
      </c>
      <c r="P136" s="65">
        <f t="shared" si="60"/>
        <v>427064</v>
      </c>
      <c r="Q136" s="65">
        <f t="shared" si="60"/>
        <v>392557</v>
      </c>
      <c r="R136" s="65">
        <f t="shared" si="60"/>
        <v>432837</v>
      </c>
      <c r="S136" s="65">
        <f t="shared" si="60"/>
        <v>414950</v>
      </c>
      <c r="T136" s="65">
        <f t="shared" si="60"/>
        <v>423000</v>
      </c>
      <c r="U136" s="65">
        <f t="shared" si="60"/>
        <v>405817</v>
      </c>
      <c r="V136" s="65">
        <f t="shared" si="60"/>
        <v>417353</v>
      </c>
      <c r="W136" s="65">
        <f t="shared" si="60"/>
        <v>419864</v>
      </c>
      <c r="X136" s="65">
        <f t="shared" si="60"/>
        <v>408626</v>
      </c>
      <c r="Y136" s="65">
        <f t="shared" si="60"/>
        <v>424104</v>
      </c>
      <c r="Z136" s="65">
        <f t="shared" si="60"/>
        <v>420489</v>
      </c>
      <c r="AA136" s="65">
        <f t="shared" si="60"/>
        <v>436651</v>
      </c>
      <c r="AB136" s="65">
        <f t="shared" si="60"/>
        <v>432810</v>
      </c>
      <c r="AC136" s="65">
        <f t="shared" si="60"/>
        <v>395224</v>
      </c>
      <c r="AD136" s="65">
        <f t="shared" si="60"/>
        <v>417285</v>
      </c>
      <c r="AE136" s="65">
        <f t="shared" si="60"/>
        <v>406255</v>
      </c>
      <c r="AF136" s="65">
        <f t="shared" si="60"/>
        <v>417172</v>
      </c>
      <c r="AG136" s="65">
        <f t="shared" si="60"/>
        <v>404072</v>
      </c>
      <c r="AH136" s="65">
        <f t="shared" si="60"/>
        <v>418352</v>
      </c>
      <c r="AI136" s="65">
        <f t="shared" si="60"/>
        <v>419867</v>
      </c>
      <c r="AJ136" s="65">
        <f t="shared" si="60"/>
        <v>407265</v>
      </c>
      <c r="AK136" s="65">
        <f t="shared" si="60"/>
        <v>420939</v>
      </c>
      <c r="AL136" s="65">
        <f t="shared" si="60"/>
        <v>402516</v>
      </c>
      <c r="AM136" s="65">
        <f t="shared" si="60"/>
        <v>421840</v>
      </c>
      <c r="AN136" s="65">
        <f t="shared" si="60"/>
        <v>415335</v>
      </c>
      <c r="AO136" s="65">
        <f t="shared" si="60"/>
        <v>379621</v>
      </c>
      <c r="AP136" s="65">
        <f t="shared" si="60"/>
        <v>413278</v>
      </c>
      <c r="AQ136" s="65">
        <f t="shared" si="60"/>
        <v>397724</v>
      </c>
      <c r="AR136" s="65">
        <f t="shared" si="60"/>
        <v>410738</v>
      </c>
      <c r="AS136" s="65">
        <f t="shared" si="60"/>
        <v>390009</v>
      </c>
      <c r="AT136" s="65">
        <f t="shared" si="60"/>
        <v>388019</v>
      </c>
      <c r="AU136" s="65">
        <f t="shared" si="60"/>
        <v>400263</v>
      </c>
      <c r="AV136" s="65">
        <f t="shared" si="60"/>
        <v>387712</v>
      </c>
      <c r="AW136" s="65">
        <f t="shared" si="60"/>
        <v>394130</v>
      </c>
      <c r="AX136" s="65">
        <f t="shared" si="35"/>
        <v>384298</v>
      </c>
      <c r="AY136" s="65">
        <f t="shared" si="35"/>
        <v>381468</v>
      </c>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row>
    <row r="137" spans="1:94" s="1" customFormat="1" ht="12" customHeight="1">
      <c r="A137" s="226"/>
      <c r="B137" s="116"/>
      <c r="C137" s="186">
        <v>0.25</v>
      </c>
      <c r="D137" s="65">
        <f aca="true" t="shared" si="61" ref="D137:AW137">D66/$C66</f>
        <v>0</v>
      </c>
      <c r="E137" s="65">
        <f t="shared" si="61"/>
        <v>0</v>
      </c>
      <c r="F137" s="65">
        <f t="shared" si="61"/>
        <v>0</v>
      </c>
      <c r="G137" s="65">
        <f t="shared" si="61"/>
        <v>0</v>
      </c>
      <c r="H137" s="65">
        <f t="shared" si="61"/>
        <v>0</v>
      </c>
      <c r="I137" s="65">
        <f t="shared" si="61"/>
        <v>0</v>
      </c>
      <c r="J137" s="65">
        <f t="shared" si="61"/>
        <v>0</v>
      </c>
      <c r="K137" s="65">
        <f t="shared" si="61"/>
        <v>0</v>
      </c>
      <c r="L137" s="65">
        <f t="shared" si="61"/>
        <v>0</v>
      </c>
      <c r="M137" s="65">
        <f t="shared" si="61"/>
        <v>0</v>
      </c>
      <c r="N137" s="65">
        <f t="shared" si="61"/>
        <v>0</v>
      </c>
      <c r="O137" s="65">
        <f t="shared" si="61"/>
        <v>0</v>
      </c>
      <c r="P137" s="65">
        <f t="shared" si="61"/>
        <v>0</v>
      </c>
      <c r="Q137" s="65">
        <f t="shared" si="61"/>
        <v>0</v>
      </c>
      <c r="R137" s="65">
        <f t="shared" si="61"/>
        <v>0</v>
      </c>
      <c r="S137" s="65">
        <f t="shared" si="61"/>
        <v>0</v>
      </c>
      <c r="T137" s="65">
        <f t="shared" si="61"/>
        <v>0</v>
      </c>
      <c r="U137" s="65">
        <f t="shared" si="61"/>
        <v>404</v>
      </c>
      <c r="V137" s="65">
        <f t="shared" si="61"/>
        <v>388</v>
      </c>
      <c r="W137" s="65">
        <f t="shared" si="61"/>
        <v>404</v>
      </c>
      <c r="X137" s="65">
        <f t="shared" si="61"/>
        <v>376</v>
      </c>
      <c r="Y137" s="65">
        <f t="shared" si="61"/>
        <v>364</v>
      </c>
      <c r="Z137" s="65">
        <f t="shared" si="61"/>
        <v>368</v>
      </c>
      <c r="AA137" s="65">
        <f t="shared" si="61"/>
        <v>372</v>
      </c>
      <c r="AB137" s="65">
        <f t="shared" si="61"/>
        <v>372</v>
      </c>
      <c r="AC137" s="65">
        <f t="shared" si="61"/>
        <v>352</v>
      </c>
      <c r="AD137" s="65">
        <f t="shared" si="61"/>
        <v>388</v>
      </c>
      <c r="AE137" s="65">
        <f t="shared" si="61"/>
        <v>316</v>
      </c>
      <c r="AF137" s="65">
        <f t="shared" si="61"/>
        <v>412</v>
      </c>
      <c r="AG137" s="65">
        <f t="shared" si="61"/>
        <v>508</v>
      </c>
      <c r="AH137" s="65">
        <f t="shared" si="61"/>
        <v>940</v>
      </c>
      <c r="AI137" s="65">
        <f t="shared" si="61"/>
        <v>1136</v>
      </c>
      <c r="AJ137" s="65">
        <f t="shared" si="61"/>
        <v>1200</v>
      </c>
      <c r="AK137" s="65">
        <f t="shared" si="61"/>
        <v>1528</v>
      </c>
      <c r="AL137" s="65">
        <f t="shared" si="61"/>
        <v>1352</v>
      </c>
      <c r="AM137" s="65">
        <f t="shared" si="61"/>
        <v>1648</v>
      </c>
      <c r="AN137" s="65">
        <f t="shared" si="61"/>
        <v>2728</v>
      </c>
      <c r="AO137" s="65">
        <f t="shared" si="61"/>
        <v>1728</v>
      </c>
      <c r="AP137" s="65">
        <f t="shared" si="61"/>
        <v>1988</v>
      </c>
      <c r="AQ137" s="65">
        <f t="shared" si="61"/>
        <v>2348</v>
      </c>
      <c r="AR137" s="65">
        <f t="shared" si="61"/>
        <v>2920</v>
      </c>
      <c r="AS137" s="65">
        <f t="shared" si="61"/>
        <v>2804</v>
      </c>
      <c r="AT137" s="65">
        <f t="shared" si="61"/>
        <v>3056</v>
      </c>
      <c r="AU137" s="65">
        <f t="shared" si="61"/>
        <v>4188</v>
      </c>
      <c r="AV137" s="65">
        <f t="shared" si="61"/>
        <v>4576</v>
      </c>
      <c r="AW137" s="65">
        <f t="shared" si="61"/>
        <v>5368</v>
      </c>
      <c r="AX137" s="65">
        <f t="shared" si="35"/>
        <v>4580</v>
      </c>
      <c r="AY137" s="65">
        <f t="shared" si="35"/>
        <v>4864</v>
      </c>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row>
    <row r="138" spans="1:94" s="1" customFormat="1" ht="12" customHeight="1">
      <c r="A138" s="232" t="s">
        <v>61</v>
      </c>
      <c r="B138" s="185" t="s">
        <v>66</v>
      </c>
      <c r="C138" s="186">
        <v>0.5</v>
      </c>
      <c r="D138" s="65">
        <f aca="true" t="shared" si="62" ref="D138:AW138">D67/$C67</f>
        <v>0</v>
      </c>
      <c r="E138" s="65">
        <f t="shared" si="62"/>
        <v>0</v>
      </c>
      <c r="F138" s="65">
        <f t="shared" si="62"/>
        <v>0</v>
      </c>
      <c r="G138" s="65">
        <f t="shared" si="62"/>
        <v>0</v>
      </c>
      <c r="H138" s="65">
        <f t="shared" si="62"/>
        <v>0</v>
      </c>
      <c r="I138" s="65">
        <f t="shared" si="62"/>
        <v>0</v>
      </c>
      <c r="J138" s="65">
        <f t="shared" si="62"/>
        <v>0</v>
      </c>
      <c r="K138" s="65">
        <f t="shared" si="62"/>
        <v>0</v>
      </c>
      <c r="L138" s="65">
        <f t="shared" si="62"/>
        <v>0</v>
      </c>
      <c r="M138" s="65">
        <f t="shared" si="62"/>
        <v>0</v>
      </c>
      <c r="N138" s="65">
        <f t="shared" si="62"/>
        <v>0</v>
      </c>
      <c r="O138" s="65">
        <f t="shared" si="62"/>
        <v>0</v>
      </c>
      <c r="P138" s="65">
        <f t="shared" si="62"/>
        <v>0</v>
      </c>
      <c r="Q138" s="65">
        <f t="shared" si="62"/>
        <v>0</v>
      </c>
      <c r="R138" s="65">
        <f t="shared" si="62"/>
        <v>0</v>
      </c>
      <c r="S138" s="65">
        <f t="shared" si="62"/>
        <v>0</v>
      </c>
      <c r="T138" s="65">
        <f t="shared" si="62"/>
        <v>0</v>
      </c>
      <c r="U138" s="65">
        <f t="shared" si="62"/>
        <v>0</v>
      </c>
      <c r="V138" s="65">
        <f t="shared" si="62"/>
        <v>0</v>
      </c>
      <c r="W138" s="65">
        <f t="shared" si="62"/>
        <v>0</v>
      </c>
      <c r="X138" s="65">
        <f t="shared" si="62"/>
        <v>0</v>
      </c>
      <c r="Y138" s="65">
        <f t="shared" si="62"/>
        <v>0</v>
      </c>
      <c r="Z138" s="65">
        <f t="shared" si="62"/>
        <v>18</v>
      </c>
      <c r="AA138" s="65">
        <f t="shared" si="62"/>
        <v>70</v>
      </c>
      <c r="AB138" s="65">
        <f t="shared" si="62"/>
        <v>76</v>
      </c>
      <c r="AC138" s="65">
        <f t="shared" si="62"/>
        <v>30</v>
      </c>
      <c r="AD138" s="65">
        <f t="shared" si="62"/>
        <v>54</v>
      </c>
      <c r="AE138" s="65">
        <f t="shared" si="62"/>
        <v>64</v>
      </c>
      <c r="AF138" s="65">
        <f t="shared" si="62"/>
        <v>52</v>
      </c>
      <c r="AG138" s="65">
        <f t="shared" si="62"/>
        <v>68</v>
      </c>
      <c r="AH138" s="65">
        <f t="shared" si="62"/>
        <v>68</v>
      </c>
      <c r="AI138" s="65">
        <f t="shared" si="62"/>
        <v>402</v>
      </c>
      <c r="AJ138" s="65">
        <f t="shared" si="62"/>
        <v>1636</v>
      </c>
      <c r="AK138" s="65">
        <f t="shared" si="62"/>
        <v>2790</v>
      </c>
      <c r="AL138" s="65">
        <f t="shared" si="62"/>
        <v>3104</v>
      </c>
      <c r="AM138" s="65">
        <f t="shared" si="62"/>
        <v>2730</v>
      </c>
      <c r="AN138" s="65">
        <f t="shared" si="62"/>
        <v>2474</v>
      </c>
      <c r="AO138" s="65">
        <f t="shared" si="62"/>
        <v>2876</v>
      </c>
      <c r="AP138" s="65">
        <f t="shared" si="62"/>
        <v>3070</v>
      </c>
      <c r="AQ138" s="65">
        <f t="shared" si="62"/>
        <v>3750</v>
      </c>
      <c r="AR138" s="65">
        <f t="shared" si="62"/>
        <v>4020</v>
      </c>
      <c r="AS138" s="65">
        <f t="shared" si="62"/>
        <v>4720</v>
      </c>
      <c r="AT138" s="65">
        <f t="shared" si="62"/>
        <v>3882</v>
      </c>
      <c r="AU138" s="65">
        <f t="shared" si="62"/>
        <v>3618</v>
      </c>
      <c r="AV138" s="65">
        <f t="shared" si="62"/>
        <v>3658</v>
      </c>
      <c r="AW138" s="65">
        <f t="shared" si="62"/>
        <v>3282</v>
      </c>
      <c r="AX138" s="65">
        <f t="shared" si="35"/>
        <v>3826</v>
      </c>
      <c r="AY138" s="65">
        <f t="shared" si="35"/>
        <v>3814</v>
      </c>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row>
    <row r="139" spans="1:94" s="1" customFormat="1" ht="12" customHeight="1">
      <c r="A139" s="232"/>
      <c r="B139" s="116"/>
      <c r="C139" s="186">
        <v>1</v>
      </c>
      <c r="D139" s="65">
        <f aca="true" t="shared" si="63" ref="D139:AW139">D68/$C68</f>
        <v>35920</v>
      </c>
      <c r="E139" s="65">
        <f t="shared" si="63"/>
        <v>39723</v>
      </c>
      <c r="F139" s="65">
        <f t="shared" si="63"/>
        <v>44356</v>
      </c>
      <c r="G139" s="65">
        <f t="shared" si="63"/>
        <v>44497</v>
      </c>
      <c r="H139" s="65">
        <f t="shared" si="63"/>
        <v>46406</v>
      </c>
      <c r="I139" s="65">
        <f t="shared" si="63"/>
        <v>43202</v>
      </c>
      <c r="J139" s="65">
        <f t="shared" si="63"/>
        <v>44088</v>
      </c>
      <c r="K139" s="65">
        <f t="shared" si="63"/>
        <v>41982</v>
      </c>
      <c r="L139" s="65">
        <f t="shared" si="63"/>
        <v>39177</v>
      </c>
      <c r="M139" s="65">
        <f t="shared" si="63"/>
        <v>43320</v>
      </c>
      <c r="N139" s="65">
        <f t="shared" si="63"/>
        <v>43235</v>
      </c>
      <c r="O139" s="65">
        <f t="shared" si="63"/>
        <v>37495</v>
      </c>
      <c r="P139" s="65">
        <f t="shared" si="63"/>
        <v>43270</v>
      </c>
      <c r="Q139" s="65">
        <f t="shared" si="63"/>
        <v>43193</v>
      </c>
      <c r="R139" s="65">
        <f t="shared" si="63"/>
        <v>48588</v>
      </c>
      <c r="S139" s="65">
        <f t="shared" si="63"/>
        <v>47943</v>
      </c>
      <c r="T139" s="65">
        <f t="shared" si="63"/>
        <v>49168</v>
      </c>
      <c r="U139" s="65">
        <f t="shared" si="63"/>
        <v>46705</v>
      </c>
      <c r="V139" s="65">
        <f t="shared" si="63"/>
        <v>47736</v>
      </c>
      <c r="W139" s="65">
        <f t="shared" si="63"/>
        <v>45404</v>
      </c>
      <c r="X139" s="65">
        <f t="shared" si="63"/>
        <v>46075</v>
      </c>
      <c r="Y139" s="65">
        <f t="shared" si="63"/>
        <v>48176</v>
      </c>
      <c r="Z139" s="65">
        <f t="shared" si="63"/>
        <v>47622</v>
      </c>
      <c r="AA139" s="65">
        <f t="shared" si="63"/>
        <v>47389</v>
      </c>
      <c r="AB139" s="65">
        <f t="shared" si="63"/>
        <v>48639</v>
      </c>
      <c r="AC139" s="65">
        <f t="shared" si="63"/>
        <v>44790</v>
      </c>
      <c r="AD139" s="65">
        <f t="shared" si="63"/>
        <v>48194</v>
      </c>
      <c r="AE139" s="65">
        <f t="shared" si="63"/>
        <v>46498</v>
      </c>
      <c r="AF139" s="65">
        <f t="shared" si="63"/>
        <v>45774</v>
      </c>
      <c r="AG139" s="65">
        <f t="shared" si="63"/>
        <v>45491</v>
      </c>
      <c r="AH139" s="65">
        <f t="shared" si="63"/>
        <v>44784</v>
      </c>
      <c r="AI139" s="65">
        <f t="shared" si="63"/>
        <v>44376</v>
      </c>
      <c r="AJ139" s="65">
        <f t="shared" si="63"/>
        <v>39000</v>
      </c>
      <c r="AK139" s="65">
        <f t="shared" si="63"/>
        <v>43690</v>
      </c>
      <c r="AL139" s="65">
        <f t="shared" si="63"/>
        <v>42449</v>
      </c>
      <c r="AM139" s="65">
        <f t="shared" si="63"/>
        <v>41749</v>
      </c>
      <c r="AN139" s="65">
        <f t="shared" si="63"/>
        <v>44491</v>
      </c>
      <c r="AO139" s="65">
        <f t="shared" si="63"/>
        <v>41094</v>
      </c>
      <c r="AP139" s="65">
        <f t="shared" si="63"/>
        <v>47899</v>
      </c>
      <c r="AQ139" s="65">
        <f t="shared" si="63"/>
        <v>48680</v>
      </c>
      <c r="AR139" s="65">
        <f t="shared" si="63"/>
        <v>51161</v>
      </c>
      <c r="AS139" s="65">
        <f t="shared" si="63"/>
        <v>48618</v>
      </c>
      <c r="AT139" s="65">
        <f t="shared" si="63"/>
        <v>45624</v>
      </c>
      <c r="AU139" s="65">
        <f t="shared" si="63"/>
        <v>44143</v>
      </c>
      <c r="AV139" s="65">
        <f t="shared" si="63"/>
        <v>42740</v>
      </c>
      <c r="AW139" s="65">
        <f t="shared" si="63"/>
        <v>45611</v>
      </c>
      <c r="AX139" s="65">
        <f t="shared" si="35"/>
        <v>40743</v>
      </c>
      <c r="AY139" s="65">
        <f t="shared" si="35"/>
        <v>28612</v>
      </c>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row>
    <row r="140" spans="1:94" s="1" customFormat="1" ht="12" customHeight="1">
      <c r="A140" s="195" t="s">
        <v>76</v>
      </c>
      <c r="B140" s="185" t="s">
        <v>66</v>
      </c>
      <c r="C140" s="186">
        <v>1</v>
      </c>
      <c r="D140" s="65">
        <f aca="true" t="shared" si="64" ref="D140:AW140">D69/$C69</f>
        <v>0</v>
      </c>
      <c r="E140" s="65">
        <f t="shared" si="64"/>
        <v>0</v>
      </c>
      <c r="F140" s="65">
        <f t="shared" si="64"/>
        <v>0</v>
      </c>
      <c r="G140" s="65">
        <f t="shared" si="64"/>
        <v>0</v>
      </c>
      <c r="H140" s="65">
        <f t="shared" si="64"/>
        <v>0</v>
      </c>
      <c r="I140" s="65">
        <f t="shared" si="64"/>
        <v>0</v>
      </c>
      <c r="J140" s="65">
        <f t="shared" si="64"/>
        <v>0</v>
      </c>
      <c r="K140" s="65">
        <f t="shared" si="64"/>
        <v>0</v>
      </c>
      <c r="L140" s="65">
        <f t="shared" si="64"/>
        <v>0</v>
      </c>
      <c r="M140" s="65">
        <f t="shared" si="64"/>
        <v>0</v>
      </c>
      <c r="N140" s="65">
        <f t="shared" si="64"/>
        <v>0</v>
      </c>
      <c r="O140" s="65">
        <f t="shared" si="64"/>
        <v>0</v>
      </c>
      <c r="P140" s="65">
        <f t="shared" si="64"/>
        <v>0</v>
      </c>
      <c r="Q140" s="65">
        <f t="shared" si="64"/>
        <v>0</v>
      </c>
      <c r="R140" s="65">
        <f t="shared" si="64"/>
        <v>0</v>
      </c>
      <c r="S140" s="65">
        <f t="shared" si="64"/>
        <v>0</v>
      </c>
      <c r="T140" s="65">
        <f t="shared" si="64"/>
        <v>0</v>
      </c>
      <c r="U140" s="65">
        <f t="shared" si="64"/>
        <v>0</v>
      </c>
      <c r="V140" s="65">
        <f t="shared" si="64"/>
        <v>0</v>
      </c>
      <c r="W140" s="65">
        <f t="shared" si="64"/>
        <v>0</v>
      </c>
      <c r="X140" s="65">
        <f t="shared" si="64"/>
        <v>0</v>
      </c>
      <c r="Y140" s="65">
        <f t="shared" si="64"/>
        <v>0</v>
      </c>
      <c r="Z140" s="65">
        <f t="shared" si="64"/>
        <v>0</v>
      </c>
      <c r="AA140" s="65">
        <f t="shared" si="64"/>
        <v>0</v>
      </c>
      <c r="AB140" s="65">
        <f t="shared" si="64"/>
        <v>0</v>
      </c>
      <c r="AC140" s="65">
        <f t="shared" si="64"/>
        <v>0</v>
      </c>
      <c r="AD140" s="65">
        <f t="shared" si="64"/>
        <v>0</v>
      </c>
      <c r="AE140" s="65">
        <f t="shared" si="64"/>
        <v>0</v>
      </c>
      <c r="AF140" s="65">
        <f t="shared" si="64"/>
        <v>0</v>
      </c>
      <c r="AG140" s="65">
        <f t="shared" si="64"/>
        <v>0</v>
      </c>
      <c r="AH140" s="65">
        <f t="shared" si="64"/>
        <v>0</v>
      </c>
      <c r="AI140" s="65">
        <f t="shared" si="64"/>
        <v>0</v>
      </c>
      <c r="AJ140" s="65">
        <f t="shared" si="64"/>
        <v>0</v>
      </c>
      <c r="AK140" s="65">
        <f t="shared" si="64"/>
        <v>0</v>
      </c>
      <c r="AL140" s="65">
        <f t="shared" si="64"/>
        <v>0</v>
      </c>
      <c r="AM140" s="65">
        <f t="shared" si="64"/>
        <v>0</v>
      </c>
      <c r="AN140" s="65">
        <f t="shared" si="64"/>
        <v>0</v>
      </c>
      <c r="AO140" s="65">
        <f t="shared" si="64"/>
        <v>0</v>
      </c>
      <c r="AP140" s="65">
        <f t="shared" si="64"/>
        <v>0</v>
      </c>
      <c r="AQ140" s="65">
        <f t="shared" si="64"/>
        <v>0</v>
      </c>
      <c r="AR140" s="65">
        <f t="shared" si="64"/>
        <v>0</v>
      </c>
      <c r="AS140" s="65">
        <f t="shared" si="64"/>
        <v>0</v>
      </c>
      <c r="AT140" s="65">
        <f t="shared" si="64"/>
        <v>0</v>
      </c>
      <c r="AU140" s="65">
        <f t="shared" si="64"/>
        <v>0</v>
      </c>
      <c r="AV140" s="65">
        <f t="shared" si="64"/>
        <v>0</v>
      </c>
      <c r="AW140" s="65">
        <f t="shared" si="64"/>
        <v>0</v>
      </c>
      <c r="AX140" s="65">
        <f t="shared" si="35"/>
        <v>0</v>
      </c>
      <c r="AY140" s="65">
        <f t="shared" si="35"/>
        <v>0</v>
      </c>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row>
    <row r="141" spans="1:94" s="1" customFormat="1" ht="12" customHeight="1">
      <c r="A141" s="230" t="s">
        <v>62</v>
      </c>
      <c r="B141" s="185" t="s">
        <v>66</v>
      </c>
      <c r="C141" s="186">
        <v>2</v>
      </c>
      <c r="D141" s="65">
        <f aca="true" t="shared" si="65" ref="D141:AW141">D70/$C70</f>
        <v>162</v>
      </c>
      <c r="E141" s="65">
        <f t="shared" si="65"/>
        <v>94.5</v>
      </c>
      <c r="F141" s="65">
        <f t="shared" si="65"/>
        <v>280.5</v>
      </c>
      <c r="G141" s="65">
        <f t="shared" si="65"/>
        <v>196</v>
      </c>
      <c r="H141" s="65">
        <f t="shared" si="65"/>
        <v>228.5</v>
      </c>
      <c r="I141" s="65">
        <f t="shared" si="65"/>
        <v>180.5</v>
      </c>
      <c r="J141" s="65">
        <f t="shared" si="65"/>
        <v>59</v>
      </c>
      <c r="K141" s="65">
        <f t="shared" si="65"/>
        <v>522</v>
      </c>
      <c r="L141" s="65">
        <f t="shared" si="65"/>
        <v>36.5</v>
      </c>
      <c r="M141" s="65">
        <f t="shared" si="65"/>
        <v>2.5</v>
      </c>
      <c r="N141" s="65">
        <f t="shared" si="65"/>
        <v>77</v>
      </c>
      <c r="O141" s="65">
        <f t="shared" si="65"/>
        <v>0.5</v>
      </c>
      <c r="P141" s="65">
        <f t="shared" si="65"/>
        <v>90.5</v>
      </c>
      <c r="Q141" s="65">
        <f t="shared" si="65"/>
        <v>0</v>
      </c>
      <c r="R141" s="65">
        <f t="shared" si="65"/>
        <v>7.5</v>
      </c>
      <c r="S141" s="65">
        <f t="shared" si="65"/>
        <v>135</v>
      </c>
      <c r="T141" s="65">
        <f t="shared" si="65"/>
        <v>48.5</v>
      </c>
      <c r="U141" s="65">
        <f t="shared" si="65"/>
        <v>36</v>
      </c>
      <c r="V141" s="65">
        <f t="shared" si="65"/>
        <v>66.5</v>
      </c>
      <c r="W141" s="65">
        <f t="shared" si="65"/>
        <v>2.5</v>
      </c>
      <c r="X141" s="65">
        <f t="shared" si="65"/>
        <v>26</v>
      </c>
      <c r="Y141" s="65">
        <f t="shared" si="65"/>
        <v>5.5</v>
      </c>
      <c r="Z141" s="65">
        <f t="shared" si="65"/>
        <v>68</v>
      </c>
      <c r="AA141" s="65">
        <f t="shared" si="65"/>
        <v>78</v>
      </c>
      <c r="AB141" s="65">
        <f t="shared" si="65"/>
        <v>232.5</v>
      </c>
      <c r="AC141" s="65">
        <f t="shared" si="65"/>
        <v>244.5</v>
      </c>
      <c r="AD141" s="65">
        <f t="shared" si="65"/>
        <v>246.5</v>
      </c>
      <c r="AE141" s="65">
        <f t="shared" si="65"/>
        <v>412</v>
      </c>
      <c r="AF141" s="65">
        <f t="shared" si="65"/>
        <v>71.5</v>
      </c>
      <c r="AG141" s="65">
        <f t="shared" si="65"/>
        <v>215.5</v>
      </c>
      <c r="AH141" s="65">
        <f t="shared" si="65"/>
        <v>392</v>
      </c>
      <c r="AI141" s="65">
        <f t="shared" si="65"/>
        <v>336</v>
      </c>
      <c r="AJ141" s="65">
        <f t="shared" si="65"/>
        <v>342.5</v>
      </c>
      <c r="AK141" s="65">
        <f t="shared" si="65"/>
        <v>502.5</v>
      </c>
      <c r="AL141" s="65">
        <f t="shared" si="65"/>
        <v>350</v>
      </c>
      <c r="AM141" s="65">
        <f t="shared" si="65"/>
        <v>0</v>
      </c>
      <c r="AN141" s="65">
        <f t="shared" si="65"/>
        <v>217</v>
      </c>
      <c r="AO141" s="65">
        <f t="shared" si="65"/>
        <v>360.5</v>
      </c>
      <c r="AP141" s="65">
        <f t="shared" si="65"/>
        <v>385</v>
      </c>
      <c r="AQ141" s="65">
        <f t="shared" si="65"/>
        <v>338</v>
      </c>
      <c r="AR141" s="65">
        <f t="shared" si="65"/>
        <v>463</v>
      </c>
      <c r="AS141" s="65">
        <f t="shared" si="65"/>
        <v>31.5</v>
      </c>
      <c r="AT141" s="65">
        <f t="shared" si="65"/>
        <v>244</v>
      </c>
      <c r="AU141" s="65">
        <f t="shared" si="65"/>
        <v>221</v>
      </c>
      <c r="AV141" s="65">
        <f t="shared" si="65"/>
        <v>236</v>
      </c>
      <c r="AW141" s="65">
        <f t="shared" si="65"/>
        <v>350.5</v>
      </c>
      <c r="AX141" s="65">
        <f t="shared" si="35"/>
        <v>200</v>
      </c>
      <c r="AY141" s="65">
        <f t="shared" si="35"/>
        <v>89.5</v>
      </c>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row>
    <row r="142" spans="1:94" s="1" customFormat="1" ht="12" customHeight="1">
      <c r="A142" s="230"/>
      <c r="B142" s="116"/>
      <c r="C142" s="186">
        <v>3.000000000003</v>
      </c>
      <c r="D142" s="65">
        <f aca="true" t="shared" si="66" ref="D142:AW142">D71/$C71</f>
        <v>0</v>
      </c>
      <c r="E142" s="65">
        <f t="shared" si="66"/>
        <v>0</v>
      </c>
      <c r="F142" s="65">
        <f t="shared" si="66"/>
        <v>0</v>
      </c>
      <c r="G142" s="65">
        <f t="shared" si="66"/>
        <v>0</v>
      </c>
      <c r="H142" s="65">
        <f t="shared" si="66"/>
        <v>0</v>
      </c>
      <c r="I142" s="65">
        <f t="shared" si="66"/>
        <v>0</v>
      </c>
      <c r="J142" s="65">
        <f t="shared" si="66"/>
        <v>0</v>
      </c>
      <c r="K142" s="65">
        <f t="shared" si="66"/>
        <v>0</v>
      </c>
      <c r="L142" s="65">
        <f t="shared" si="66"/>
        <v>0</v>
      </c>
      <c r="M142" s="65">
        <f t="shared" si="66"/>
        <v>0</v>
      </c>
      <c r="N142" s="65">
        <f t="shared" si="66"/>
        <v>0</v>
      </c>
      <c r="O142" s="65">
        <f t="shared" si="66"/>
        <v>0</v>
      </c>
      <c r="P142" s="65">
        <f t="shared" si="66"/>
        <v>0</v>
      </c>
      <c r="Q142" s="65">
        <f t="shared" si="66"/>
        <v>0</v>
      </c>
      <c r="R142" s="65">
        <f t="shared" si="66"/>
        <v>0</v>
      </c>
      <c r="S142" s="65">
        <f t="shared" si="66"/>
        <v>0</v>
      </c>
      <c r="T142" s="65">
        <f t="shared" si="66"/>
        <v>0</v>
      </c>
      <c r="U142" s="65">
        <f t="shared" si="66"/>
        <v>0</v>
      </c>
      <c r="V142" s="65">
        <f t="shared" si="66"/>
        <v>0</v>
      </c>
      <c r="W142" s="65">
        <f t="shared" si="66"/>
        <v>0</v>
      </c>
      <c r="X142" s="65">
        <f t="shared" si="66"/>
        <v>0</v>
      </c>
      <c r="Y142" s="65">
        <f t="shared" si="66"/>
        <v>0</v>
      </c>
      <c r="Z142" s="65">
        <f t="shared" si="66"/>
        <v>0</v>
      </c>
      <c r="AA142" s="65">
        <f t="shared" si="66"/>
        <v>0</v>
      </c>
      <c r="AB142" s="65">
        <f t="shared" si="66"/>
        <v>0</v>
      </c>
      <c r="AC142" s="65">
        <f t="shared" si="66"/>
        <v>0</v>
      </c>
      <c r="AD142" s="65">
        <f t="shared" si="66"/>
        <v>0</v>
      </c>
      <c r="AE142" s="65">
        <f t="shared" si="66"/>
        <v>0</v>
      </c>
      <c r="AF142" s="65">
        <f t="shared" si="66"/>
        <v>0</v>
      </c>
      <c r="AG142" s="65">
        <f t="shared" si="66"/>
        <v>0</v>
      </c>
      <c r="AH142" s="65">
        <f t="shared" si="66"/>
        <v>0</v>
      </c>
      <c r="AI142" s="65">
        <f t="shared" si="66"/>
        <v>0</v>
      </c>
      <c r="AJ142" s="65">
        <f t="shared" si="66"/>
        <v>0</v>
      </c>
      <c r="AK142" s="65">
        <f t="shared" si="66"/>
        <v>0</v>
      </c>
      <c r="AL142" s="65">
        <f t="shared" si="66"/>
        <v>68.666666666598</v>
      </c>
      <c r="AM142" s="65">
        <f t="shared" si="66"/>
        <v>53.999999999946006</v>
      </c>
      <c r="AN142" s="65">
        <f t="shared" si="66"/>
        <v>0</v>
      </c>
      <c r="AO142" s="65">
        <f t="shared" si="66"/>
        <v>0</v>
      </c>
      <c r="AP142" s="65">
        <f t="shared" si="66"/>
        <v>0</v>
      </c>
      <c r="AQ142" s="65">
        <f t="shared" si="66"/>
        <v>0</v>
      </c>
      <c r="AR142" s="65">
        <f t="shared" si="66"/>
        <v>0</v>
      </c>
      <c r="AS142" s="65">
        <f t="shared" si="66"/>
        <v>0</v>
      </c>
      <c r="AT142" s="65">
        <f t="shared" si="66"/>
        <v>0</v>
      </c>
      <c r="AU142" s="65">
        <f t="shared" si="66"/>
        <v>0</v>
      </c>
      <c r="AV142" s="65">
        <f t="shared" si="66"/>
        <v>80.999999999919</v>
      </c>
      <c r="AW142" s="65">
        <f t="shared" si="66"/>
        <v>128.66666666653802</v>
      </c>
      <c r="AX142" s="65">
        <f t="shared" si="35"/>
        <v>136.66666666653</v>
      </c>
      <c r="AY142" s="65">
        <f t="shared" si="35"/>
        <v>132.666666666534</v>
      </c>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row>
    <row r="143" spans="1:94" s="1" customFormat="1" ht="12" customHeight="1">
      <c r="A143" s="230" t="s">
        <v>63</v>
      </c>
      <c r="B143" s="185" t="s">
        <v>66</v>
      </c>
      <c r="C143" s="186">
        <v>1</v>
      </c>
      <c r="D143" s="65">
        <f aca="true" t="shared" si="67" ref="D143:AW143">D72/$C72</f>
        <v>2</v>
      </c>
      <c r="E143" s="65">
        <f t="shared" si="67"/>
        <v>1</v>
      </c>
      <c r="F143" s="65">
        <f t="shared" si="67"/>
        <v>0</v>
      </c>
      <c r="G143" s="65">
        <f t="shared" si="67"/>
        <v>1</v>
      </c>
      <c r="H143" s="65">
        <f t="shared" si="67"/>
        <v>0</v>
      </c>
      <c r="I143" s="65">
        <f t="shared" si="67"/>
        <v>2</v>
      </c>
      <c r="J143" s="65">
        <f t="shared" si="67"/>
        <v>5</v>
      </c>
      <c r="K143" s="65">
        <f t="shared" si="67"/>
        <v>2</v>
      </c>
      <c r="L143" s="65">
        <f t="shared" si="67"/>
        <v>5</v>
      </c>
      <c r="M143" s="65">
        <f t="shared" si="67"/>
        <v>6</v>
      </c>
      <c r="N143" s="65">
        <f t="shared" si="67"/>
        <v>8</v>
      </c>
      <c r="O143" s="65">
        <f t="shared" si="67"/>
        <v>0</v>
      </c>
      <c r="P143" s="65">
        <f t="shared" si="67"/>
        <v>4</v>
      </c>
      <c r="Q143" s="65">
        <f t="shared" si="67"/>
        <v>24</v>
      </c>
      <c r="R143" s="65">
        <f t="shared" si="67"/>
        <v>14</v>
      </c>
      <c r="S143" s="65">
        <f t="shared" si="67"/>
        <v>18</v>
      </c>
      <c r="T143" s="65">
        <f t="shared" si="67"/>
        <v>0</v>
      </c>
      <c r="U143" s="65">
        <f t="shared" si="67"/>
        <v>0</v>
      </c>
      <c r="V143" s="65">
        <f t="shared" si="67"/>
        <v>0</v>
      </c>
      <c r="W143" s="65">
        <f t="shared" si="67"/>
        <v>3</v>
      </c>
      <c r="X143" s="65">
        <f t="shared" si="67"/>
        <v>14</v>
      </c>
      <c r="Y143" s="65">
        <f t="shared" si="67"/>
        <v>21</v>
      </c>
      <c r="Z143" s="65">
        <f t="shared" si="67"/>
        <v>10</v>
      </c>
      <c r="AA143" s="65">
        <f t="shared" si="67"/>
        <v>3</v>
      </c>
      <c r="AB143" s="65">
        <f t="shared" si="67"/>
        <v>8</v>
      </c>
      <c r="AC143" s="65">
        <f t="shared" si="67"/>
        <v>10</v>
      </c>
      <c r="AD143" s="65">
        <f t="shared" si="67"/>
        <v>16</v>
      </c>
      <c r="AE143" s="65">
        <f t="shared" si="67"/>
        <v>6</v>
      </c>
      <c r="AF143" s="65">
        <f t="shared" si="67"/>
        <v>0</v>
      </c>
      <c r="AG143" s="65">
        <f t="shared" si="67"/>
        <v>0</v>
      </c>
      <c r="AH143" s="65">
        <f t="shared" si="67"/>
        <v>3</v>
      </c>
      <c r="AI143" s="65">
        <f t="shared" si="67"/>
        <v>0</v>
      </c>
      <c r="AJ143" s="65">
        <f t="shared" si="67"/>
        <v>2</v>
      </c>
      <c r="AK143" s="65">
        <f t="shared" si="67"/>
        <v>2</v>
      </c>
      <c r="AL143" s="65">
        <f t="shared" si="67"/>
        <v>20</v>
      </c>
      <c r="AM143" s="65">
        <f t="shared" si="67"/>
        <v>19</v>
      </c>
      <c r="AN143" s="65">
        <f t="shared" si="67"/>
        <v>26</v>
      </c>
      <c r="AO143" s="65">
        <f t="shared" si="67"/>
        <v>18</v>
      </c>
      <c r="AP143" s="65">
        <f t="shared" si="67"/>
        <v>2</v>
      </c>
      <c r="AQ143" s="65">
        <f t="shared" si="67"/>
        <v>15</v>
      </c>
      <c r="AR143" s="65">
        <f t="shared" si="67"/>
        <v>12</v>
      </c>
      <c r="AS143" s="65">
        <f t="shared" si="67"/>
        <v>7</v>
      </c>
      <c r="AT143" s="65">
        <f t="shared" si="67"/>
        <v>3</v>
      </c>
      <c r="AU143" s="65">
        <f t="shared" si="67"/>
        <v>0</v>
      </c>
      <c r="AV143" s="65">
        <f t="shared" si="67"/>
        <v>0</v>
      </c>
      <c r="AW143" s="65">
        <f t="shared" si="67"/>
        <v>0</v>
      </c>
      <c r="AX143" s="65">
        <f>AX72/$C72</f>
        <v>0</v>
      </c>
      <c r="AY143" s="65">
        <f>AY72/$C72</f>
        <v>0</v>
      </c>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row>
    <row r="144" spans="1:94" s="1" customFormat="1" ht="12" customHeight="1">
      <c r="A144" s="230"/>
      <c r="B144" s="116"/>
      <c r="C144" s="186">
        <v>5</v>
      </c>
      <c r="D144" s="65">
        <f aca="true" t="shared" si="68" ref="D144:AW144">D73/$C73</f>
        <v>0</v>
      </c>
      <c r="E144" s="65">
        <f t="shared" si="68"/>
        <v>0</v>
      </c>
      <c r="F144" s="65">
        <f t="shared" si="68"/>
        <v>0</v>
      </c>
      <c r="G144" s="65">
        <f t="shared" si="68"/>
        <v>0</v>
      </c>
      <c r="H144" s="65">
        <f t="shared" si="68"/>
        <v>0</v>
      </c>
      <c r="I144" s="65">
        <f t="shared" si="68"/>
        <v>0</v>
      </c>
      <c r="J144" s="65">
        <f t="shared" si="68"/>
        <v>0</v>
      </c>
      <c r="K144" s="65">
        <f t="shared" si="68"/>
        <v>0</v>
      </c>
      <c r="L144" s="65">
        <f t="shared" si="68"/>
        <v>0</v>
      </c>
      <c r="M144" s="65">
        <f t="shared" si="68"/>
        <v>0</v>
      </c>
      <c r="N144" s="65">
        <f t="shared" si="68"/>
        <v>0</v>
      </c>
      <c r="O144" s="65">
        <f t="shared" si="68"/>
        <v>0</v>
      </c>
      <c r="P144" s="65">
        <f t="shared" si="68"/>
        <v>0</v>
      </c>
      <c r="Q144" s="65">
        <f t="shared" si="68"/>
        <v>0</v>
      </c>
      <c r="R144" s="65">
        <f t="shared" si="68"/>
        <v>0</v>
      </c>
      <c r="S144" s="65">
        <f t="shared" si="68"/>
        <v>0</v>
      </c>
      <c r="T144" s="65">
        <f t="shared" si="68"/>
        <v>0</v>
      </c>
      <c r="U144" s="65">
        <f t="shared" si="68"/>
        <v>0</v>
      </c>
      <c r="V144" s="65">
        <f t="shared" si="68"/>
        <v>0</v>
      </c>
      <c r="W144" s="65">
        <f t="shared" si="68"/>
        <v>0</v>
      </c>
      <c r="X144" s="65">
        <f t="shared" si="68"/>
        <v>0</v>
      </c>
      <c r="Y144" s="65">
        <f t="shared" si="68"/>
        <v>0</v>
      </c>
      <c r="Z144" s="65">
        <f t="shared" si="68"/>
        <v>2</v>
      </c>
      <c r="AA144" s="65">
        <f t="shared" si="68"/>
        <v>0</v>
      </c>
      <c r="AB144" s="65">
        <f t="shared" si="68"/>
        <v>0</v>
      </c>
      <c r="AC144" s="65">
        <f t="shared" si="68"/>
        <v>0</v>
      </c>
      <c r="AD144" s="65">
        <f t="shared" si="68"/>
        <v>16.4</v>
      </c>
      <c r="AE144" s="65">
        <f t="shared" si="68"/>
        <v>17</v>
      </c>
      <c r="AF144" s="65">
        <f t="shared" si="68"/>
        <v>0</v>
      </c>
      <c r="AG144" s="65">
        <f t="shared" si="68"/>
        <v>1.6</v>
      </c>
      <c r="AH144" s="65">
        <f t="shared" si="68"/>
        <v>6.6</v>
      </c>
      <c r="AI144" s="65">
        <f t="shared" si="68"/>
        <v>0</v>
      </c>
      <c r="AJ144" s="65">
        <f t="shared" si="68"/>
        <v>0</v>
      </c>
      <c r="AK144" s="65">
        <f t="shared" si="68"/>
        <v>0</v>
      </c>
      <c r="AL144" s="65">
        <f t="shared" si="68"/>
        <v>0</v>
      </c>
      <c r="AM144" s="65">
        <f t="shared" si="68"/>
        <v>0</v>
      </c>
      <c r="AN144" s="65">
        <f t="shared" si="68"/>
        <v>0</v>
      </c>
      <c r="AO144" s="65">
        <f t="shared" si="68"/>
        <v>0</v>
      </c>
      <c r="AP144" s="65">
        <f t="shared" si="68"/>
        <v>0</v>
      </c>
      <c r="AQ144" s="65">
        <f t="shared" si="68"/>
        <v>0</v>
      </c>
      <c r="AR144" s="65">
        <f t="shared" si="68"/>
        <v>0</v>
      </c>
      <c r="AS144" s="65">
        <f t="shared" si="68"/>
        <v>0</v>
      </c>
      <c r="AT144" s="65">
        <f t="shared" si="68"/>
        <v>0</v>
      </c>
      <c r="AU144" s="65">
        <f t="shared" si="68"/>
        <v>0</v>
      </c>
      <c r="AV144" s="65">
        <f t="shared" si="68"/>
        <v>0</v>
      </c>
      <c r="AW144" s="65">
        <f t="shared" si="68"/>
        <v>0</v>
      </c>
      <c r="AX144" s="65">
        <f>AX73/$C73</f>
        <v>0</v>
      </c>
      <c r="AY144" s="65">
        <f>AY73/$C73</f>
        <v>0</v>
      </c>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row>
    <row r="145" spans="1:94" s="1" customFormat="1" ht="12" customHeight="1">
      <c r="A145" s="124"/>
      <c r="B145"/>
      <c r="C145" s="11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10"/>
      <c r="AT145" s="10"/>
      <c r="AU145" s="10"/>
      <c r="AV145" s="10"/>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row>
    <row r="146" spans="1:53" ht="13.5" thickBot="1">
      <c r="A146" s="127" t="s">
        <v>0</v>
      </c>
      <c r="B146" s="125"/>
      <c r="C146" s="126"/>
      <c r="D146" s="75">
        <f aca="true" t="shared" si="69" ref="D146:AY146">SUM(D79:D144)</f>
        <v>1900159.3333330979</v>
      </c>
      <c r="E146" s="75">
        <f t="shared" si="69"/>
        <v>1405280.6666664681</v>
      </c>
      <c r="F146" s="75">
        <f t="shared" si="69"/>
        <v>1879460.9999997357</v>
      </c>
      <c r="G146" s="75">
        <f t="shared" si="69"/>
        <v>1630749.4166664446</v>
      </c>
      <c r="H146" s="75">
        <f t="shared" si="69"/>
        <v>1369236.5833331267</v>
      </c>
      <c r="I146" s="75">
        <f t="shared" si="69"/>
        <v>1303454.249999817</v>
      </c>
      <c r="J146" s="75">
        <f t="shared" si="69"/>
        <v>1870758.4166664344</v>
      </c>
      <c r="K146" s="75">
        <f t="shared" si="69"/>
        <v>1788441.083333068</v>
      </c>
      <c r="L146" s="75">
        <f t="shared" si="69"/>
        <v>2067653.3333330986</v>
      </c>
      <c r="M146" s="75">
        <f t="shared" si="69"/>
        <v>2450159.749999687</v>
      </c>
      <c r="N146" s="75">
        <f t="shared" si="69"/>
        <v>2392037.5833330415</v>
      </c>
      <c r="O146" s="75">
        <f t="shared" si="69"/>
        <v>1772885.2499997607</v>
      </c>
      <c r="P146" s="75">
        <f t="shared" si="69"/>
        <v>2393158.4999996983</v>
      </c>
      <c r="Q146" s="75">
        <f t="shared" si="69"/>
        <v>2331523.833333053</v>
      </c>
      <c r="R146" s="75">
        <f t="shared" si="69"/>
        <v>1912215.916666455</v>
      </c>
      <c r="S146" s="75">
        <f t="shared" si="69"/>
        <v>2050070.0833330702</v>
      </c>
      <c r="T146" s="75">
        <f t="shared" si="69"/>
        <v>2668209.1666663527</v>
      </c>
      <c r="U146" s="75">
        <f t="shared" si="69"/>
        <v>1810911.5833331195</v>
      </c>
      <c r="V146" s="75">
        <f t="shared" si="69"/>
        <v>1668091.6666664702</v>
      </c>
      <c r="W146" s="75">
        <f t="shared" si="69"/>
        <v>1898349.833333123</v>
      </c>
      <c r="X146" s="75">
        <f t="shared" si="69"/>
        <v>2597489.9999997085</v>
      </c>
      <c r="Y146" s="75">
        <f t="shared" si="69"/>
        <v>3058893.9166663596</v>
      </c>
      <c r="Z146" s="75">
        <f t="shared" si="69"/>
        <v>2944758.9999997234</v>
      </c>
      <c r="AA146" s="75">
        <f t="shared" si="69"/>
        <v>3585088.166666245</v>
      </c>
      <c r="AB146" s="75">
        <f t="shared" si="69"/>
        <v>3563443.9999993932</v>
      </c>
      <c r="AC146" s="75">
        <f t="shared" si="69"/>
        <v>3004065.2499995306</v>
      </c>
      <c r="AD146" s="75">
        <f t="shared" si="69"/>
        <v>2404079.7333331183</v>
      </c>
      <c r="AE146" s="75">
        <f t="shared" si="69"/>
        <v>2247705.999999761</v>
      </c>
      <c r="AF146" s="75">
        <f t="shared" si="69"/>
        <v>2145219.2499997783</v>
      </c>
      <c r="AG146" s="75">
        <f t="shared" si="69"/>
        <v>2248795.683333102</v>
      </c>
      <c r="AH146" s="75">
        <f t="shared" si="69"/>
        <v>2075861.93333307</v>
      </c>
      <c r="AI146" s="75">
        <f t="shared" si="69"/>
        <v>2237523.083333023</v>
      </c>
      <c r="AJ146" s="75">
        <f t="shared" si="69"/>
        <v>3269075.8333328217</v>
      </c>
      <c r="AK146" s="75">
        <f t="shared" si="69"/>
        <v>2753694.0833327854</v>
      </c>
      <c r="AL146" s="75">
        <f t="shared" si="69"/>
        <v>3426080.8333326676</v>
      </c>
      <c r="AM146" s="75">
        <f t="shared" si="69"/>
        <v>4000000.583332621</v>
      </c>
      <c r="AN146" s="75">
        <f t="shared" si="69"/>
        <v>3815462.333332613</v>
      </c>
      <c r="AO146" s="75">
        <f t="shared" si="69"/>
        <v>3156053.1666660965</v>
      </c>
      <c r="AP146" s="75">
        <f t="shared" si="69"/>
        <v>3627951.499999235</v>
      </c>
      <c r="AQ146" s="75">
        <f t="shared" si="69"/>
        <v>3930107.107142585</v>
      </c>
      <c r="AR146" s="75">
        <f t="shared" si="69"/>
        <v>3974604.4761902248</v>
      </c>
      <c r="AS146" s="75">
        <f t="shared" si="69"/>
        <v>2963406.623015645</v>
      </c>
      <c r="AT146" s="75">
        <f t="shared" si="69"/>
        <v>2543043.5317458753</v>
      </c>
      <c r="AU146" s="75">
        <f t="shared" si="69"/>
        <v>2743855.9464283865</v>
      </c>
      <c r="AV146" s="75">
        <f t="shared" si="69"/>
        <v>2821529.8928569146</v>
      </c>
      <c r="AW146" s="75">
        <f t="shared" si="69"/>
        <v>4582261.692459988</v>
      </c>
      <c r="AX146" s="75">
        <f t="shared" si="69"/>
        <v>3637460.470237837</v>
      </c>
      <c r="AY146" s="75">
        <f t="shared" si="69"/>
        <v>4349719.361110768</v>
      </c>
      <c r="AZ146" s="104"/>
      <c r="BA146" s="225"/>
    </row>
    <row r="147" spans="1:48" ht="13.5" thickTop="1">
      <c r="A147" s="70"/>
      <c r="B147" s="70"/>
      <c r="C147" s="70"/>
      <c r="D147" s="70"/>
      <c r="E147" s="70"/>
      <c r="F147" s="70"/>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210"/>
      <c r="AL147" s="210"/>
      <c r="AM147" s="210"/>
      <c r="AN147" s="9"/>
      <c r="AO147" s="9"/>
      <c r="AQ147" s="10"/>
      <c r="AR147" s="10"/>
      <c r="AS147" s="10"/>
      <c r="AT147" s="10"/>
      <c r="AU147" s="10"/>
      <c r="AV147" s="10"/>
    </row>
    <row r="148" spans="1:48" ht="12.75">
      <c r="A148" s="70"/>
      <c r="B148" s="70"/>
      <c r="C148" s="70"/>
      <c r="D148" s="70"/>
      <c r="E148" s="70"/>
      <c r="F148" s="70"/>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210"/>
      <c r="AL148" s="210"/>
      <c r="AM148" s="210"/>
      <c r="AN148" s="9"/>
      <c r="AO148" s="9"/>
      <c r="AQ148" s="10"/>
      <c r="AR148" s="10"/>
      <c r="AS148" s="10"/>
      <c r="AT148" s="10"/>
      <c r="AU148" s="10"/>
      <c r="AV148" s="10"/>
    </row>
    <row r="149" spans="1:48" ht="12.75">
      <c r="A149" s="130" t="s">
        <v>120</v>
      </c>
      <c r="B149" s="70"/>
      <c r="C149" s="70"/>
      <c r="D149" s="70"/>
      <c r="E149" s="70"/>
      <c r="F149" s="70"/>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210"/>
      <c r="AL149" s="210"/>
      <c r="AM149" s="210"/>
      <c r="AN149" s="9"/>
      <c r="AO149" s="9"/>
      <c r="AQ149" s="10"/>
      <c r="AR149" s="10"/>
      <c r="AS149" s="10"/>
      <c r="AT149" s="10"/>
      <c r="AU149" s="10"/>
      <c r="AV149" s="10"/>
    </row>
    <row r="150" spans="1:48" ht="12.75">
      <c r="A150" s="122" t="s">
        <v>41</v>
      </c>
      <c r="B150" s="70"/>
      <c r="C150" s="70"/>
      <c r="D150" s="70"/>
      <c r="E150" s="70"/>
      <c r="F150" s="70"/>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210"/>
      <c r="AL150" s="210"/>
      <c r="AM150" s="210"/>
      <c r="AN150" s="9"/>
      <c r="AO150" s="9"/>
      <c r="AQ150" s="10"/>
      <c r="AR150" s="10"/>
      <c r="AS150" s="10"/>
      <c r="AT150" s="10"/>
      <c r="AU150" s="10"/>
      <c r="AV150" s="10"/>
    </row>
    <row r="151" spans="1:51" ht="12.75">
      <c r="A151" t="s">
        <v>126</v>
      </c>
      <c r="B151" s="70"/>
      <c r="C151" s="70"/>
      <c r="D151" s="163">
        <f>SUM(D21:D26)</f>
        <v>674875</v>
      </c>
      <c r="E151" s="163">
        <f aca="true" t="shared" si="70" ref="E151:AW151">SUM(E21:E26)</f>
        <v>370915</v>
      </c>
      <c r="F151" s="163">
        <f t="shared" si="70"/>
        <v>688493</v>
      </c>
      <c r="G151" s="163">
        <f t="shared" si="70"/>
        <v>501255</v>
      </c>
      <c r="H151" s="163">
        <f t="shared" si="70"/>
        <v>338537</v>
      </c>
      <c r="I151" s="163">
        <f t="shared" si="70"/>
        <v>327478</v>
      </c>
      <c r="J151" s="163">
        <f t="shared" si="70"/>
        <v>698838</v>
      </c>
      <c r="K151" s="163">
        <f t="shared" si="70"/>
        <v>477713</v>
      </c>
      <c r="L151" s="163">
        <f t="shared" si="70"/>
        <v>737162</v>
      </c>
      <c r="M151" s="163">
        <f t="shared" si="70"/>
        <v>913980</v>
      </c>
      <c r="N151" s="163">
        <f t="shared" si="70"/>
        <v>860541</v>
      </c>
      <c r="O151" s="163">
        <f t="shared" si="70"/>
        <v>534449</v>
      </c>
      <c r="P151" s="163">
        <f t="shared" si="70"/>
        <v>797167</v>
      </c>
      <c r="Q151" s="163">
        <f t="shared" si="70"/>
        <v>899561</v>
      </c>
      <c r="R151" s="163">
        <f t="shared" si="70"/>
        <v>616938</v>
      </c>
      <c r="S151" s="163">
        <f t="shared" si="70"/>
        <v>719157</v>
      </c>
      <c r="T151" s="163">
        <f t="shared" si="70"/>
        <v>1188551</v>
      </c>
      <c r="U151" s="163">
        <f t="shared" si="70"/>
        <v>487047</v>
      </c>
      <c r="V151" s="163">
        <f t="shared" si="70"/>
        <v>368817</v>
      </c>
      <c r="W151" s="163">
        <f t="shared" si="70"/>
        <v>506336</v>
      </c>
      <c r="X151" s="163">
        <f t="shared" si="70"/>
        <v>1026659</v>
      </c>
      <c r="Y151" s="163">
        <f t="shared" si="70"/>
        <v>1264188</v>
      </c>
      <c r="Z151" s="163">
        <f t="shared" si="70"/>
        <v>1211277</v>
      </c>
      <c r="AA151" s="163">
        <f t="shared" si="70"/>
        <v>1544529</v>
      </c>
      <c r="AB151" s="163">
        <f t="shared" si="70"/>
        <v>1389782</v>
      </c>
      <c r="AC151" s="163">
        <f t="shared" si="70"/>
        <v>1169345</v>
      </c>
      <c r="AD151" s="163">
        <f t="shared" si="70"/>
        <v>915435</v>
      </c>
      <c r="AE151" s="163">
        <f t="shared" si="70"/>
        <v>786816</v>
      </c>
      <c r="AF151" s="163">
        <f t="shared" si="70"/>
        <v>659724</v>
      </c>
      <c r="AG151" s="163">
        <f t="shared" si="70"/>
        <v>711591</v>
      </c>
      <c r="AH151" s="163">
        <f t="shared" si="70"/>
        <v>584056</v>
      </c>
      <c r="AI151" s="163">
        <f t="shared" si="70"/>
        <v>713658</v>
      </c>
      <c r="AJ151" s="163">
        <f t="shared" si="70"/>
        <v>1338078</v>
      </c>
      <c r="AK151" s="163">
        <f t="shared" si="70"/>
        <v>769251</v>
      </c>
      <c r="AL151" s="163">
        <f t="shared" si="70"/>
        <v>1219468</v>
      </c>
      <c r="AM151" s="163">
        <f t="shared" si="70"/>
        <v>1520186</v>
      </c>
      <c r="AN151" s="163">
        <f t="shared" si="70"/>
        <v>1467618</v>
      </c>
      <c r="AO151" s="163">
        <f t="shared" si="70"/>
        <v>1055075</v>
      </c>
      <c r="AP151" s="163">
        <f t="shared" si="70"/>
        <v>1354077</v>
      </c>
      <c r="AQ151" s="163">
        <f t="shared" si="70"/>
        <v>1471848</v>
      </c>
      <c r="AR151" s="163">
        <f t="shared" si="70"/>
        <v>1369829</v>
      </c>
      <c r="AS151" s="163">
        <f t="shared" si="70"/>
        <v>787887</v>
      </c>
      <c r="AT151" s="163">
        <f t="shared" si="70"/>
        <v>579633</v>
      </c>
      <c r="AU151" s="163">
        <f t="shared" si="70"/>
        <v>874308</v>
      </c>
      <c r="AV151" s="163">
        <f t="shared" si="70"/>
        <v>1061483</v>
      </c>
      <c r="AW151" s="163">
        <f t="shared" si="70"/>
        <v>1698975</v>
      </c>
      <c r="AX151" s="163">
        <f>SUM(AX21:AX26)</f>
        <v>1401920</v>
      </c>
      <c r="AY151" s="163">
        <f>SUM(AY21:AY26)</f>
        <v>2127151</v>
      </c>
    </row>
    <row r="152" spans="1:51" ht="12.75">
      <c r="A152" t="s">
        <v>127</v>
      </c>
      <c r="B152" s="70"/>
      <c r="C152" s="70"/>
      <c r="D152" s="163">
        <f>SUM(D18:D20)</f>
        <v>301240</v>
      </c>
      <c r="E152" s="163">
        <f aca="true" t="shared" si="71" ref="E152:AW152">SUM(E18:E20)</f>
        <v>237644</v>
      </c>
      <c r="F152" s="163">
        <f t="shared" si="71"/>
        <v>312031</v>
      </c>
      <c r="G152" s="163">
        <f t="shared" si="71"/>
        <v>223230</v>
      </c>
      <c r="H152" s="163">
        <f t="shared" si="71"/>
        <v>220405</v>
      </c>
      <c r="I152" s="163">
        <f t="shared" si="71"/>
        <v>172096</v>
      </c>
      <c r="J152" s="163">
        <f t="shared" si="71"/>
        <v>315037</v>
      </c>
      <c r="K152" s="163">
        <f t="shared" si="71"/>
        <v>438789</v>
      </c>
      <c r="L152" s="163">
        <f t="shared" si="71"/>
        <v>469406</v>
      </c>
      <c r="M152" s="163">
        <f t="shared" si="71"/>
        <v>643202</v>
      </c>
      <c r="N152" s="163">
        <f t="shared" si="71"/>
        <v>602947</v>
      </c>
      <c r="O152" s="163">
        <f t="shared" si="71"/>
        <v>441973</v>
      </c>
      <c r="P152" s="163">
        <f t="shared" si="71"/>
        <v>584917</v>
      </c>
      <c r="Q152" s="163">
        <f t="shared" si="71"/>
        <v>538208</v>
      </c>
      <c r="R152" s="163">
        <f t="shared" si="71"/>
        <v>375536</v>
      </c>
      <c r="S152" s="163">
        <f t="shared" si="71"/>
        <v>460140</v>
      </c>
      <c r="T152" s="163">
        <f t="shared" si="71"/>
        <v>749504</v>
      </c>
      <c r="U152" s="163">
        <f t="shared" si="71"/>
        <v>496276</v>
      </c>
      <c r="V152" s="163">
        <f t="shared" si="71"/>
        <v>402412</v>
      </c>
      <c r="W152" s="163">
        <f t="shared" si="71"/>
        <v>451612</v>
      </c>
      <c r="X152" s="163">
        <f t="shared" si="71"/>
        <v>728786</v>
      </c>
      <c r="Y152" s="163">
        <f t="shared" si="71"/>
        <v>876780</v>
      </c>
      <c r="Z152" s="163">
        <f t="shared" si="71"/>
        <v>887668</v>
      </c>
      <c r="AA152" s="163">
        <f t="shared" si="71"/>
        <v>1272824</v>
      </c>
      <c r="AB152" s="163">
        <f t="shared" si="71"/>
        <v>978215</v>
      </c>
      <c r="AC152" s="163">
        <f t="shared" si="71"/>
        <v>864993</v>
      </c>
      <c r="AD152" s="163">
        <f t="shared" si="71"/>
        <v>615878</v>
      </c>
      <c r="AE152" s="163">
        <f t="shared" si="71"/>
        <v>868644</v>
      </c>
      <c r="AF152" s="163">
        <f t="shared" si="71"/>
        <v>849171</v>
      </c>
      <c r="AG152" s="163">
        <f t="shared" si="71"/>
        <v>1018004</v>
      </c>
      <c r="AH152" s="163">
        <f t="shared" si="71"/>
        <v>734940</v>
      </c>
      <c r="AI152" s="163">
        <f t="shared" si="71"/>
        <v>881577</v>
      </c>
      <c r="AJ152" s="163">
        <f t="shared" si="71"/>
        <v>1353120</v>
      </c>
      <c r="AK152" s="163">
        <f t="shared" si="71"/>
        <v>1289971</v>
      </c>
      <c r="AL152" s="163">
        <f t="shared" si="71"/>
        <v>1551895</v>
      </c>
      <c r="AM152" s="163">
        <f t="shared" si="71"/>
        <v>2045203</v>
      </c>
      <c r="AN152" s="163">
        <f t="shared" si="71"/>
        <v>1730454</v>
      </c>
      <c r="AO152" s="163">
        <f t="shared" si="71"/>
        <v>1610994</v>
      </c>
      <c r="AP152" s="163">
        <f t="shared" si="71"/>
        <v>1755625</v>
      </c>
      <c r="AQ152" s="163">
        <f t="shared" si="71"/>
        <v>1756139</v>
      </c>
      <c r="AR152" s="163">
        <f t="shared" si="71"/>
        <v>1590201</v>
      </c>
      <c r="AS152" s="163">
        <f t="shared" si="71"/>
        <v>1424515</v>
      </c>
      <c r="AT152" s="163">
        <f t="shared" si="71"/>
        <v>848900</v>
      </c>
      <c r="AU152" s="163">
        <f t="shared" si="71"/>
        <v>1164060</v>
      </c>
      <c r="AV152" s="163">
        <f t="shared" si="71"/>
        <v>1591491</v>
      </c>
      <c r="AW152" s="163">
        <f t="shared" si="71"/>
        <v>2717063</v>
      </c>
      <c r="AX152" s="163">
        <f>SUM(AX18:AX20)</f>
        <v>2027288</v>
      </c>
      <c r="AY152" s="163">
        <f>SUM(AY18:AY20)</f>
        <v>2486906</v>
      </c>
    </row>
    <row r="153" spans="1:51" ht="12.75">
      <c r="A153" t="s">
        <v>35</v>
      </c>
      <c r="B153" s="70"/>
      <c r="C153" s="70"/>
      <c r="D153" s="163">
        <f>SUM(D8:D17)</f>
        <v>149089</v>
      </c>
      <c r="E153" s="163">
        <f aca="true" t="shared" si="72" ref="E153:AW153">SUM(E8:E17)</f>
        <v>109700</v>
      </c>
      <c r="F153" s="163">
        <f t="shared" si="72"/>
        <v>141661</v>
      </c>
      <c r="G153" s="163">
        <f t="shared" si="72"/>
        <v>163779</v>
      </c>
      <c r="H153" s="163">
        <f t="shared" si="72"/>
        <v>93456</v>
      </c>
      <c r="I153" s="163">
        <f t="shared" si="72"/>
        <v>59347</v>
      </c>
      <c r="J153" s="163">
        <f t="shared" si="72"/>
        <v>120943</v>
      </c>
      <c r="K153" s="163">
        <f t="shared" si="72"/>
        <v>124733</v>
      </c>
      <c r="L153" s="163">
        <f t="shared" si="72"/>
        <v>161371</v>
      </c>
      <c r="M153" s="163">
        <f t="shared" si="72"/>
        <v>209422</v>
      </c>
      <c r="N153" s="163">
        <f t="shared" si="72"/>
        <v>229095</v>
      </c>
      <c r="O153" s="163">
        <f t="shared" si="72"/>
        <v>104475</v>
      </c>
      <c r="P153" s="163">
        <f t="shared" si="72"/>
        <v>183797</v>
      </c>
      <c r="Q153" s="163">
        <f t="shared" si="72"/>
        <v>234652</v>
      </c>
      <c r="R153" s="163">
        <f t="shared" si="72"/>
        <v>171155</v>
      </c>
      <c r="S153" s="163">
        <f t="shared" si="72"/>
        <v>176116</v>
      </c>
      <c r="T153" s="163">
        <f t="shared" si="72"/>
        <v>166786</v>
      </c>
      <c r="U153" s="163">
        <f t="shared" si="72"/>
        <v>163350</v>
      </c>
      <c r="V153" s="163">
        <f t="shared" si="72"/>
        <v>140931</v>
      </c>
      <c r="W153" s="163">
        <f t="shared" si="72"/>
        <v>173849</v>
      </c>
      <c r="X153" s="163">
        <f t="shared" si="72"/>
        <v>242384</v>
      </c>
      <c r="Y153" s="163">
        <f t="shared" si="72"/>
        <v>288970</v>
      </c>
      <c r="Z153" s="163">
        <f t="shared" si="72"/>
        <v>243405</v>
      </c>
      <c r="AA153" s="163">
        <f t="shared" si="72"/>
        <v>329596</v>
      </c>
      <c r="AB153" s="163">
        <f t="shared" si="72"/>
        <v>326275</v>
      </c>
      <c r="AC153" s="163">
        <f t="shared" si="72"/>
        <v>249469</v>
      </c>
      <c r="AD153" s="163">
        <f t="shared" si="72"/>
        <v>218275</v>
      </c>
      <c r="AE153" s="163">
        <f t="shared" si="72"/>
        <v>148945</v>
      </c>
      <c r="AF153" s="163">
        <f t="shared" si="72"/>
        <v>143073</v>
      </c>
      <c r="AG153" s="163">
        <f t="shared" si="72"/>
        <v>126784</v>
      </c>
      <c r="AH153" s="163">
        <f t="shared" si="72"/>
        <v>147810</v>
      </c>
      <c r="AI153" s="163">
        <f t="shared" si="72"/>
        <v>132785</v>
      </c>
      <c r="AJ153" s="163">
        <f t="shared" si="72"/>
        <v>189083</v>
      </c>
      <c r="AK153" s="163">
        <f t="shared" si="72"/>
        <v>216707</v>
      </c>
      <c r="AL153" s="163">
        <f t="shared" si="72"/>
        <v>259507</v>
      </c>
      <c r="AM153" s="163">
        <f t="shared" si="72"/>
        <v>260611</v>
      </c>
      <c r="AN153" s="163">
        <f t="shared" si="72"/>
        <v>252571</v>
      </c>
      <c r="AO153" s="163">
        <f t="shared" si="72"/>
        <v>210387</v>
      </c>
      <c r="AP153" s="163">
        <f t="shared" si="72"/>
        <v>114727</v>
      </c>
      <c r="AQ153" s="163">
        <f t="shared" si="72"/>
        <v>160092</v>
      </c>
      <c r="AR153" s="163">
        <f t="shared" si="72"/>
        <v>210233</v>
      </c>
      <c r="AS153" s="163">
        <f t="shared" si="72"/>
        <v>91845</v>
      </c>
      <c r="AT153" s="163">
        <f t="shared" si="72"/>
        <v>88206</v>
      </c>
      <c r="AU153" s="163">
        <f t="shared" si="72"/>
        <v>110048</v>
      </c>
      <c r="AV153" s="163">
        <f t="shared" si="72"/>
        <v>142302</v>
      </c>
      <c r="AW153" s="163">
        <f t="shared" si="72"/>
        <v>199488</v>
      </c>
      <c r="AX153" s="163">
        <f>SUM(AX8:AX17)</f>
        <v>65691</v>
      </c>
      <c r="AY153" s="163">
        <f>SUM(AY8:AY17)</f>
        <v>254124</v>
      </c>
    </row>
    <row r="154" spans="1:51" ht="12.75">
      <c r="A154" t="s">
        <v>128</v>
      </c>
      <c r="B154" s="70"/>
      <c r="C154" s="70"/>
      <c r="D154" s="163">
        <f>SUM(D27:D32)</f>
        <v>12</v>
      </c>
      <c r="E154" s="163">
        <f aca="true" t="shared" si="73" ref="E154:AW154">SUM(E27:E32)</f>
        <v>29</v>
      </c>
      <c r="F154" s="163">
        <f t="shared" si="73"/>
        <v>87</v>
      </c>
      <c r="G154" s="163">
        <f t="shared" si="73"/>
        <v>85</v>
      </c>
      <c r="H154" s="163">
        <f t="shared" si="73"/>
        <v>73</v>
      </c>
      <c r="I154" s="163">
        <f t="shared" si="73"/>
        <v>98</v>
      </c>
      <c r="J154" s="163">
        <f t="shared" si="73"/>
        <v>111</v>
      </c>
      <c r="K154" s="163">
        <f t="shared" si="73"/>
        <v>73</v>
      </c>
      <c r="L154" s="163">
        <f t="shared" si="73"/>
        <v>71</v>
      </c>
      <c r="M154" s="163">
        <f t="shared" si="73"/>
        <v>42</v>
      </c>
      <c r="N154" s="163">
        <f t="shared" si="73"/>
        <v>24</v>
      </c>
      <c r="O154" s="163">
        <f t="shared" si="73"/>
        <v>8</v>
      </c>
      <c r="P154" s="163">
        <f t="shared" si="73"/>
        <v>13</v>
      </c>
      <c r="Q154" s="163">
        <f t="shared" si="73"/>
        <v>22</v>
      </c>
      <c r="R154" s="163">
        <f t="shared" si="73"/>
        <v>53</v>
      </c>
      <c r="S154" s="163">
        <f t="shared" si="73"/>
        <v>91</v>
      </c>
      <c r="T154" s="163">
        <f t="shared" si="73"/>
        <v>106</v>
      </c>
      <c r="U154" s="163">
        <f t="shared" si="73"/>
        <v>145</v>
      </c>
      <c r="V154" s="163">
        <f t="shared" si="73"/>
        <v>109</v>
      </c>
      <c r="W154" s="163">
        <f t="shared" si="73"/>
        <v>84</v>
      </c>
      <c r="X154" s="163">
        <f t="shared" si="73"/>
        <v>70</v>
      </c>
      <c r="Y154" s="163">
        <f t="shared" si="73"/>
        <v>43</v>
      </c>
      <c r="Z154" s="163">
        <f t="shared" si="73"/>
        <v>18</v>
      </c>
      <c r="AA154" s="163">
        <f t="shared" si="73"/>
        <v>58</v>
      </c>
      <c r="AB154" s="163">
        <f t="shared" si="73"/>
        <v>276</v>
      </c>
      <c r="AC154" s="163">
        <f t="shared" si="73"/>
        <v>496</v>
      </c>
      <c r="AD154" s="163">
        <f t="shared" si="73"/>
        <v>1122</v>
      </c>
      <c r="AE154" s="163">
        <f t="shared" si="73"/>
        <v>1111</v>
      </c>
      <c r="AF154" s="163">
        <f t="shared" si="73"/>
        <v>1519</v>
      </c>
      <c r="AG154" s="163">
        <f t="shared" si="73"/>
        <v>1550</v>
      </c>
      <c r="AH154" s="163">
        <f t="shared" si="73"/>
        <v>1502</v>
      </c>
      <c r="AI154" s="163">
        <f t="shared" si="73"/>
        <v>1605</v>
      </c>
      <c r="AJ154" s="163">
        <f t="shared" si="73"/>
        <v>1383</v>
      </c>
      <c r="AK154" s="163">
        <f t="shared" si="73"/>
        <v>768</v>
      </c>
      <c r="AL154" s="163">
        <f t="shared" si="73"/>
        <v>453</v>
      </c>
      <c r="AM154" s="163">
        <f t="shared" si="73"/>
        <v>173</v>
      </c>
      <c r="AN154" s="163">
        <f t="shared" si="73"/>
        <v>314</v>
      </c>
      <c r="AO154" s="163">
        <f t="shared" si="73"/>
        <v>818</v>
      </c>
      <c r="AP154" s="163">
        <f t="shared" si="73"/>
        <v>6834</v>
      </c>
      <c r="AQ154" s="163">
        <f t="shared" si="73"/>
        <v>40221</v>
      </c>
      <c r="AR154" s="163">
        <f t="shared" si="73"/>
        <v>71300</v>
      </c>
      <c r="AS154" s="163">
        <f t="shared" si="73"/>
        <v>90706</v>
      </c>
      <c r="AT154" s="163">
        <f t="shared" si="73"/>
        <v>108612</v>
      </c>
      <c r="AU154" s="163">
        <f t="shared" si="73"/>
        <v>95598</v>
      </c>
      <c r="AV154" s="163">
        <f t="shared" si="73"/>
        <v>66506</v>
      </c>
      <c r="AW154" s="163">
        <f t="shared" si="73"/>
        <v>46355</v>
      </c>
      <c r="AX154" s="163">
        <f>SUM(AX27:AX32)</f>
        <v>28998</v>
      </c>
      <c r="AY154" s="163">
        <f>SUM(AY27:AY32)</f>
        <v>16798</v>
      </c>
    </row>
    <row r="155" spans="1:51" ht="12.75">
      <c r="A155" t="s">
        <v>124</v>
      </c>
      <c r="B155" s="70"/>
      <c r="C155" s="70"/>
      <c r="D155" s="163">
        <f>SUM(D33:D35,D58:D59)</f>
        <v>8669</v>
      </c>
      <c r="E155" s="163">
        <f aca="true" t="shared" si="74" ref="E155:AW155">SUM(E33:E35,E58:E59)</f>
        <v>8123</v>
      </c>
      <c r="F155" s="163">
        <f t="shared" si="74"/>
        <v>11365</v>
      </c>
      <c r="G155" s="163">
        <f t="shared" si="74"/>
        <v>12673</v>
      </c>
      <c r="H155" s="163">
        <f t="shared" si="74"/>
        <v>13876</v>
      </c>
      <c r="I155" s="163">
        <f t="shared" si="74"/>
        <v>14382</v>
      </c>
      <c r="J155" s="163">
        <f t="shared" si="74"/>
        <v>15163</v>
      </c>
      <c r="K155" s="163">
        <f t="shared" si="74"/>
        <v>17258</v>
      </c>
      <c r="L155" s="163">
        <f t="shared" si="74"/>
        <v>17521</v>
      </c>
      <c r="M155" s="163">
        <f t="shared" si="74"/>
        <v>19608</v>
      </c>
      <c r="N155" s="163">
        <f t="shared" si="74"/>
        <v>23546</v>
      </c>
      <c r="O155" s="163">
        <f t="shared" si="74"/>
        <v>23281</v>
      </c>
      <c r="P155" s="163">
        <f t="shared" si="74"/>
        <v>23302</v>
      </c>
      <c r="Q155" s="163">
        <f t="shared" si="74"/>
        <v>22421</v>
      </c>
      <c r="R155" s="163">
        <f t="shared" si="74"/>
        <v>24174</v>
      </c>
      <c r="S155" s="163">
        <f t="shared" si="74"/>
        <v>23482</v>
      </c>
      <c r="T155" s="163">
        <f t="shared" si="74"/>
        <v>23823</v>
      </c>
      <c r="U155" s="163">
        <f t="shared" si="74"/>
        <v>24329</v>
      </c>
      <c r="V155" s="163">
        <f t="shared" si="74"/>
        <v>25696</v>
      </c>
      <c r="W155" s="163">
        <f t="shared" si="74"/>
        <v>29713</v>
      </c>
      <c r="X155" s="163">
        <f t="shared" si="74"/>
        <v>30676</v>
      </c>
      <c r="Y155" s="163">
        <f t="shared" si="74"/>
        <v>34904</v>
      </c>
      <c r="Z155" s="163">
        <f t="shared" si="74"/>
        <v>34599</v>
      </c>
      <c r="AA155" s="163">
        <f t="shared" si="74"/>
        <v>35536</v>
      </c>
      <c r="AB155" s="163">
        <f t="shared" si="74"/>
        <v>37885</v>
      </c>
      <c r="AC155" s="163">
        <f t="shared" si="74"/>
        <v>39605</v>
      </c>
      <c r="AD155" s="163">
        <f t="shared" si="74"/>
        <v>46833</v>
      </c>
      <c r="AE155" s="163">
        <f t="shared" si="74"/>
        <v>46091</v>
      </c>
      <c r="AF155" s="163">
        <f t="shared" si="74"/>
        <v>51515</v>
      </c>
      <c r="AG155" s="163">
        <f t="shared" si="74"/>
        <v>52512</v>
      </c>
      <c r="AH155" s="163">
        <f t="shared" si="74"/>
        <v>53768</v>
      </c>
      <c r="AI155" s="163">
        <f t="shared" si="74"/>
        <v>55238</v>
      </c>
      <c r="AJ155" s="163">
        <f t="shared" si="74"/>
        <v>53900</v>
      </c>
      <c r="AK155" s="163">
        <f t="shared" si="74"/>
        <v>56817</v>
      </c>
      <c r="AL155" s="163">
        <f t="shared" si="74"/>
        <v>58361</v>
      </c>
      <c r="AM155" s="163">
        <f t="shared" si="74"/>
        <v>55405</v>
      </c>
      <c r="AN155" s="163">
        <f t="shared" si="74"/>
        <v>57306</v>
      </c>
      <c r="AO155" s="163">
        <f t="shared" si="74"/>
        <v>54618</v>
      </c>
      <c r="AP155" s="163">
        <f t="shared" si="74"/>
        <v>60136</v>
      </c>
      <c r="AQ155" s="163">
        <f t="shared" si="74"/>
        <v>53838</v>
      </c>
      <c r="AR155" s="163">
        <f t="shared" si="74"/>
        <v>60184</v>
      </c>
      <c r="AS155" s="163">
        <f t="shared" si="74"/>
        <v>51457</v>
      </c>
      <c r="AT155" s="163">
        <f t="shared" si="74"/>
        <v>51690</v>
      </c>
      <c r="AU155" s="163">
        <f t="shared" si="74"/>
        <v>55907</v>
      </c>
      <c r="AV155" s="163">
        <f t="shared" si="74"/>
        <v>53731</v>
      </c>
      <c r="AW155" s="163">
        <f t="shared" si="74"/>
        <v>57574</v>
      </c>
      <c r="AX155" s="163">
        <f>SUM(AX33:AX35,AX58:AX59)</f>
        <v>53461</v>
      </c>
      <c r="AY155" s="163">
        <f>SUM(AY33:AY35,AY58:AY59)</f>
        <v>53895</v>
      </c>
    </row>
    <row r="156" spans="1:51" ht="12.75">
      <c r="A156" t="s">
        <v>129</v>
      </c>
      <c r="B156" s="70"/>
      <c r="C156" s="70"/>
      <c r="D156" s="163">
        <f>SUM(D37:D38,D53:D57)</f>
        <v>116828</v>
      </c>
      <c r="E156" s="163">
        <f aca="true" t="shared" si="75" ref="E156:AW156">SUM(E37:E38,E53:E57)</f>
        <v>87963</v>
      </c>
      <c r="F156" s="163">
        <f t="shared" si="75"/>
        <v>84281</v>
      </c>
      <c r="G156" s="163">
        <f t="shared" si="75"/>
        <v>79829</v>
      </c>
      <c r="H156" s="163">
        <f t="shared" si="75"/>
        <v>68778</v>
      </c>
      <c r="I156" s="163">
        <f t="shared" si="75"/>
        <v>85291</v>
      </c>
      <c r="J156" s="163">
        <f t="shared" si="75"/>
        <v>99543</v>
      </c>
      <c r="K156" s="163">
        <f t="shared" si="75"/>
        <v>117899</v>
      </c>
      <c r="L156" s="163">
        <f t="shared" si="75"/>
        <v>130717</v>
      </c>
      <c r="M156" s="163">
        <f t="shared" si="75"/>
        <v>121260</v>
      </c>
      <c r="N156" s="163">
        <f t="shared" si="75"/>
        <v>133711</v>
      </c>
      <c r="O156" s="163">
        <f t="shared" si="75"/>
        <v>107429</v>
      </c>
      <c r="P156" s="163">
        <f t="shared" si="75"/>
        <v>182604</v>
      </c>
      <c r="Q156" s="163">
        <f t="shared" si="75"/>
        <v>120380</v>
      </c>
      <c r="R156" s="163">
        <f t="shared" si="75"/>
        <v>116711</v>
      </c>
      <c r="S156" s="163">
        <f t="shared" si="75"/>
        <v>106457</v>
      </c>
      <c r="T156" s="163">
        <f t="shared" si="75"/>
        <v>86496</v>
      </c>
      <c r="U156" s="163">
        <f t="shared" si="75"/>
        <v>111931</v>
      </c>
      <c r="V156" s="163">
        <f t="shared" si="75"/>
        <v>133911</v>
      </c>
      <c r="W156" s="163">
        <f t="shared" si="75"/>
        <v>142855</v>
      </c>
      <c r="X156" s="163">
        <f t="shared" si="75"/>
        <v>126372</v>
      </c>
      <c r="Y156" s="163">
        <f t="shared" si="75"/>
        <v>157643</v>
      </c>
      <c r="Z156" s="163">
        <f t="shared" si="75"/>
        <v>163256</v>
      </c>
      <c r="AA156" s="163">
        <f t="shared" si="75"/>
        <v>118636</v>
      </c>
      <c r="AB156" s="163">
        <f t="shared" si="75"/>
        <v>133680</v>
      </c>
      <c r="AC156" s="163">
        <f t="shared" si="75"/>
        <v>112327</v>
      </c>
      <c r="AD156" s="163">
        <f t="shared" si="75"/>
        <v>118775</v>
      </c>
      <c r="AE156" s="163">
        <f t="shared" si="75"/>
        <v>86384</v>
      </c>
      <c r="AF156" s="163">
        <f t="shared" si="75"/>
        <v>102317</v>
      </c>
      <c r="AG156" s="163">
        <f t="shared" si="75"/>
        <v>95969</v>
      </c>
      <c r="AH156" s="163">
        <f t="shared" si="75"/>
        <v>101384</v>
      </c>
      <c r="AI156" s="163">
        <f t="shared" si="75"/>
        <v>71514</v>
      </c>
      <c r="AJ156" s="163">
        <f t="shared" si="75"/>
        <v>49579</v>
      </c>
      <c r="AK156" s="163">
        <f t="shared" si="75"/>
        <v>39398</v>
      </c>
      <c r="AL156" s="163">
        <f t="shared" si="75"/>
        <v>23702</v>
      </c>
      <c r="AM156" s="163">
        <f t="shared" si="75"/>
        <v>18300</v>
      </c>
      <c r="AN156" s="163">
        <f t="shared" si="75"/>
        <v>24404</v>
      </c>
      <c r="AO156" s="163">
        <f t="shared" si="75"/>
        <v>42232</v>
      </c>
      <c r="AP156" s="163">
        <f t="shared" si="75"/>
        <v>35269</v>
      </c>
      <c r="AQ156" s="163">
        <f t="shared" si="75"/>
        <v>24765</v>
      </c>
      <c r="AR156" s="163">
        <f t="shared" si="75"/>
        <v>3444</v>
      </c>
      <c r="AS156" s="163">
        <f t="shared" si="75"/>
        <v>14268</v>
      </c>
      <c r="AT156" s="163">
        <f t="shared" si="75"/>
        <v>39535</v>
      </c>
      <c r="AU156" s="163">
        <f t="shared" si="75"/>
        <v>6389</v>
      </c>
      <c r="AV156" s="163">
        <f t="shared" si="75"/>
        <v>31091</v>
      </c>
      <c r="AW156" s="163">
        <f t="shared" si="75"/>
        <v>6945</v>
      </c>
      <c r="AX156" s="163">
        <f>SUM(AX37:AX38,AX53:AX57)</f>
        <v>7222</v>
      </c>
      <c r="AY156" s="163">
        <f>SUM(AY37:AY38,AY53:AY57)</f>
        <v>3164</v>
      </c>
    </row>
    <row r="157" spans="1:51" ht="12.75">
      <c r="A157" s="161" t="s">
        <v>130</v>
      </c>
      <c r="B157" s="58"/>
      <c r="C157" s="58"/>
      <c r="D157" s="165">
        <f>SUM(D39:D44,D48:D52,D60:D61,D64)</f>
        <v>232128</v>
      </c>
      <c r="E157" s="165">
        <f aca="true" t="shared" si="76" ref="E157:AW157">SUM(E39:E44,E48:E52,E60:E61,E64)</f>
        <v>216931</v>
      </c>
      <c r="F157" s="165">
        <f t="shared" si="76"/>
        <v>253759</v>
      </c>
      <c r="G157" s="165">
        <f t="shared" si="76"/>
        <v>272353</v>
      </c>
      <c r="H157" s="165">
        <f t="shared" si="76"/>
        <v>264893</v>
      </c>
      <c r="I157" s="165">
        <f t="shared" si="76"/>
        <v>270900</v>
      </c>
      <c r="J157" s="165">
        <f t="shared" si="76"/>
        <v>269501</v>
      </c>
      <c r="K157" s="165">
        <f t="shared" si="76"/>
        <v>291272</v>
      </c>
      <c r="L157" s="165">
        <f t="shared" si="76"/>
        <v>218058</v>
      </c>
      <c r="M157" s="165">
        <f t="shared" si="76"/>
        <v>276758</v>
      </c>
      <c r="N157" s="165">
        <f t="shared" si="76"/>
        <v>260453</v>
      </c>
      <c r="O157" s="165">
        <f t="shared" si="76"/>
        <v>267702</v>
      </c>
      <c r="P157" s="165">
        <f t="shared" si="76"/>
        <v>284185</v>
      </c>
      <c r="Q157" s="165">
        <f t="shared" si="76"/>
        <v>232937</v>
      </c>
      <c r="R157" s="165">
        <f t="shared" si="76"/>
        <v>242322</v>
      </c>
      <c r="S157" s="165">
        <f t="shared" si="76"/>
        <v>261384</v>
      </c>
      <c r="T157" s="165">
        <f t="shared" si="76"/>
        <v>285006</v>
      </c>
      <c r="U157" s="165">
        <f t="shared" si="76"/>
        <v>264874</v>
      </c>
      <c r="V157" s="165">
        <f t="shared" si="76"/>
        <v>271044</v>
      </c>
      <c r="W157" s="165">
        <f t="shared" si="76"/>
        <v>271805</v>
      </c>
      <c r="X157" s="165">
        <f t="shared" si="76"/>
        <v>248198</v>
      </c>
      <c r="Y157" s="165">
        <f t="shared" si="76"/>
        <v>249530</v>
      </c>
      <c r="Z157" s="165">
        <f t="shared" si="76"/>
        <v>221867</v>
      </c>
      <c r="AA157" s="165">
        <f t="shared" si="76"/>
        <v>308670</v>
      </c>
      <c r="AB157" s="165">
        <f t="shared" si="76"/>
        <v>765250</v>
      </c>
      <c r="AC157" s="165">
        <f t="shared" si="76"/>
        <v>613474</v>
      </c>
      <c r="AD157" s="165">
        <f t="shared" si="76"/>
        <v>305699</v>
      </c>
      <c r="AE157" s="165">
        <f t="shared" si="76"/>
        <v>258215</v>
      </c>
      <c r="AF157" s="165">
        <f t="shared" si="76"/>
        <v>278346</v>
      </c>
      <c r="AG157" s="165">
        <f t="shared" si="76"/>
        <v>276058</v>
      </c>
      <c r="AH157" s="165">
        <f t="shared" si="76"/>
        <v>387126</v>
      </c>
      <c r="AI157" s="165">
        <f t="shared" si="76"/>
        <v>411059</v>
      </c>
      <c r="AJ157" s="165">
        <f t="shared" si="76"/>
        <v>632796</v>
      </c>
      <c r="AK157" s="165">
        <f t="shared" si="76"/>
        <v>731158</v>
      </c>
      <c r="AL157" s="165">
        <f t="shared" si="76"/>
        <v>863097</v>
      </c>
      <c r="AM157" s="165">
        <f t="shared" si="76"/>
        <v>854148</v>
      </c>
      <c r="AN157" s="165">
        <f t="shared" si="76"/>
        <v>920867</v>
      </c>
      <c r="AO157" s="165">
        <f t="shared" si="76"/>
        <v>730651</v>
      </c>
      <c r="AP157" s="165">
        <f t="shared" si="76"/>
        <v>968698</v>
      </c>
      <c r="AQ157" s="165">
        <f t="shared" si="76"/>
        <v>877746</v>
      </c>
      <c r="AR157" s="165">
        <f t="shared" si="76"/>
        <v>1135055</v>
      </c>
      <c r="AS157" s="165">
        <f t="shared" si="76"/>
        <v>909416</v>
      </c>
      <c r="AT157" s="165">
        <f t="shared" si="76"/>
        <v>974443</v>
      </c>
      <c r="AU157" s="165">
        <f t="shared" si="76"/>
        <v>713486</v>
      </c>
      <c r="AV157" s="165">
        <f t="shared" si="76"/>
        <v>341907</v>
      </c>
      <c r="AW157" s="165">
        <f t="shared" si="76"/>
        <v>851077</v>
      </c>
      <c r="AX157" s="165">
        <f>SUM(AX39:AX44,AX48:AX52,AX60:AX61,AX64)</f>
        <v>708834</v>
      </c>
      <c r="AY157" s="165">
        <f>SUM(AY39:AY44,AY48:AY52,AY60:AY61,AY64)</f>
        <v>256730</v>
      </c>
    </row>
    <row r="158" spans="1:51" ht="12.75">
      <c r="A158" t="s">
        <v>56</v>
      </c>
      <c r="B158" s="70"/>
      <c r="C158" s="70"/>
      <c r="D158" s="163">
        <f>SUM(D65:D66)</f>
        <v>423769</v>
      </c>
      <c r="E158" s="163">
        <f aca="true" t="shared" si="77" ref="E158:AW158">SUM(E65:E66)</f>
        <v>387910</v>
      </c>
      <c r="F158" s="163">
        <f t="shared" si="77"/>
        <v>429912</v>
      </c>
      <c r="G158" s="163">
        <f t="shared" si="77"/>
        <v>413910</v>
      </c>
      <c r="H158" s="163">
        <f t="shared" si="77"/>
        <v>419373</v>
      </c>
      <c r="I158" s="163">
        <f t="shared" si="77"/>
        <v>400189</v>
      </c>
      <c r="J158" s="163">
        <f t="shared" si="77"/>
        <v>411490</v>
      </c>
      <c r="K158" s="163">
        <f t="shared" si="77"/>
        <v>422840</v>
      </c>
      <c r="L158" s="163">
        <f t="shared" si="77"/>
        <v>410055</v>
      </c>
      <c r="M158" s="163">
        <f t="shared" si="77"/>
        <v>435028</v>
      </c>
      <c r="N158" s="163">
        <f t="shared" si="77"/>
        <v>419856</v>
      </c>
      <c r="O158" s="163">
        <f t="shared" si="77"/>
        <v>411179</v>
      </c>
      <c r="P158" s="163">
        <f t="shared" si="77"/>
        <v>427064</v>
      </c>
      <c r="Q158" s="163">
        <f t="shared" si="77"/>
        <v>392557</v>
      </c>
      <c r="R158" s="163">
        <f t="shared" si="77"/>
        <v>432837</v>
      </c>
      <c r="S158" s="163">
        <f t="shared" si="77"/>
        <v>414950</v>
      </c>
      <c r="T158" s="163">
        <f t="shared" si="77"/>
        <v>423000</v>
      </c>
      <c r="U158" s="163">
        <f t="shared" si="77"/>
        <v>405918</v>
      </c>
      <c r="V158" s="163">
        <f t="shared" si="77"/>
        <v>417450</v>
      </c>
      <c r="W158" s="163">
        <f t="shared" si="77"/>
        <v>419965</v>
      </c>
      <c r="X158" s="163">
        <f t="shared" si="77"/>
        <v>408720</v>
      </c>
      <c r="Y158" s="163">
        <f t="shared" si="77"/>
        <v>424195</v>
      </c>
      <c r="Z158" s="163">
        <f t="shared" si="77"/>
        <v>420581</v>
      </c>
      <c r="AA158" s="163">
        <f t="shared" si="77"/>
        <v>436744</v>
      </c>
      <c r="AB158" s="163">
        <f t="shared" si="77"/>
        <v>432903</v>
      </c>
      <c r="AC158" s="163">
        <f t="shared" si="77"/>
        <v>395312</v>
      </c>
      <c r="AD158" s="163">
        <f t="shared" si="77"/>
        <v>417382</v>
      </c>
      <c r="AE158" s="163">
        <f t="shared" si="77"/>
        <v>406334</v>
      </c>
      <c r="AF158" s="163">
        <f t="shared" si="77"/>
        <v>417275</v>
      </c>
      <c r="AG158" s="163">
        <f t="shared" si="77"/>
        <v>404199</v>
      </c>
      <c r="AH158" s="163">
        <f t="shared" si="77"/>
        <v>418587</v>
      </c>
      <c r="AI158" s="163">
        <f t="shared" si="77"/>
        <v>420151</v>
      </c>
      <c r="AJ158" s="163">
        <f t="shared" si="77"/>
        <v>407565</v>
      </c>
      <c r="AK158" s="163">
        <f t="shared" si="77"/>
        <v>421321</v>
      </c>
      <c r="AL158" s="163">
        <f t="shared" si="77"/>
        <v>402854</v>
      </c>
      <c r="AM158" s="163">
        <f t="shared" si="77"/>
        <v>422252</v>
      </c>
      <c r="AN158" s="163">
        <f t="shared" si="77"/>
        <v>416017</v>
      </c>
      <c r="AO158" s="163">
        <f t="shared" si="77"/>
        <v>380053</v>
      </c>
      <c r="AP158" s="163">
        <f t="shared" si="77"/>
        <v>413775</v>
      </c>
      <c r="AQ158" s="163">
        <f t="shared" si="77"/>
        <v>398311</v>
      </c>
      <c r="AR158" s="163">
        <f t="shared" si="77"/>
        <v>411468</v>
      </c>
      <c r="AS158" s="163">
        <f t="shared" si="77"/>
        <v>390710</v>
      </c>
      <c r="AT158" s="163">
        <f t="shared" si="77"/>
        <v>388783</v>
      </c>
      <c r="AU158" s="163">
        <f t="shared" si="77"/>
        <v>401310</v>
      </c>
      <c r="AV158" s="163">
        <f t="shared" si="77"/>
        <v>388856</v>
      </c>
      <c r="AW158" s="163">
        <f t="shared" si="77"/>
        <v>395472</v>
      </c>
      <c r="AX158" s="163">
        <f>SUM(AX65:AX66)</f>
        <v>385443</v>
      </c>
      <c r="AY158" s="163">
        <f>SUM(AY65:AY66)</f>
        <v>382684</v>
      </c>
    </row>
    <row r="159" spans="1:51" ht="12.75">
      <c r="A159" t="s">
        <v>61</v>
      </c>
      <c r="B159" s="70"/>
      <c r="C159" s="70"/>
      <c r="D159" s="163">
        <f>SUM(D45,D67:D68)</f>
        <v>45872</v>
      </c>
      <c r="E159" s="163">
        <f aca="true" t="shared" si="78" ref="E159:AW159">SUM(E45,E67:E68)</f>
        <v>48659</v>
      </c>
      <c r="F159" s="163">
        <f t="shared" si="78"/>
        <v>54453</v>
      </c>
      <c r="G159" s="163">
        <f t="shared" si="78"/>
        <v>53904</v>
      </c>
      <c r="H159" s="163">
        <f t="shared" si="78"/>
        <v>56081</v>
      </c>
      <c r="I159" s="163">
        <f t="shared" si="78"/>
        <v>52119</v>
      </c>
      <c r="J159" s="163">
        <f t="shared" si="78"/>
        <v>53008</v>
      </c>
      <c r="K159" s="163">
        <f t="shared" si="78"/>
        <v>50752</v>
      </c>
      <c r="L159" s="163">
        <f t="shared" si="78"/>
        <v>48119</v>
      </c>
      <c r="M159" s="163">
        <f t="shared" si="78"/>
        <v>52875</v>
      </c>
      <c r="N159" s="163">
        <f t="shared" si="78"/>
        <v>50872</v>
      </c>
      <c r="O159" s="163">
        <f t="shared" si="78"/>
        <v>46005</v>
      </c>
      <c r="P159" s="163">
        <f t="shared" si="78"/>
        <v>52112</v>
      </c>
      <c r="Q159" s="163">
        <f t="shared" si="78"/>
        <v>51703</v>
      </c>
      <c r="R159" s="163">
        <f t="shared" si="78"/>
        <v>57773</v>
      </c>
      <c r="S159" s="163">
        <f t="shared" si="78"/>
        <v>57263</v>
      </c>
      <c r="T159" s="163">
        <f t="shared" si="78"/>
        <v>58679</v>
      </c>
      <c r="U159" s="163">
        <f t="shared" si="78"/>
        <v>55315</v>
      </c>
      <c r="V159" s="163">
        <f t="shared" si="78"/>
        <v>55854</v>
      </c>
      <c r="W159" s="163">
        <f t="shared" si="78"/>
        <v>53532</v>
      </c>
      <c r="X159" s="163">
        <f t="shared" si="78"/>
        <v>53750</v>
      </c>
      <c r="Y159" s="163">
        <f t="shared" si="78"/>
        <v>56836</v>
      </c>
      <c r="Z159" s="163">
        <f t="shared" si="78"/>
        <v>56500</v>
      </c>
      <c r="AA159" s="163">
        <f t="shared" si="78"/>
        <v>56219</v>
      </c>
      <c r="AB159" s="163">
        <f t="shared" si="78"/>
        <v>57407</v>
      </c>
      <c r="AC159" s="163">
        <f t="shared" si="78"/>
        <v>52883</v>
      </c>
      <c r="AD159" s="163">
        <f t="shared" si="78"/>
        <v>57219</v>
      </c>
      <c r="AE159" s="163">
        <f t="shared" si="78"/>
        <v>53301</v>
      </c>
      <c r="AF159" s="163">
        <f t="shared" si="78"/>
        <v>53191</v>
      </c>
      <c r="AG159" s="163">
        <f t="shared" si="78"/>
        <v>52511</v>
      </c>
      <c r="AH159" s="163">
        <f t="shared" si="78"/>
        <v>51797</v>
      </c>
      <c r="AI159" s="163">
        <f t="shared" si="78"/>
        <v>51090</v>
      </c>
      <c r="AJ159" s="163">
        <f t="shared" si="78"/>
        <v>45837</v>
      </c>
      <c r="AK159" s="163">
        <f t="shared" si="78"/>
        <v>51855</v>
      </c>
      <c r="AL159" s="163">
        <f t="shared" si="78"/>
        <v>50250</v>
      </c>
      <c r="AM159" s="163">
        <f t="shared" si="78"/>
        <v>49449</v>
      </c>
      <c r="AN159" s="163">
        <f t="shared" si="78"/>
        <v>50276</v>
      </c>
      <c r="AO159" s="163">
        <f t="shared" si="78"/>
        <v>46189</v>
      </c>
      <c r="AP159" s="163">
        <f t="shared" si="78"/>
        <v>51622</v>
      </c>
      <c r="AQ159" s="163">
        <f t="shared" si="78"/>
        <v>52658</v>
      </c>
      <c r="AR159" s="163">
        <f t="shared" si="78"/>
        <v>55041</v>
      </c>
      <c r="AS159" s="163">
        <f t="shared" si="78"/>
        <v>52876</v>
      </c>
      <c r="AT159" s="163">
        <f t="shared" si="78"/>
        <v>49561</v>
      </c>
      <c r="AU159" s="163">
        <f t="shared" si="78"/>
        <v>47835</v>
      </c>
      <c r="AV159" s="163">
        <f t="shared" si="78"/>
        <v>46094</v>
      </c>
      <c r="AW159" s="163">
        <f t="shared" si="78"/>
        <v>49176</v>
      </c>
      <c r="AX159" s="163">
        <f>SUM(AX45,AX67:AX68)</f>
        <v>44721</v>
      </c>
      <c r="AY159" s="163">
        <f>SUM(AY45,AY67:AY68)</f>
        <v>32868</v>
      </c>
    </row>
    <row r="160" spans="1:51" ht="12.75">
      <c r="A160" t="s">
        <v>131</v>
      </c>
      <c r="B160" s="70"/>
      <c r="C160" s="70"/>
      <c r="D160" s="163">
        <f>SUM(D36,D46:D47,D62:D63,D69)</f>
        <v>0</v>
      </c>
      <c r="E160" s="163">
        <f aca="true" t="shared" si="79" ref="E160:AW160">SUM(E36,E46:E47,E62:E63,E69)</f>
        <v>0</v>
      </c>
      <c r="F160" s="163">
        <f t="shared" si="79"/>
        <v>0</v>
      </c>
      <c r="G160" s="163">
        <f t="shared" si="79"/>
        <v>0</v>
      </c>
      <c r="H160" s="163">
        <f t="shared" si="79"/>
        <v>0</v>
      </c>
      <c r="I160" s="163">
        <f t="shared" si="79"/>
        <v>0</v>
      </c>
      <c r="J160" s="163">
        <f t="shared" si="79"/>
        <v>0</v>
      </c>
      <c r="K160" s="163">
        <f t="shared" si="79"/>
        <v>0</v>
      </c>
      <c r="L160" s="163">
        <f t="shared" si="79"/>
        <v>0</v>
      </c>
      <c r="M160" s="163">
        <f t="shared" si="79"/>
        <v>104</v>
      </c>
      <c r="N160" s="163">
        <f t="shared" si="79"/>
        <v>150</v>
      </c>
      <c r="O160" s="163">
        <f t="shared" si="79"/>
        <v>116</v>
      </c>
      <c r="P160" s="163">
        <f t="shared" si="79"/>
        <v>327</v>
      </c>
      <c r="Q160" s="163">
        <f t="shared" si="79"/>
        <v>66</v>
      </c>
      <c r="R160" s="163">
        <f t="shared" si="79"/>
        <v>139</v>
      </c>
      <c r="S160" s="163">
        <f t="shared" si="79"/>
        <v>259</v>
      </c>
      <c r="T160" s="163">
        <f t="shared" si="79"/>
        <v>230</v>
      </c>
      <c r="U160" s="163">
        <f t="shared" si="79"/>
        <v>165</v>
      </c>
      <c r="V160" s="163">
        <f t="shared" si="79"/>
        <v>555</v>
      </c>
      <c r="W160" s="163">
        <f t="shared" si="79"/>
        <v>224</v>
      </c>
      <c r="X160" s="163">
        <f t="shared" si="79"/>
        <v>444</v>
      </c>
      <c r="Y160" s="163">
        <f t="shared" si="79"/>
        <v>318</v>
      </c>
      <c r="Z160" s="163">
        <f t="shared" si="79"/>
        <v>432</v>
      </c>
      <c r="AA160" s="163">
        <f t="shared" si="79"/>
        <v>447</v>
      </c>
      <c r="AB160" s="163">
        <f t="shared" si="79"/>
        <v>171</v>
      </c>
      <c r="AC160" s="163">
        <f t="shared" si="79"/>
        <v>81</v>
      </c>
      <c r="AD160" s="163">
        <f t="shared" si="79"/>
        <v>193</v>
      </c>
      <c r="AE160" s="163">
        <f t="shared" si="79"/>
        <v>21</v>
      </c>
      <c r="AF160" s="163">
        <f t="shared" si="79"/>
        <v>140</v>
      </c>
      <c r="AG160" s="163">
        <f t="shared" si="79"/>
        <v>146</v>
      </c>
      <c r="AH160" s="163">
        <f t="shared" si="79"/>
        <v>236</v>
      </c>
      <c r="AI160" s="163">
        <f t="shared" si="79"/>
        <v>67</v>
      </c>
      <c r="AJ160" s="163">
        <f t="shared" si="79"/>
        <v>137</v>
      </c>
      <c r="AK160" s="163">
        <f t="shared" si="79"/>
        <v>138</v>
      </c>
      <c r="AL160" s="163">
        <f t="shared" si="79"/>
        <v>714</v>
      </c>
      <c r="AM160" s="163">
        <f t="shared" si="79"/>
        <v>1250</v>
      </c>
      <c r="AN160" s="163">
        <f t="shared" si="79"/>
        <v>1000</v>
      </c>
      <c r="AO160" s="163">
        <f t="shared" si="79"/>
        <v>1155</v>
      </c>
      <c r="AP160" s="163">
        <f t="shared" si="79"/>
        <v>452</v>
      </c>
      <c r="AQ160" s="163">
        <f t="shared" si="79"/>
        <v>286</v>
      </c>
      <c r="AR160" s="163">
        <f t="shared" si="79"/>
        <v>690</v>
      </c>
      <c r="AS160" s="163">
        <f t="shared" si="79"/>
        <v>629</v>
      </c>
      <c r="AT160" s="163">
        <f t="shared" si="79"/>
        <v>745</v>
      </c>
      <c r="AU160" s="163">
        <f t="shared" si="79"/>
        <v>1789</v>
      </c>
      <c r="AV160" s="163">
        <f t="shared" si="79"/>
        <v>890</v>
      </c>
      <c r="AW160" s="163">
        <f t="shared" si="79"/>
        <v>1846</v>
      </c>
      <c r="AX160" s="163">
        <f>SUM(AX36,AX46:AX47,AX62:AX63,AX69)</f>
        <v>2032</v>
      </c>
      <c r="AY160" s="163">
        <f>SUM(AY36,AY46:AY47,AY62:AY63,AY69)</f>
        <v>497</v>
      </c>
    </row>
    <row r="161" spans="1:51" ht="12.75">
      <c r="A161" t="s">
        <v>132</v>
      </c>
      <c r="B161" s="70"/>
      <c r="C161" s="70"/>
      <c r="D161" s="163">
        <f>SUM(D70:D73)</f>
        <v>326</v>
      </c>
      <c r="E161" s="163">
        <f aca="true" t="shared" si="80" ref="E161:AW161">SUM(E70:E73)</f>
        <v>190</v>
      </c>
      <c r="F161" s="163">
        <f t="shared" si="80"/>
        <v>561</v>
      </c>
      <c r="G161" s="163">
        <f t="shared" si="80"/>
        <v>393</v>
      </c>
      <c r="H161" s="163">
        <f t="shared" si="80"/>
        <v>457</v>
      </c>
      <c r="I161" s="163">
        <f t="shared" si="80"/>
        <v>363</v>
      </c>
      <c r="J161" s="163">
        <f t="shared" si="80"/>
        <v>123</v>
      </c>
      <c r="K161" s="163">
        <f t="shared" si="80"/>
        <v>1046</v>
      </c>
      <c r="L161" s="163">
        <f t="shared" si="80"/>
        <v>78</v>
      </c>
      <c r="M161" s="163">
        <f t="shared" si="80"/>
        <v>11</v>
      </c>
      <c r="N161" s="163">
        <f t="shared" si="80"/>
        <v>162</v>
      </c>
      <c r="O161" s="163">
        <f t="shared" si="80"/>
        <v>1</v>
      </c>
      <c r="P161" s="163">
        <f t="shared" si="80"/>
        <v>185</v>
      </c>
      <c r="Q161" s="163">
        <f t="shared" si="80"/>
        <v>24</v>
      </c>
      <c r="R161" s="163">
        <f t="shared" si="80"/>
        <v>29</v>
      </c>
      <c r="S161" s="163">
        <f t="shared" si="80"/>
        <v>288</v>
      </c>
      <c r="T161" s="163">
        <f t="shared" si="80"/>
        <v>97</v>
      </c>
      <c r="U161" s="163">
        <f t="shared" si="80"/>
        <v>72</v>
      </c>
      <c r="V161" s="163">
        <f t="shared" si="80"/>
        <v>133</v>
      </c>
      <c r="W161" s="163">
        <f t="shared" si="80"/>
        <v>8</v>
      </c>
      <c r="X161" s="163">
        <f t="shared" si="80"/>
        <v>66</v>
      </c>
      <c r="Y161" s="163">
        <f t="shared" si="80"/>
        <v>32</v>
      </c>
      <c r="Z161" s="163">
        <f t="shared" si="80"/>
        <v>156</v>
      </c>
      <c r="AA161" s="163">
        <f t="shared" si="80"/>
        <v>159</v>
      </c>
      <c r="AB161" s="163">
        <f t="shared" si="80"/>
        <v>473</v>
      </c>
      <c r="AC161" s="163">
        <f t="shared" si="80"/>
        <v>499</v>
      </c>
      <c r="AD161" s="163">
        <f t="shared" si="80"/>
        <v>591</v>
      </c>
      <c r="AE161" s="163">
        <f t="shared" si="80"/>
        <v>915</v>
      </c>
      <c r="AF161" s="163">
        <f t="shared" si="80"/>
        <v>143</v>
      </c>
      <c r="AG161" s="163">
        <f t="shared" si="80"/>
        <v>439</v>
      </c>
      <c r="AH161" s="163">
        <f t="shared" si="80"/>
        <v>820</v>
      </c>
      <c r="AI161" s="163">
        <f t="shared" si="80"/>
        <v>672</v>
      </c>
      <c r="AJ161" s="163">
        <f t="shared" si="80"/>
        <v>687</v>
      </c>
      <c r="AK161" s="163">
        <f t="shared" si="80"/>
        <v>1007</v>
      </c>
      <c r="AL161" s="163">
        <f t="shared" si="80"/>
        <v>926</v>
      </c>
      <c r="AM161" s="163">
        <f t="shared" si="80"/>
        <v>181</v>
      </c>
      <c r="AN161" s="163">
        <f t="shared" si="80"/>
        <v>460</v>
      </c>
      <c r="AO161" s="163">
        <f t="shared" si="80"/>
        <v>739</v>
      </c>
      <c r="AP161" s="163">
        <f t="shared" si="80"/>
        <v>772</v>
      </c>
      <c r="AQ161" s="163">
        <f t="shared" si="80"/>
        <v>691</v>
      </c>
      <c r="AR161" s="163">
        <f t="shared" si="80"/>
        <v>938</v>
      </c>
      <c r="AS161" s="163">
        <f t="shared" si="80"/>
        <v>70</v>
      </c>
      <c r="AT161" s="163">
        <f t="shared" si="80"/>
        <v>491</v>
      </c>
      <c r="AU161" s="163">
        <f t="shared" si="80"/>
        <v>442</v>
      </c>
      <c r="AV161" s="163">
        <f t="shared" si="80"/>
        <v>715</v>
      </c>
      <c r="AW161" s="163">
        <f t="shared" si="80"/>
        <v>1087</v>
      </c>
      <c r="AX161" s="163">
        <f>SUM(AX70:AX73)</f>
        <v>810</v>
      </c>
      <c r="AY161" s="163">
        <f>SUM(AY70:AY73)</f>
        <v>577</v>
      </c>
    </row>
    <row r="162" spans="1:48" ht="12.7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58"/>
      <c r="AF162" s="58"/>
      <c r="AG162" s="58"/>
      <c r="AH162" s="58"/>
      <c r="AI162" s="58"/>
      <c r="AJ162" s="58"/>
      <c r="AK162" s="58"/>
      <c r="AL162" s="58"/>
      <c r="AM162" s="58"/>
      <c r="AN162" s="58"/>
      <c r="AO162" s="58"/>
      <c r="AP162" s="58"/>
      <c r="AQ162" s="10"/>
      <c r="AR162" s="10"/>
      <c r="AS162" s="10"/>
      <c r="AT162" s="10"/>
      <c r="AU162" s="10"/>
      <c r="AV162" s="10"/>
    </row>
    <row r="163" spans="1:51" ht="13.5" thickBot="1">
      <c r="A163" s="120" t="s">
        <v>0</v>
      </c>
      <c r="B163" s="71"/>
      <c r="C163" s="71"/>
      <c r="D163" s="121">
        <f>SUM(D151:D161)</f>
        <v>1952808</v>
      </c>
      <c r="E163" s="121">
        <f aca="true" t="shared" si="81" ref="E163:AX163">SUM(E151:E161)</f>
        <v>1468064</v>
      </c>
      <c r="F163" s="121">
        <f t="shared" si="81"/>
        <v>1976603</v>
      </c>
      <c r="G163" s="121">
        <f t="shared" si="81"/>
        <v>1721411</v>
      </c>
      <c r="H163" s="121">
        <f t="shared" si="81"/>
        <v>1475929</v>
      </c>
      <c r="I163" s="121">
        <f t="shared" si="81"/>
        <v>1382263</v>
      </c>
      <c r="J163" s="121">
        <f t="shared" si="81"/>
        <v>1983757</v>
      </c>
      <c r="K163" s="121">
        <f t="shared" si="81"/>
        <v>1942375</v>
      </c>
      <c r="L163" s="121">
        <f t="shared" si="81"/>
        <v>2192558</v>
      </c>
      <c r="M163" s="121">
        <f t="shared" si="81"/>
        <v>2672290</v>
      </c>
      <c r="N163" s="121">
        <f t="shared" si="81"/>
        <v>2581357</v>
      </c>
      <c r="O163" s="121">
        <f t="shared" si="81"/>
        <v>1936618</v>
      </c>
      <c r="P163" s="121">
        <f t="shared" si="81"/>
        <v>2535673</v>
      </c>
      <c r="Q163" s="121">
        <f t="shared" si="81"/>
        <v>2492531</v>
      </c>
      <c r="R163" s="121">
        <f t="shared" si="81"/>
        <v>2037667</v>
      </c>
      <c r="S163" s="121">
        <f t="shared" si="81"/>
        <v>2219587</v>
      </c>
      <c r="T163" s="121">
        <f t="shared" si="81"/>
        <v>2982278</v>
      </c>
      <c r="U163" s="121">
        <f t="shared" si="81"/>
        <v>2009422</v>
      </c>
      <c r="V163" s="121">
        <f t="shared" si="81"/>
        <v>1816912</v>
      </c>
      <c r="W163" s="121">
        <f t="shared" si="81"/>
        <v>2049983</v>
      </c>
      <c r="X163" s="121">
        <f t="shared" si="81"/>
        <v>2866125</v>
      </c>
      <c r="Y163" s="121">
        <f t="shared" si="81"/>
        <v>3353439</v>
      </c>
      <c r="Z163" s="121">
        <f t="shared" si="81"/>
        <v>3239759</v>
      </c>
      <c r="AA163" s="121">
        <f t="shared" si="81"/>
        <v>4103418</v>
      </c>
      <c r="AB163" s="121">
        <f t="shared" si="81"/>
        <v>4122317</v>
      </c>
      <c r="AC163" s="121">
        <f t="shared" si="81"/>
        <v>3498484</v>
      </c>
      <c r="AD163" s="121">
        <f t="shared" si="81"/>
        <v>2697402</v>
      </c>
      <c r="AE163" s="121">
        <f t="shared" si="81"/>
        <v>2656777</v>
      </c>
      <c r="AF163" s="121">
        <f t="shared" si="81"/>
        <v>2556414</v>
      </c>
      <c r="AG163" s="121">
        <f t="shared" si="81"/>
        <v>2739763</v>
      </c>
      <c r="AH163" s="121">
        <f t="shared" si="81"/>
        <v>2482026</v>
      </c>
      <c r="AI163" s="121">
        <f t="shared" si="81"/>
        <v>2739416</v>
      </c>
      <c r="AJ163" s="121">
        <f t="shared" si="81"/>
        <v>4072165</v>
      </c>
      <c r="AK163" s="75">
        <f t="shared" si="81"/>
        <v>3578391</v>
      </c>
      <c r="AL163" s="75">
        <f t="shared" si="81"/>
        <v>4431227</v>
      </c>
      <c r="AM163" s="75">
        <f t="shared" si="81"/>
        <v>5227158</v>
      </c>
      <c r="AN163" s="75">
        <f t="shared" si="81"/>
        <v>4921287</v>
      </c>
      <c r="AO163" s="75">
        <f t="shared" si="81"/>
        <v>4132911</v>
      </c>
      <c r="AP163" s="171">
        <f t="shared" si="81"/>
        <v>4761987</v>
      </c>
      <c r="AQ163" s="171">
        <f t="shared" si="81"/>
        <v>4836595</v>
      </c>
      <c r="AR163" s="171">
        <f t="shared" si="81"/>
        <v>4908383</v>
      </c>
      <c r="AS163" s="171">
        <f t="shared" si="81"/>
        <v>3814379</v>
      </c>
      <c r="AT163" s="171">
        <f t="shared" si="81"/>
        <v>3130599</v>
      </c>
      <c r="AU163" s="171">
        <f t="shared" si="81"/>
        <v>3471172</v>
      </c>
      <c r="AV163" s="171">
        <f t="shared" si="81"/>
        <v>3725066</v>
      </c>
      <c r="AW163" s="171">
        <f t="shared" si="81"/>
        <v>6025058</v>
      </c>
      <c r="AX163" s="171">
        <f t="shared" si="81"/>
        <v>4726420</v>
      </c>
      <c r="AY163" s="171">
        <f>SUM(AY151:AY161)</f>
        <v>5615394</v>
      </c>
    </row>
    <row r="164" spans="1:50" ht="13.5" thickTop="1">
      <c r="A164" s="70"/>
      <c r="B164" s="70"/>
      <c r="C164" s="70"/>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row>
    <row r="165" spans="1:48" ht="12.75">
      <c r="A165" s="70"/>
      <c r="B165" s="70"/>
      <c r="C165" s="70"/>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row>
    <row r="166" spans="1:48" ht="12.75">
      <c r="A166" s="130" t="s">
        <v>120</v>
      </c>
      <c r="B166" s="70"/>
      <c r="C166" s="70"/>
      <c r="D166" s="70"/>
      <c r="E166" s="70"/>
      <c r="F166" s="70"/>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210"/>
      <c r="AL166" s="210"/>
      <c r="AM166" s="210"/>
      <c r="AN166" s="9"/>
      <c r="AO166" s="9"/>
      <c r="AQ166" s="10"/>
      <c r="AR166" s="10"/>
      <c r="AS166" s="10"/>
      <c r="AT166" s="10"/>
      <c r="AU166" s="10"/>
      <c r="AV166" s="10"/>
    </row>
    <row r="167" spans="1:48" ht="12.75">
      <c r="A167" s="123" t="s">
        <v>82</v>
      </c>
      <c r="B167" s="70"/>
      <c r="C167" s="70"/>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Q167" s="10"/>
      <c r="AR167" s="10"/>
      <c r="AS167" s="10"/>
      <c r="AT167" s="10"/>
      <c r="AU167" s="10"/>
      <c r="AV167" s="10"/>
    </row>
    <row r="168" spans="1:51" ht="12.75">
      <c r="A168" t="s">
        <v>126</v>
      </c>
      <c r="B168" s="70"/>
      <c r="C168" s="70"/>
      <c r="D168" s="172">
        <f>SUM(D92:D97)</f>
        <v>674855</v>
      </c>
      <c r="E168" s="172">
        <f aca="true" t="shared" si="82" ref="E168:AW168">SUM(E92:E97)</f>
        <v>370899</v>
      </c>
      <c r="F168" s="172">
        <f t="shared" si="82"/>
        <v>688467</v>
      </c>
      <c r="G168" s="172">
        <f t="shared" si="82"/>
        <v>501195.75</v>
      </c>
      <c r="H168" s="172">
        <f t="shared" si="82"/>
        <v>338355.25</v>
      </c>
      <c r="I168" s="172">
        <f t="shared" si="82"/>
        <v>327381.75</v>
      </c>
      <c r="J168" s="172">
        <f t="shared" si="82"/>
        <v>698594.25</v>
      </c>
      <c r="K168" s="172">
        <f t="shared" si="82"/>
        <v>477426.25</v>
      </c>
      <c r="L168" s="172">
        <f t="shared" si="82"/>
        <v>736845.5</v>
      </c>
      <c r="M168" s="172">
        <f t="shared" si="82"/>
        <v>913599.75</v>
      </c>
      <c r="N168" s="172">
        <f t="shared" si="82"/>
        <v>860193.75</v>
      </c>
      <c r="O168" s="172">
        <f t="shared" si="82"/>
        <v>534067.75</v>
      </c>
      <c r="P168" s="172">
        <f t="shared" si="82"/>
        <v>796583.5</v>
      </c>
      <c r="Q168" s="172">
        <f t="shared" si="82"/>
        <v>898838.5</v>
      </c>
      <c r="R168" s="172">
        <f t="shared" si="82"/>
        <v>616430.75</v>
      </c>
      <c r="S168" s="172">
        <f t="shared" si="82"/>
        <v>718583.25</v>
      </c>
      <c r="T168" s="172">
        <f t="shared" si="82"/>
        <v>1187255</v>
      </c>
      <c r="U168" s="172">
        <f t="shared" si="82"/>
        <v>486524.75</v>
      </c>
      <c r="V168" s="172">
        <f t="shared" si="82"/>
        <v>368099.75</v>
      </c>
      <c r="W168" s="172">
        <f t="shared" si="82"/>
        <v>505674</v>
      </c>
      <c r="X168" s="172">
        <f t="shared" si="82"/>
        <v>1025160.5</v>
      </c>
      <c r="Y168" s="172">
        <f t="shared" si="82"/>
        <v>1262529.75</v>
      </c>
      <c r="Z168" s="172">
        <f t="shared" si="82"/>
        <v>1209189.25</v>
      </c>
      <c r="AA168" s="172">
        <f t="shared" si="82"/>
        <v>1541943.75</v>
      </c>
      <c r="AB168" s="172">
        <f t="shared" si="82"/>
        <v>1387566.5</v>
      </c>
      <c r="AC168" s="172">
        <f t="shared" si="82"/>
        <v>1167535</v>
      </c>
      <c r="AD168" s="172">
        <f t="shared" si="82"/>
        <v>913950.75</v>
      </c>
      <c r="AE168" s="172">
        <f t="shared" si="82"/>
        <v>785279.25</v>
      </c>
      <c r="AF168" s="172">
        <f t="shared" si="82"/>
        <v>658515</v>
      </c>
      <c r="AG168" s="172">
        <f t="shared" si="82"/>
        <v>710157</v>
      </c>
      <c r="AH168" s="172">
        <f t="shared" si="82"/>
        <v>582804.75</v>
      </c>
      <c r="AI168" s="172">
        <f t="shared" si="82"/>
        <v>711703.25</v>
      </c>
      <c r="AJ168" s="172">
        <f t="shared" si="82"/>
        <v>1335174.75</v>
      </c>
      <c r="AK168" s="172">
        <f t="shared" si="82"/>
        <v>767515.5</v>
      </c>
      <c r="AL168" s="172">
        <f t="shared" si="82"/>
        <v>1215799</v>
      </c>
      <c r="AM168" s="172">
        <f t="shared" si="82"/>
        <v>1514718.5</v>
      </c>
      <c r="AN168" s="172">
        <f t="shared" si="82"/>
        <v>1461309</v>
      </c>
      <c r="AO168" s="172">
        <f t="shared" si="82"/>
        <v>1050395.75</v>
      </c>
      <c r="AP168" s="172">
        <f t="shared" si="82"/>
        <v>1347219.75</v>
      </c>
      <c r="AQ168" s="172">
        <f t="shared" si="82"/>
        <v>1464516</v>
      </c>
      <c r="AR168" s="172">
        <f t="shared" si="82"/>
        <v>1362827.75</v>
      </c>
      <c r="AS168" s="172">
        <f t="shared" si="82"/>
        <v>784590.6944444444</v>
      </c>
      <c r="AT168" s="172">
        <f t="shared" si="82"/>
        <v>577661.3888888889</v>
      </c>
      <c r="AU168" s="172">
        <f t="shared" si="82"/>
        <v>870163.4999999999</v>
      </c>
      <c r="AV168" s="172">
        <f t="shared" si="82"/>
        <v>1056411.4166666663</v>
      </c>
      <c r="AW168" s="172">
        <f t="shared" si="82"/>
        <v>1692361.3888888883</v>
      </c>
      <c r="AX168" s="172">
        <f>SUM(AX92:AX97)</f>
        <v>1396189.3333333328</v>
      </c>
      <c r="AY168" s="172">
        <f>SUM(AY92:AY97)</f>
        <v>2117217.2777777766</v>
      </c>
    </row>
    <row r="169" spans="1:51" ht="12.75">
      <c r="A169" t="s">
        <v>127</v>
      </c>
      <c r="B169" s="70"/>
      <c r="C169" s="70"/>
      <c r="D169" s="172">
        <f>SUM(D89:D91)</f>
        <v>227155.66666651852</v>
      </c>
      <c r="E169" s="172">
        <f aca="true" t="shared" si="83" ref="E169:AW169">SUM(E89:E91)</f>
        <v>177009.99999987875</v>
      </c>
      <c r="F169" s="172">
        <f t="shared" si="83"/>
        <v>232834.33333317496</v>
      </c>
      <c r="G169" s="172">
        <f t="shared" si="83"/>
        <v>163936.16666655714</v>
      </c>
      <c r="H169" s="172">
        <f t="shared" si="83"/>
        <v>157714.66666656663</v>
      </c>
      <c r="I169" s="172">
        <f t="shared" si="83"/>
        <v>122823.33333325389</v>
      </c>
      <c r="J169" s="172">
        <f t="shared" si="83"/>
        <v>219429.66666653537</v>
      </c>
      <c r="K169" s="172">
        <f t="shared" si="83"/>
        <v>293137.9999998476</v>
      </c>
      <c r="L169" s="172">
        <f t="shared" si="83"/>
        <v>310640.83333317365</v>
      </c>
      <c r="M169" s="172">
        <f t="shared" si="83"/>
        <v>416920.1666664654</v>
      </c>
      <c r="N169" s="172">
        <f t="shared" si="83"/>
        <v>393694.99999980774</v>
      </c>
      <c r="O169" s="172">
        <f t="shared" si="83"/>
        <v>286372.1666665334</v>
      </c>
      <c r="P169" s="172">
        <f t="shared" si="83"/>
        <v>379834.9999998191</v>
      </c>
      <c r="Q169" s="172">
        <f t="shared" si="83"/>
        <v>359695.3333331399</v>
      </c>
      <c r="R169" s="172">
        <f t="shared" si="83"/>
        <v>240815.4999998834</v>
      </c>
      <c r="S169" s="172">
        <f t="shared" si="83"/>
        <v>294643.4999998599</v>
      </c>
      <c r="T169" s="172">
        <f t="shared" si="83"/>
        <v>478611.49999978306</v>
      </c>
      <c r="U169" s="172">
        <f t="shared" si="83"/>
        <v>311392.499999872</v>
      </c>
      <c r="V169" s="172">
        <f t="shared" si="83"/>
        <v>253264.8333332237</v>
      </c>
      <c r="W169" s="172">
        <f t="shared" si="83"/>
        <v>282138.83333321597</v>
      </c>
      <c r="X169" s="172">
        <f t="shared" si="83"/>
        <v>450950.9999998022</v>
      </c>
      <c r="Y169" s="172">
        <f t="shared" si="83"/>
        <v>544017.4999997806</v>
      </c>
      <c r="Z169" s="172">
        <f t="shared" si="83"/>
        <v>535332.6666664769</v>
      </c>
      <c r="AA169" s="172">
        <f t="shared" si="83"/>
        <v>777251.3333330438</v>
      </c>
      <c r="AB169" s="172">
        <f t="shared" si="83"/>
        <v>590324.6666664713</v>
      </c>
      <c r="AC169" s="172">
        <f t="shared" si="83"/>
        <v>508803.66666652006</v>
      </c>
      <c r="AD169" s="172">
        <f t="shared" si="83"/>
        <v>360998.8333332217</v>
      </c>
      <c r="AE169" s="172">
        <f t="shared" si="83"/>
        <v>508840.66666651785</v>
      </c>
      <c r="AF169" s="172">
        <f t="shared" si="83"/>
        <v>488286.49999986886</v>
      </c>
      <c r="AG169" s="172">
        <f t="shared" si="83"/>
        <v>588890.3333331769</v>
      </c>
      <c r="AH169" s="172">
        <f t="shared" si="83"/>
        <v>421969.1666665572</v>
      </c>
      <c r="AI169" s="172">
        <f t="shared" si="83"/>
        <v>500826.6666665391</v>
      </c>
      <c r="AJ169" s="172">
        <f t="shared" si="83"/>
        <v>764962.333333146</v>
      </c>
      <c r="AK169" s="172">
        <f t="shared" si="83"/>
        <v>724343.4999998356</v>
      </c>
      <c r="AL169" s="172">
        <f t="shared" si="83"/>
        <v>866552.6666664735</v>
      </c>
      <c r="AM169" s="172">
        <f t="shared" si="83"/>
        <v>1139030.666666422</v>
      </c>
      <c r="AN169" s="172">
        <f t="shared" si="83"/>
        <v>960446.3333331367</v>
      </c>
      <c r="AO169" s="172">
        <f t="shared" si="83"/>
        <v>883869.8333331714</v>
      </c>
      <c r="AP169" s="172">
        <f t="shared" si="83"/>
        <v>967176.49999981</v>
      </c>
      <c r="AQ169" s="172">
        <f t="shared" si="83"/>
        <v>963298.333333157</v>
      </c>
      <c r="AR169" s="172">
        <f t="shared" si="83"/>
        <v>874894.8333331808</v>
      </c>
      <c r="AS169" s="172">
        <f t="shared" si="83"/>
        <v>776285.4999998687</v>
      </c>
      <c r="AT169" s="172">
        <f t="shared" si="83"/>
        <v>458751.16666659684</v>
      </c>
      <c r="AU169" s="172">
        <f t="shared" si="83"/>
        <v>639000.9999998859</v>
      </c>
      <c r="AV169" s="172">
        <f t="shared" si="83"/>
        <v>863374.3333331957</v>
      </c>
      <c r="AW169" s="172">
        <f t="shared" si="83"/>
        <v>1473599.4999997609</v>
      </c>
      <c r="AX169" s="172">
        <f>SUM(AX89:AX91)</f>
        <v>1100224.8333331589</v>
      </c>
      <c r="AY169" s="172">
        <f>SUM(AY89:AY91)</f>
        <v>1364802.4999997371</v>
      </c>
    </row>
    <row r="170" spans="1:51" ht="12.75">
      <c r="A170" t="s">
        <v>35</v>
      </c>
      <c r="B170" s="70"/>
      <c r="C170" s="70"/>
      <c r="D170" s="172">
        <f>SUM(D79:D88)</f>
        <v>148870.5</v>
      </c>
      <c r="E170" s="172">
        <f aca="true" t="shared" si="84" ref="E170:AW170">SUM(E79:E88)</f>
        <v>109473</v>
      </c>
      <c r="F170" s="172">
        <f t="shared" si="84"/>
        <v>141400</v>
      </c>
      <c r="G170" s="172">
        <f t="shared" si="84"/>
        <v>163762</v>
      </c>
      <c r="H170" s="172">
        <f t="shared" si="84"/>
        <v>93446</v>
      </c>
      <c r="I170" s="172">
        <f t="shared" si="84"/>
        <v>59339.5</v>
      </c>
      <c r="J170" s="172">
        <f t="shared" si="84"/>
        <v>120933.5</v>
      </c>
      <c r="K170" s="172">
        <f t="shared" si="84"/>
        <v>124726.5</v>
      </c>
      <c r="L170" s="172">
        <f t="shared" si="84"/>
        <v>161355</v>
      </c>
      <c r="M170" s="172">
        <f t="shared" si="84"/>
        <v>209410.5</v>
      </c>
      <c r="N170" s="172">
        <f t="shared" si="84"/>
        <v>229077.5</v>
      </c>
      <c r="O170" s="172">
        <f t="shared" si="84"/>
        <v>104461</v>
      </c>
      <c r="P170" s="172">
        <f t="shared" si="84"/>
        <v>183780.5</v>
      </c>
      <c r="Q170" s="172">
        <f t="shared" si="84"/>
        <v>234637.5</v>
      </c>
      <c r="R170" s="172">
        <f t="shared" si="84"/>
        <v>171138.5</v>
      </c>
      <c r="S170" s="172">
        <f t="shared" si="84"/>
        <v>176103</v>
      </c>
      <c r="T170" s="172">
        <f t="shared" si="84"/>
        <v>166772.5</v>
      </c>
      <c r="U170" s="172">
        <f t="shared" si="84"/>
        <v>163280.8333333333</v>
      </c>
      <c r="V170" s="172">
        <f t="shared" si="84"/>
        <v>140706.49999999988</v>
      </c>
      <c r="W170" s="172">
        <f t="shared" si="84"/>
        <v>173645.16666666657</v>
      </c>
      <c r="X170" s="172">
        <f t="shared" si="84"/>
        <v>242127.8333333332</v>
      </c>
      <c r="Y170" s="172">
        <f t="shared" si="84"/>
        <v>288647.4999999998</v>
      </c>
      <c r="Z170" s="172">
        <f t="shared" si="84"/>
        <v>243045.49999999983</v>
      </c>
      <c r="AA170" s="172">
        <f t="shared" si="84"/>
        <v>329221.66666666645</v>
      </c>
      <c r="AB170" s="172">
        <f t="shared" si="84"/>
        <v>325899.3333333332</v>
      </c>
      <c r="AC170" s="172">
        <f t="shared" si="84"/>
        <v>249139.49999999985</v>
      </c>
      <c r="AD170" s="172">
        <f t="shared" si="84"/>
        <v>218001.1666666665</v>
      </c>
      <c r="AE170" s="172">
        <f t="shared" si="84"/>
        <v>148683.3333333332</v>
      </c>
      <c r="AF170" s="172">
        <f t="shared" si="84"/>
        <v>142838.99999999988</v>
      </c>
      <c r="AG170" s="172">
        <f t="shared" si="84"/>
        <v>126449.66666666651</v>
      </c>
      <c r="AH170" s="172">
        <f t="shared" si="84"/>
        <v>147410.9999999998</v>
      </c>
      <c r="AI170" s="172">
        <f t="shared" si="84"/>
        <v>132486.6666666665</v>
      </c>
      <c r="AJ170" s="172">
        <f t="shared" si="84"/>
        <v>188733.49999999983</v>
      </c>
      <c r="AK170" s="172">
        <f t="shared" si="84"/>
        <v>216294.83333333314</v>
      </c>
      <c r="AL170" s="172">
        <f t="shared" si="84"/>
        <v>259089.9999999998</v>
      </c>
      <c r="AM170" s="172">
        <f t="shared" si="84"/>
        <v>260117.8333333331</v>
      </c>
      <c r="AN170" s="172">
        <f t="shared" si="84"/>
        <v>252071.99999999977</v>
      </c>
      <c r="AO170" s="172">
        <f t="shared" si="84"/>
        <v>209914.66666666645</v>
      </c>
      <c r="AP170" s="172">
        <f t="shared" si="84"/>
        <v>114246.33333333311</v>
      </c>
      <c r="AQ170" s="172">
        <f t="shared" si="84"/>
        <v>159640.28571428548</v>
      </c>
      <c r="AR170" s="172">
        <f t="shared" si="84"/>
        <v>209901.14285714267</v>
      </c>
      <c r="AS170" s="172">
        <f t="shared" si="84"/>
        <v>91748.5952380952</v>
      </c>
      <c r="AT170" s="172">
        <f t="shared" si="84"/>
        <v>88134.8571428571</v>
      </c>
      <c r="AU170" s="172">
        <f t="shared" si="84"/>
        <v>109933.57142857136</v>
      </c>
      <c r="AV170" s="172">
        <f t="shared" si="84"/>
        <v>142170.64285714278</v>
      </c>
      <c r="AW170" s="172">
        <f t="shared" si="84"/>
        <v>199210.09523809512</v>
      </c>
      <c r="AX170" s="172">
        <f>SUM(AX79:AX88)</f>
        <v>65309.09523809505</v>
      </c>
      <c r="AY170" s="172">
        <f>SUM(AY79:AY88)</f>
        <v>253691.66666666645</v>
      </c>
    </row>
    <row r="171" spans="1:51" ht="12.75">
      <c r="A171" t="s">
        <v>128</v>
      </c>
      <c r="B171" s="70"/>
      <c r="C171" s="70"/>
      <c r="D171" s="172">
        <f>SUM(D98:D103)</f>
        <v>6.5</v>
      </c>
      <c r="E171" s="172">
        <f aca="true" t="shared" si="85" ref="E171:AW171">SUM(E98:E103)</f>
        <v>18</v>
      </c>
      <c r="F171" s="172">
        <f t="shared" si="85"/>
        <v>51.5</v>
      </c>
      <c r="G171" s="172">
        <f t="shared" si="85"/>
        <v>54</v>
      </c>
      <c r="H171" s="172">
        <f t="shared" si="85"/>
        <v>48</v>
      </c>
      <c r="I171" s="172">
        <f t="shared" si="85"/>
        <v>64</v>
      </c>
      <c r="J171" s="172">
        <f t="shared" si="85"/>
        <v>68</v>
      </c>
      <c r="K171" s="172">
        <f t="shared" si="85"/>
        <v>45</v>
      </c>
      <c r="L171" s="172">
        <f t="shared" si="85"/>
        <v>46.5</v>
      </c>
      <c r="M171" s="172">
        <f t="shared" si="85"/>
        <v>26.5</v>
      </c>
      <c r="N171" s="172">
        <f t="shared" si="85"/>
        <v>15.5</v>
      </c>
      <c r="O171" s="172">
        <f t="shared" si="85"/>
        <v>4.5</v>
      </c>
      <c r="P171" s="172">
        <f t="shared" si="85"/>
        <v>7.5</v>
      </c>
      <c r="Q171" s="172">
        <f t="shared" si="85"/>
        <v>13.5</v>
      </c>
      <c r="R171" s="172">
        <f t="shared" si="85"/>
        <v>32.5</v>
      </c>
      <c r="S171" s="172">
        <f t="shared" si="85"/>
        <v>53.5</v>
      </c>
      <c r="T171" s="172">
        <f t="shared" si="85"/>
        <v>64.5</v>
      </c>
      <c r="U171" s="172">
        <f t="shared" si="85"/>
        <v>89</v>
      </c>
      <c r="V171" s="172">
        <f t="shared" si="85"/>
        <v>64</v>
      </c>
      <c r="W171" s="172">
        <f t="shared" si="85"/>
        <v>52</v>
      </c>
      <c r="X171" s="172">
        <f t="shared" si="85"/>
        <v>42.5</v>
      </c>
      <c r="Y171" s="172">
        <f t="shared" si="85"/>
        <v>27</v>
      </c>
      <c r="Z171" s="172">
        <f t="shared" si="85"/>
        <v>11.5</v>
      </c>
      <c r="AA171" s="172">
        <f t="shared" si="85"/>
        <v>30</v>
      </c>
      <c r="AB171" s="172">
        <f t="shared" si="85"/>
        <v>140</v>
      </c>
      <c r="AC171" s="172">
        <f t="shared" si="85"/>
        <v>251</v>
      </c>
      <c r="AD171" s="172">
        <f t="shared" si="85"/>
        <v>567.5</v>
      </c>
      <c r="AE171" s="172">
        <f t="shared" si="85"/>
        <v>563.5</v>
      </c>
      <c r="AF171" s="172">
        <f t="shared" si="85"/>
        <v>767.5</v>
      </c>
      <c r="AG171" s="172">
        <f t="shared" si="85"/>
        <v>782.5</v>
      </c>
      <c r="AH171" s="172">
        <f t="shared" si="85"/>
        <v>757</v>
      </c>
      <c r="AI171" s="172">
        <f t="shared" si="85"/>
        <v>807</v>
      </c>
      <c r="AJ171" s="172">
        <f t="shared" si="85"/>
        <v>697.5</v>
      </c>
      <c r="AK171" s="172">
        <f t="shared" si="85"/>
        <v>387</v>
      </c>
      <c r="AL171" s="172">
        <f t="shared" si="85"/>
        <v>228.5</v>
      </c>
      <c r="AM171" s="172">
        <f t="shared" si="85"/>
        <v>87.5</v>
      </c>
      <c r="AN171" s="172">
        <f t="shared" si="85"/>
        <v>159</v>
      </c>
      <c r="AO171" s="172">
        <f t="shared" si="85"/>
        <v>411.5</v>
      </c>
      <c r="AP171" s="172">
        <f t="shared" si="85"/>
        <v>3420.5</v>
      </c>
      <c r="AQ171" s="172">
        <f t="shared" si="85"/>
        <v>20204.25</v>
      </c>
      <c r="AR171" s="172">
        <f t="shared" si="85"/>
        <v>36036.5</v>
      </c>
      <c r="AS171" s="172">
        <f t="shared" si="85"/>
        <v>46195.75</v>
      </c>
      <c r="AT171" s="172">
        <f t="shared" si="85"/>
        <v>55607.5</v>
      </c>
      <c r="AU171" s="172">
        <f t="shared" si="85"/>
        <v>49201.625</v>
      </c>
      <c r="AV171" s="172">
        <f t="shared" si="85"/>
        <v>34542</v>
      </c>
      <c r="AW171" s="172">
        <f t="shared" si="85"/>
        <v>24142.875</v>
      </c>
      <c r="AX171" s="172">
        <f>SUM(AX98:AX103)</f>
        <v>15166.125</v>
      </c>
      <c r="AY171" s="172">
        <f>SUM(AY98:AY103)</f>
        <v>8730</v>
      </c>
    </row>
    <row r="172" spans="1:51" ht="12.75">
      <c r="A172" t="s">
        <v>124</v>
      </c>
      <c r="B172" s="70"/>
      <c r="C172" s="70"/>
      <c r="D172" s="172">
        <f>SUM(D104:D106,D129:D130)</f>
        <v>4334.5</v>
      </c>
      <c r="E172" s="172">
        <f aca="true" t="shared" si="86" ref="E172:AW172">SUM(E104:E106,E129:E130)</f>
        <v>4061.5</v>
      </c>
      <c r="F172" s="172">
        <f t="shared" si="86"/>
        <v>5682.5</v>
      </c>
      <c r="G172" s="172">
        <f t="shared" si="86"/>
        <v>6336.5</v>
      </c>
      <c r="H172" s="172">
        <f t="shared" si="86"/>
        <v>6938</v>
      </c>
      <c r="I172" s="172">
        <f t="shared" si="86"/>
        <v>7191</v>
      </c>
      <c r="J172" s="172">
        <f t="shared" si="86"/>
        <v>7581.5</v>
      </c>
      <c r="K172" s="172">
        <f t="shared" si="86"/>
        <v>8629</v>
      </c>
      <c r="L172" s="172">
        <f t="shared" si="86"/>
        <v>8760.5</v>
      </c>
      <c r="M172" s="172">
        <f t="shared" si="86"/>
        <v>9804</v>
      </c>
      <c r="N172" s="172">
        <f t="shared" si="86"/>
        <v>11773</v>
      </c>
      <c r="O172" s="172">
        <f t="shared" si="86"/>
        <v>11640.5</v>
      </c>
      <c r="P172" s="172">
        <f t="shared" si="86"/>
        <v>11651</v>
      </c>
      <c r="Q172" s="172">
        <f t="shared" si="86"/>
        <v>11210.5</v>
      </c>
      <c r="R172" s="172">
        <f t="shared" si="86"/>
        <v>12087</v>
      </c>
      <c r="S172" s="172">
        <f t="shared" si="86"/>
        <v>11741</v>
      </c>
      <c r="T172" s="172">
        <f t="shared" si="86"/>
        <v>11911.5</v>
      </c>
      <c r="U172" s="172">
        <f t="shared" si="86"/>
        <v>12164.5</v>
      </c>
      <c r="V172" s="172">
        <f t="shared" si="86"/>
        <v>12841.75</v>
      </c>
      <c r="W172" s="172">
        <f t="shared" si="86"/>
        <v>14798</v>
      </c>
      <c r="X172" s="172">
        <f t="shared" si="86"/>
        <v>15228.5</v>
      </c>
      <c r="Y172" s="172">
        <f t="shared" si="86"/>
        <v>17307.5</v>
      </c>
      <c r="Z172" s="172">
        <f t="shared" si="86"/>
        <v>17146.75</v>
      </c>
      <c r="AA172" s="172">
        <f t="shared" si="86"/>
        <v>17661.75</v>
      </c>
      <c r="AB172" s="172">
        <f t="shared" si="86"/>
        <v>18780</v>
      </c>
      <c r="AC172" s="172">
        <f t="shared" si="86"/>
        <v>19556.75</v>
      </c>
      <c r="AD172" s="172">
        <f t="shared" si="86"/>
        <v>23119.75</v>
      </c>
      <c r="AE172" s="172">
        <f t="shared" si="86"/>
        <v>22742.75</v>
      </c>
      <c r="AF172" s="172">
        <f t="shared" si="86"/>
        <v>25226.5833333333</v>
      </c>
      <c r="AG172" s="172">
        <f t="shared" si="86"/>
        <v>25693.41666666658</v>
      </c>
      <c r="AH172" s="172">
        <f t="shared" si="86"/>
        <v>26042.916666666395</v>
      </c>
      <c r="AI172" s="172">
        <f t="shared" si="86"/>
        <v>26673.166666666337</v>
      </c>
      <c r="AJ172" s="172">
        <f t="shared" si="86"/>
        <v>26027.249999999716</v>
      </c>
      <c r="AK172" s="172">
        <f t="shared" si="86"/>
        <v>27544.249999999727</v>
      </c>
      <c r="AL172" s="172">
        <f t="shared" si="86"/>
        <v>28290.833333332983</v>
      </c>
      <c r="AM172" s="172">
        <f t="shared" si="86"/>
        <v>26574.416666666308</v>
      </c>
      <c r="AN172" s="172">
        <f t="shared" si="86"/>
        <v>27579.16666666637</v>
      </c>
      <c r="AO172" s="172">
        <f t="shared" si="86"/>
        <v>26272.916666666355</v>
      </c>
      <c r="AP172" s="172">
        <f t="shared" si="86"/>
        <v>28774.74999999967</v>
      </c>
      <c r="AQ172" s="172">
        <f t="shared" si="86"/>
        <v>25673.333333333114</v>
      </c>
      <c r="AR172" s="172">
        <f t="shared" si="86"/>
        <v>28556.583333332954</v>
      </c>
      <c r="AS172" s="172">
        <f t="shared" si="86"/>
        <v>24236.24999999965</v>
      </c>
      <c r="AT172" s="172">
        <f t="shared" si="86"/>
        <v>24149.833333333085</v>
      </c>
      <c r="AU172" s="172">
        <f t="shared" si="86"/>
        <v>25924.666666666326</v>
      </c>
      <c r="AV172" s="172">
        <f t="shared" si="86"/>
        <v>24999.999999999636</v>
      </c>
      <c r="AW172" s="172">
        <f t="shared" si="86"/>
        <v>26845.49999999962</v>
      </c>
      <c r="AX172" s="172">
        <f>SUM(AX104:AX106,AX129:AX130)</f>
        <v>24911.66666666632</v>
      </c>
      <c r="AY172" s="172">
        <f>SUM(AY104:AY106,AY129:AY130)</f>
        <v>25403.91666666634</v>
      </c>
    </row>
    <row r="173" spans="1:51" ht="12.75">
      <c r="A173" t="s">
        <v>129</v>
      </c>
      <c r="B173" s="70"/>
      <c r="C173" s="70"/>
      <c r="D173" s="172">
        <f>SUM(D108:D109,D124:D128)</f>
        <v>230845</v>
      </c>
      <c r="E173" s="172">
        <f aca="true" t="shared" si="87" ref="E173:AW173">SUM(E108:E109,E124:E128)</f>
        <v>173019</v>
      </c>
      <c r="F173" s="172">
        <f t="shared" si="87"/>
        <v>166103</v>
      </c>
      <c r="G173" s="172">
        <f t="shared" si="87"/>
        <v>157105</v>
      </c>
      <c r="H173" s="172">
        <f t="shared" si="87"/>
        <v>134824</v>
      </c>
      <c r="I173" s="172">
        <f t="shared" si="87"/>
        <v>167077</v>
      </c>
      <c r="J173" s="172">
        <f t="shared" si="87"/>
        <v>194084</v>
      </c>
      <c r="K173" s="172">
        <f t="shared" si="87"/>
        <v>232147</v>
      </c>
      <c r="L173" s="172">
        <f t="shared" si="87"/>
        <v>258568</v>
      </c>
      <c r="M173" s="172">
        <f t="shared" si="87"/>
        <v>240137</v>
      </c>
      <c r="N173" s="172">
        <f t="shared" si="87"/>
        <v>265374</v>
      </c>
      <c r="O173" s="172">
        <f t="shared" si="87"/>
        <v>213186</v>
      </c>
      <c r="P173" s="172">
        <f t="shared" si="87"/>
        <v>363937</v>
      </c>
      <c r="Q173" s="172">
        <f t="shared" si="87"/>
        <v>239794</v>
      </c>
      <c r="R173" s="172">
        <f t="shared" si="87"/>
        <v>231304</v>
      </c>
      <c r="S173" s="172">
        <f t="shared" si="87"/>
        <v>210432</v>
      </c>
      <c r="T173" s="172">
        <f t="shared" si="87"/>
        <v>169814</v>
      </c>
      <c r="U173" s="172">
        <f t="shared" si="87"/>
        <v>216982</v>
      </c>
      <c r="V173" s="172">
        <f t="shared" si="87"/>
        <v>258978</v>
      </c>
      <c r="W173" s="172">
        <f t="shared" si="87"/>
        <v>283738</v>
      </c>
      <c r="X173" s="172">
        <f t="shared" si="87"/>
        <v>248410</v>
      </c>
      <c r="Y173" s="172">
        <f t="shared" si="87"/>
        <v>313101</v>
      </c>
      <c r="Z173" s="172">
        <f t="shared" si="87"/>
        <v>324736</v>
      </c>
      <c r="AA173" s="172">
        <f t="shared" si="87"/>
        <v>232817</v>
      </c>
      <c r="AB173" s="172">
        <f t="shared" si="87"/>
        <v>259378</v>
      </c>
      <c r="AC173" s="172">
        <f t="shared" si="87"/>
        <v>217650</v>
      </c>
      <c r="AD173" s="172">
        <f t="shared" si="87"/>
        <v>228343</v>
      </c>
      <c r="AE173" s="172">
        <f t="shared" si="87"/>
        <v>164542</v>
      </c>
      <c r="AF173" s="172">
        <f t="shared" si="87"/>
        <v>196786</v>
      </c>
      <c r="AG173" s="172">
        <f t="shared" si="87"/>
        <v>181574</v>
      </c>
      <c r="AH173" s="172">
        <f t="shared" si="87"/>
        <v>191703</v>
      </c>
      <c r="AI173" s="172">
        <f t="shared" si="87"/>
        <v>137391</v>
      </c>
      <c r="AJ173" s="172">
        <f t="shared" si="87"/>
        <v>95860</v>
      </c>
      <c r="AK173" s="172">
        <f t="shared" si="87"/>
        <v>74653</v>
      </c>
      <c r="AL173" s="172">
        <f t="shared" si="87"/>
        <v>44864</v>
      </c>
      <c r="AM173" s="172">
        <f t="shared" si="87"/>
        <v>35227</v>
      </c>
      <c r="AN173" s="172">
        <f t="shared" si="87"/>
        <v>47185</v>
      </c>
      <c r="AO173" s="172">
        <f t="shared" si="87"/>
        <v>83592</v>
      </c>
      <c r="AP173" s="172">
        <f t="shared" si="87"/>
        <v>64691</v>
      </c>
      <c r="AQ173" s="172">
        <f t="shared" si="87"/>
        <v>47416.07142855713</v>
      </c>
      <c r="AR173" s="172">
        <f t="shared" si="87"/>
        <v>11479.99999999885</v>
      </c>
      <c r="AS173" s="172">
        <f t="shared" si="87"/>
        <v>28966.666666658857</v>
      </c>
      <c r="AT173" s="172">
        <f t="shared" si="87"/>
        <v>58586.78571426973</v>
      </c>
      <c r="AU173" s="172">
        <f t="shared" si="87"/>
        <v>16098.749999998701</v>
      </c>
      <c r="AV173" s="172">
        <f t="shared" si="87"/>
        <v>58629.99999998063</v>
      </c>
      <c r="AW173" s="172">
        <f t="shared" si="87"/>
        <v>18041.666666665165</v>
      </c>
      <c r="AX173" s="172">
        <f>SUM(AX108:AX109,AX124:AX128)</f>
        <v>18326.249999998352</v>
      </c>
      <c r="AY173" s="172">
        <f>SUM(AY108:AY109,AY124:AY128)</f>
        <v>10546.666666665611</v>
      </c>
    </row>
    <row r="174" spans="1:51" ht="12.75">
      <c r="A174" t="s">
        <v>130</v>
      </c>
      <c r="B174" s="70"/>
      <c r="C174" s="70"/>
      <c r="D174" s="172">
        <f>SUM(D110:D115,D119:D123,D131:D132,D135)</f>
        <v>144287.16666657946</v>
      </c>
      <c r="E174" s="172">
        <f aca="true" t="shared" si="88" ref="E174:AW174">SUM(E110:E115,E119:E123,E131:E132,E135)</f>
        <v>134135.66666658936</v>
      </c>
      <c r="F174" s="172">
        <f t="shared" si="88"/>
        <v>160277.1666665608</v>
      </c>
      <c r="G174" s="172">
        <f t="shared" si="88"/>
        <v>170348.99999988754</v>
      </c>
      <c r="H174" s="172">
        <f t="shared" si="88"/>
        <v>162228.16666656017</v>
      </c>
      <c r="I174" s="172">
        <f t="shared" si="88"/>
        <v>167087.16666656313</v>
      </c>
      <c r="J174" s="172">
        <f t="shared" si="88"/>
        <v>165505.499999899</v>
      </c>
      <c r="K174" s="172">
        <f t="shared" si="88"/>
        <v>178213.33333322027</v>
      </c>
      <c r="L174" s="172">
        <f t="shared" si="88"/>
        <v>133221.49999992485</v>
      </c>
      <c r="M174" s="172">
        <f t="shared" si="88"/>
        <v>172246.3333332218</v>
      </c>
      <c r="N174" s="172">
        <f t="shared" si="88"/>
        <v>160956.33333323378</v>
      </c>
      <c r="O174" s="172">
        <f t="shared" si="88"/>
        <v>165852.83333322726</v>
      </c>
      <c r="P174" s="172">
        <f t="shared" si="88"/>
        <v>177788.49999987902</v>
      </c>
      <c r="Q174" s="172">
        <f t="shared" si="88"/>
        <v>143007.49999991327</v>
      </c>
      <c r="R174" s="172">
        <f t="shared" si="88"/>
        <v>149645.16666657175</v>
      </c>
      <c r="S174" s="172">
        <f t="shared" si="88"/>
        <v>166018.33333321038</v>
      </c>
      <c r="T174" s="172">
        <f t="shared" si="88"/>
        <v>171937.6666665698</v>
      </c>
      <c r="U174" s="172">
        <f t="shared" si="88"/>
        <v>158823.4999999142</v>
      </c>
      <c r="V174" s="172">
        <f t="shared" si="88"/>
        <v>160197.83333324673</v>
      </c>
      <c r="W174" s="172">
        <f t="shared" si="88"/>
        <v>164386.33333324036</v>
      </c>
      <c r="X174" s="172">
        <f t="shared" si="88"/>
        <v>152555.6666665732</v>
      </c>
      <c r="Y174" s="172">
        <f t="shared" si="88"/>
        <v>151771.16666657955</v>
      </c>
      <c r="Z174" s="172">
        <f t="shared" si="88"/>
        <v>137631.333333247</v>
      </c>
      <c r="AA174" s="172">
        <f t="shared" si="88"/>
        <v>192576.66666653493</v>
      </c>
      <c r="AB174" s="172">
        <f t="shared" si="88"/>
        <v>490320.4999995888</v>
      </c>
      <c r="AC174" s="172">
        <f t="shared" si="88"/>
        <v>392325.333333011</v>
      </c>
      <c r="AD174" s="172">
        <f t="shared" si="88"/>
        <v>183713.83333323014</v>
      </c>
      <c r="AE174" s="172">
        <f t="shared" si="88"/>
        <v>156701.99999991007</v>
      </c>
      <c r="AF174" s="172">
        <f t="shared" si="88"/>
        <v>161795.1666665763</v>
      </c>
      <c r="AG174" s="172">
        <f t="shared" si="88"/>
        <v>157764.66666659227</v>
      </c>
      <c r="AH174" s="172">
        <f t="shared" si="88"/>
        <v>233413.49999984656</v>
      </c>
      <c r="AI174" s="172">
        <f t="shared" si="88"/>
        <v>254938.33333315115</v>
      </c>
      <c r="AJ174" s="172">
        <f t="shared" si="88"/>
        <v>402068.9999996762</v>
      </c>
      <c r="AK174" s="172">
        <f t="shared" si="88"/>
        <v>466651.9999996167</v>
      </c>
      <c r="AL174" s="172">
        <f t="shared" si="88"/>
        <v>554769.1666661948</v>
      </c>
      <c r="AM174" s="172">
        <f t="shared" si="88"/>
        <v>549224.6666661997</v>
      </c>
      <c r="AN174" s="172">
        <f t="shared" si="88"/>
        <v>596348.8333328099</v>
      </c>
      <c r="AO174" s="172">
        <f t="shared" si="88"/>
        <v>471647.9999995922</v>
      </c>
      <c r="AP174" s="172">
        <f t="shared" si="88"/>
        <v>633375.6666660922</v>
      </c>
      <c r="AQ174" s="172">
        <f t="shared" si="88"/>
        <v>794257.8333332523</v>
      </c>
      <c r="AR174" s="172">
        <f t="shared" si="88"/>
        <v>979378.6666665693</v>
      </c>
      <c r="AS174" s="172">
        <f t="shared" si="88"/>
        <v>762981.1666665785</v>
      </c>
      <c r="AT174" s="172">
        <f t="shared" si="88"/>
        <v>836955.4999999295</v>
      </c>
      <c r="AU174" s="172">
        <f t="shared" si="88"/>
        <v>578322.3333332642</v>
      </c>
      <c r="AV174" s="172">
        <f t="shared" si="88"/>
        <v>200428.4999999293</v>
      </c>
      <c r="AW174" s="172">
        <f t="shared" si="88"/>
        <v>696343.4999999123</v>
      </c>
      <c r="AX174" s="172">
        <f>SUM(AX110:AX115,AX119:AX123,AX131:AX132,AX135)</f>
        <v>580468.4999999189</v>
      </c>
      <c r="AY174" s="172">
        <f>SUM(AY110:AY115,AY119:AY123,AY131:AY132,AY135)</f>
        <v>147749.66666658915</v>
      </c>
    </row>
    <row r="175" spans="1:51" ht="12.75">
      <c r="A175" t="s">
        <v>56</v>
      </c>
      <c r="B175" s="70"/>
      <c r="C175" s="70"/>
      <c r="D175" s="172">
        <f>SUM(D136:D137)</f>
        <v>423769</v>
      </c>
      <c r="E175" s="172">
        <f aca="true" t="shared" si="89" ref="E175:AW175">SUM(E136:E137)</f>
        <v>387910</v>
      </c>
      <c r="F175" s="172">
        <f t="shared" si="89"/>
        <v>429912</v>
      </c>
      <c r="G175" s="172">
        <f t="shared" si="89"/>
        <v>413910</v>
      </c>
      <c r="H175" s="172">
        <f t="shared" si="89"/>
        <v>419373</v>
      </c>
      <c r="I175" s="172">
        <f t="shared" si="89"/>
        <v>400189</v>
      </c>
      <c r="J175" s="172">
        <f t="shared" si="89"/>
        <v>411490</v>
      </c>
      <c r="K175" s="172">
        <f t="shared" si="89"/>
        <v>422840</v>
      </c>
      <c r="L175" s="172">
        <f t="shared" si="89"/>
        <v>410055</v>
      </c>
      <c r="M175" s="172">
        <f t="shared" si="89"/>
        <v>435028</v>
      </c>
      <c r="N175" s="172">
        <f t="shared" si="89"/>
        <v>419856</v>
      </c>
      <c r="O175" s="172">
        <f t="shared" si="89"/>
        <v>411179</v>
      </c>
      <c r="P175" s="172">
        <f t="shared" si="89"/>
        <v>427064</v>
      </c>
      <c r="Q175" s="172">
        <f t="shared" si="89"/>
        <v>392557</v>
      </c>
      <c r="R175" s="172">
        <f t="shared" si="89"/>
        <v>432837</v>
      </c>
      <c r="S175" s="172">
        <f t="shared" si="89"/>
        <v>414950</v>
      </c>
      <c r="T175" s="172">
        <f t="shared" si="89"/>
        <v>423000</v>
      </c>
      <c r="U175" s="172">
        <f t="shared" si="89"/>
        <v>406221</v>
      </c>
      <c r="V175" s="172">
        <f t="shared" si="89"/>
        <v>417741</v>
      </c>
      <c r="W175" s="172">
        <f t="shared" si="89"/>
        <v>420268</v>
      </c>
      <c r="X175" s="172">
        <f t="shared" si="89"/>
        <v>409002</v>
      </c>
      <c r="Y175" s="172">
        <f t="shared" si="89"/>
        <v>424468</v>
      </c>
      <c r="Z175" s="172">
        <f t="shared" si="89"/>
        <v>420857</v>
      </c>
      <c r="AA175" s="172">
        <f t="shared" si="89"/>
        <v>437023</v>
      </c>
      <c r="AB175" s="172">
        <f t="shared" si="89"/>
        <v>433182</v>
      </c>
      <c r="AC175" s="172">
        <f t="shared" si="89"/>
        <v>395576</v>
      </c>
      <c r="AD175" s="172">
        <f t="shared" si="89"/>
        <v>417673</v>
      </c>
      <c r="AE175" s="172">
        <f t="shared" si="89"/>
        <v>406571</v>
      </c>
      <c r="AF175" s="172">
        <f t="shared" si="89"/>
        <v>417584</v>
      </c>
      <c r="AG175" s="172">
        <f t="shared" si="89"/>
        <v>404580</v>
      </c>
      <c r="AH175" s="172">
        <f t="shared" si="89"/>
        <v>419292</v>
      </c>
      <c r="AI175" s="172">
        <f t="shared" si="89"/>
        <v>421003</v>
      </c>
      <c r="AJ175" s="172">
        <f t="shared" si="89"/>
        <v>408465</v>
      </c>
      <c r="AK175" s="172">
        <f t="shared" si="89"/>
        <v>422467</v>
      </c>
      <c r="AL175" s="172">
        <f t="shared" si="89"/>
        <v>403868</v>
      </c>
      <c r="AM175" s="172">
        <f t="shared" si="89"/>
        <v>423488</v>
      </c>
      <c r="AN175" s="172">
        <f t="shared" si="89"/>
        <v>418063</v>
      </c>
      <c r="AO175" s="172">
        <f t="shared" si="89"/>
        <v>381349</v>
      </c>
      <c r="AP175" s="172">
        <f t="shared" si="89"/>
        <v>415266</v>
      </c>
      <c r="AQ175" s="172">
        <f t="shared" si="89"/>
        <v>400072</v>
      </c>
      <c r="AR175" s="172">
        <f t="shared" si="89"/>
        <v>413658</v>
      </c>
      <c r="AS175" s="172">
        <f t="shared" si="89"/>
        <v>392813</v>
      </c>
      <c r="AT175" s="172">
        <f t="shared" si="89"/>
        <v>391075</v>
      </c>
      <c r="AU175" s="172">
        <f t="shared" si="89"/>
        <v>404451</v>
      </c>
      <c r="AV175" s="172">
        <f t="shared" si="89"/>
        <v>392288</v>
      </c>
      <c r="AW175" s="172">
        <f t="shared" si="89"/>
        <v>399498</v>
      </c>
      <c r="AX175" s="172">
        <f>SUM(AX136:AX137)</f>
        <v>388878</v>
      </c>
      <c r="AY175" s="172">
        <f>SUM(AY136:AY137)</f>
        <v>386332</v>
      </c>
    </row>
    <row r="176" spans="1:51" ht="12.75" customHeight="1">
      <c r="A176" t="s">
        <v>61</v>
      </c>
      <c r="B176" s="70"/>
      <c r="C176" s="70"/>
      <c r="D176" s="172">
        <f>SUM(D116,D138:D139)</f>
        <v>45872</v>
      </c>
      <c r="E176" s="172">
        <f aca="true" t="shared" si="90" ref="E176:AW176">SUM(E116,E138:E139)</f>
        <v>48659</v>
      </c>
      <c r="F176" s="172">
        <f t="shared" si="90"/>
        <v>54453</v>
      </c>
      <c r="G176" s="172">
        <f t="shared" si="90"/>
        <v>53904</v>
      </c>
      <c r="H176" s="172">
        <f t="shared" si="90"/>
        <v>56081</v>
      </c>
      <c r="I176" s="172">
        <f t="shared" si="90"/>
        <v>52119</v>
      </c>
      <c r="J176" s="172">
        <f t="shared" si="90"/>
        <v>53008</v>
      </c>
      <c r="K176" s="172">
        <f t="shared" si="90"/>
        <v>50752</v>
      </c>
      <c r="L176" s="172">
        <f t="shared" si="90"/>
        <v>48119</v>
      </c>
      <c r="M176" s="172">
        <f t="shared" si="90"/>
        <v>52875</v>
      </c>
      <c r="N176" s="172">
        <f t="shared" si="90"/>
        <v>50872</v>
      </c>
      <c r="O176" s="172">
        <f t="shared" si="90"/>
        <v>46005</v>
      </c>
      <c r="P176" s="172">
        <f t="shared" si="90"/>
        <v>52112</v>
      </c>
      <c r="Q176" s="172">
        <f t="shared" si="90"/>
        <v>51703</v>
      </c>
      <c r="R176" s="172">
        <f t="shared" si="90"/>
        <v>57773</v>
      </c>
      <c r="S176" s="172">
        <f t="shared" si="90"/>
        <v>57263</v>
      </c>
      <c r="T176" s="172">
        <f t="shared" si="90"/>
        <v>58679</v>
      </c>
      <c r="U176" s="172">
        <f t="shared" si="90"/>
        <v>55315</v>
      </c>
      <c r="V176" s="172">
        <f t="shared" si="90"/>
        <v>55854</v>
      </c>
      <c r="W176" s="172">
        <f t="shared" si="90"/>
        <v>53532</v>
      </c>
      <c r="X176" s="172">
        <f t="shared" si="90"/>
        <v>53750</v>
      </c>
      <c r="Y176" s="172">
        <f t="shared" si="90"/>
        <v>56836</v>
      </c>
      <c r="Z176" s="172">
        <f t="shared" si="90"/>
        <v>56509</v>
      </c>
      <c r="AA176" s="172">
        <f t="shared" si="90"/>
        <v>56254</v>
      </c>
      <c r="AB176" s="172">
        <f t="shared" si="90"/>
        <v>57445</v>
      </c>
      <c r="AC176" s="172">
        <f t="shared" si="90"/>
        <v>52898</v>
      </c>
      <c r="AD176" s="172">
        <f t="shared" si="90"/>
        <v>57246</v>
      </c>
      <c r="AE176" s="172">
        <f t="shared" si="90"/>
        <v>53333</v>
      </c>
      <c r="AF176" s="172">
        <f t="shared" si="90"/>
        <v>53217</v>
      </c>
      <c r="AG176" s="172">
        <f t="shared" si="90"/>
        <v>52545</v>
      </c>
      <c r="AH176" s="172">
        <f t="shared" si="90"/>
        <v>51831</v>
      </c>
      <c r="AI176" s="172">
        <f t="shared" si="90"/>
        <v>51291</v>
      </c>
      <c r="AJ176" s="172">
        <f t="shared" si="90"/>
        <v>46655</v>
      </c>
      <c r="AK176" s="172">
        <f t="shared" si="90"/>
        <v>53250</v>
      </c>
      <c r="AL176" s="172">
        <f t="shared" si="90"/>
        <v>51802</v>
      </c>
      <c r="AM176" s="172">
        <f t="shared" si="90"/>
        <v>50814</v>
      </c>
      <c r="AN176" s="172">
        <f t="shared" si="90"/>
        <v>51513</v>
      </c>
      <c r="AO176" s="172">
        <f t="shared" si="90"/>
        <v>47627</v>
      </c>
      <c r="AP176" s="172">
        <f t="shared" si="90"/>
        <v>53157</v>
      </c>
      <c r="AQ176" s="172">
        <f t="shared" si="90"/>
        <v>54533</v>
      </c>
      <c r="AR176" s="172">
        <f t="shared" si="90"/>
        <v>57051</v>
      </c>
      <c r="AS176" s="172">
        <f t="shared" si="90"/>
        <v>55236</v>
      </c>
      <c r="AT176" s="172">
        <f t="shared" si="90"/>
        <v>51502</v>
      </c>
      <c r="AU176" s="172">
        <f t="shared" si="90"/>
        <v>49644</v>
      </c>
      <c r="AV176" s="172">
        <f t="shared" si="90"/>
        <v>47923</v>
      </c>
      <c r="AW176" s="172">
        <f t="shared" si="90"/>
        <v>50817</v>
      </c>
      <c r="AX176" s="172">
        <f>SUM(AX116,AX138:AX139)</f>
        <v>46634</v>
      </c>
      <c r="AY176" s="172">
        <f>SUM(AY116,AY138:AY139)</f>
        <v>34775</v>
      </c>
    </row>
    <row r="177" spans="1:51" ht="12.75" customHeight="1">
      <c r="A177" t="s">
        <v>131</v>
      </c>
      <c r="B177" s="70"/>
      <c r="C177" s="70"/>
      <c r="D177" s="172">
        <f>SUM(D107,D117:D118,D133:D134,D140)</f>
        <v>0</v>
      </c>
      <c r="E177" s="172">
        <f aca="true" t="shared" si="91" ref="E177:AW177">SUM(E107,E117:E118,E133:E134,E140)</f>
        <v>0</v>
      </c>
      <c r="F177" s="172">
        <f t="shared" si="91"/>
        <v>0</v>
      </c>
      <c r="G177" s="172">
        <f t="shared" si="91"/>
        <v>0</v>
      </c>
      <c r="H177" s="172">
        <f t="shared" si="91"/>
        <v>0</v>
      </c>
      <c r="I177" s="172">
        <f t="shared" si="91"/>
        <v>0</v>
      </c>
      <c r="J177" s="172">
        <f t="shared" si="91"/>
        <v>0</v>
      </c>
      <c r="K177" s="172">
        <f t="shared" si="91"/>
        <v>0</v>
      </c>
      <c r="L177" s="172">
        <f t="shared" si="91"/>
        <v>0</v>
      </c>
      <c r="M177" s="172">
        <f t="shared" si="91"/>
        <v>104</v>
      </c>
      <c r="N177" s="172">
        <f t="shared" si="91"/>
        <v>139.5</v>
      </c>
      <c r="O177" s="172">
        <f t="shared" si="91"/>
        <v>116</v>
      </c>
      <c r="P177" s="172">
        <f t="shared" si="91"/>
        <v>305</v>
      </c>
      <c r="Q177" s="172">
        <f t="shared" si="91"/>
        <v>43</v>
      </c>
      <c r="R177" s="172">
        <f t="shared" si="91"/>
        <v>131</v>
      </c>
      <c r="S177" s="172">
        <f t="shared" si="91"/>
        <v>129.5</v>
      </c>
      <c r="T177" s="172">
        <f t="shared" si="91"/>
        <v>115</v>
      </c>
      <c r="U177" s="172">
        <f t="shared" si="91"/>
        <v>82.5</v>
      </c>
      <c r="V177" s="172">
        <f t="shared" si="91"/>
        <v>277.5</v>
      </c>
      <c r="W177" s="172">
        <f t="shared" si="91"/>
        <v>112</v>
      </c>
      <c r="X177" s="172">
        <f t="shared" si="91"/>
        <v>222</v>
      </c>
      <c r="Y177" s="172">
        <f t="shared" si="91"/>
        <v>162</v>
      </c>
      <c r="Z177" s="172">
        <f t="shared" si="91"/>
        <v>220</v>
      </c>
      <c r="AA177" s="172">
        <f t="shared" si="91"/>
        <v>228</v>
      </c>
      <c r="AB177" s="172">
        <f t="shared" si="91"/>
        <v>167.5</v>
      </c>
      <c r="AC177" s="172">
        <f t="shared" si="91"/>
        <v>75.5</v>
      </c>
      <c r="AD177" s="172">
        <f t="shared" si="91"/>
        <v>187</v>
      </c>
      <c r="AE177" s="172">
        <f t="shared" si="91"/>
        <v>13.5</v>
      </c>
      <c r="AF177" s="172">
        <f t="shared" si="91"/>
        <v>131</v>
      </c>
      <c r="AG177" s="172">
        <f t="shared" si="91"/>
        <v>142</v>
      </c>
      <c r="AH177" s="172">
        <f t="shared" si="91"/>
        <v>236</v>
      </c>
      <c r="AI177" s="172">
        <f t="shared" si="91"/>
        <v>67</v>
      </c>
      <c r="AJ177" s="172">
        <f t="shared" si="91"/>
        <v>87</v>
      </c>
      <c r="AK177" s="172">
        <f t="shared" si="91"/>
        <v>82.5</v>
      </c>
      <c r="AL177" s="172">
        <f t="shared" si="91"/>
        <v>378</v>
      </c>
      <c r="AM177" s="172">
        <f t="shared" si="91"/>
        <v>645</v>
      </c>
      <c r="AN177" s="172">
        <f t="shared" si="91"/>
        <v>544</v>
      </c>
      <c r="AO177" s="172">
        <f t="shared" si="91"/>
        <v>594</v>
      </c>
      <c r="AP177" s="172">
        <f t="shared" si="91"/>
        <v>237</v>
      </c>
      <c r="AQ177" s="172">
        <f t="shared" si="91"/>
        <v>143</v>
      </c>
      <c r="AR177" s="172">
        <f t="shared" si="91"/>
        <v>345</v>
      </c>
      <c r="AS177" s="172">
        <f t="shared" si="91"/>
        <v>314.5</v>
      </c>
      <c r="AT177" s="172">
        <f t="shared" si="91"/>
        <v>372.5</v>
      </c>
      <c r="AU177" s="172">
        <f t="shared" si="91"/>
        <v>894.5</v>
      </c>
      <c r="AV177" s="172">
        <f t="shared" si="91"/>
        <v>445</v>
      </c>
      <c r="AW177" s="172">
        <f t="shared" si="91"/>
        <v>923</v>
      </c>
      <c r="AX177" s="172">
        <f>SUM(AX107,AX117:AX118,AX133:AX134,AX140)</f>
        <v>1016</v>
      </c>
      <c r="AY177" s="172">
        <f>SUM(AY107,AY117:AY118,AY133:AY134,AY140)</f>
        <v>248.5</v>
      </c>
    </row>
    <row r="178" spans="1:51" ht="12.75" customHeight="1">
      <c r="A178" t="s">
        <v>132</v>
      </c>
      <c r="B178" s="70"/>
      <c r="C178" s="70"/>
      <c r="D178" s="172">
        <f>SUM(D141:D144)</f>
        <v>164</v>
      </c>
      <c r="E178" s="172">
        <f aca="true" t="shared" si="92" ref="E178:AW178">SUM(E141:E144)</f>
        <v>95.5</v>
      </c>
      <c r="F178" s="172">
        <f t="shared" si="92"/>
        <v>280.5</v>
      </c>
      <c r="G178" s="172">
        <f t="shared" si="92"/>
        <v>197</v>
      </c>
      <c r="H178" s="172">
        <f t="shared" si="92"/>
        <v>228.5</v>
      </c>
      <c r="I178" s="172">
        <f t="shared" si="92"/>
        <v>182.5</v>
      </c>
      <c r="J178" s="172">
        <f t="shared" si="92"/>
        <v>64</v>
      </c>
      <c r="K178" s="172">
        <f t="shared" si="92"/>
        <v>524</v>
      </c>
      <c r="L178" s="172">
        <f t="shared" si="92"/>
        <v>41.5</v>
      </c>
      <c r="M178" s="172">
        <f t="shared" si="92"/>
        <v>8.5</v>
      </c>
      <c r="N178" s="172">
        <f t="shared" si="92"/>
        <v>85</v>
      </c>
      <c r="O178" s="172">
        <f t="shared" si="92"/>
        <v>0.5</v>
      </c>
      <c r="P178" s="172">
        <f t="shared" si="92"/>
        <v>94.5</v>
      </c>
      <c r="Q178" s="172">
        <f t="shared" si="92"/>
        <v>24</v>
      </c>
      <c r="R178" s="172">
        <f t="shared" si="92"/>
        <v>21.5</v>
      </c>
      <c r="S178" s="172">
        <f t="shared" si="92"/>
        <v>153</v>
      </c>
      <c r="T178" s="172">
        <f t="shared" si="92"/>
        <v>48.5</v>
      </c>
      <c r="U178" s="172">
        <f t="shared" si="92"/>
        <v>36</v>
      </c>
      <c r="V178" s="172">
        <f t="shared" si="92"/>
        <v>66.5</v>
      </c>
      <c r="W178" s="172">
        <f t="shared" si="92"/>
        <v>5.5</v>
      </c>
      <c r="X178" s="172">
        <f t="shared" si="92"/>
        <v>40</v>
      </c>
      <c r="Y178" s="172">
        <f t="shared" si="92"/>
        <v>26.5</v>
      </c>
      <c r="Z178" s="172">
        <f t="shared" si="92"/>
        <v>80</v>
      </c>
      <c r="AA178" s="172">
        <f t="shared" si="92"/>
        <v>81</v>
      </c>
      <c r="AB178" s="172">
        <f t="shared" si="92"/>
        <v>240.5</v>
      </c>
      <c r="AC178" s="172">
        <f t="shared" si="92"/>
        <v>254.5</v>
      </c>
      <c r="AD178" s="172">
        <f t="shared" si="92"/>
        <v>278.9</v>
      </c>
      <c r="AE178" s="172">
        <f t="shared" si="92"/>
        <v>435</v>
      </c>
      <c r="AF178" s="172">
        <f t="shared" si="92"/>
        <v>71.5</v>
      </c>
      <c r="AG178" s="172">
        <f t="shared" si="92"/>
        <v>217.1</v>
      </c>
      <c r="AH178" s="172">
        <f t="shared" si="92"/>
        <v>401.6</v>
      </c>
      <c r="AI178" s="172">
        <f t="shared" si="92"/>
        <v>336</v>
      </c>
      <c r="AJ178" s="172">
        <f t="shared" si="92"/>
        <v>344.5</v>
      </c>
      <c r="AK178" s="172">
        <f t="shared" si="92"/>
        <v>504.5</v>
      </c>
      <c r="AL178" s="172">
        <f t="shared" si="92"/>
        <v>438.666666666598</v>
      </c>
      <c r="AM178" s="172">
        <f t="shared" si="92"/>
        <v>72.999999999946</v>
      </c>
      <c r="AN178" s="172">
        <f t="shared" si="92"/>
        <v>243</v>
      </c>
      <c r="AO178" s="172">
        <f t="shared" si="92"/>
        <v>378.5</v>
      </c>
      <c r="AP178" s="172">
        <f t="shared" si="92"/>
        <v>387</v>
      </c>
      <c r="AQ178" s="172">
        <f t="shared" si="92"/>
        <v>353</v>
      </c>
      <c r="AR178" s="172">
        <f t="shared" si="92"/>
        <v>475</v>
      </c>
      <c r="AS178" s="172">
        <f t="shared" si="92"/>
        <v>38.5</v>
      </c>
      <c r="AT178" s="172">
        <f t="shared" si="92"/>
        <v>247</v>
      </c>
      <c r="AU178" s="172">
        <f t="shared" si="92"/>
        <v>221</v>
      </c>
      <c r="AV178" s="172">
        <f t="shared" si="92"/>
        <v>316.999999999919</v>
      </c>
      <c r="AW178" s="172">
        <f t="shared" si="92"/>
        <v>479.16666666653805</v>
      </c>
      <c r="AX178" s="172">
        <f>SUM(AX141:AX144)</f>
        <v>336.66666666653</v>
      </c>
      <c r="AY178" s="172">
        <f>SUM(AY141:AY144)</f>
        <v>222.166666666534</v>
      </c>
    </row>
    <row r="179" spans="1:48" ht="12.75" customHeight="1">
      <c r="A179" s="70"/>
      <c r="B179" s="70"/>
      <c r="C179" s="70"/>
      <c r="D179" s="39"/>
      <c r="E179" s="39"/>
      <c r="F179" s="39"/>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212"/>
      <c r="AO179" s="212"/>
      <c r="AP179" s="13"/>
      <c r="AQ179" s="10"/>
      <c r="AR179" s="10"/>
      <c r="AS179" s="10"/>
      <c r="AT179" s="10"/>
      <c r="AU179" s="10"/>
      <c r="AV179" s="10"/>
    </row>
    <row r="180" spans="1:51" ht="13.5" thickBot="1">
      <c r="A180" s="120" t="s">
        <v>0</v>
      </c>
      <c r="B180" s="71"/>
      <c r="C180" s="71"/>
      <c r="D180" s="121">
        <f>SUM(D168:D178)</f>
        <v>1900159.3333330979</v>
      </c>
      <c r="E180" s="121">
        <f aca="true" t="shared" si="93" ref="E180:AX180">SUM(E168:E178)</f>
        <v>1405280.6666664681</v>
      </c>
      <c r="F180" s="121">
        <f t="shared" si="93"/>
        <v>1879460.9999997357</v>
      </c>
      <c r="G180" s="121">
        <f t="shared" si="93"/>
        <v>1630749.4166664446</v>
      </c>
      <c r="H180" s="121">
        <f t="shared" si="93"/>
        <v>1369236.5833331267</v>
      </c>
      <c r="I180" s="121">
        <f t="shared" si="93"/>
        <v>1303454.249999817</v>
      </c>
      <c r="J180" s="121">
        <f t="shared" si="93"/>
        <v>1870758.4166664344</v>
      </c>
      <c r="K180" s="121">
        <f t="shared" si="93"/>
        <v>1788441.083333068</v>
      </c>
      <c r="L180" s="121">
        <f t="shared" si="93"/>
        <v>2067653.3333330986</v>
      </c>
      <c r="M180" s="121">
        <f t="shared" si="93"/>
        <v>2450159.749999687</v>
      </c>
      <c r="N180" s="121">
        <f t="shared" si="93"/>
        <v>2392037.5833330415</v>
      </c>
      <c r="O180" s="121">
        <f t="shared" si="93"/>
        <v>1772885.2499997607</v>
      </c>
      <c r="P180" s="121">
        <f t="shared" si="93"/>
        <v>2393158.4999996983</v>
      </c>
      <c r="Q180" s="121">
        <f t="shared" si="93"/>
        <v>2331523.833333053</v>
      </c>
      <c r="R180" s="121">
        <f t="shared" si="93"/>
        <v>1912215.916666455</v>
      </c>
      <c r="S180" s="121">
        <f t="shared" si="93"/>
        <v>2050070.0833330702</v>
      </c>
      <c r="T180" s="121">
        <f t="shared" si="93"/>
        <v>2668209.1666663527</v>
      </c>
      <c r="U180" s="121">
        <f t="shared" si="93"/>
        <v>1810911.5833331193</v>
      </c>
      <c r="V180" s="121">
        <f t="shared" si="93"/>
        <v>1668091.6666664702</v>
      </c>
      <c r="W180" s="121">
        <f t="shared" si="93"/>
        <v>1898349.8333331228</v>
      </c>
      <c r="X180" s="121">
        <f t="shared" si="93"/>
        <v>2597489.9999997085</v>
      </c>
      <c r="Y180" s="121">
        <f t="shared" si="93"/>
        <v>3058893.9166663596</v>
      </c>
      <c r="Z180" s="121">
        <f t="shared" si="93"/>
        <v>2944758.999999724</v>
      </c>
      <c r="AA180" s="121">
        <f t="shared" si="93"/>
        <v>3585088.166666245</v>
      </c>
      <c r="AB180" s="121">
        <f t="shared" si="93"/>
        <v>3563443.9999993932</v>
      </c>
      <c r="AC180" s="121">
        <f t="shared" si="93"/>
        <v>3004065.2499995306</v>
      </c>
      <c r="AD180" s="121">
        <f t="shared" si="93"/>
        <v>2404079.7333331183</v>
      </c>
      <c r="AE180" s="121">
        <f t="shared" si="93"/>
        <v>2247705.9999997616</v>
      </c>
      <c r="AF180" s="121">
        <f t="shared" si="93"/>
        <v>2145219.2499997783</v>
      </c>
      <c r="AG180" s="121">
        <f t="shared" si="93"/>
        <v>2248795.683333102</v>
      </c>
      <c r="AH180" s="121">
        <f t="shared" si="93"/>
        <v>2075861.9333330703</v>
      </c>
      <c r="AI180" s="121">
        <f t="shared" si="93"/>
        <v>2237523.083333023</v>
      </c>
      <c r="AJ180" s="121">
        <f t="shared" si="93"/>
        <v>3269075.8333328217</v>
      </c>
      <c r="AK180" s="121">
        <f t="shared" si="93"/>
        <v>2753694.083332785</v>
      </c>
      <c r="AL180" s="121">
        <f t="shared" si="93"/>
        <v>3426080.8333326676</v>
      </c>
      <c r="AM180" s="121">
        <f t="shared" si="93"/>
        <v>4000000.5833326215</v>
      </c>
      <c r="AN180" s="121">
        <f t="shared" si="93"/>
        <v>3815462.333332613</v>
      </c>
      <c r="AO180" s="121">
        <f t="shared" si="93"/>
        <v>3156053.1666660965</v>
      </c>
      <c r="AP180" s="121">
        <f t="shared" si="93"/>
        <v>3627951.499999235</v>
      </c>
      <c r="AQ180" s="121">
        <f t="shared" si="93"/>
        <v>3930107.107142585</v>
      </c>
      <c r="AR180" s="121">
        <f t="shared" si="93"/>
        <v>3974604.4761902248</v>
      </c>
      <c r="AS180" s="121">
        <f t="shared" si="93"/>
        <v>2963406.623015645</v>
      </c>
      <c r="AT180" s="121">
        <f t="shared" si="93"/>
        <v>2543043.5317458753</v>
      </c>
      <c r="AU180" s="121">
        <f t="shared" si="93"/>
        <v>2743855.9464283865</v>
      </c>
      <c r="AV180" s="121">
        <f t="shared" si="93"/>
        <v>2821529.892856914</v>
      </c>
      <c r="AW180" s="121">
        <f t="shared" si="93"/>
        <v>4582261.692459988</v>
      </c>
      <c r="AX180" s="121">
        <f t="shared" si="93"/>
        <v>3637460.470237837</v>
      </c>
      <c r="AY180" s="121">
        <f>SUM(AY168:AY178)</f>
        <v>4349719.361110768</v>
      </c>
    </row>
    <row r="181" spans="1:50" ht="13.5" thickTop="1">
      <c r="A181" s="70"/>
      <c r="B181" s="70"/>
      <c r="C181" s="70"/>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row>
    <row r="182" spans="2:48" ht="12.75">
      <c r="B182" s="70"/>
      <c r="C182" s="70"/>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row>
    <row r="183" spans="1:68" s="1" customFormat="1" ht="10.5" customHeight="1">
      <c r="A183" s="37" t="s">
        <v>107</v>
      </c>
      <c r="C183" s="41"/>
      <c r="D183" s="41"/>
      <c r="E183" s="41"/>
      <c r="F183" s="41"/>
      <c r="G183" s="41"/>
      <c r="H183" s="41"/>
      <c r="I183" s="139"/>
      <c r="J183" s="139"/>
      <c r="K183" s="139"/>
      <c r="L183" s="139"/>
      <c r="M183" s="139"/>
      <c r="N183" s="139"/>
      <c r="O183" s="139"/>
      <c r="P183" s="139"/>
      <c r="Q183" s="139"/>
      <c r="R183" s="139"/>
      <c r="S183" s="140"/>
      <c r="T183" s="140"/>
      <c r="U183" s="140"/>
      <c r="V183" s="140"/>
      <c r="W183" s="140"/>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c r="BF183" s="141"/>
      <c r="BG183" s="141"/>
      <c r="BH183" s="141"/>
      <c r="BI183" s="141"/>
      <c r="BJ183" s="141"/>
      <c r="BK183" s="141"/>
      <c r="BL183" s="141"/>
      <c r="BM183" s="141"/>
      <c r="BN183" s="141"/>
      <c r="BO183" s="141"/>
      <c r="BP183" s="141"/>
    </row>
    <row r="184" spans="1:68" s="1" customFormat="1" ht="10.5" customHeight="1">
      <c r="A184" s="72" t="s">
        <v>81</v>
      </c>
      <c r="B184" s="41"/>
      <c r="C184" s="41"/>
      <c r="D184" s="41"/>
      <c r="E184" s="41"/>
      <c r="F184" s="41"/>
      <c r="G184" s="41"/>
      <c r="H184" s="41"/>
      <c r="I184" s="139"/>
      <c r="J184" s="139"/>
      <c r="K184" s="139"/>
      <c r="L184" s="139"/>
      <c r="M184" s="139"/>
      <c r="N184" s="139"/>
      <c r="O184" s="139"/>
      <c r="P184" s="139"/>
      <c r="Q184" s="139"/>
      <c r="R184" s="139"/>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c r="BF184" s="141"/>
      <c r="BG184" s="141"/>
      <c r="BH184" s="141"/>
      <c r="BI184" s="141"/>
      <c r="BJ184" s="141"/>
      <c r="BK184" s="141"/>
      <c r="BL184" s="141"/>
      <c r="BM184" s="141"/>
      <c r="BN184" s="141"/>
      <c r="BO184" s="141"/>
      <c r="BP184" s="141"/>
    </row>
    <row r="186" ht="39.75" customHeight="1">
      <c r="A186" s="13" t="s">
        <v>104</v>
      </c>
    </row>
    <row r="187" ht="39.75" customHeight="1">
      <c r="A187" s="13" t="s">
        <v>89</v>
      </c>
    </row>
    <row r="188" ht="12.75">
      <c r="A188" s="13" t="s">
        <v>106</v>
      </c>
    </row>
  </sheetData>
  <sheetProtection/>
  <mergeCells count="28">
    <mergeCell ref="A136:A137"/>
    <mergeCell ref="A138:A139"/>
    <mergeCell ref="A141:A142"/>
    <mergeCell ref="A143:A144"/>
    <mergeCell ref="A92:A94"/>
    <mergeCell ref="A95:A97"/>
    <mergeCell ref="A98:A100"/>
    <mergeCell ref="A101:A103"/>
    <mergeCell ref="A104:A127"/>
    <mergeCell ref="A129:A135"/>
    <mergeCell ref="A70:A71"/>
    <mergeCell ref="A72:A73"/>
    <mergeCell ref="A79:A81"/>
    <mergeCell ref="A86:A88"/>
    <mergeCell ref="A89:A91"/>
    <mergeCell ref="A82:A84"/>
    <mergeCell ref="A27:A29"/>
    <mergeCell ref="A30:A32"/>
    <mergeCell ref="A58:A64"/>
    <mergeCell ref="A65:A66"/>
    <mergeCell ref="A67:A68"/>
    <mergeCell ref="A33:A57"/>
    <mergeCell ref="A8:A10"/>
    <mergeCell ref="A15:A17"/>
    <mergeCell ref="A18:A20"/>
    <mergeCell ref="A21:A23"/>
    <mergeCell ref="A24:A26"/>
    <mergeCell ref="A11:A13"/>
  </mergeCells>
  <hyperlinks>
    <hyperlink ref="A18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worksheet>
</file>

<file path=xl/worksheets/sheet8.xml><?xml version="1.0" encoding="utf-8"?>
<worksheet xmlns="http://schemas.openxmlformats.org/spreadsheetml/2006/main" xmlns:r="http://schemas.openxmlformats.org/officeDocument/2006/relationships">
  <dimension ref="A1:BE189"/>
  <sheetViews>
    <sheetView zoomScalePageLayoutView="0" workbookViewId="0" topLeftCell="A1">
      <selection activeCell="A1" sqref="A1"/>
    </sheetView>
  </sheetViews>
  <sheetFormatPr defaultColWidth="9.140625" defaultRowHeight="12.75"/>
  <cols>
    <col min="1" max="1" width="33.57421875" style="5" customWidth="1"/>
    <col min="2" max="2" width="36.00390625" style="5" customWidth="1"/>
    <col min="3" max="3" width="10.00390625" style="5" customWidth="1"/>
    <col min="4" max="4" width="11.140625" style="5" customWidth="1"/>
    <col min="5" max="6" width="10.140625" style="5" customWidth="1"/>
    <col min="7" max="16" width="9.140625" style="5" customWidth="1"/>
    <col min="17" max="17" width="14.140625" style="5" customWidth="1"/>
    <col min="18" max="20" width="9.140625" style="5" customWidth="1"/>
    <col min="21" max="16384" width="9.140625" style="5" customWidth="1"/>
  </cols>
  <sheetData>
    <row r="1" spans="1:4" ht="24.75" customHeight="1">
      <c r="A1" s="222" t="s">
        <v>39</v>
      </c>
      <c r="B1" s="223"/>
      <c r="C1" s="222"/>
      <c r="D1" s="223"/>
    </row>
    <row r="2" spans="1:4" ht="21">
      <c r="A2" s="224" t="s">
        <v>83</v>
      </c>
      <c r="B2" s="223"/>
      <c r="C2" s="224"/>
      <c r="D2" s="223"/>
    </row>
    <row r="3" spans="1:4" ht="12.75">
      <c r="A3" s="223"/>
      <c r="B3" s="223"/>
      <c r="C3" s="223"/>
      <c r="D3" s="223"/>
    </row>
    <row r="4" ht="13.5" thickBot="1"/>
    <row r="5" spans="1:7" ht="13.5" thickTop="1">
      <c r="A5" s="20"/>
      <c r="B5" s="20"/>
      <c r="C5" s="69" t="s">
        <v>54</v>
      </c>
      <c r="D5" s="20"/>
      <c r="E5" s="20"/>
      <c r="F5" s="20"/>
      <c r="G5" s="20"/>
    </row>
    <row r="6" spans="1:17" ht="12.75" customHeight="1" thickBot="1">
      <c r="A6" s="73" t="s">
        <v>77</v>
      </c>
      <c r="B6" s="73" t="s">
        <v>78</v>
      </c>
      <c r="C6" s="22" t="s">
        <v>64</v>
      </c>
      <c r="D6" s="82" t="s">
        <v>42</v>
      </c>
      <c r="E6" s="153" t="s">
        <v>43</v>
      </c>
      <c r="F6" s="153" t="s">
        <v>125</v>
      </c>
      <c r="G6" s="83"/>
      <c r="P6" s="53"/>
      <c r="Q6" s="53"/>
    </row>
    <row r="7" spans="1:6" ht="12.75">
      <c r="A7" s="44" t="s">
        <v>41</v>
      </c>
      <c r="B7" s="44"/>
      <c r="F7" s="131" t="s">
        <v>54</v>
      </c>
    </row>
    <row r="8" spans="1:6" ht="12.75" customHeight="1">
      <c r="A8" s="234" t="s">
        <v>57</v>
      </c>
      <c r="B8" s="188" t="s">
        <v>66</v>
      </c>
      <c r="C8" s="186">
        <v>1</v>
      </c>
      <c r="D8" s="155"/>
      <c r="E8" s="155"/>
      <c r="F8" s="155"/>
    </row>
    <row r="9" spans="1:17" ht="12.75" customHeight="1">
      <c r="A9" s="234"/>
      <c r="B9" s="197"/>
      <c r="C9" s="186">
        <v>2</v>
      </c>
      <c r="D9" s="155"/>
      <c r="E9" s="155"/>
      <c r="F9" s="155"/>
      <c r="P9" s="160"/>
      <c r="Q9" s="160"/>
    </row>
    <row r="10" spans="1:17" ht="12.75" customHeight="1">
      <c r="A10" s="234"/>
      <c r="B10" s="197"/>
      <c r="C10" s="186">
        <v>3.000000000003</v>
      </c>
      <c r="D10" s="155"/>
      <c r="E10" s="155"/>
      <c r="F10" s="155"/>
      <c r="P10" s="160"/>
      <c r="Q10" s="160"/>
    </row>
    <row r="11" spans="1:17" ht="12.75">
      <c r="A11" s="235" t="s">
        <v>114</v>
      </c>
      <c r="B11" s="192" t="s">
        <v>66</v>
      </c>
      <c r="C11" s="186">
        <v>1</v>
      </c>
      <c r="D11" s="155"/>
      <c r="E11" s="155"/>
      <c r="F11" s="155"/>
      <c r="P11" s="160"/>
      <c r="Q11" s="160"/>
    </row>
    <row r="12" spans="1:17" ht="12.75">
      <c r="A12" s="235"/>
      <c r="B12" s="161"/>
      <c r="C12" s="186">
        <v>3.000000000003</v>
      </c>
      <c r="D12" s="155"/>
      <c r="E12" s="155"/>
      <c r="F12" s="155"/>
      <c r="P12" s="160"/>
      <c r="Q12" s="160"/>
    </row>
    <row r="13" spans="1:17" ht="12.75">
      <c r="A13" s="235"/>
      <c r="B13" s="161"/>
      <c r="C13" s="186">
        <v>0.70000000000021</v>
      </c>
      <c r="D13" s="155"/>
      <c r="E13" s="155"/>
      <c r="F13" s="155"/>
      <c r="P13" s="160"/>
      <c r="Q13" s="160"/>
    </row>
    <row r="14" spans="1:17" ht="12.75">
      <c r="A14" s="188" t="s">
        <v>113</v>
      </c>
      <c r="B14" s="192" t="s">
        <v>66</v>
      </c>
      <c r="C14" s="186">
        <v>1</v>
      </c>
      <c r="D14" s="155"/>
      <c r="E14" s="155"/>
      <c r="F14" s="155"/>
      <c r="P14" s="160"/>
      <c r="Q14" s="160"/>
    </row>
    <row r="15" spans="1:17" ht="12.75">
      <c r="A15" s="234" t="s">
        <v>115</v>
      </c>
      <c r="B15" s="191" t="s">
        <v>66</v>
      </c>
      <c r="C15" s="186">
        <v>1</v>
      </c>
      <c r="D15" s="155">
        <v>1260</v>
      </c>
      <c r="E15" s="155">
        <v>2164</v>
      </c>
      <c r="F15" s="155">
        <v>2624</v>
      </c>
      <c r="P15" s="160"/>
      <c r="Q15" s="160"/>
    </row>
    <row r="16" spans="1:17" ht="12.75">
      <c r="A16" s="234"/>
      <c r="B16" s="197"/>
      <c r="C16" s="186">
        <v>2</v>
      </c>
      <c r="D16" s="155">
        <v>46</v>
      </c>
      <c r="E16" s="155">
        <v>59</v>
      </c>
      <c r="F16" s="155">
        <v>78</v>
      </c>
      <c r="P16" s="160"/>
      <c r="Q16" s="160"/>
    </row>
    <row r="17" spans="1:17" ht="12.75">
      <c r="A17" s="234"/>
      <c r="B17" s="197"/>
      <c r="C17" s="186">
        <v>4</v>
      </c>
      <c r="D17" s="155"/>
      <c r="E17" s="155"/>
      <c r="F17" s="155">
        <v>100</v>
      </c>
      <c r="P17" s="160"/>
      <c r="Q17" s="160"/>
    </row>
    <row r="18" spans="1:17" ht="12.75">
      <c r="A18" s="234" t="s">
        <v>58</v>
      </c>
      <c r="B18" s="188" t="s">
        <v>66</v>
      </c>
      <c r="C18" s="186">
        <v>1</v>
      </c>
      <c r="D18" s="155"/>
      <c r="E18" s="155"/>
      <c r="F18" s="155"/>
      <c r="P18" s="160"/>
      <c r="Q18" s="160"/>
    </row>
    <row r="19" spans="1:17" ht="12.75">
      <c r="A19" s="234"/>
      <c r="B19" s="161"/>
      <c r="C19" s="186">
        <v>1.5000000000015</v>
      </c>
      <c r="D19" s="155"/>
      <c r="E19" s="155"/>
      <c r="F19" s="155"/>
      <c r="P19" s="160"/>
      <c r="Q19" s="160"/>
    </row>
    <row r="20" spans="1:17" s="13" customFormat="1" ht="12.75">
      <c r="A20" s="234"/>
      <c r="B20" s="201"/>
      <c r="C20" s="186">
        <v>2</v>
      </c>
      <c r="D20" s="155"/>
      <c r="E20" s="155"/>
      <c r="F20" s="155"/>
      <c r="P20" s="162"/>
      <c r="Q20" s="162"/>
    </row>
    <row r="21" spans="1:17" s="13" customFormat="1" ht="12.75">
      <c r="A21" s="234" t="s">
        <v>59</v>
      </c>
      <c r="B21" s="191" t="s">
        <v>66</v>
      </c>
      <c r="C21" s="186">
        <v>1</v>
      </c>
      <c r="D21" s="155"/>
      <c r="E21" s="155"/>
      <c r="F21" s="155"/>
      <c r="P21" s="162"/>
      <c r="Q21" s="162"/>
    </row>
    <row r="22" spans="1:17" ht="12.75">
      <c r="A22" s="234"/>
      <c r="B22" s="202"/>
      <c r="C22" s="186">
        <v>4</v>
      </c>
      <c r="D22" s="155"/>
      <c r="E22" s="155"/>
      <c r="F22" s="155"/>
      <c r="P22" s="160"/>
      <c r="Q22" s="160"/>
    </row>
    <row r="23" spans="1:17" ht="12.75">
      <c r="A23" s="234"/>
      <c r="B23" s="202"/>
      <c r="C23" s="186">
        <v>0.9000000000000901</v>
      </c>
      <c r="D23" s="155"/>
      <c r="E23" s="155"/>
      <c r="F23" s="155"/>
      <c r="P23" s="160"/>
      <c r="Q23" s="160"/>
    </row>
    <row r="24" spans="1:17" ht="12.75">
      <c r="A24" s="234" t="s">
        <v>119</v>
      </c>
      <c r="B24" s="192" t="s">
        <v>66</v>
      </c>
      <c r="C24" s="186">
        <v>1</v>
      </c>
      <c r="D24" s="155">
        <v>4152</v>
      </c>
      <c r="E24" s="155">
        <v>7924</v>
      </c>
      <c r="F24" s="155">
        <v>7314</v>
      </c>
      <c r="P24" s="160"/>
      <c r="Q24" s="160"/>
    </row>
    <row r="25" spans="1:17" ht="12.75">
      <c r="A25" s="234"/>
      <c r="B25" s="202"/>
      <c r="C25" s="186">
        <v>2</v>
      </c>
      <c r="D25" s="155">
        <v>85</v>
      </c>
      <c r="E25" s="155">
        <v>177</v>
      </c>
      <c r="F25" s="155">
        <v>95</v>
      </c>
      <c r="P25" s="160"/>
      <c r="Q25" s="160"/>
    </row>
    <row r="26" spans="1:17" ht="12.75">
      <c r="A26" s="234"/>
      <c r="B26" s="202"/>
      <c r="C26" s="186">
        <v>4</v>
      </c>
      <c r="D26" s="155">
        <v>516</v>
      </c>
      <c r="E26" s="155">
        <v>197</v>
      </c>
      <c r="F26" s="155">
        <v>141</v>
      </c>
      <c r="P26" s="160"/>
      <c r="Q26" s="160"/>
    </row>
    <row r="27" spans="1:17" ht="12.75">
      <c r="A27" s="236" t="s">
        <v>60</v>
      </c>
      <c r="B27" s="192" t="s">
        <v>66</v>
      </c>
      <c r="C27" s="186">
        <v>1</v>
      </c>
      <c r="D27" s="155"/>
      <c r="E27" s="155"/>
      <c r="F27" s="155"/>
      <c r="P27" s="160"/>
      <c r="Q27" s="160"/>
    </row>
    <row r="28" spans="1:17" ht="12.75">
      <c r="A28" s="236"/>
      <c r="B28" s="161"/>
      <c r="C28" s="186">
        <v>2</v>
      </c>
      <c r="D28" s="155"/>
      <c r="E28" s="155"/>
      <c r="F28" s="155"/>
      <c r="P28" s="160"/>
      <c r="Q28" s="160"/>
    </row>
    <row r="29" spans="1:17" ht="12.75">
      <c r="A29" s="236"/>
      <c r="B29" s="161"/>
      <c r="C29" s="186">
        <v>1.6</v>
      </c>
      <c r="D29" s="155"/>
      <c r="E29" s="155"/>
      <c r="F29" s="155"/>
      <c r="P29" s="160"/>
      <c r="Q29" s="160"/>
    </row>
    <row r="30" spans="1:17" ht="12.75">
      <c r="A30" s="236" t="s">
        <v>118</v>
      </c>
      <c r="B30" s="191" t="s">
        <v>66</v>
      </c>
      <c r="C30" s="186">
        <v>1</v>
      </c>
      <c r="D30" s="155">
        <v>1796</v>
      </c>
      <c r="E30" s="155">
        <v>2347</v>
      </c>
      <c r="F30" s="155">
        <v>6270</v>
      </c>
      <c r="P30" s="160"/>
      <c r="Q30" s="160"/>
    </row>
    <row r="31" spans="1:17" ht="12.75">
      <c r="A31" s="236"/>
      <c r="B31" s="202"/>
      <c r="C31" s="186">
        <v>2</v>
      </c>
      <c r="D31" s="155">
        <v>11</v>
      </c>
      <c r="E31" s="155">
        <v>10</v>
      </c>
      <c r="F31" s="155"/>
      <c r="P31" s="160"/>
      <c r="Q31" s="160"/>
    </row>
    <row r="32" spans="1:17" ht="12.75">
      <c r="A32" s="236"/>
      <c r="B32" s="202"/>
      <c r="C32" s="186">
        <v>4</v>
      </c>
      <c r="D32" s="155"/>
      <c r="E32" s="155"/>
      <c r="F32" s="155">
        <v>12</v>
      </c>
      <c r="P32" s="160"/>
      <c r="Q32" s="160"/>
    </row>
    <row r="33" spans="1:17" ht="12.75">
      <c r="A33" s="239" t="s">
        <v>67</v>
      </c>
      <c r="B33" s="193" t="s">
        <v>117</v>
      </c>
      <c r="C33" s="186">
        <v>2</v>
      </c>
      <c r="D33" s="155"/>
      <c r="E33" s="155"/>
      <c r="F33" s="155"/>
      <c r="P33" s="160"/>
      <c r="Q33" s="160"/>
    </row>
    <row r="34" spans="1:17" ht="12.75">
      <c r="A34" s="239"/>
      <c r="B34" s="202"/>
      <c r="C34" s="186">
        <v>3.000000000003</v>
      </c>
      <c r="D34" s="155"/>
      <c r="E34" s="155"/>
      <c r="F34" s="155"/>
      <c r="P34" s="160"/>
      <c r="Q34" s="160"/>
    </row>
    <row r="35" spans="1:17" ht="12.75">
      <c r="A35" s="239"/>
      <c r="B35" s="202"/>
      <c r="C35" s="189">
        <v>4</v>
      </c>
      <c r="D35" s="155"/>
      <c r="E35" s="155"/>
      <c r="F35" s="155"/>
      <c r="P35" s="160"/>
      <c r="Q35" s="160"/>
    </row>
    <row r="36" spans="1:17" ht="12.75">
      <c r="A36" s="239"/>
      <c r="B36" s="193" t="s">
        <v>68</v>
      </c>
      <c r="C36" s="189">
        <v>2</v>
      </c>
      <c r="D36" s="155"/>
      <c r="E36" s="155"/>
      <c r="F36" s="155"/>
      <c r="P36" s="160"/>
      <c r="Q36" s="160"/>
    </row>
    <row r="37" spans="1:17" ht="12.75">
      <c r="A37" s="239"/>
      <c r="B37" s="193" t="s">
        <v>69</v>
      </c>
      <c r="C37" s="189">
        <v>0.5</v>
      </c>
      <c r="D37" s="155"/>
      <c r="E37" s="155"/>
      <c r="F37" s="155"/>
      <c r="P37" s="160"/>
      <c r="Q37" s="160"/>
    </row>
    <row r="38" spans="1:17" ht="12.75">
      <c r="A38" s="239"/>
      <c r="B38" s="193" t="s">
        <v>70</v>
      </c>
      <c r="C38" s="189">
        <v>1</v>
      </c>
      <c r="D38" s="155"/>
      <c r="E38" s="155"/>
      <c r="F38" s="155"/>
      <c r="P38" s="160"/>
      <c r="Q38" s="160"/>
    </row>
    <row r="39" spans="1:17" ht="12.75">
      <c r="A39" s="239"/>
      <c r="B39" s="193" t="s">
        <v>65</v>
      </c>
      <c r="C39" s="189">
        <v>1</v>
      </c>
      <c r="D39" s="155"/>
      <c r="E39" s="155"/>
      <c r="F39" s="155"/>
      <c r="P39" s="160"/>
      <c r="Q39" s="160"/>
    </row>
    <row r="40" spans="1:17" ht="12.75">
      <c r="A40" s="239"/>
      <c r="B40" s="202"/>
      <c r="C40" s="189">
        <v>1.5000000000015</v>
      </c>
      <c r="D40" s="155"/>
      <c r="E40" s="155"/>
      <c r="F40" s="155"/>
      <c r="P40" s="160"/>
      <c r="Q40" s="160"/>
    </row>
    <row r="41" spans="1:17" ht="12.75">
      <c r="A41" s="239"/>
      <c r="B41" s="193" t="s">
        <v>71</v>
      </c>
      <c r="C41" s="189">
        <v>2</v>
      </c>
      <c r="D41" s="155"/>
      <c r="E41" s="155"/>
      <c r="F41" s="155"/>
      <c r="P41" s="160"/>
      <c r="Q41" s="160"/>
    </row>
    <row r="42" spans="1:17" ht="12.75">
      <c r="A42" s="239"/>
      <c r="B42" s="193" t="s">
        <v>72</v>
      </c>
      <c r="C42" s="189">
        <v>1</v>
      </c>
      <c r="D42" s="155"/>
      <c r="E42" s="155"/>
      <c r="F42" s="155"/>
      <c r="P42" s="160"/>
      <c r="Q42" s="160"/>
    </row>
    <row r="43" spans="1:21" ht="12.75">
      <c r="A43" s="239"/>
      <c r="B43" s="202"/>
      <c r="C43" s="189">
        <v>2</v>
      </c>
      <c r="D43" s="155"/>
      <c r="E43" s="155"/>
      <c r="F43" s="155"/>
      <c r="G43" s="42"/>
      <c r="H43" s="42"/>
      <c r="M43" s="9"/>
      <c r="N43" s="9"/>
      <c r="O43" s="9"/>
      <c r="P43" s="160"/>
      <c r="Q43" s="160"/>
      <c r="R43" s="10"/>
      <c r="S43" s="10"/>
      <c r="T43" s="10"/>
      <c r="U43" s="10"/>
    </row>
    <row r="44" spans="1:21" ht="12.75">
      <c r="A44" s="239"/>
      <c r="B44" s="190" t="s">
        <v>73</v>
      </c>
      <c r="C44" s="189">
        <v>2</v>
      </c>
      <c r="D44" s="155"/>
      <c r="E44" s="155"/>
      <c r="F44" s="155"/>
      <c r="G44" s="42"/>
      <c r="H44" s="42"/>
      <c r="M44" s="9"/>
      <c r="N44" s="9"/>
      <c r="O44" s="9"/>
      <c r="P44" s="160"/>
      <c r="Q44" s="160"/>
      <c r="R44" s="10"/>
      <c r="S44" s="10"/>
      <c r="T44" s="10"/>
      <c r="U44" s="10"/>
    </row>
    <row r="45" spans="1:21" ht="12.75">
      <c r="A45" s="239"/>
      <c r="B45" s="190" t="s">
        <v>74</v>
      </c>
      <c r="C45" s="189">
        <v>1</v>
      </c>
      <c r="D45" s="155"/>
      <c r="E45" s="155"/>
      <c r="F45" s="155"/>
      <c r="G45" s="42"/>
      <c r="H45" s="42"/>
      <c r="M45" s="9"/>
      <c r="N45" s="9"/>
      <c r="O45" s="9"/>
      <c r="P45" s="160"/>
      <c r="Q45" s="160"/>
      <c r="R45" s="10"/>
      <c r="S45" s="10"/>
      <c r="T45" s="10"/>
      <c r="U45" s="10"/>
    </row>
    <row r="46" spans="1:21" ht="12.75">
      <c r="A46" s="239"/>
      <c r="B46" s="190" t="s">
        <v>75</v>
      </c>
      <c r="C46" s="189">
        <v>1</v>
      </c>
      <c r="D46" s="155"/>
      <c r="E46" s="155"/>
      <c r="F46" s="155"/>
      <c r="G46" s="42"/>
      <c r="H46" s="42"/>
      <c r="M46" s="9"/>
      <c r="N46" s="9"/>
      <c r="O46" s="9"/>
      <c r="P46" s="160"/>
      <c r="Q46" s="160"/>
      <c r="R46" s="10"/>
      <c r="S46" s="10"/>
      <c r="T46" s="10"/>
      <c r="U46" s="10"/>
    </row>
    <row r="47" spans="1:21" ht="12.75">
      <c r="A47" s="239"/>
      <c r="B47" s="192" t="s">
        <v>102</v>
      </c>
      <c r="C47" s="189">
        <v>1</v>
      </c>
      <c r="D47" s="155"/>
      <c r="E47" s="155"/>
      <c r="F47" s="155"/>
      <c r="M47" s="9"/>
      <c r="N47" s="9"/>
      <c r="O47" s="9"/>
      <c r="P47" s="160"/>
      <c r="Q47" s="160"/>
      <c r="R47" s="10"/>
      <c r="S47" s="10"/>
      <c r="T47" s="10"/>
      <c r="U47" s="10"/>
    </row>
    <row r="48" spans="1:21" ht="12.75">
      <c r="A48" s="239"/>
      <c r="B48" s="193" t="s">
        <v>139</v>
      </c>
      <c r="C48" s="189">
        <v>1.5000000000015</v>
      </c>
      <c r="D48" s="155"/>
      <c r="E48" s="155"/>
      <c r="F48" s="155"/>
      <c r="G48" s="9"/>
      <c r="H48" s="9"/>
      <c r="I48" s="9"/>
      <c r="M48" s="9"/>
      <c r="N48" s="9"/>
      <c r="O48" s="9"/>
      <c r="P48" s="160"/>
      <c r="Q48" s="160"/>
      <c r="R48" s="10"/>
      <c r="S48" s="10"/>
      <c r="T48" s="10"/>
      <c r="U48" s="10"/>
    </row>
    <row r="49" spans="1:21" ht="12.75">
      <c r="A49" s="239"/>
      <c r="B49" s="192" t="s">
        <v>136</v>
      </c>
      <c r="C49" s="189">
        <v>2</v>
      </c>
      <c r="D49" s="155"/>
      <c r="E49" s="155"/>
      <c r="F49" s="155"/>
      <c r="G49" s="9"/>
      <c r="H49" s="9"/>
      <c r="I49" s="9"/>
      <c r="M49" s="9"/>
      <c r="N49" s="9"/>
      <c r="O49" s="9"/>
      <c r="P49" s="160"/>
      <c r="Q49" s="160"/>
      <c r="R49" s="10"/>
      <c r="S49" s="10"/>
      <c r="T49" s="10"/>
      <c r="U49" s="10"/>
    </row>
    <row r="50" spans="1:21" ht="12.75">
      <c r="A50" s="239"/>
      <c r="B50" s="192" t="s">
        <v>137</v>
      </c>
      <c r="C50" s="189">
        <v>1</v>
      </c>
      <c r="D50" s="155"/>
      <c r="E50" s="155"/>
      <c r="F50" s="155"/>
      <c r="G50" s="9"/>
      <c r="H50" s="9"/>
      <c r="I50" s="9"/>
      <c r="M50" s="9"/>
      <c r="N50" s="9"/>
      <c r="O50" s="9"/>
      <c r="P50" s="160"/>
      <c r="Q50" s="160"/>
      <c r="R50" s="10"/>
      <c r="S50" s="10"/>
      <c r="T50" s="10"/>
      <c r="U50" s="10"/>
    </row>
    <row r="51" spans="1:21" ht="12.75" customHeight="1">
      <c r="A51" s="239"/>
      <c r="B51" s="192" t="s">
        <v>140</v>
      </c>
      <c r="C51" s="186">
        <v>1</v>
      </c>
      <c r="D51" s="155"/>
      <c r="E51" s="155"/>
      <c r="F51" s="155"/>
      <c r="G51" s="9"/>
      <c r="H51" s="9"/>
      <c r="I51" s="9"/>
      <c r="M51" s="9"/>
      <c r="N51" s="9"/>
      <c r="O51" s="9"/>
      <c r="P51" s="160"/>
      <c r="Q51" s="160"/>
      <c r="R51" s="10"/>
      <c r="S51" s="10"/>
      <c r="T51" s="10"/>
      <c r="U51" s="10"/>
    </row>
    <row r="52" spans="1:21" ht="12.75" customHeight="1">
      <c r="A52" s="239"/>
      <c r="B52" s="193" t="s">
        <v>144</v>
      </c>
      <c r="C52" s="186">
        <v>1</v>
      </c>
      <c r="D52" s="155"/>
      <c r="E52" s="155"/>
      <c r="F52" s="155"/>
      <c r="G52" s="9"/>
      <c r="H52" s="9"/>
      <c r="I52" s="9"/>
      <c r="M52" s="9"/>
      <c r="N52" s="9"/>
      <c r="O52" s="9"/>
      <c r="P52" s="160"/>
      <c r="Q52" s="160"/>
      <c r="R52" s="10"/>
      <c r="S52" s="10"/>
      <c r="T52" s="10"/>
      <c r="U52" s="10"/>
    </row>
    <row r="53" spans="1:21" ht="12.75" customHeight="1">
      <c r="A53" s="239"/>
      <c r="B53" s="193" t="s">
        <v>141</v>
      </c>
      <c r="C53" s="186">
        <v>0.30000000000003</v>
      </c>
      <c r="D53" s="155"/>
      <c r="E53" s="155"/>
      <c r="F53" s="155"/>
      <c r="G53" s="9"/>
      <c r="H53" s="9"/>
      <c r="I53" s="9"/>
      <c r="M53" s="9"/>
      <c r="N53" s="9"/>
      <c r="O53" s="9"/>
      <c r="P53" s="160"/>
      <c r="Q53" s="160"/>
      <c r="R53" s="10"/>
      <c r="S53" s="10"/>
      <c r="T53" s="10"/>
      <c r="U53" s="10"/>
    </row>
    <row r="54" spans="1:21" ht="12.75" customHeight="1">
      <c r="A54" s="239"/>
      <c r="B54" s="193" t="s">
        <v>142</v>
      </c>
      <c r="C54" s="186">
        <v>0.60000000000024</v>
      </c>
      <c r="D54" s="155"/>
      <c r="E54" s="155"/>
      <c r="F54" s="155"/>
      <c r="G54" s="9"/>
      <c r="H54" s="9"/>
      <c r="I54" s="9"/>
      <c r="M54" s="9"/>
      <c r="N54" s="9"/>
      <c r="O54" s="9"/>
      <c r="P54" s="160"/>
      <c r="Q54" s="160"/>
      <c r="R54" s="10"/>
      <c r="S54" s="10"/>
      <c r="T54" s="10"/>
      <c r="U54" s="10"/>
    </row>
    <row r="55" spans="1:21" ht="12.75" customHeight="1">
      <c r="A55" s="239"/>
      <c r="B55" s="193" t="s">
        <v>143</v>
      </c>
      <c r="C55" s="186">
        <v>0.8</v>
      </c>
      <c r="D55" s="155"/>
      <c r="E55" s="155"/>
      <c r="F55" s="155"/>
      <c r="G55" s="9"/>
      <c r="H55" s="9"/>
      <c r="I55" s="9"/>
      <c r="M55" s="9"/>
      <c r="N55" s="9"/>
      <c r="O55" s="9"/>
      <c r="P55" s="160"/>
      <c r="Q55" s="160"/>
      <c r="R55" s="10"/>
      <c r="S55" s="10"/>
      <c r="T55" s="10"/>
      <c r="U55" s="10"/>
    </row>
    <row r="56" spans="1:21" ht="12.75" customHeight="1">
      <c r="A56" s="239"/>
      <c r="B56" s="193" t="s">
        <v>145</v>
      </c>
      <c r="C56" s="186">
        <v>0.70000000000021</v>
      </c>
      <c r="D56" s="155"/>
      <c r="E56" s="155"/>
      <c r="F56" s="155"/>
      <c r="G56" s="9"/>
      <c r="H56" s="9"/>
      <c r="I56" s="9"/>
      <c r="M56" s="9"/>
      <c r="N56" s="9"/>
      <c r="O56" s="9"/>
      <c r="P56" s="160"/>
      <c r="Q56" s="160"/>
      <c r="R56" s="10"/>
      <c r="S56" s="10"/>
      <c r="T56" s="10"/>
      <c r="U56" s="10"/>
    </row>
    <row r="57" spans="1:21" ht="12.75" customHeight="1">
      <c r="A57" s="239"/>
      <c r="B57" s="216" t="s">
        <v>150</v>
      </c>
      <c r="C57" s="186">
        <v>0.30000000000003</v>
      </c>
      <c r="D57" s="155"/>
      <c r="E57" s="155"/>
      <c r="F57" s="155"/>
      <c r="G57" s="9"/>
      <c r="H57" s="9"/>
      <c r="I57" s="9"/>
      <c r="M57" s="9"/>
      <c r="N57" s="9"/>
      <c r="O57" s="9"/>
      <c r="P57" s="160"/>
      <c r="Q57" s="160"/>
      <c r="R57" s="10"/>
      <c r="S57" s="10"/>
      <c r="T57" s="10"/>
      <c r="U57" s="10"/>
    </row>
    <row r="58" spans="1:21" ht="12.75" customHeight="1">
      <c r="A58" s="234" t="s">
        <v>116</v>
      </c>
      <c r="B58" s="193" t="s">
        <v>117</v>
      </c>
      <c r="C58" s="186">
        <v>2</v>
      </c>
      <c r="D58" s="155">
        <v>82</v>
      </c>
      <c r="E58" s="155">
        <v>92</v>
      </c>
      <c r="F58" s="155"/>
      <c r="G58" s="9"/>
      <c r="H58" s="9"/>
      <c r="I58" s="9"/>
      <c r="M58" s="9"/>
      <c r="N58" s="9"/>
      <c r="O58" s="9"/>
      <c r="P58" s="160"/>
      <c r="Q58" s="160"/>
      <c r="R58" s="10"/>
      <c r="S58" s="10"/>
      <c r="T58" s="10"/>
      <c r="U58" s="10"/>
    </row>
    <row r="59" spans="1:21" ht="12.75" customHeight="1">
      <c r="A59" s="234"/>
      <c r="B59" s="202"/>
      <c r="C59" s="186">
        <v>4</v>
      </c>
      <c r="D59" s="155"/>
      <c r="E59" s="155">
        <v>541</v>
      </c>
      <c r="F59" s="155">
        <v>461</v>
      </c>
      <c r="G59" s="9"/>
      <c r="H59" s="9"/>
      <c r="I59" s="9"/>
      <c r="M59" s="9"/>
      <c r="N59" s="9"/>
      <c r="O59" s="9"/>
      <c r="P59" s="160"/>
      <c r="Q59" s="160"/>
      <c r="R59" s="10"/>
      <c r="S59" s="10"/>
      <c r="T59" s="10"/>
      <c r="U59" s="10"/>
    </row>
    <row r="60" spans="1:21" ht="12.75" customHeight="1">
      <c r="A60" s="234"/>
      <c r="B60" s="192" t="s">
        <v>65</v>
      </c>
      <c r="C60" s="186">
        <v>2</v>
      </c>
      <c r="D60" s="155">
        <v>9</v>
      </c>
      <c r="E60" s="155"/>
      <c r="F60" s="155"/>
      <c r="G60" s="9"/>
      <c r="H60" s="9"/>
      <c r="I60" s="9"/>
      <c r="M60" s="9"/>
      <c r="N60" s="9"/>
      <c r="O60" s="9"/>
      <c r="P60" s="160"/>
      <c r="Q60" s="160"/>
      <c r="R60" s="10"/>
      <c r="S60" s="10"/>
      <c r="T60" s="10"/>
      <c r="U60" s="10"/>
    </row>
    <row r="61" spans="1:21" ht="12.75" customHeight="1">
      <c r="A61" s="234"/>
      <c r="B61" s="192" t="s">
        <v>71</v>
      </c>
      <c r="C61" s="186">
        <v>2</v>
      </c>
      <c r="D61" s="155"/>
      <c r="E61" s="155"/>
      <c r="F61" s="155"/>
      <c r="G61" s="9"/>
      <c r="H61" s="9"/>
      <c r="I61" s="9"/>
      <c r="M61" s="9"/>
      <c r="N61" s="9"/>
      <c r="O61" s="9"/>
      <c r="P61" s="160"/>
      <c r="Q61" s="160"/>
      <c r="R61" s="10"/>
      <c r="S61" s="10"/>
      <c r="T61" s="10"/>
      <c r="U61" s="10"/>
    </row>
    <row r="62" spans="1:21" ht="12.75" customHeight="1">
      <c r="A62" s="234"/>
      <c r="B62" s="192" t="s">
        <v>66</v>
      </c>
      <c r="C62" s="186">
        <v>2</v>
      </c>
      <c r="D62" s="155">
        <v>6</v>
      </c>
      <c r="E62" s="155"/>
      <c r="F62" s="155"/>
      <c r="G62" s="9"/>
      <c r="H62" s="9"/>
      <c r="I62" s="9"/>
      <c r="M62" s="9"/>
      <c r="N62" s="9"/>
      <c r="O62" s="9"/>
      <c r="P62" s="160"/>
      <c r="Q62" s="160"/>
      <c r="R62" s="10"/>
      <c r="S62" s="10"/>
      <c r="T62" s="10"/>
      <c r="U62" s="10"/>
    </row>
    <row r="63" spans="1:21" ht="12.75" customHeight="1">
      <c r="A63" s="234"/>
      <c r="B63" s="192" t="s">
        <v>102</v>
      </c>
      <c r="C63" s="186">
        <v>2</v>
      </c>
      <c r="D63" s="155"/>
      <c r="E63" s="155"/>
      <c r="F63" s="155"/>
      <c r="G63" s="9"/>
      <c r="H63" s="9"/>
      <c r="I63" s="9"/>
      <c r="M63" s="9"/>
      <c r="N63" s="9"/>
      <c r="O63" s="9"/>
      <c r="P63" s="160"/>
      <c r="Q63" s="160"/>
      <c r="R63" s="10"/>
      <c r="S63" s="10"/>
      <c r="T63" s="10"/>
      <c r="U63" s="10"/>
    </row>
    <row r="64" spans="1:21" ht="12.75" customHeight="1">
      <c r="A64" s="234"/>
      <c r="B64" s="192" t="s">
        <v>136</v>
      </c>
      <c r="C64" s="186">
        <v>2</v>
      </c>
      <c r="D64" s="155"/>
      <c r="E64" s="155"/>
      <c r="F64" s="155"/>
      <c r="G64" s="9"/>
      <c r="H64" s="9"/>
      <c r="I64" s="9"/>
      <c r="M64" s="9"/>
      <c r="N64" s="9"/>
      <c r="O64" s="9"/>
      <c r="P64" s="160"/>
      <c r="Q64" s="160"/>
      <c r="R64" s="10"/>
      <c r="S64" s="10"/>
      <c r="T64" s="10"/>
      <c r="U64" s="10"/>
    </row>
    <row r="65" spans="1:21" ht="12.75" customHeight="1">
      <c r="A65" s="237" t="s">
        <v>56</v>
      </c>
      <c r="B65" s="192" t="s">
        <v>66</v>
      </c>
      <c r="C65" s="186">
        <v>1</v>
      </c>
      <c r="D65" s="155"/>
      <c r="E65" s="155"/>
      <c r="F65" s="155"/>
      <c r="G65" s="9"/>
      <c r="H65" s="9"/>
      <c r="I65" s="9"/>
      <c r="M65" s="9"/>
      <c r="N65" s="9"/>
      <c r="O65" s="9"/>
      <c r="P65" s="160"/>
      <c r="Q65" s="160"/>
      <c r="R65" s="10"/>
      <c r="S65" s="10"/>
      <c r="T65" s="10"/>
      <c r="U65" s="10"/>
    </row>
    <row r="66" spans="1:21" ht="12.75" customHeight="1">
      <c r="A66" s="237"/>
      <c r="B66" s="161"/>
      <c r="C66" s="186">
        <v>0.25</v>
      </c>
      <c r="D66" s="155"/>
      <c r="E66" s="155"/>
      <c r="F66" s="155"/>
      <c r="G66" s="9"/>
      <c r="H66" s="9"/>
      <c r="I66" s="9"/>
      <c r="M66" s="9"/>
      <c r="N66" s="9"/>
      <c r="O66" s="9"/>
      <c r="P66" s="160"/>
      <c r="Q66" s="160"/>
      <c r="R66" s="10"/>
      <c r="S66" s="10"/>
      <c r="T66" s="10"/>
      <c r="U66" s="10"/>
    </row>
    <row r="67" spans="1:21" ht="12.75" customHeight="1">
      <c r="A67" s="238" t="s">
        <v>61</v>
      </c>
      <c r="B67" s="192" t="s">
        <v>66</v>
      </c>
      <c r="C67" s="186">
        <v>0.5</v>
      </c>
      <c r="D67" s="155"/>
      <c r="E67" s="155"/>
      <c r="F67" s="155"/>
      <c r="G67" s="9"/>
      <c r="H67" s="9"/>
      <c r="I67" s="9"/>
      <c r="M67" s="9"/>
      <c r="N67" s="9"/>
      <c r="O67" s="9"/>
      <c r="P67" s="160"/>
      <c r="Q67" s="160"/>
      <c r="R67" s="10"/>
      <c r="S67" s="10"/>
      <c r="T67" s="10"/>
      <c r="U67" s="10"/>
    </row>
    <row r="68" spans="1:21" ht="12.75" customHeight="1">
      <c r="A68" s="238"/>
      <c r="B68" s="161"/>
      <c r="C68" s="186">
        <v>1</v>
      </c>
      <c r="D68" s="155"/>
      <c r="E68" s="155"/>
      <c r="F68" s="155"/>
      <c r="G68" s="9"/>
      <c r="H68" s="9"/>
      <c r="I68" s="9"/>
      <c r="M68" s="9"/>
      <c r="N68" s="9"/>
      <c r="O68" s="9"/>
      <c r="P68" s="160"/>
      <c r="Q68" s="160"/>
      <c r="R68" s="10"/>
      <c r="S68" s="10"/>
      <c r="T68" s="10"/>
      <c r="U68" s="10"/>
    </row>
    <row r="69" spans="1:21" ht="12.75" customHeight="1">
      <c r="A69" s="200" t="s">
        <v>76</v>
      </c>
      <c r="B69" s="192" t="s">
        <v>66</v>
      </c>
      <c r="C69" s="186">
        <v>1</v>
      </c>
      <c r="D69" s="155">
        <v>9</v>
      </c>
      <c r="E69" s="155"/>
      <c r="F69" s="155"/>
      <c r="G69" s="9"/>
      <c r="H69" s="9"/>
      <c r="I69" s="9"/>
      <c r="M69" s="9"/>
      <c r="N69" s="9"/>
      <c r="O69" s="9"/>
      <c r="P69" s="160"/>
      <c r="Q69" s="160"/>
      <c r="R69" s="10"/>
      <c r="S69" s="10"/>
      <c r="T69" s="10"/>
      <c r="U69" s="10"/>
    </row>
    <row r="70" spans="1:21" ht="12.75" customHeight="1">
      <c r="A70" s="238" t="s">
        <v>62</v>
      </c>
      <c r="B70" s="192" t="s">
        <v>66</v>
      </c>
      <c r="C70" s="186">
        <v>2</v>
      </c>
      <c r="D70" s="155"/>
      <c r="E70" s="155"/>
      <c r="F70" s="155"/>
      <c r="G70" s="9"/>
      <c r="H70" s="9"/>
      <c r="I70" s="9"/>
      <c r="M70" s="9"/>
      <c r="N70" s="9"/>
      <c r="O70" s="9"/>
      <c r="P70" s="160"/>
      <c r="Q70" s="160"/>
      <c r="R70" s="10"/>
      <c r="S70" s="10"/>
      <c r="T70" s="10"/>
      <c r="U70" s="10"/>
    </row>
    <row r="71" spans="1:21" ht="12.75" customHeight="1">
      <c r="A71" s="238"/>
      <c r="B71" s="161"/>
      <c r="C71" s="186">
        <v>3.000000000003</v>
      </c>
      <c r="D71" s="155"/>
      <c r="E71" s="155"/>
      <c r="F71" s="155"/>
      <c r="G71" s="9"/>
      <c r="H71" s="9"/>
      <c r="I71" s="9"/>
      <c r="M71" s="9"/>
      <c r="N71" s="9"/>
      <c r="O71" s="9"/>
      <c r="P71" s="160"/>
      <c r="Q71" s="160"/>
      <c r="R71" s="10"/>
      <c r="S71" s="10"/>
      <c r="T71" s="10"/>
      <c r="U71" s="10"/>
    </row>
    <row r="72" spans="1:21" ht="12.75" customHeight="1">
      <c r="A72" s="238" t="s">
        <v>63</v>
      </c>
      <c r="B72" s="192" t="s">
        <v>66</v>
      </c>
      <c r="C72" s="186">
        <v>1</v>
      </c>
      <c r="D72" s="155"/>
      <c r="E72" s="155"/>
      <c r="F72" s="155"/>
      <c r="G72" s="9"/>
      <c r="H72" s="9"/>
      <c r="I72" s="9"/>
      <c r="M72" s="9"/>
      <c r="N72" s="9"/>
      <c r="O72" s="9"/>
      <c r="P72" s="160"/>
      <c r="Q72" s="160"/>
      <c r="R72" s="10"/>
      <c r="S72" s="10"/>
      <c r="T72" s="10"/>
      <c r="U72" s="10"/>
    </row>
    <row r="73" spans="1:21" ht="12.75" customHeight="1">
      <c r="A73" s="238"/>
      <c r="B73" s="161"/>
      <c r="C73" s="186">
        <v>5</v>
      </c>
      <c r="D73" s="155"/>
      <c r="E73" s="155"/>
      <c r="F73" s="155"/>
      <c r="G73" s="9"/>
      <c r="H73" s="9"/>
      <c r="I73" s="9"/>
      <c r="M73" s="9"/>
      <c r="N73" s="9"/>
      <c r="O73" s="9"/>
      <c r="P73" s="160"/>
      <c r="Q73" s="160"/>
      <c r="R73" s="10"/>
      <c r="S73" s="10"/>
      <c r="T73" s="10"/>
      <c r="U73" s="10"/>
    </row>
    <row r="74" spans="1:21" ht="12.75" customHeight="1">
      <c r="A74" s="200"/>
      <c r="B74" s="192"/>
      <c r="C74" s="186"/>
      <c r="D74" s="155"/>
      <c r="E74" s="155"/>
      <c r="F74" s="155"/>
      <c r="G74" s="9"/>
      <c r="H74" s="9"/>
      <c r="I74" s="9"/>
      <c r="M74" s="9"/>
      <c r="N74" s="9"/>
      <c r="O74" s="9"/>
      <c r="P74" s="160"/>
      <c r="Q74" s="160"/>
      <c r="R74" s="10"/>
      <c r="S74" s="10"/>
      <c r="T74" s="10"/>
      <c r="U74" s="10"/>
    </row>
    <row r="75" spans="1:21" ht="12.75" customHeight="1" thickBot="1">
      <c r="A75" s="71" t="s">
        <v>0</v>
      </c>
      <c r="B75" s="71"/>
      <c r="C75" s="71"/>
      <c r="D75" s="182">
        <f>SUM(D8:D74)</f>
        <v>7972</v>
      </c>
      <c r="E75" s="182">
        <f>SUM(E8:E74)</f>
        <v>13511</v>
      </c>
      <c r="F75" s="182">
        <f>SUM(F8:F74)</f>
        <v>17095</v>
      </c>
      <c r="G75" s="183"/>
      <c r="H75" s="9"/>
      <c r="I75" s="9"/>
      <c r="J75" s="175"/>
      <c r="K75" s="9"/>
      <c r="L75" s="9"/>
      <c r="M75" s="9"/>
      <c r="N75" s="9"/>
      <c r="O75" s="9"/>
      <c r="P75" s="113"/>
      <c r="Q75" s="113"/>
      <c r="R75" s="10"/>
      <c r="S75" s="10"/>
      <c r="T75" s="10"/>
      <c r="U75" s="10"/>
    </row>
    <row r="76" spans="1:21" ht="12.75" customHeight="1" thickTop="1">
      <c r="A76" s="70"/>
      <c r="B76" s="70"/>
      <c r="C76" s="70"/>
      <c r="D76" s="155"/>
      <c r="E76" s="155"/>
      <c r="F76" s="155"/>
      <c r="G76" s="9"/>
      <c r="H76" s="9"/>
      <c r="I76" s="9"/>
      <c r="J76" s="175"/>
      <c r="K76" s="9"/>
      <c r="L76" s="9"/>
      <c r="M76" s="9"/>
      <c r="N76" s="9"/>
      <c r="O76" s="9"/>
      <c r="P76" s="113"/>
      <c r="Q76" s="113"/>
      <c r="R76" s="10"/>
      <c r="S76" s="10"/>
      <c r="T76" s="10"/>
      <c r="U76" s="10"/>
    </row>
    <row r="77" spans="2:21" ht="12.75" customHeight="1">
      <c r="B77" s="39"/>
      <c r="C77" s="39"/>
      <c r="D77" s="63"/>
      <c r="E77" s="63"/>
      <c r="F77" s="63"/>
      <c r="G77" s="9"/>
      <c r="H77" s="9"/>
      <c r="I77" s="9"/>
      <c r="J77" s="9"/>
      <c r="K77" s="9"/>
      <c r="L77" s="9"/>
      <c r="M77" s="9"/>
      <c r="N77" s="9"/>
      <c r="O77" s="9"/>
      <c r="Q77" s="10"/>
      <c r="R77" s="10"/>
      <c r="S77" s="10"/>
      <c r="T77" s="10"/>
      <c r="U77" s="10"/>
    </row>
    <row r="78" spans="1:21" ht="12.75" customHeight="1">
      <c r="A78" s="73" t="s">
        <v>77</v>
      </c>
      <c r="B78" s="73" t="s">
        <v>78</v>
      </c>
      <c r="C78" s="39"/>
      <c r="D78" s="63"/>
      <c r="F78" s="64" t="s">
        <v>55</v>
      </c>
      <c r="G78" s="9"/>
      <c r="H78" s="9"/>
      <c r="I78" s="9"/>
      <c r="J78" s="9"/>
      <c r="K78" s="9"/>
      <c r="L78" s="9"/>
      <c r="M78" s="9"/>
      <c r="N78" s="9"/>
      <c r="O78" s="9"/>
      <c r="Q78" s="10"/>
      <c r="R78" s="10"/>
      <c r="S78" s="10"/>
      <c r="T78" s="10"/>
      <c r="U78" s="10"/>
    </row>
    <row r="79" spans="1:12" ht="12.75" customHeight="1">
      <c r="A79" s="40" t="s">
        <v>82</v>
      </c>
      <c r="C79" s="40"/>
      <c r="D79" s="63"/>
      <c r="E79" s="63"/>
      <c r="F79" s="63"/>
      <c r="H79" s="9"/>
      <c r="I79" s="9"/>
      <c r="J79" s="9"/>
      <c r="K79" s="9"/>
      <c r="L79" s="9"/>
    </row>
    <row r="80" spans="1:6" ht="12.75" customHeight="1">
      <c r="A80" s="233" t="s">
        <v>57</v>
      </c>
      <c r="B80" s="185" t="s">
        <v>66</v>
      </c>
      <c r="C80" s="186">
        <v>1</v>
      </c>
      <c r="D80" s="65">
        <f>D8/$C8</f>
        <v>0</v>
      </c>
      <c r="E80" s="65">
        <f>E8/$C8</f>
        <v>0</v>
      </c>
      <c r="F80" s="65">
        <f>F8/$C8</f>
        <v>0</v>
      </c>
    </row>
    <row r="81" spans="1:6" ht="12.75" customHeight="1">
      <c r="A81" s="233"/>
      <c r="B81" s="116"/>
      <c r="C81" s="186">
        <v>2</v>
      </c>
      <c r="D81" s="65">
        <f aca="true" t="shared" si="0" ref="D81:F144">D9/$C9</f>
        <v>0</v>
      </c>
      <c r="E81" s="65">
        <f t="shared" si="0"/>
        <v>0</v>
      </c>
      <c r="F81" s="65">
        <f t="shared" si="0"/>
        <v>0</v>
      </c>
    </row>
    <row r="82" spans="1:6" ht="12.75" customHeight="1">
      <c r="A82" s="233"/>
      <c r="B82" s="116"/>
      <c r="C82" s="186">
        <v>3.000000000003</v>
      </c>
      <c r="D82" s="65">
        <f t="shared" si="0"/>
        <v>0</v>
      </c>
      <c r="E82" s="65">
        <f t="shared" si="0"/>
        <v>0</v>
      </c>
      <c r="F82" s="65">
        <f t="shared" si="0"/>
        <v>0</v>
      </c>
    </row>
    <row r="83" spans="1:6" ht="12.75" customHeight="1">
      <c r="A83" s="226" t="s">
        <v>114</v>
      </c>
      <c r="B83" s="181" t="s">
        <v>66</v>
      </c>
      <c r="C83" s="186">
        <v>1</v>
      </c>
      <c r="D83" s="65">
        <f t="shared" si="0"/>
        <v>0</v>
      </c>
      <c r="E83" s="65">
        <f t="shared" si="0"/>
        <v>0</v>
      </c>
      <c r="F83" s="65">
        <f t="shared" si="0"/>
        <v>0</v>
      </c>
    </row>
    <row r="84" spans="1:6" ht="12.75" customHeight="1">
      <c r="A84" s="226"/>
      <c r="B84"/>
      <c r="C84" s="186">
        <v>3.000000000003</v>
      </c>
      <c r="D84" s="65">
        <f t="shared" si="0"/>
        <v>0</v>
      </c>
      <c r="E84" s="65">
        <f t="shared" si="0"/>
        <v>0</v>
      </c>
      <c r="F84" s="65">
        <f t="shared" si="0"/>
        <v>0</v>
      </c>
    </row>
    <row r="85" spans="1:6" ht="12.75" customHeight="1">
      <c r="A85" s="226"/>
      <c r="B85"/>
      <c r="C85" s="186">
        <v>0.70000000000021</v>
      </c>
      <c r="D85" s="65">
        <f t="shared" si="0"/>
        <v>0</v>
      </c>
      <c r="E85" s="65">
        <f t="shared" si="0"/>
        <v>0</v>
      </c>
      <c r="F85" s="65">
        <f t="shared" si="0"/>
        <v>0</v>
      </c>
    </row>
    <row r="86" spans="1:6" ht="12.75" customHeight="1">
      <c r="A86" s="185" t="s">
        <v>113</v>
      </c>
      <c r="B86" s="181" t="s">
        <v>66</v>
      </c>
      <c r="C86" s="186">
        <v>1</v>
      </c>
      <c r="D86" s="65">
        <f t="shared" si="0"/>
        <v>0</v>
      </c>
      <c r="E86" s="65">
        <f t="shared" si="0"/>
        <v>0</v>
      </c>
      <c r="F86" s="65">
        <f t="shared" si="0"/>
        <v>0</v>
      </c>
    </row>
    <row r="87" spans="1:6" ht="12.75" customHeight="1">
      <c r="A87" s="233" t="s">
        <v>115</v>
      </c>
      <c r="B87" s="187" t="s">
        <v>66</v>
      </c>
      <c r="C87" s="186">
        <v>1</v>
      </c>
      <c r="D87" s="65">
        <f t="shared" si="0"/>
        <v>1260</v>
      </c>
      <c r="E87" s="65">
        <f t="shared" si="0"/>
        <v>2164</v>
      </c>
      <c r="F87" s="65">
        <f t="shared" si="0"/>
        <v>2624</v>
      </c>
    </row>
    <row r="88" spans="1:6" ht="12.75" customHeight="1">
      <c r="A88" s="233"/>
      <c r="B88" s="116"/>
      <c r="C88" s="186">
        <v>2</v>
      </c>
      <c r="D88" s="65">
        <f t="shared" si="0"/>
        <v>23</v>
      </c>
      <c r="E88" s="65">
        <f t="shared" si="0"/>
        <v>29.5</v>
      </c>
      <c r="F88" s="65">
        <f t="shared" si="0"/>
        <v>39</v>
      </c>
    </row>
    <row r="89" spans="1:6" ht="12.75" customHeight="1">
      <c r="A89" s="233"/>
      <c r="B89" s="116"/>
      <c r="C89" s="186">
        <v>4</v>
      </c>
      <c r="D89" s="65">
        <f t="shared" si="0"/>
        <v>0</v>
      </c>
      <c r="E89" s="65">
        <f t="shared" si="0"/>
        <v>0</v>
      </c>
      <c r="F89" s="65">
        <f t="shared" si="0"/>
        <v>25</v>
      </c>
    </row>
    <row r="90" spans="1:6" ht="12.75" customHeight="1">
      <c r="A90" s="233" t="s">
        <v>58</v>
      </c>
      <c r="B90" s="185" t="s">
        <v>66</v>
      </c>
      <c r="C90" s="186">
        <v>1</v>
      </c>
      <c r="D90" s="65">
        <f t="shared" si="0"/>
        <v>0</v>
      </c>
      <c r="E90" s="65">
        <f t="shared" si="0"/>
        <v>0</v>
      </c>
      <c r="F90" s="65">
        <f t="shared" si="0"/>
        <v>0</v>
      </c>
    </row>
    <row r="91" spans="1:6" ht="12.75" customHeight="1">
      <c r="A91" s="233"/>
      <c r="B91"/>
      <c r="C91" s="186">
        <v>1.5000000000015</v>
      </c>
      <c r="D91" s="65">
        <f t="shared" si="0"/>
        <v>0</v>
      </c>
      <c r="E91" s="65">
        <f t="shared" si="0"/>
        <v>0</v>
      </c>
      <c r="F91" s="65">
        <f t="shared" si="0"/>
        <v>0</v>
      </c>
    </row>
    <row r="92" spans="1:6" ht="12.75" customHeight="1">
      <c r="A92" s="233"/>
      <c r="B92"/>
      <c r="C92" s="186">
        <v>2</v>
      </c>
      <c r="D92" s="65">
        <f t="shared" si="0"/>
        <v>0</v>
      </c>
      <c r="E92" s="65">
        <f t="shared" si="0"/>
        <v>0</v>
      </c>
      <c r="F92" s="65">
        <f t="shared" si="0"/>
        <v>0</v>
      </c>
    </row>
    <row r="93" spans="1:6" ht="12.75" customHeight="1">
      <c r="A93" s="233" t="s">
        <v>59</v>
      </c>
      <c r="B93" s="181" t="s">
        <v>66</v>
      </c>
      <c r="C93" s="186">
        <v>1</v>
      </c>
      <c r="D93" s="65">
        <f t="shared" si="0"/>
        <v>0</v>
      </c>
      <c r="E93" s="65">
        <f t="shared" si="0"/>
        <v>0</v>
      </c>
      <c r="F93" s="65">
        <f t="shared" si="0"/>
        <v>0</v>
      </c>
    </row>
    <row r="94" spans="1:6" ht="12.75" customHeight="1">
      <c r="A94" s="233"/>
      <c r="B94" s="111"/>
      <c r="C94" s="186">
        <v>4</v>
      </c>
      <c r="D94" s="65">
        <f t="shared" si="0"/>
        <v>0</v>
      </c>
      <c r="E94" s="65">
        <f t="shared" si="0"/>
        <v>0</v>
      </c>
      <c r="F94" s="65">
        <f t="shared" si="0"/>
        <v>0</v>
      </c>
    </row>
    <row r="95" spans="1:6" ht="12.75" customHeight="1">
      <c r="A95" s="233"/>
      <c r="B95" s="111"/>
      <c r="C95" s="186">
        <v>0.9000000000000901</v>
      </c>
      <c r="D95" s="65">
        <f t="shared" si="0"/>
        <v>0</v>
      </c>
      <c r="E95" s="65">
        <f t="shared" si="0"/>
        <v>0</v>
      </c>
      <c r="F95" s="65">
        <f t="shared" si="0"/>
        <v>0</v>
      </c>
    </row>
    <row r="96" spans="1:6" ht="12.75" customHeight="1">
      <c r="A96" s="233" t="s">
        <v>119</v>
      </c>
      <c r="B96" s="181" t="s">
        <v>66</v>
      </c>
      <c r="C96" s="186">
        <v>1</v>
      </c>
      <c r="D96" s="65">
        <f t="shared" si="0"/>
        <v>4152</v>
      </c>
      <c r="E96" s="65">
        <f t="shared" si="0"/>
        <v>7924</v>
      </c>
      <c r="F96" s="65">
        <f t="shared" si="0"/>
        <v>7314</v>
      </c>
    </row>
    <row r="97" spans="1:6" ht="12.75" customHeight="1">
      <c r="A97" s="233"/>
      <c r="B97" s="111"/>
      <c r="C97" s="186">
        <v>2</v>
      </c>
      <c r="D97" s="65">
        <f t="shared" si="0"/>
        <v>42.5</v>
      </c>
      <c r="E97" s="65">
        <f t="shared" si="0"/>
        <v>88.5</v>
      </c>
      <c r="F97" s="65">
        <f t="shared" si="0"/>
        <v>47.5</v>
      </c>
    </row>
    <row r="98" spans="1:6" ht="12.75" customHeight="1">
      <c r="A98" s="233"/>
      <c r="B98" s="111"/>
      <c r="C98" s="186">
        <v>4</v>
      </c>
      <c r="D98" s="65">
        <f t="shared" si="0"/>
        <v>129</v>
      </c>
      <c r="E98" s="65">
        <f t="shared" si="0"/>
        <v>49.25</v>
      </c>
      <c r="F98" s="65">
        <f t="shared" si="0"/>
        <v>35.25</v>
      </c>
    </row>
    <row r="99" spans="1:6" ht="12.75" customHeight="1">
      <c r="A99" s="244" t="s">
        <v>60</v>
      </c>
      <c r="B99" s="181" t="s">
        <v>66</v>
      </c>
      <c r="C99" s="186">
        <v>1</v>
      </c>
      <c r="D99" s="65">
        <f t="shared" si="0"/>
        <v>0</v>
      </c>
      <c r="E99" s="65">
        <f t="shared" si="0"/>
        <v>0</v>
      </c>
      <c r="F99" s="65">
        <f t="shared" si="0"/>
        <v>0</v>
      </c>
    </row>
    <row r="100" spans="1:6" ht="12.75" customHeight="1">
      <c r="A100" s="244"/>
      <c r="B100"/>
      <c r="C100" s="186">
        <v>2</v>
      </c>
      <c r="D100" s="65">
        <f t="shared" si="0"/>
        <v>0</v>
      </c>
      <c r="E100" s="65">
        <f t="shared" si="0"/>
        <v>0</v>
      </c>
      <c r="F100" s="65">
        <f t="shared" si="0"/>
        <v>0</v>
      </c>
    </row>
    <row r="101" spans="1:6" ht="12.75" customHeight="1">
      <c r="A101" s="244"/>
      <c r="B101"/>
      <c r="C101" s="186">
        <v>1.6</v>
      </c>
      <c r="D101" s="65">
        <f t="shared" si="0"/>
        <v>0</v>
      </c>
      <c r="E101" s="65">
        <f t="shared" si="0"/>
        <v>0</v>
      </c>
      <c r="F101" s="65">
        <f t="shared" si="0"/>
        <v>0</v>
      </c>
    </row>
    <row r="102" spans="1:6" ht="12.75" customHeight="1">
      <c r="A102" s="244" t="s">
        <v>118</v>
      </c>
      <c r="B102" s="187" t="s">
        <v>66</v>
      </c>
      <c r="C102" s="186">
        <v>1</v>
      </c>
      <c r="D102" s="65">
        <f t="shared" si="0"/>
        <v>1796</v>
      </c>
      <c r="E102" s="65">
        <f t="shared" si="0"/>
        <v>2347</v>
      </c>
      <c r="F102" s="65">
        <f t="shared" si="0"/>
        <v>6270</v>
      </c>
    </row>
    <row r="103" spans="1:6" ht="12.75" customHeight="1">
      <c r="A103" s="244"/>
      <c r="B103" s="111"/>
      <c r="C103" s="186">
        <v>2</v>
      </c>
      <c r="D103" s="65">
        <f t="shared" si="0"/>
        <v>5.5</v>
      </c>
      <c r="E103" s="65">
        <f t="shared" si="0"/>
        <v>5</v>
      </c>
      <c r="F103" s="65">
        <f t="shared" si="0"/>
        <v>0</v>
      </c>
    </row>
    <row r="104" spans="1:6" ht="12.75" customHeight="1">
      <c r="A104" s="244"/>
      <c r="B104" s="111"/>
      <c r="C104" s="186">
        <v>4</v>
      </c>
      <c r="D104" s="65">
        <f t="shared" si="0"/>
        <v>0</v>
      </c>
      <c r="E104" s="65">
        <f t="shared" si="0"/>
        <v>0</v>
      </c>
      <c r="F104" s="65">
        <f t="shared" si="0"/>
        <v>3</v>
      </c>
    </row>
    <row r="105" spans="1:6" ht="12.75" customHeight="1">
      <c r="A105" s="240" t="s">
        <v>67</v>
      </c>
      <c r="B105" s="190" t="s">
        <v>117</v>
      </c>
      <c r="C105" s="186">
        <v>2</v>
      </c>
      <c r="D105" s="65">
        <f t="shared" si="0"/>
        <v>0</v>
      </c>
      <c r="E105" s="65">
        <f t="shared" si="0"/>
        <v>0</v>
      </c>
      <c r="F105" s="65">
        <f t="shared" si="0"/>
        <v>0</v>
      </c>
    </row>
    <row r="106" spans="1:6" ht="12.75" customHeight="1">
      <c r="A106" s="240"/>
      <c r="B106" s="111"/>
      <c r="C106" s="186">
        <v>3.000000000003</v>
      </c>
      <c r="D106" s="65">
        <f t="shared" si="0"/>
        <v>0</v>
      </c>
      <c r="E106" s="65">
        <f t="shared" si="0"/>
        <v>0</v>
      </c>
      <c r="F106" s="65">
        <f t="shared" si="0"/>
        <v>0</v>
      </c>
    </row>
    <row r="107" spans="1:6" ht="12.75" customHeight="1">
      <c r="A107" s="240"/>
      <c r="B107"/>
      <c r="C107" s="189">
        <v>4</v>
      </c>
      <c r="D107" s="65">
        <f t="shared" si="0"/>
        <v>0</v>
      </c>
      <c r="E107" s="65">
        <f t="shared" si="0"/>
        <v>0</v>
      </c>
      <c r="F107" s="65">
        <f t="shared" si="0"/>
        <v>0</v>
      </c>
    </row>
    <row r="108" spans="1:6" ht="12.75" customHeight="1">
      <c r="A108" s="240"/>
      <c r="B108" s="190" t="s">
        <v>68</v>
      </c>
      <c r="C108" s="189">
        <v>2</v>
      </c>
      <c r="D108" s="65">
        <f t="shared" si="0"/>
        <v>0</v>
      </c>
      <c r="E108" s="65">
        <f t="shared" si="0"/>
        <v>0</v>
      </c>
      <c r="F108" s="65">
        <f t="shared" si="0"/>
        <v>0</v>
      </c>
    </row>
    <row r="109" spans="1:6" ht="12.75" customHeight="1">
      <c r="A109" s="240"/>
      <c r="B109" s="190" t="s">
        <v>69</v>
      </c>
      <c r="C109" s="189">
        <v>0.5</v>
      </c>
      <c r="D109" s="65">
        <f t="shared" si="0"/>
        <v>0</v>
      </c>
      <c r="E109" s="65">
        <f t="shared" si="0"/>
        <v>0</v>
      </c>
      <c r="F109" s="65">
        <f t="shared" si="0"/>
        <v>0</v>
      </c>
    </row>
    <row r="110" spans="1:21" ht="12.75" customHeight="1">
      <c r="A110" s="240"/>
      <c r="B110" s="194" t="s">
        <v>70</v>
      </c>
      <c r="C110" s="189">
        <v>1</v>
      </c>
      <c r="D110" s="65">
        <f t="shared" si="0"/>
        <v>0</v>
      </c>
      <c r="E110" s="65">
        <f t="shared" si="0"/>
        <v>0</v>
      </c>
      <c r="F110" s="65">
        <f t="shared" si="0"/>
        <v>0</v>
      </c>
      <c r="G110" s="42"/>
      <c r="H110" s="42"/>
      <c r="M110" s="9"/>
      <c r="N110" s="9"/>
      <c r="O110" s="9"/>
      <c r="Q110" s="10"/>
      <c r="R110" s="10"/>
      <c r="S110" s="10"/>
      <c r="T110" s="10"/>
      <c r="U110" s="10"/>
    </row>
    <row r="111" spans="1:21" ht="12.75" customHeight="1">
      <c r="A111" s="240"/>
      <c r="B111" s="194" t="s">
        <v>65</v>
      </c>
      <c r="C111" s="189">
        <v>1</v>
      </c>
      <c r="D111" s="65">
        <f t="shared" si="0"/>
        <v>0</v>
      </c>
      <c r="E111" s="65">
        <f t="shared" si="0"/>
        <v>0</v>
      </c>
      <c r="F111" s="65">
        <f t="shared" si="0"/>
        <v>0</v>
      </c>
      <c r="M111" s="9"/>
      <c r="N111" s="9"/>
      <c r="O111" s="9"/>
      <c r="Q111" s="10"/>
      <c r="R111" s="10"/>
      <c r="S111" s="10"/>
      <c r="T111" s="10"/>
      <c r="U111" s="10"/>
    </row>
    <row r="112" spans="1:21" ht="12.75" customHeight="1">
      <c r="A112" s="240"/>
      <c r="B112" s="203"/>
      <c r="C112" s="189">
        <v>1.5000000000015</v>
      </c>
      <c r="D112" s="65">
        <f t="shared" si="0"/>
        <v>0</v>
      </c>
      <c r="E112" s="65">
        <f t="shared" si="0"/>
        <v>0</v>
      </c>
      <c r="F112" s="65">
        <f t="shared" si="0"/>
        <v>0</v>
      </c>
      <c r="G112" s="9"/>
      <c r="H112" s="9"/>
      <c r="I112" s="9"/>
      <c r="M112" s="9"/>
      <c r="N112" s="9"/>
      <c r="O112" s="9"/>
      <c r="Q112" s="10"/>
      <c r="R112" s="10"/>
      <c r="S112" s="10"/>
      <c r="T112" s="10"/>
      <c r="U112" s="10"/>
    </row>
    <row r="113" spans="1:21" ht="12.75" customHeight="1">
      <c r="A113" s="240"/>
      <c r="B113" s="190" t="s">
        <v>71</v>
      </c>
      <c r="C113" s="189">
        <v>2</v>
      </c>
      <c r="D113" s="65">
        <f t="shared" si="0"/>
        <v>0</v>
      </c>
      <c r="E113" s="65">
        <f t="shared" si="0"/>
        <v>0</v>
      </c>
      <c r="F113" s="65">
        <f t="shared" si="0"/>
        <v>0</v>
      </c>
      <c r="G113" s="9"/>
      <c r="H113" s="9"/>
      <c r="I113" s="9"/>
      <c r="M113" s="9"/>
      <c r="N113" s="9"/>
      <c r="O113" s="9"/>
      <c r="Q113" s="10"/>
      <c r="R113" s="10"/>
      <c r="S113" s="10"/>
      <c r="T113" s="10"/>
      <c r="U113" s="10"/>
    </row>
    <row r="114" spans="1:21" ht="12.75" customHeight="1">
      <c r="A114" s="240"/>
      <c r="B114" s="190" t="s">
        <v>72</v>
      </c>
      <c r="C114" s="189">
        <v>1</v>
      </c>
      <c r="D114" s="65">
        <f t="shared" si="0"/>
        <v>0</v>
      </c>
      <c r="E114" s="65">
        <f t="shared" si="0"/>
        <v>0</v>
      </c>
      <c r="F114" s="65">
        <f t="shared" si="0"/>
        <v>0</v>
      </c>
      <c r="G114" s="9"/>
      <c r="H114" s="9"/>
      <c r="I114" s="9"/>
      <c r="J114" s="9"/>
      <c r="K114" s="9"/>
      <c r="L114" s="9"/>
      <c r="M114" s="9"/>
      <c r="N114" s="9"/>
      <c r="O114" s="9"/>
      <c r="Q114" s="10"/>
      <c r="R114" s="10"/>
      <c r="S114" s="10"/>
      <c r="T114" s="10"/>
      <c r="U114" s="10"/>
    </row>
    <row r="115" spans="1:6" ht="12.75" customHeight="1">
      <c r="A115" s="240"/>
      <c r="B115" s="111"/>
      <c r="C115" s="189">
        <v>2</v>
      </c>
      <c r="D115" s="65">
        <f t="shared" si="0"/>
        <v>0</v>
      </c>
      <c r="E115" s="65">
        <f t="shared" si="0"/>
        <v>0</v>
      </c>
      <c r="F115" s="65">
        <f t="shared" si="0"/>
        <v>0</v>
      </c>
    </row>
    <row r="116" spans="1:6" ht="12.75" customHeight="1">
      <c r="A116" s="240"/>
      <c r="B116" s="190" t="s">
        <v>73</v>
      </c>
      <c r="C116" s="189">
        <v>2</v>
      </c>
      <c r="D116" s="65">
        <f t="shared" si="0"/>
        <v>0</v>
      </c>
      <c r="E116" s="65">
        <f t="shared" si="0"/>
        <v>0</v>
      </c>
      <c r="F116" s="65">
        <f t="shared" si="0"/>
        <v>0</v>
      </c>
    </row>
    <row r="117" spans="1:6" ht="12.75" customHeight="1">
      <c r="A117" s="240"/>
      <c r="B117" s="190" t="s">
        <v>74</v>
      </c>
      <c r="C117" s="189">
        <v>1</v>
      </c>
      <c r="D117" s="65">
        <f t="shared" si="0"/>
        <v>0</v>
      </c>
      <c r="E117" s="65">
        <f t="shared" si="0"/>
        <v>0</v>
      </c>
      <c r="F117" s="65">
        <f t="shared" si="0"/>
        <v>0</v>
      </c>
    </row>
    <row r="118" spans="1:6" ht="12.75" customHeight="1">
      <c r="A118" s="240"/>
      <c r="B118" s="190" t="s">
        <v>75</v>
      </c>
      <c r="C118" s="189">
        <v>1</v>
      </c>
      <c r="D118" s="65">
        <f t="shared" si="0"/>
        <v>0</v>
      </c>
      <c r="E118" s="65">
        <f t="shared" si="0"/>
        <v>0</v>
      </c>
      <c r="F118" s="65">
        <f t="shared" si="0"/>
        <v>0</v>
      </c>
    </row>
    <row r="119" spans="1:6" ht="12.75" customHeight="1">
      <c r="A119" s="240"/>
      <c r="B119" s="181" t="s">
        <v>102</v>
      </c>
      <c r="C119" s="189">
        <v>1</v>
      </c>
      <c r="D119" s="65">
        <f t="shared" si="0"/>
        <v>0</v>
      </c>
      <c r="E119" s="65">
        <f t="shared" si="0"/>
        <v>0</v>
      </c>
      <c r="F119" s="65">
        <f t="shared" si="0"/>
        <v>0</v>
      </c>
    </row>
    <row r="120" spans="1:6" ht="12.75" customHeight="1">
      <c r="A120" s="240"/>
      <c r="B120" s="190" t="s">
        <v>139</v>
      </c>
      <c r="C120" s="189">
        <v>1.5000000000015</v>
      </c>
      <c r="D120" s="65">
        <f t="shared" si="0"/>
        <v>0</v>
      </c>
      <c r="E120" s="65">
        <f t="shared" si="0"/>
        <v>0</v>
      </c>
      <c r="F120" s="65">
        <f t="shared" si="0"/>
        <v>0</v>
      </c>
    </row>
    <row r="121" spans="1:22" s="1" customFormat="1" ht="12.75" customHeight="1">
      <c r="A121" s="240"/>
      <c r="B121" s="190" t="s">
        <v>136</v>
      </c>
      <c r="C121" s="189">
        <v>2</v>
      </c>
      <c r="D121" s="65">
        <f t="shared" si="0"/>
        <v>0</v>
      </c>
      <c r="E121" s="65">
        <f t="shared" si="0"/>
        <v>0</v>
      </c>
      <c r="F121" s="65">
        <f t="shared" si="0"/>
        <v>0</v>
      </c>
      <c r="G121" s="5"/>
      <c r="H121" s="5"/>
      <c r="I121" s="5"/>
      <c r="J121" s="5"/>
      <c r="K121" s="5"/>
      <c r="L121" s="5"/>
      <c r="M121" s="5"/>
      <c r="N121" s="5"/>
      <c r="O121" s="5"/>
      <c r="P121" s="5"/>
      <c r="Q121" s="5"/>
      <c r="R121" s="5"/>
      <c r="S121" s="5"/>
      <c r="T121" s="5"/>
      <c r="U121" s="5"/>
      <c r="V121" s="5"/>
    </row>
    <row r="122" spans="1:22" s="1" customFormat="1" ht="12.75" customHeight="1">
      <c r="A122" s="240"/>
      <c r="B122" s="181" t="s">
        <v>137</v>
      </c>
      <c r="C122" s="189">
        <v>1</v>
      </c>
      <c r="D122" s="65">
        <f t="shared" si="0"/>
        <v>0</v>
      </c>
      <c r="E122" s="65">
        <f t="shared" si="0"/>
        <v>0</v>
      </c>
      <c r="F122" s="65">
        <f t="shared" si="0"/>
        <v>0</v>
      </c>
      <c r="G122" s="5"/>
      <c r="H122" s="5"/>
      <c r="I122" s="5"/>
      <c r="J122" s="5"/>
      <c r="K122" s="5"/>
      <c r="L122" s="5"/>
      <c r="M122" s="5"/>
      <c r="N122" s="5"/>
      <c r="O122" s="5"/>
      <c r="P122" s="5"/>
      <c r="Q122" s="5"/>
      <c r="R122" s="5"/>
      <c r="S122" s="5"/>
      <c r="T122" s="5"/>
      <c r="U122" s="5"/>
      <c r="V122" s="5"/>
    </row>
    <row r="123" spans="1:22" s="1" customFormat="1" ht="12.75" customHeight="1">
      <c r="A123" s="240"/>
      <c r="B123" s="190" t="s">
        <v>140</v>
      </c>
      <c r="C123" s="186">
        <v>1</v>
      </c>
      <c r="D123" s="65">
        <f t="shared" si="0"/>
        <v>0</v>
      </c>
      <c r="E123" s="65">
        <f t="shared" si="0"/>
        <v>0</v>
      </c>
      <c r="F123" s="65">
        <f t="shared" si="0"/>
        <v>0</v>
      </c>
      <c r="G123" s="5"/>
      <c r="H123" s="5"/>
      <c r="I123" s="5"/>
      <c r="J123" s="5"/>
      <c r="K123" s="5"/>
      <c r="L123" s="5"/>
      <c r="M123" s="5"/>
      <c r="N123" s="5"/>
      <c r="O123" s="5"/>
      <c r="P123" s="5"/>
      <c r="Q123" s="5"/>
      <c r="R123" s="5"/>
      <c r="S123" s="5"/>
      <c r="T123" s="5"/>
      <c r="U123" s="5"/>
      <c r="V123" s="5"/>
    </row>
    <row r="124" spans="1:22" s="1" customFormat="1" ht="12.75" customHeight="1">
      <c r="A124" s="240"/>
      <c r="B124" s="190" t="s">
        <v>144</v>
      </c>
      <c r="C124" s="186">
        <v>1</v>
      </c>
      <c r="D124" s="65">
        <f t="shared" si="0"/>
        <v>0</v>
      </c>
      <c r="E124" s="65">
        <f t="shared" si="0"/>
        <v>0</v>
      </c>
      <c r="F124" s="65">
        <f t="shared" si="0"/>
        <v>0</v>
      </c>
      <c r="G124" s="5"/>
      <c r="H124" s="5"/>
      <c r="I124" s="5"/>
      <c r="J124" s="5"/>
      <c r="K124" s="5"/>
      <c r="L124" s="5"/>
      <c r="M124" s="5"/>
      <c r="N124" s="5"/>
      <c r="O124" s="5"/>
      <c r="P124" s="5"/>
      <c r="Q124" s="5"/>
      <c r="R124" s="5"/>
      <c r="S124" s="5"/>
      <c r="T124" s="5"/>
      <c r="U124" s="5"/>
      <c r="V124" s="5"/>
    </row>
    <row r="125" spans="1:22" s="1" customFormat="1" ht="12.75" customHeight="1">
      <c r="A125" s="240"/>
      <c r="B125" s="190" t="s">
        <v>141</v>
      </c>
      <c r="C125" s="186">
        <v>0.30000000000003</v>
      </c>
      <c r="D125" s="65">
        <f t="shared" si="0"/>
        <v>0</v>
      </c>
      <c r="E125" s="65">
        <f t="shared" si="0"/>
        <v>0</v>
      </c>
      <c r="F125" s="65">
        <f t="shared" si="0"/>
        <v>0</v>
      </c>
      <c r="G125" s="5"/>
      <c r="H125" s="5"/>
      <c r="I125" s="5"/>
      <c r="J125" s="5"/>
      <c r="K125" s="5"/>
      <c r="L125" s="5"/>
      <c r="M125" s="5"/>
      <c r="N125" s="5"/>
      <c r="O125" s="5"/>
      <c r="P125" s="5"/>
      <c r="Q125" s="5"/>
      <c r="R125" s="5"/>
      <c r="S125" s="5"/>
      <c r="T125" s="5"/>
      <c r="U125" s="5"/>
      <c r="V125" s="5"/>
    </row>
    <row r="126" spans="1:22" s="1" customFormat="1" ht="12.75" customHeight="1">
      <c r="A126" s="240"/>
      <c r="B126" s="190" t="s">
        <v>142</v>
      </c>
      <c r="C126" s="186">
        <v>0.60000000000024</v>
      </c>
      <c r="D126" s="65">
        <f t="shared" si="0"/>
        <v>0</v>
      </c>
      <c r="E126" s="65">
        <f t="shared" si="0"/>
        <v>0</v>
      </c>
      <c r="F126" s="65">
        <f t="shared" si="0"/>
        <v>0</v>
      </c>
      <c r="G126" s="5"/>
      <c r="H126" s="5"/>
      <c r="I126" s="5"/>
      <c r="J126" s="5"/>
      <c r="K126" s="5"/>
      <c r="L126" s="5"/>
      <c r="M126" s="5"/>
      <c r="N126" s="5"/>
      <c r="O126" s="5"/>
      <c r="P126" s="5"/>
      <c r="Q126" s="5"/>
      <c r="R126" s="5"/>
      <c r="S126" s="5"/>
      <c r="T126" s="5"/>
      <c r="U126" s="5"/>
      <c r="V126" s="5"/>
    </row>
    <row r="127" spans="1:22" s="1" customFormat="1" ht="12.75" customHeight="1">
      <c r="A127" s="240"/>
      <c r="B127" s="190" t="s">
        <v>143</v>
      </c>
      <c r="C127" s="186">
        <v>0.8</v>
      </c>
      <c r="D127" s="65">
        <f t="shared" si="0"/>
        <v>0</v>
      </c>
      <c r="E127" s="65">
        <f t="shared" si="0"/>
        <v>0</v>
      </c>
      <c r="F127" s="65">
        <f t="shared" si="0"/>
        <v>0</v>
      </c>
      <c r="G127" s="5"/>
      <c r="H127" s="5"/>
      <c r="I127" s="5"/>
      <c r="J127" s="5"/>
      <c r="K127" s="5"/>
      <c r="L127" s="5"/>
      <c r="M127" s="5"/>
      <c r="N127" s="5"/>
      <c r="O127" s="5"/>
      <c r="P127" s="5"/>
      <c r="Q127" s="5"/>
      <c r="R127" s="5"/>
      <c r="S127" s="5"/>
      <c r="T127" s="5"/>
      <c r="U127" s="5"/>
      <c r="V127" s="5"/>
    </row>
    <row r="128" spans="1:22" s="1" customFormat="1" ht="12.75" customHeight="1">
      <c r="A128" s="240"/>
      <c r="B128" s="190" t="s">
        <v>145</v>
      </c>
      <c r="C128" s="186">
        <v>0.70000000000021</v>
      </c>
      <c r="D128" s="65">
        <f t="shared" si="0"/>
        <v>0</v>
      </c>
      <c r="E128" s="65">
        <f t="shared" si="0"/>
        <v>0</v>
      </c>
      <c r="F128" s="65">
        <f t="shared" si="0"/>
        <v>0</v>
      </c>
      <c r="G128" s="5"/>
      <c r="H128" s="5"/>
      <c r="I128" s="5"/>
      <c r="J128" s="5"/>
      <c r="K128" s="5"/>
      <c r="L128" s="5"/>
      <c r="M128" s="9"/>
      <c r="N128" s="9"/>
      <c r="O128" s="9"/>
      <c r="P128" s="5"/>
      <c r="Q128" s="10"/>
      <c r="R128" s="10"/>
      <c r="S128" s="10"/>
      <c r="T128" s="10"/>
      <c r="U128" s="10"/>
      <c r="V128" s="5"/>
    </row>
    <row r="129" spans="1:22" s="1" customFormat="1" ht="12.75" customHeight="1">
      <c r="A129" s="240"/>
      <c r="B129" s="216" t="s">
        <v>150</v>
      </c>
      <c r="C129" s="186">
        <v>0.30000000000003</v>
      </c>
      <c r="D129" s="65">
        <f t="shared" si="0"/>
        <v>0</v>
      </c>
      <c r="E129" s="65">
        <f t="shared" si="0"/>
        <v>0</v>
      </c>
      <c r="F129" s="65">
        <f t="shared" si="0"/>
        <v>0</v>
      </c>
      <c r="G129" s="5"/>
      <c r="H129" s="5"/>
      <c r="I129" s="5"/>
      <c r="J129" s="5"/>
      <c r="K129" s="5"/>
      <c r="L129" s="5"/>
      <c r="M129" s="9"/>
      <c r="N129" s="9"/>
      <c r="O129" s="9"/>
      <c r="P129" s="5"/>
      <c r="Q129" s="10"/>
      <c r="R129" s="10"/>
      <c r="S129" s="10"/>
      <c r="T129" s="10"/>
      <c r="U129" s="10"/>
      <c r="V129" s="5"/>
    </row>
    <row r="130" spans="1:22" s="1" customFormat="1" ht="12.75" customHeight="1">
      <c r="A130" s="233" t="s">
        <v>116</v>
      </c>
      <c r="B130" s="190" t="s">
        <v>117</v>
      </c>
      <c r="C130" s="186">
        <v>2</v>
      </c>
      <c r="D130" s="65">
        <f t="shared" si="0"/>
        <v>41</v>
      </c>
      <c r="E130" s="65">
        <f t="shared" si="0"/>
        <v>46</v>
      </c>
      <c r="F130" s="65">
        <f t="shared" si="0"/>
        <v>0</v>
      </c>
      <c r="G130" s="9"/>
      <c r="H130" s="9"/>
      <c r="I130" s="9"/>
      <c r="J130" s="5"/>
      <c r="K130" s="5"/>
      <c r="L130" s="5"/>
      <c r="M130" s="9"/>
      <c r="N130" s="9"/>
      <c r="O130" s="9"/>
      <c r="P130" s="5"/>
      <c r="Q130" s="10"/>
      <c r="R130" s="10"/>
      <c r="S130" s="10"/>
      <c r="T130" s="10"/>
      <c r="U130" s="10"/>
      <c r="V130" s="5"/>
    </row>
    <row r="131" spans="1:22" s="1" customFormat="1" ht="12.75" customHeight="1">
      <c r="A131" s="233"/>
      <c r="B131"/>
      <c r="C131" s="186">
        <v>4</v>
      </c>
      <c r="D131" s="65">
        <f t="shared" si="0"/>
        <v>0</v>
      </c>
      <c r="E131" s="65">
        <f t="shared" si="0"/>
        <v>135.25</v>
      </c>
      <c r="F131" s="65">
        <f t="shared" si="0"/>
        <v>115.25</v>
      </c>
      <c r="G131" s="9"/>
      <c r="H131" s="9"/>
      <c r="I131" s="9"/>
      <c r="J131" s="5"/>
      <c r="K131" s="5"/>
      <c r="L131" s="5"/>
      <c r="M131" s="9"/>
      <c r="N131" s="9"/>
      <c r="O131" s="9"/>
      <c r="P131" s="5"/>
      <c r="Q131" s="10"/>
      <c r="R131" s="10"/>
      <c r="S131" s="10"/>
      <c r="T131" s="10"/>
      <c r="U131" s="10"/>
      <c r="V131" s="5"/>
    </row>
    <row r="132" spans="1:22" s="1" customFormat="1" ht="12.75" customHeight="1">
      <c r="A132" s="233"/>
      <c r="B132" s="181" t="s">
        <v>65</v>
      </c>
      <c r="C132" s="186">
        <v>2</v>
      </c>
      <c r="D132" s="65">
        <f t="shared" si="0"/>
        <v>4.5</v>
      </c>
      <c r="E132" s="65">
        <f t="shared" si="0"/>
        <v>0</v>
      </c>
      <c r="F132" s="65">
        <f t="shared" si="0"/>
        <v>0</v>
      </c>
      <c r="G132" s="9"/>
      <c r="H132" s="9"/>
      <c r="I132" s="9"/>
      <c r="J132" s="5"/>
      <c r="K132" s="5"/>
      <c r="L132" s="5"/>
      <c r="M132" s="9"/>
      <c r="N132" s="9"/>
      <c r="O132" s="9"/>
      <c r="P132" s="5"/>
      <c r="Q132" s="10"/>
      <c r="R132" s="10"/>
      <c r="S132" s="10"/>
      <c r="T132" s="10"/>
      <c r="U132" s="10"/>
      <c r="V132" s="5"/>
    </row>
    <row r="133" spans="1:22" s="1" customFormat="1" ht="12.75" customHeight="1">
      <c r="A133" s="233"/>
      <c r="B133" s="181" t="s">
        <v>71</v>
      </c>
      <c r="C133" s="186">
        <v>2</v>
      </c>
      <c r="D133" s="65">
        <f t="shared" si="0"/>
        <v>0</v>
      </c>
      <c r="E133" s="65">
        <f t="shared" si="0"/>
        <v>0</v>
      </c>
      <c r="F133" s="65">
        <f t="shared" si="0"/>
        <v>0</v>
      </c>
      <c r="G133" s="9"/>
      <c r="H133" s="9"/>
      <c r="I133" s="9"/>
      <c r="J133" s="5"/>
      <c r="K133" s="5"/>
      <c r="L133" s="5"/>
      <c r="M133" s="9"/>
      <c r="N133" s="9"/>
      <c r="O133" s="9"/>
      <c r="P133" s="5"/>
      <c r="Q133" s="10"/>
      <c r="R133" s="10"/>
      <c r="S133" s="10"/>
      <c r="T133" s="10"/>
      <c r="U133" s="10"/>
      <c r="V133" s="5"/>
    </row>
    <row r="134" spans="1:22" s="1" customFormat="1" ht="12.75" customHeight="1">
      <c r="A134" s="233"/>
      <c r="B134" s="181" t="s">
        <v>66</v>
      </c>
      <c r="C134" s="186">
        <v>2</v>
      </c>
      <c r="D134" s="65">
        <f t="shared" si="0"/>
        <v>3</v>
      </c>
      <c r="E134" s="65">
        <f t="shared" si="0"/>
        <v>0</v>
      </c>
      <c r="F134" s="65">
        <f t="shared" si="0"/>
        <v>0</v>
      </c>
      <c r="G134" s="9"/>
      <c r="H134" s="9"/>
      <c r="I134" s="9"/>
      <c r="J134" s="5"/>
      <c r="K134" s="5"/>
      <c r="L134" s="5"/>
      <c r="M134" s="9"/>
      <c r="N134" s="9"/>
      <c r="O134" s="9"/>
      <c r="P134" s="5"/>
      <c r="Q134" s="10"/>
      <c r="R134" s="10"/>
      <c r="S134" s="10"/>
      <c r="T134" s="10"/>
      <c r="U134" s="10"/>
      <c r="V134" s="5"/>
    </row>
    <row r="135" spans="1:22" s="1" customFormat="1" ht="12.75" customHeight="1">
      <c r="A135" s="233"/>
      <c r="B135" s="181" t="s">
        <v>102</v>
      </c>
      <c r="C135" s="186">
        <v>2</v>
      </c>
      <c r="D135" s="65">
        <f t="shared" si="0"/>
        <v>0</v>
      </c>
      <c r="E135" s="65">
        <f t="shared" si="0"/>
        <v>0</v>
      </c>
      <c r="F135" s="65">
        <f t="shared" si="0"/>
        <v>0</v>
      </c>
      <c r="G135" s="9"/>
      <c r="H135" s="9"/>
      <c r="I135" s="9"/>
      <c r="J135" s="5"/>
      <c r="K135" s="5"/>
      <c r="L135" s="5"/>
      <c r="M135" s="9"/>
      <c r="N135" s="9"/>
      <c r="O135" s="9"/>
      <c r="P135" s="5"/>
      <c r="Q135" s="10"/>
      <c r="R135" s="10"/>
      <c r="S135" s="10"/>
      <c r="T135" s="10"/>
      <c r="U135" s="10"/>
      <c r="V135" s="5"/>
    </row>
    <row r="136" spans="1:22" s="1" customFormat="1" ht="12.75" customHeight="1">
      <c r="A136" s="233"/>
      <c r="B136" s="181" t="s">
        <v>136</v>
      </c>
      <c r="C136" s="186">
        <v>2</v>
      </c>
      <c r="D136" s="65">
        <f t="shared" si="0"/>
        <v>0</v>
      </c>
      <c r="E136" s="65">
        <f t="shared" si="0"/>
        <v>0</v>
      </c>
      <c r="F136" s="65">
        <f t="shared" si="0"/>
        <v>0</v>
      </c>
      <c r="G136" s="9"/>
      <c r="H136" s="9"/>
      <c r="I136" s="9"/>
      <c r="J136" s="5"/>
      <c r="K136" s="5"/>
      <c r="L136" s="5"/>
      <c r="M136" s="9"/>
      <c r="N136" s="9"/>
      <c r="O136" s="9"/>
      <c r="P136" s="5"/>
      <c r="Q136" s="10"/>
      <c r="R136" s="10"/>
      <c r="S136" s="10"/>
      <c r="T136" s="10"/>
      <c r="U136" s="10"/>
      <c r="V136" s="5"/>
    </row>
    <row r="137" spans="1:22" s="1" customFormat="1" ht="12.75" customHeight="1">
      <c r="A137" s="241" t="s">
        <v>56</v>
      </c>
      <c r="B137" s="181" t="s">
        <v>66</v>
      </c>
      <c r="C137" s="186">
        <v>1</v>
      </c>
      <c r="D137" s="65">
        <f t="shared" si="0"/>
        <v>0</v>
      </c>
      <c r="E137" s="65">
        <f t="shared" si="0"/>
        <v>0</v>
      </c>
      <c r="F137" s="65">
        <f t="shared" si="0"/>
        <v>0</v>
      </c>
      <c r="G137" s="9"/>
      <c r="H137" s="9"/>
      <c r="I137" s="9"/>
      <c r="J137" s="5"/>
      <c r="K137" s="5"/>
      <c r="L137" s="5"/>
      <c r="M137" s="9"/>
      <c r="N137" s="9"/>
      <c r="O137" s="9"/>
      <c r="P137" s="5"/>
      <c r="Q137" s="10"/>
      <c r="R137" s="10"/>
      <c r="S137" s="10"/>
      <c r="T137" s="10"/>
      <c r="U137" s="10"/>
      <c r="V137" s="5"/>
    </row>
    <row r="138" spans="1:22" s="1" customFormat="1" ht="12.75" customHeight="1">
      <c r="A138" s="241"/>
      <c r="B138"/>
      <c r="C138" s="186">
        <v>0.25</v>
      </c>
      <c r="D138" s="65">
        <f t="shared" si="0"/>
        <v>0</v>
      </c>
      <c r="E138" s="65">
        <f t="shared" si="0"/>
        <v>0</v>
      </c>
      <c r="F138" s="65">
        <f t="shared" si="0"/>
        <v>0</v>
      </c>
      <c r="G138" s="9"/>
      <c r="H138" s="9"/>
      <c r="I138" s="9"/>
      <c r="J138" s="5"/>
      <c r="K138" s="5"/>
      <c r="L138" s="5"/>
      <c r="M138" s="9"/>
      <c r="N138" s="9"/>
      <c r="O138" s="9"/>
      <c r="P138" s="5"/>
      <c r="Q138" s="10"/>
      <c r="R138" s="10"/>
      <c r="S138" s="10"/>
      <c r="T138" s="10"/>
      <c r="U138" s="10"/>
      <c r="V138" s="5"/>
    </row>
    <row r="139" spans="1:22" s="1" customFormat="1" ht="12.75" customHeight="1">
      <c r="A139" s="242" t="s">
        <v>61</v>
      </c>
      <c r="B139" s="181" t="s">
        <v>66</v>
      </c>
      <c r="C139" s="186">
        <v>0.5</v>
      </c>
      <c r="D139" s="65">
        <f t="shared" si="0"/>
        <v>0</v>
      </c>
      <c r="E139" s="65">
        <f t="shared" si="0"/>
        <v>0</v>
      </c>
      <c r="F139" s="65">
        <f t="shared" si="0"/>
        <v>0</v>
      </c>
      <c r="G139" s="9"/>
      <c r="H139" s="9"/>
      <c r="I139" s="9"/>
      <c r="J139" s="5"/>
      <c r="K139" s="5"/>
      <c r="L139" s="5"/>
      <c r="M139" s="9"/>
      <c r="N139" s="9"/>
      <c r="O139" s="9"/>
      <c r="P139" s="5"/>
      <c r="Q139" s="10"/>
      <c r="R139" s="10"/>
      <c r="S139" s="10"/>
      <c r="T139" s="10"/>
      <c r="U139" s="10"/>
      <c r="V139" s="5"/>
    </row>
    <row r="140" spans="1:22" s="1" customFormat="1" ht="12.75" customHeight="1">
      <c r="A140" s="242"/>
      <c r="B140"/>
      <c r="C140" s="186">
        <v>1</v>
      </c>
      <c r="D140" s="65">
        <f t="shared" si="0"/>
        <v>0</v>
      </c>
      <c r="E140" s="65">
        <f t="shared" si="0"/>
        <v>0</v>
      </c>
      <c r="F140" s="65">
        <f t="shared" si="0"/>
        <v>0</v>
      </c>
      <c r="G140" s="9"/>
      <c r="H140" s="9"/>
      <c r="I140" s="9"/>
      <c r="J140" s="5"/>
      <c r="K140" s="5"/>
      <c r="L140" s="5"/>
      <c r="M140" s="9"/>
      <c r="N140" s="9"/>
      <c r="O140" s="9"/>
      <c r="P140" s="5"/>
      <c r="Q140" s="10"/>
      <c r="R140" s="10"/>
      <c r="S140" s="10"/>
      <c r="T140" s="10"/>
      <c r="U140" s="10"/>
      <c r="V140" s="5"/>
    </row>
    <row r="141" spans="1:22" s="1" customFormat="1" ht="12.75" customHeight="1">
      <c r="A141" s="199" t="s">
        <v>76</v>
      </c>
      <c r="B141" s="181" t="s">
        <v>66</v>
      </c>
      <c r="C141" s="186">
        <v>1</v>
      </c>
      <c r="D141" s="65">
        <f t="shared" si="0"/>
        <v>9</v>
      </c>
      <c r="E141" s="65">
        <f t="shared" si="0"/>
        <v>0</v>
      </c>
      <c r="F141" s="65">
        <f t="shared" si="0"/>
        <v>0</v>
      </c>
      <c r="G141" s="9"/>
      <c r="H141" s="9"/>
      <c r="I141" s="9"/>
      <c r="J141" s="5"/>
      <c r="K141" s="5"/>
      <c r="L141" s="5"/>
      <c r="M141" s="9"/>
      <c r="N141" s="9"/>
      <c r="O141" s="9"/>
      <c r="P141" s="5"/>
      <c r="Q141" s="10"/>
      <c r="R141" s="10"/>
      <c r="S141" s="10"/>
      <c r="T141" s="10"/>
      <c r="U141" s="10"/>
      <c r="V141" s="5"/>
    </row>
    <row r="142" spans="1:22" s="1" customFormat="1" ht="12.75" customHeight="1">
      <c r="A142" s="242" t="s">
        <v>62</v>
      </c>
      <c r="B142" s="181" t="s">
        <v>66</v>
      </c>
      <c r="C142" s="186">
        <v>2</v>
      </c>
      <c r="D142" s="65">
        <f t="shared" si="0"/>
        <v>0</v>
      </c>
      <c r="E142" s="65">
        <f t="shared" si="0"/>
        <v>0</v>
      </c>
      <c r="F142" s="65">
        <f t="shared" si="0"/>
        <v>0</v>
      </c>
      <c r="G142" s="9"/>
      <c r="H142" s="9"/>
      <c r="I142" s="9"/>
      <c r="J142" s="5"/>
      <c r="K142" s="5"/>
      <c r="L142" s="5"/>
      <c r="M142" s="9"/>
      <c r="N142" s="9"/>
      <c r="O142" s="9"/>
      <c r="P142" s="5"/>
      <c r="Q142" s="10"/>
      <c r="R142" s="10"/>
      <c r="S142" s="10"/>
      <c r="T142" s="10"/>
      <c r="U142" s="10"/>
      <c r="V142" s="5"/>
    </row>
    <row r="143" spans="1:22" s="1" customFormat="1" ht="12.75" customHeight="1">
      <c r="A143" s="242"/>
      <c r="B143"/>
      <c r="C143" s="186">
        <v>3.000000000003</v>
      </c>
      <c r="D143" s="65">
        <f t="shared" si="0"/>
        <v>0</v>
      </c>
      <c r="E143" s="65">
        <f t="shared" si="0"/>
        <v>0</v>
      </c>
      <c r="F143" s="65">
        <f t="shared" si="0"/>
        <v>0</v>
      </c>
      <c r="G143" s="9"/>
      <c r="H143" s="9"/>
      <c r="I143" s="9"/>
      <c r="J143" s="5"/>
      <c r="K143" s="5"/>
      <c r="L143" s="5"/>
      <c r="M143" s="9"/>
      <c r="N143" s="9"/>
      <c r="O143" s="9"/>
      <c r="P143" s="5"/>
      <c r="Q143" s="10"/>
      <c r="R143" s="10"/>
      <c r="S143" s="10"/>
      <c r="T143" s="10"/>
      <c r="U143" s="10"/>
      <c r="V143" s="5"/>
    </row>
    <row r="144" spans="1:22" s="1" customFormat="1" ht="12.75" customHeight="1">
      <c r="A144" s="242" t="s">
        <v>63</v>
      </c>
      <c r="B144" s="181" t="s">
        <v>66</v>
      </c>
      <c r="C144" s="186">
        <v>1</v>
      </c>
      <c r="D144" s="65">
        <f t="shared" si="0"/>
        <v>0</v>
      </c>
      <c r="E144" s="65">
        <f t="shared" si="0"/>
        <v>0</v>
      </c>
      <c r="F144" s="65">
        <f t="shared" si="0"/>
        <v>0</v>
      </c>
      <c r="G144" s="9"/>
      <c r="H144" s="9"/>
      <c r="I144" s="9"/>
      <c r="J144" s="5"/>
      <c r="K144" s="5"/>
      <c r="L144" s="5"/>
      <c r="M144" s="9"/>
      <c r="N144" s="9"/>
      <c r="O144" s="9"/>
      <c r="P144" s="5"/>
      <c r="Q144" s="10"/>
      <c r="R144" s="10"/>
      <c r="S144" s="10"/>
      <c r="T144" s="10"/>
      <c r="U144" s="10"/>
      <c r="V144" s="5"/>
    </row>
    <row r="145" spans="1:22" s="1" customFormat="1" ht="15" customHeight="1">
      <c r="A145" s="243"/>
      <c r="B145"/>
      <c r="C145" s="186">
        <v>5</v>
      </c>
      <c r="D145" s="65">
        <f>D73/$C73</f>
        <v>0</v>
      </c>
      <c r="E145" s="65">
        <f>E73/$C73</f>
        <v>0</v>
      </c>
      <c r="F145" s="65">
        <f>F73/$C73</f>
        <v>0</v>
      </c>
      <c r="G145" s="9"/>
      <c r="H145" s="9"/>
      <c r="I145" s="9"/>
      <c r="J145" s="5"/>
      <c r="K145" s="5"/>
      <c r="L145" s="5"/>
      <c r="M145" s="9"/>
      <c r="N145" s="9"/>
      <c r="O145" s="9"/>
      <c r="P145" s="5"/>
      <c r="Q145" s="10"/>
      <c r="R145" s="10"/>
      <c r="S145" s="10"/>
      <c r="T145" s="10"/>
      <c r="U145" s="10"/>
      <c r="V145" s="5"/>
    </row>
    <row r="146" spans="1:21" ht="13.5" thickBot="1">
      <c r="A146" s="71" t="s">
        <v>0</v>
      </c>
      <c r="B146" s="71"/>
      <c r="C146" s="71"/>
      <c r="D146" s="75">
        <f>SUM(D80:D145)</f>
        <v>7465.5</v>
      </c>
      <c r="E146" s="75">
        <f>SUM(E80:E145)</f>
        <v>12788.5</v>
      </c>
      <c r="F146" s="75">
        <f>SUM(F80:F145)</f>
        <v>16473</v>
      </c>
      <c r="G146" s="9"/>
      <c r="H146" s="9"/>
      <c r="I146" s="9"/>
      <c r="J146" s="175"/>
      <c r="K146" s="9"/>
      <c r="L146" s="9"/>
      <c r="M146" s="9"/>
      <c r="N146" s="9"/>
      <c r="O146" s="9"/>
      <c r="Q146" s="10"/>
      <c r="R146" s="10"/>
      <c r="S146" s="10"/>
      <c r="T146" s="10"/>
      <c r="U146" s="10"/>
    </row>
    <row r="147" spans="1:21" ht="13.5" thickTop="1">
      <c r="A147" s="70"/>
      <c r="B147" s="70"/>
      <c r="C147" s="70"/>
      <c r="D147" s="65"/>
      <c r="E147" s="65"/>
      <c r="F147" s="65"/>
      <c r="G147" s="9"/>
      <c r="H147" s="9"/>
      <c r="I147" s="9"/>
      <c r="J147" s="9"/>
      <c r="K147" s="9"/>
      <c r="L147" s="9"/>
      <c r="M147" s="9"/>
      <c r="N147" s="9"/>
      <c r="O147" s="9"/>
      <c r="Q147" s="10"/>
      <c r="R147" s="10"/>
      <c r="S147" s="10"/>
      <c r="T147" s="10"/>
      <c r="U147" s="10"/>
    </row>
    <row r="148" spans="2:21" ht="12.75">
      <c r="B148" s="70"/>
      <c r="C148" s="70"/>
      <c r="D148" s="65"/>
      <c r="E148" s="65"/>
      <c r="F148" s="65"/>
      <c r="G148" s="9"/>
      <c r="H148" s="9"/>
      <c r="I148" s="9"/>
      <c r="J148" s="9"/>
      <c r="K148" s="9"/>
      <c r="L148" s="9"/>
      <c r="M148" s="9"/>
      <c r="N148" s="9"/>
      <c r="O148" s="9"/>
      <c r="Q148" s="10"/>
      <c r="R148" s="10"/>
      <c r="S148" s="10"/>
      <c r="T148" s="10"/>
      <c r="U148" s="10"/>
    </row>
    <row r="149" spans="1:21" ht="12.75">
      <c r="A149" s="130" t="s">
        <v>120</v>
      </c>
      <c r="B149" s="70"/>
      <c r="C149" s="70"/>
      <c r="D149" s="65"/>
      <c r="E149" s="65"/>
      <c r="F149" s="65"/>
      <c r="G149" s="9"/>
      <c r="H149" s="9"/>
      <c r="I149" s="9"/>
      <c r="J149" s="9"/>
      <c r="K149" s="9"/>
      <c r="L149" s="9"/>
      <c r="M149" s="9"/>
      <c r="N149" s="9"/>
      <c r="O149" s="9"/>
      <c r="Q149" s="10"/>
      <c r="R149" s="10"/>
      <c r="S149" s="10"/>
      <c r="T149" s="10"/>
      <c r="U149" s="10"/>
    </row>
    <row r="150" spans="1:21" ht="12.75">
      <c r="A150" s="122" t="s">
        <v>41</v>
      </c>
      <c r="B150" s="70"/>
      <c r="C150" s="70"/>
      <c r="D150" s="65"/>
      <c r="E150" s="65"/>
      <c r="F150" s="159" t="s">
        <v>54</v>
      </c>
      <c r="G150" s="9"/>
      <c r="H150" s="9"/>
      <c r="I150" s="9"/>
      <c r="J150" s="9"/>
      <c r="K150" s="9"/>
      <c r="L150" s="9"/>
      <c r="M150" s="9"/>
      <c r="N150" s="9"/>
      <c r="O150" s="9"/>
      <c r="Q150" s="10"/>
      <c r="R150" s="10"/>
      <c r="S150" s="10"/>
      <c r="T150" s="10"/>
      <c r="U150" s="10"/>
    </row>
    <row r="151" spans="1:21" ht="12.75">
      <c r="A151" t="s">
        <v>126</v>
      </c>
      <c r="B151" s="70"/>
      <c r="C151" s="70"/>
      <c r="D151" s="65">
        <f>SUM(D21:D26)</f>
        <v>4753</v>
      </c>
      <c r="E151" s="65">
        <f>SUM(E21:E26)</f>
        <v>8298</v>
      </c>
      <c r="F151" s="65">
        <f>SUM(F21:F26)</f>
        <v>7550</v>
      </c>
      <c r="G151" s="9"/>
      <c r="H151" s="9"/>
      <c r="I151" s="9"/>
      <c r="J151" s="9"/>
      <c r="K151" s="9"/>
      <c r="L151" s="9"/>
      <c r="M151" s="9"/>
      <c r="N151" s="9"/>
      <c r="O151" s="9"/>
      <c r="Q151" s="10"/>
      <c r="R151" s="10"/>
      <c r="S151" s="10"/>
      <c r="T151" s="10"/>
      <c r="U151" s="10"/>
    </row>
    <row r="152" spans="1:21" ht="12.75">
      <c r="A152" t="s">
        <v>127</v>
      </c>
      <c r="B152" s="70"/>
      <c r="C152" s="70"/>
      <c r="D152" s="65">
        <f>SUM(D18:D20)</f>
        <v>0</v>
      </c>
      <c r="E152" s="65">
        <f>SUM(E18:E20)</f>
        <v>0</v>
      </c>
      <c r="F152" s="65">
        <f>SUM(F18:F20)</f>
        <v>0</v>
      </c>
      <c r="G152" s="9"/>
      <c r="H152" s="9"/>
      <c r="I152" s="9"/>
      <c r="J152" s="9"/>
      <c r="K152" s="9"/>
      <c r="L152" s="9"/>
      <c r="M152" s="9"/>
      <c r="N152" s="9"/>
      <c r="O152" s="9"/>
      <c r="Q152" s="10"/>
      <c r="R152" s="10"/>
      <c r="S152" s="10"/>
      <c r="T152" s="10"/>
      <c r="U152" s="10"/>
    </row>
    <row r="153" spans="1:21" ht="12.75">
      <c r="A153" t="s">
        <v>35</v>
      </c>
      <c r="B153" s="70"/>
      <c r="C153" s="70"/>
      <c r="D153" s="65">
        <f>SUM(D8:D17)</f>
        <v>1306</v>
      </c>
      <c r="E153" s="65">
        <f>SUM(E8:E17)</f>
        <v>2223</v>
      </c>
      <c r="F153" s="65">
        <f>SUM(F8:F17)</f>
        <v>2802</v>
      </c>
      <c r="G153" s="9"/>
      <c r="H153" s="9"/>
      <c r="I153" s="9"/>
      <c r="J153" s="9"/>
      <c r="K153" s="9"/>
      <c r="L153" s="9"/>
      <c r="M153" s="9"/>
      <c r="N153" s="9"/>
      <c r="O153" s="9"/>
      <c r="Q153" s="10"/>
      <c r="R153" s="10"/>
      <c r="S153" s="10"/>
      <c r="T153" s="10"/>
      <c r="U153" s="10"/>
    </row>
    <row r="154" spans="1:21" ht="12.75">
      <c r="A154" t="s">
        <v>128</v>
      </c>
      <c r="B154" s="70"/>
      <c r="C154" s="70"/>
      <c r="D154" s="65">
        <f>SUM(D27:D32)</f>
        <v>1807</v>
      </c>
      <c r="E154" s="65">
        <f>SUM(E27:E32)</f>
        <v>2357</v>
      </c>
      <c r="F154" s="65">
        <f>SUM(F27:F32)</f>
        <v>6282</v>
      </c>
      <c r="G154" s="9"/>
      <c r="H154" s="9"/>
      <c r="I154" s="9"/>
      <c r="J154" s="9"/>
      <c r="K154" s="9"/>
      <c r="L154" s="9"/>
      <c r="M154" s="9"/>
      <c r="N154" s="9"/>
      <c r="O154" s="9"/>
      <c r="Q154" s="10"/>
      <c r="R154" s="10"/>
      <c r="S154" s="10"/>
      <c r="T154" s="10"/>
      <c r="U154" s="10"/>
    </row>
    <row r="155" spans="1:21" ht="12.75">
      <c r="A155" t="s">
        <v>124</v>
      </c>
      <c r="B155" s="70"/>
      <c r="C155" s="70"/>
      <c r="D155" s="65">
        <f>SUM(D33:D35,D58:D59)</f>
        <v>82</v>
      </c>
      <c r="E155" s="65">
        <f>SUM(E33:E35,E58:E59)</f>
        <v>633</v>
      </c>
      <c r="F155" s="65">
        <f>SUM(F33:F35,F58:F59)</f>
        <v>461</v>
      </c>
      <c r="G155" s="9"/>
      <c r="H155" s="9"/>
      <c r="I155" s="9"/>
      <c r="J155" s="9"/>
      <c r="K155" s="9"/>
      <c r="L155" s="9"/>
      <c r="M155" s="9"/>
      <c r="N155" s="9"/>
      <c r="O155" s="9"/>
      <c r="Q155" s="10"/>
      <c r="R155" s="10"/>
      <c r="S155" s="10"/>
      <c r="T155" s="10"/>
      <c r="U155" s="10"/>
    </row>
    <row r="156" spans="1:21" ht="12.75">
      <c r="A156" t="s">
        <v>129</v>
      </c>
      <c r="B156" s="70"/>
      <c r="C156" s="70"/>
      <c r="D156" s="65">
        <f>SUM(D37:D38,D53:D57)</f>
        <v>0</v>
      </c>
      <c r="E156" s="65">
        <f>SUM(E37:E38,E53:E57)</f>
        <v>0</v>
      </c>
      <c r="F156" s="65">
        <f>SUM(F37:F38,F53:F57)</f>
        <v>0</v>
      </c>
      <c r="G156" s="9"/>
      <c r="H156" s="9"/>
      <c r="I156" s="9"/>
      <c r="J156" s="9"/>
      <c r="K156" s="9"/>
      <c r="L156" s="9"/>
      <c r="M156" s="9"/>
      <c r="N156" s="9"/>
      <c r="O156" s="9"/>
      <c r="Q156" s="10"/>
      <c r="R156" s="10"/>
      <c r="S156" s="10"/>
      <c r="T156" s="10"/>
      <c r="U156" s="10"/>
    </row>
    <row r="157" spans="1:21" ht="12.75">
      <c r="A157" t="s">
        <v>130</v>
      </c>
      <c r="B157" s="70"/>
      <c r="C157" s="70"/>
      <c r="D157" s="65">
        <f>SUM(D39:D44,D50:D52,D60:D61,D64)</f>
        <v>9</v>
      </c>
      <c r="E157" s="65">
        <f>SUM(E39:E44,E50:E52,E60:E61,E64)</f>
        <v>0</v>
      </c>
      <c r="F157" s="65">
        <f>SUM(F39:F44,F50:F52,F60:F61,F64)</f>
        <v>0</v>
      </c>
      <c r="G157" s="9"/>
      <c r="H157" s="9"/>
      <c r="I157" s="9"/>
      <c r="J157" s="9"/>
      <c r="K157" s="9"/>
      <c r="L157" s="9"/>
      <c r="M157" s="9"/>
      <c r="N157" s="9"/>
      <c r="O157" s="9"/>
      <c r="Q157" s="10"/>
      <c r="R157" s="10"/>
      <c r="S157" s="10"/>
      <c r="T157" s="10"/>
      <c r="U157" s="10"/>
    </row>
    <row r="158" spans="1:21" ht="12.75">
      <c r="A158" t="s">
        <v>56</v>
      </c>
      <c r="B158" s="70"/>
      <c r="C158" s="70"/>
      <c r="D158" s="65">
        <f>SUM(D65:D66)</f>
        <v>0</v>
      </c>
      <c r="E158" s="65">
        <f>SUM(E65:E66)</f>
        <v>0</v>
      </c>
      <c r="F158" s="65">
        <f>SUM(F65:F66)</f>
        <v>0</v>
      </c>
      <c r="G158" s="9"/>
      <c r="H158" s="9"/>
      <c r="I158" s="9"/>
      <c r="J158" s="9"/>
      <c r="K158" s="9"/>
      <c r="L158" s="9"/>
      <c r="M158" s="9"/>
      <c r="N158" s="9"/>
      <c r="O158" s="9"/>
      <c r="Q158" s="10"/>
      <c r="R158" s="10"/>
      <c r="S158" s="10"/>
      <c r="T158" s="10"/>
      <c r="U158" s="10"/>
    </row>
    <row r="159" spans="1:21" ht="12.75">
      <c r="A159" t="s">
        <v>61</v>
      </c>
      <c r="B159" s="70"/>
      <c r="C159" s="70"/>
      <c r="D159" s="65">
        <f>SUM(D67:D68,D46)</f>
        <v>0</v>
      </c>
      <c r="E159" s="65">
        <f>SUM(E67:E68,E46)</f>
        <v>0</v>
      </c>
      <c r="F159" s="65">
        <f>SUM(F67:F68,F46)</f>
        <v>0</v>
      </c>
      <c r="G159" s="9"/>
      <c r="H159" s="9"/>
      <c r="I159" s="9"/>
      <c r="J159" s="9"/>
      <c r="K159" s="9"/>
      <c r="L159" s="9"/>
      <c r="M159" s="9"/>
      <c r="N159" s="9"/>
      <c r="O159" s="9"/>
      <c r="Q159" s="10"/>
      <c r="R159" s="10"/>
      <c r="S159" s="10"/>
      <c r="T159" s="10"/>
      <c r="U159" s="10"/>
    </row>
    <row r="160" spans="1:21" ht="12.75">
      <c r="A160" t="s">
        <v>131</v>
      </c>
      <c r="B160" s="70"/>
      <c r="C160" s="70"/>
      <c r="D160" s="65">
        <f>SUM(D36,D46:D47,D62:D63,D69)</f>
        <v>15</v>
      </c>
      <c r="E160" s="65">
        <f>SUM(E36,E46:E47,E62:E63,E69)</f>
        <v>0</v>
      </c>
      <c r="F160" s="65">
        <f>SUM(F36,F46:F47,F62:F63,F69)</f>
        <v>0</v>
      </c>
      <c r="G160" s="9"/>
      <c r="H160" s="9"/>
      <c r="I160" s="9"/>
      <c r="J160" s="9"/>
      <c r="K160" s="9"/>
      <c r="L160" s="9"/>
      <c r="M160" s="9"/>
      <c r="N160" s="9"/>
      <c r="O160" s="9"/>
      <c r="Q160" s="10"/>
      <c r="R160" s="10"/>
      <c r="S160" s="10"/>
      <c r="T160" s="10"/>
      <c r="U160" s="10"/>
    </row>
    <row r="161" spans="1:21" ht="12.75">
      <c r="A161" t="s">
        <v>132</v>
      </c>
      <c r="B161" s="70"/>
      <c r="C161" s="70"/>
      <c r="D161" s="65">
        <f>SUM(D70:D73)</f>
        <v>0</v>
      </c>
      <c r="E161" s="65">
        <f>SUM(E70:E73)</f>
        <v>0</v>
      </c>
      <c r="F161" s="65">
        <f>SUM(F70:F73)</f>
        <v>0</v>
      </c>
      <c r="G161" s="9"/>
      <c r="H161" s="9"/>
      <c r="I161" s="9"/>
      <c r="J161" s="9"/>
      <c r="K161" s="9"/>
      <c r="L161" s="9"/>
      <c r="M161" s="9"/>
      <c r="N161" s="9"/>
      <c r="O161" s="9"/>
      <c r="Q161" s="10"/>
      <c r="R161" s="10"/>
      <c r="S161" s="10"/>
      <c r="T161" s="10"/>
      <c r="U161" s="10"/>
    </row>
    <row r="162" spans="1:21" ht="12.75">
      <c r="A162" s="70"/>
      <c r="B162" s="70"/>
      <c r="C162" s="70"/>
      <c r="D162" s="65"/>
      <c r="E162" s="65"/>
      <c r="F162" s="65"/>
      <c r="G162" s="9"/>
      <c r="H162" s="9"/>
      <c r="I162" s="9"/>
      <c r="J162" s="9"/>
      <c r="K162" s="9"/>
      <c r="L162" s="9"/>
      <c r="M162" s="9"/>
      <c r="N162" s="9"/>
      <c r="O162" s="9"/>
      <c r="Q162" s="10"/>
      <c r="R162" s="10"/>
      <c r="S162" s="10"/>
      <c r="T162" s="10"/>
      <c r="U162" s="10"/>
    </row>
    <row r="163" spans="1:21" ht="13.5" thickBot="1">
      <c r="A163" s="71" t="s">
        <v>0</v>
      </c>
      <c r="B163" s="71"/>
      <c r="C163" s="71"/>
      <c r="D163" s="75">
        <f>SUM(D151:D161)</f>
        <v>7972</v>
      </c>
      <c r="E163" s="75">
        <f>SUM(E151:E161)</f>
        <v>13511</v>
      </c>
      <c r="F163" s="75">
        <f>SUM(F151:F161)</f>
        <v>17095</v>
      </c>
      <c r="G163" s="9"/>
      <c r="H163" s="9"/>
      <c r="I163" s="9"/>
      <c r="J163" s="9"/>
      <c r="K163" s="9"/>
      <c r="L163" s="9"/>
      <c r="M163" s="9"/>
      <c r="N163" s="9"/>
      <c r="O163" s="9"/>
      <c r="Q163" s="10"/>
      <c r="R163" s="10"/>
      <c r="S163" s="10"/>
      <c r="T163" s="10"/>
      <c r="U163" s="10"/>
    </row>
    <row r="164" spans="1:21" ht="13.5" thickTop="1">
      <c r="A164" s="70"/>
      <c r="B164" s="70"/>
      <c r="C164" s="70"/>
      <c r="D164" s="65"/>
      <c r="E164" s="65"/>
      <c r="F164" s="65"/>
      <c r="G164" s="9"/>
      <c r="H164" s="9"/>
      <c r="I164" s="9"/>
      <c r="J164" s="9"/>
      <c r="K164" s="9"/>
      <c r="L164" s="9"/>
      <c r="M164" s="9"/>
      <c r="N164" s="9"/>
      <c r="O164" s="9"/>
      <c r="Q164" s="10"/>
      <c r="R164" s="10"/>
      <c r="S164" s="10"/>
      <c r="T164" s="10"/>
      <c r="U164" s="10"/>
    </row>
    <row r="165" spans="2:21" ht="12.75">
      <c r="B165" s="70"/>
      <c r="C165" s="70"/>
      <c r="D165" s="65"/>
      <c r="E165" s="65"/>
      <c r="F165" s="65"/>
      <c r="G165" s="9"/>
      <c r="H165" s="9"/>
      <c r="I165" s="9"/>
      <c r="J165" s="9"/>
      <c r="K165" s="9"/>
      <c r="L165" s="9"/>
      <c r="M165" s="9"/>
      <c r="N165" s="9"/>
      <c r="O165" s="9"/>
      <c r="Q165" s="10"/>
      <c r="R165" s="10"/>
      <c r="S165" s="10"/>
      <c r="T165" s="10"/>
      <c r="U165" s="10"/>
    </row>
    <row r="166" spans="1:21" ht="12.75">
      <c r="A166" s="130" t="s">
        <v>120</v>
      </c>
      <c r="B166" s="70"/>
      <c r="C166" s="70"/>
      <c r="D166" s="65"/>
      <c r="E166" s="65"/>
      <c r="F166" s="65"/>
      <c r="G166" s="9"/>
      <c r="H166" s="9"/>
      <c r="I166" s="9"/>
      <c r="J166" s="9"/>
      <c r="K166" s="9"/>
      <c r="L166" s="9"/>
      <c r="M166" s="9"/>
      <c r="N166" s="9"/>
      <c r="O166" s="9"/>
      <c r="Q166" s="10"/>
      <c r="R166" s="10"/>
      <c r="S166" s="10"/>
      <c r="T166" s="10"/>
      <c r="U166" s="10"/>
    </row>
    <row r="167" spans="1:21" ht="12.75">
      <c r="A167" s="123" t="s">
        <v>82</v>
      </c>
      <c r="B167" s="70"/>
      <c r="C167" s="70"/>
      <c r="D167" s="65"/>
      <c r="E167" s="65"/>
      <c r="F167" s="64" t="s">
        <v>55</v>
      </c>
      <c r="G167" s="9"/>
      <c r="H167" s="9"/>
      <c r="I167" s="9"/>
      <c r="J167" s="9"/>
      <c r="K167" s="9"/>
      <c r="L167" s="9"/>
      <c r="M167" s="9"/>
      <c r="N167" s="9"/>
      <c r="O167" s="9"/>
      <c r="Q167" s="10"/>
      <c r="R167" s="10"/>
      <c r="S167" s="10"/>
      <c r="T167" s="10"/>
      <c r="U167" s="10"/>
    </row>
    <row r="168" spans="1:21" ht="12.75">
      <c r="A168" t="s">
        <v>126</v>
      </c>
      <c r="B168" s="70"/>
      <c r="C168" s="70"/>
      <c r="D168" s="65">
        <f>SUM(D93:D98)</f>
        <v>4323.5</v>
      </c>
      <c r="E168" s="65">
        <f>SUM(E93:E98)</f>
        <v>8061.75</v>
      </c>
      <c r="F168" s="65">
        <f>SUM(F93:F98)</f>
        <v>7396.75</v>
      </c>
      <c r="G168" s="9"/>
      <c r="H168" s="9"/>
      <c r="I168" s="9"/>
      <c r="J168" s="9"/>
      <c r="K168" s="9"/>
      <c r="L168" s="9"/>
      <c r="M168" s="9"/>
      <c r="N168" s="9"/>
      <c r="O168" s="9"/>
      <c r="Q168" s="10"/>
      <c r="R168" s="10"/>
      <c r="S168" s="10"/>
      <c r="T168" s="10"/>
      <c r="U168" s="10"/>
    </row>
    <row r="169" spans="1:21" ht="12.75">
      <c r="A169" t="s">
        <v>127</v>
      </c>
      <c r="B169" s="70"/>
      <c r="C169" s="70"/>
      <c r="D169" s="65">
        <f>SUM(D90:D92)</f>
        <v>0</v>
      </c>
      <c r="E169" s="65">
        <f>SUM(E90:E92)</f>
        <v>0</v>
      </c>
      <c r="F169" s="65">
        <f>SUM(F90:F92)</f>
        <v>0</v>
      </c>
      <c r="G169" s="9"/>
      <c r="H169" s="9"/>
      <c r="I169" s="9"/>
      <c r="J169" s="9"/>
      <c r="K169" s="9"/>
      <c r="L169" s="9"/>
      <c r="M169" s="9"/>
      <c r="N169" s="9"/>
      <c r="O169" s="9"/>
      <c r="Q169" s="10"/>
      <c r="R169" s="10"/>
      <c r="S169" s="10"/>
      <c r="T169" s="10"/>
      <c r="U169" s="10"/>
    </row>
    <row r="170" spans="1:21" ht="12.75">
      <c r="A170" t="s">
        <v>35</v>
      </c>
      <c r="B170" s="70"/>
      <c r="C170" s="70"/>
      <c r="D170" s="65">
        <f>SUM(D80:D89)</f>
        <v>1283</v>
      </c>
      <c r="E170" s="65">
        <f>SUM(E80:E89)</f>
        <v>2193.5</v>
      </c>
      <c r="F170" s="65">
        <f>SUM(F80:F89)</f>
        <v>2688</v>
      </c>
      <c r="G170" s="9"/>
      <c r="H170" s="9"/>
      <c r="I170" s="9"/>
      <c r="J170" s="9"/>
      <c r="K170" s="9"/>
      <c r="L170" s="9"/>
      <c r="M170" s="9"/>
      <c r="N170" s="9"/>
      <c r="O170" s="9"/>
      <c r="Q170" s="10"/>
      <c r="R170" s="10"/>
      <c r="S170" s="10"/>
      <c r="T170" s="10"/>
      <c r="U170" s="10"/>
    </row>
    <row r="171" spans="1:21" ht="12.75">
      <c r="A171" t="s">
        <v>128</v>
      </c>
      <c r="B171" s="70"/>
      <c r="C171" s="70"/>
      <c r="D171" s="65">
        <f>SUM(D99:D104)</f>
        <v>1801.5</v>
      </c>
      <c r="E171" s="65">
        <f>SUM(E99:E104)</f>
        <v>2352</v>
      </c>
      <c r="F171" s="65">
        <f>SUM(F99:F104)</f>
        <v>6273</v>
      </c>
      <c r="G171" s="9"/>
      <c r="H171" s="9"/>
      <c r="I171" s="9"/>
      <c r="J171" s="9"/>
      <c r="K171" s="9"/>
      <c r="L171" s="9"/>
      <c r="M171" s="9"/>
      <c r="N171" s="9"/>
      <c r="O171" s="9"/>
      <c r="Q171" s="10"/>
      <c r="R171" s="10"/>
      <c r="S171" s="10"/>
      <c r="T171" s="10"/>
      <c r="U171" s="10"/>
    </row>
    <row r="172" spans="1:21" ht="12.75">
      <c r="A172" t="s">
        <v>124</v>
      </c>
      <c r="B172" s="70"/>
      <c r="C172" s="70"/>
      <c r="D172" s="65">
        <f>SUM(D105:D107,D130:D131)</f>
        <v>41</v>
      </c>
      <c r="E172" s="65">
        <f>SUM(E105:E107,E130:E131)</f>
        <v>181.25</v>
      </c>
      <c r="F172" s="65">
        <f>SUM(F105:F107,F130:F131)</f>
        <v>115.25</v>
      </c>
      <c r="G172" s="9"/>
      <c r="H172" s="9"/>
      <c r="I172" s="9"/>
      <c r="J172" s="9"/>
      <c r="K172" s="9"/>
      <c r="L172" s="9"/>
      <c r="M172" s="9"/>
      <c r="N172" s="9"/>
      <c r="O172" s="9"/>
      <c r="Q172" s="10"/>
      <c r="R172" s="10"/>
      <c r="S172" s="10"/>
      <c r="T172" s="10"/>
      <c r="U172" s="10"/>
    </row>
    <row r="173" spans="1:21" ht="12.75">
      <c r="A173" t="s">
        <v>129</v>
      </c>
      <c r="B173" s="70"/>
      <c r="C173" s="70"/>
      <c r="D173" s="65">
        <f>SUM(D109:D110,D125:D129)</f>
        <v>0</v>
      </c>
      <c r="E173" s="65">
        <f>SUM(E109:E110,E125:E129)</f>
        <v>0</v>
      </c>
      <c r="F173" s="65">
        <f>SUM(F109:F110,F125:F129)</f>
        <v>0</v>
      </c>
      <c r="G173" s="9"/>
      <c r="H173" s="9"/>
      <c r="I173" s="9"/>
      <c r="J173" s="9"/>
      <c r="K173" s="9"/>
      <c r="L173" s="9"/>
      <c r="M173" s="9"/>
      <c r="N173" s="9"/>
      <c r="O173" s="9"/>
      <c r="Q173" s="10"/>
      <c r="R173" s="10"/>
      <c r="S173" s="10"/>
      <c r="T173" s="10"/>
      <c r="U173" s="10"/>
    </row>
    <row r="174" spans="1:21" ht="12.75">
      <c r="A174" t="s">
        <v>130</v>
      </c>
      <c r="B174" s="70"/>
      <c r="C174" s="70"/>
      <c r="D174" s="65">
        <f>SUM(D111:D116,D120:D124,D132:D133,D136)</f>
        <v>4.5</v>
      </c>
      <c r="E174" s="65">
        <f>SUM(E111:E116,E120:E124,E132:E133,E136)</f>
        <v>0</v>
      </c>
      <c r="F174" s="65">
        <f>SUM(F111:F116,F120:F124,F132:F133,F136)</f>
        <v>0</v>
      </c>
      <c r="G174" s="9"/>
      <c r="H174" s="9"/>
      <c r="I174" s="9"/>
      <c r="J174" s="9"/>
      <c r="K174" s="9"/>
      <c r="L174" s="9"/>
      <c r="M174" s="9"/>
      <c r="N174" s="9"/>
      <c r="O174" s="9"/>
      <c r="Q174" s="10"/>
      <c r="R174" s="10"/>
      <c r="S174" s="10"/>
      <c r="T174" s="10"/>
      <c r="U174" s="10"/>
    </row>
    <row r="175" spans="1:21" ht="12.75">
      <c r="A175" t="s">
        <v>56</v>
      </c>
      <c r="B175" s="70"/>
      <c r="C175" s="70"/>
      <c r="D175" s="65">
        <f>SUM(D137:D138)</f>
        <v>0</v>
      </c>
      <c r="E175" s="65">
        <f>SUM(E137:E138)</f>
        <v>0</v>
      </c>
      <c r="F175" s="65">
        <f>SUM(F137:F138)</f>
        <v>0</v>
      </c>
      <c r="G175" s="9"/>
      <c r="H175" s="9"/>
      <c r="I175" s="9"/>
      <c r="J175" s="9"/>
      <c r="K175" s="9"/>
      <c r="L175" s="9"/>
      <c r="M175" s="9"/>
      <c r="N175" s="9"/>
      <c r="O175" s="9"/>
      <c r="Q175" s="10"/>
      <c r="R175" s="10"/>
      <c r="S175" s="10"/>
      <c r="T175" s="10"/>
      <c r="U175" s="10"/>
    </row>
    <row r="176" spans="1:21" ht="12.75">
      <c r="A176" t="s">
        <v>61</v>
      </c>
      <c r="B176" s="70"/>
      <c r="C176" s="70"/>
      <c r="D176" s="65">
        <f>SUM(D117,D139:D140)</f>
        <v>0</v>
      </c>
      <c r="E176" s="65">
        <f>SUM(E117,E139:E140)</f>
        <v>0</v>
      </c>
      <c r="F176" s="65">
        <f>SUM(F117,F139:F140)</f>
        <v>0</v>
      </c>
      <c r="G176" s="9"/>
      <c r="H176" s="9"/>
      <c r="I176" s="9"/>
      <c r="J176" s="9"/>
      <c r="K176" s="9"/>
      <c r="L176" s="9"/>
      <c r="M176" s="9"/>
      <c r="N176" s="9"/>
      <c r="O176" s="9"/>
      <c r="Q176" s="10"/>
      <c r="R176" s="10"/>
      <c r="S176" s="10"/>
      <c r="T176" s="10"/>
      <c r="U176" s="10"/>
    </row>
    <row r="177" spans="1:21" ht="12.75">
      <c r="A177" t="s">
        <v>131</v>
      </c>
      <c r="B177" s="70"/>
      <c r="C177" s="70"/>
      <c r="D177" s="65">
        <f>SUM(D108,D118:D119,D134:D135,D141)</f>
        <v>12</v>
      </c>
      <c r="E177" s="65">
        <f>SUM(E108,E118:E119,E134:E135,E141)</f>
        <v>0</v>
      </c>
      <c r="F177" s="65">
        <f>SUM(F108,F118:F119,F134:F135,F141)</f>
        <v>0</v>
      </c>
      <c r="G177" s="9"/>
      <c r="H177" s="9"/>
      <c r="I177" s="9"/>
      <c r="J177" s="9"/>
      <c r="K177" s="9"/>
      <c r="L177" s="9"/>
      <c r="M177" s="9"/>
      <c r="N177" s="9"/>
      <c r="O177" s="9"/>
      <c r="Q177" s="10"/>
      <c r="R177" s="10"/>
      <c r="S177" s="10"/>
      <c r="T177" s="10"/>
      <c r="U177" s="10"/>
    </row>
    <row r="178" spans="1:21" ht="12.75">
      <c r="A178" t="s">
        <v>132</v>
      </c>
      <c r="B178" s="70"/>
      <c r="C178" s="70"/>
      <c r="D178" s="65">
        <f>SUM(D142:D145)</f>
        <v>0</v>
      </c>
      <c r="E178" s="65">
        <f>SUM(E142:E145)</f>
        <v>0</v>
      </c>
      <c r="F178" s="65">
        <f>SUM(F142:F145)</f>
        <v>0</v>
      </c>
      <c r="G178" s="9"/>
      <c r="H178" s="9"/>
      <c r="I178" s="9"/>
      <c r="J178" s="9"/>
      <c r="K178" s="9"/>
      <c r="L178" s="9"/>
      <c r="M178" s="9"/>
      <c r="N178" s="9"/>
      <c r="O178" s="9"/>
      <c r="Q178" s="10"/>
      <c r="R178" s="10"/>
      <c r="S178" s="10"/>
      <c r="T178" s="10"/>
      <c r="U178" s="10"/>
    </row>
    <row r="179" spans="1:21" ht="12.75">
      <c r="A179" s="70"/>
      <c r="B179" s="70"/>
      <c r="C179" s="70"/>
      <c r="D179" s="65"/>
      <c r="E179" s="65"/>
      <c r="F179" s="65"/>
      <c r="G179" s="9"/>
      <c r="H179" s="9"/>
      <c r="I179" s="9"/>
      <c r="J179" s="9"/>
      <c r="K179" s="9"/>
      <c r="L179" s="9"/>
      <c r="M179" s="9"/>
      <c r="N179" s="9"/>
      <c r="O179" s="9"/>
      <c r="Q179" s="10"/>
      <c r="R179" s="10"/>
      <c r="S179" s="10"/>
      <c r="T179" s="10"/>
      <c r="U179" s="10"/>
    </row>
    <row r="180" spans="1:21" ht="13.5" thickBot="1">
      <c r="A180" s="71" t="s">
        <v>0</v>
      </c>
      <c r="B180" s="71"/>
      <c r="C180" s="71"/>
      <c r="D180" s="75">
        <f>SUM(D168:D178)</f>
        <v>7465.5</v>
      </c>
      <c r="E180" s="75">
        <f>SUM(E168:E178)</f>
        <v>12788.5</v>
      </c>
      <c r="F180" s="75">
        <f>SUM(F168:F178)</f>
        <v>16473</v>
      </c>
      <c r="G180" s="9"/>
      <c r="H180" s="9"/>
      <c r="I180" s="9"/>
      <c r="J180" s="9"/>
      <c r="K180" s="9"/>
      <c r="L180" s="9"/>
      <c r="M180" s="9"/>
      <c r="N180" s="9"/>
      <c r="O180" s="9"/>
      <c r="Q180" s="10"/>
      <c r="R180" s="10"/>
      <c r="S180" s="10"/>
      <c r="T180" s="10"/>
      <c r="U180" s="10"/>
    </row>
    <row r="181" spans="1:21" ht="13.5" thickTop="1">
      <c r="A181" s="70"/>
      <c r="B181" s="70"/>
      <c r="C181" s="70"/>
      <c r="D181" s="65"/>
      <c r="E181" s="65"/>
      <c r="F181" s="65"/>
      <c r="G181" s="9"/>
      <c r="H181" s="9"/>
      <c r="I181" s="9"/>
      <c r="J181" s="9"/>
      <c r="K181" s="9"/>
      <c r="L181" s="9"/>
      <c r="M181" s="9"/>
      <c r="N181" s="9"/>
      <c r="O181" s="9"/>
      <c r="Q181" s="10"/>
      <c r="R181" s="10"/>
      <c r="S181" s="10"/>
      <c r="T181" s="10"/>
      <c r="U181" s="10"/>
    </row>
    <row r="182" spans="2:21" ht="12.75">
      <c r="B182" s="70"/>
      <c r="C182" s="70"/>
      <c r="D182" s="59"/>
      <c r="E182" s="59"/>
      <c r="F182" s="59"/>
      <c r="G182" s="9"/>
      <c r="H182" s="9"/>
      <c r="I182" s="9"/>
      <c r="J182" s="9"/>
      <c r="K182" s="9"/>
      <c r="L182" s="9"/>
      <c r="M182" s="9"/>
      <c r="N182" s="9"/>
      <c r="O182" s="9"/>
      <c r="Q182" s="10"/>
      <c r="R182" s="10"/>
      <c r="S182" s="10"/>
      <c r="T182" s="10"/>
      <c r="U182" s="10"/>
    </row>
    <row r="183" spans="1:57" s="1" customFormat="1" ht="10.5" customHeight="1">
      <c r="A183" s="37" t="s">
        <v>107</v>
      </c>
      <c r="C183" s="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row>
    <row r="184" spans="1:57" s="1" customFormat="1" ht="10.5" customHeight="1">
      <c r="A184" s="72" t="s">
        <v>81</v>
      </c>
      <c r="B184" s="41"/>
      <c r="C184" s="41"/>
      <c r="D184" s="78"/>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row>
    <row r="186" ht="12.75">
      <c r="A186" s="13" t="s">
        <v>104</v>
      </c>
    </row>
    <row r="187" ht="12.75">
      <c r="A187" s="13" t="s">
        <v>89</v>
      </c>
    </row>
    <row r="188" ht="12.75">
      <c r="A188" s="13" t="s">
        <v>84</v>
      </c>
    </row>
    <row r="189" ht="12.75">
      <c r="A189" s="13" t="s">
        <v>85</v>
      </c>
    </row>
  </sheetData>
  <sheetProtection/>
  <mergeCells count="28">
    <mergeCell ref="A105:A129"/>
    <mergeCell ref="A137:A138"/>
    <mergeCell ref="A139:A140"/>
    <mergeCell ref="A142:A143"/>
    <mergeCell ref="A144:A145"/>
    <mergeCell ref="A93:A95"/>
    <mergeCell ref="A96:A98"/>
    <mergeCell ref="A99:A101"/>
    <mergeCell ref="A102:A104"/>
    <mergeCell ref="A130:A136"/>
    <mergeCell ref="A70:A71"/>
    <mergeCell ref="A72:A73"/>
    <mergeCell ref="A80:A82"/>
    <mergeCell ref="A87:A89"/>
    <mergeCell ref="A90:A92"/>
    <mergeCell ref="A83:A85"/>
    <mergeCell ref="A27:A29"/>
    <mergeCell ref="A30:A32"/>
    <mergeCell ref="A58:A64"/>
    <mergeCell ref="A65:A66"/>
    <mergeCell ref="A67:A68"/>
    <mergeCell ref="A33:A57"/>
    <mergeCell ref="A8:A10"/>
    <mergeCell ref="A15:A17"/>
    <mergeCell ref="A18:A20"/>
    <mergeCell ref="A21:A23"/>
    <mergeCell ref="A24:A26"/>
    <mergeCell ref="A11:A13"/>
  </mergeCells>
  <hyperlinks>
    <hyperlink ref="A18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3"/>
  <drawing r:id="rId2"/>
</worksheet>
</file>

<file path=xl/worksheets/sheet9.xml><?xml version="1.0" encoding="utf-8"?>
<worksheet xmlns="http://schemas.openxmlformats.org/spreadsheetml/2006/main" xmlns:r="http://schemas.openxmlformats.org/officeDocument/2006/relationships">
  <dimension ref="B2:P47"/>
  <sheetViews>
    <sheetView zoomScalePageLayoutView="0" workbookViewId="0" topLeftCell="A1">
      <selection activeCell="A1" sqref="A1"/>
    </sheetView>
  </sheetViews>
  <sheetFormatPr defaultColWidth="9.140625" defaultRowHeight="12.75"/>
  <cols>
    <col min="1" max="1" width="9.140625" style="23" customWidth="1"/>
    <col min="2" max="2" width="26.00390625" style="23" customWidth="1"/>
    <col min="3" max="3" width="12.7109375" style="23" customWidth="1"/>
    <col min="4" max="4" width="9.140625" style="23" customWidth="1"/>
    <col min="5" max="7" width="11.7109375" style="23" customWidth="1"/>
    <col min="8" max="8" width="9.140625" style="23" customWidth="1"/>
    <col min="9" max="9" width="13.421875" style="23" customWidth="1"/>
    <col min="10" max="10" width="12.140625" style="23" customWidth="1"/>
    <col min="11" max="11" width="14.140625" style="23" customWidth="1"/>
    <col min="12" max="12" width="12.140625" style="23" customWidth="1"/>
    <col min="13" max="17" width="13.140625" style="23" customWidth="1"/>
    <col min="18" max="16384" width="9.140625" style="23" customWidth="1"/>
  </cols>
  <sheetData>
    <row r="1" ht="13.5" thickBot="1"/>
    <row r="2" spans="2:3" ht="12.75">
      <c r="B2" s="24" t="s">
        <v>27</v>
      </c>
      <c r="C2" s="25" t="s">
        <v>28</v>
      </c>
    </row>
    <row r="3" spans="2:9" ht="13.5" thickBot="1">
      <c r="B3" s="26">
        <v>2010</v>
      </c>
      <c r="C3" s="27">
        <v>1</v>
      </c>
      <c r="E3" s="23" t="s">
        <v>29</v>
      </c>
      <c r="I3" s="23" t="s">
        <v>30</v>
      </c>
    </row>
    <row r="4" spans="4:16" ht="12.75">
      <c r="D4" s="23">
        <v>2</v>
      </c>
      <c r="E4" s="23">
        <f>$D$4+1</f>
        <v>3</v>
      </c>
      <c r="F4" s="23">
        <v>4</v>
      </c>
      <c r="H4" s="23">
        <v>2</v>
      </c>
      <c r="I4" s="23">
        <f>H4+1</f>
        <v>3</v>
      </c>
      <c r="J4" s="23">
        <f aca="true" t="shared" si="0" ref="J4:P4">I4+1</f>
        <v>4</v>
      </c>
      <c r="K4" s="23">
        <f t="shared" si="0"/>
        <v>5</v>
      </c>
      <c r="L4" s="23">
        <f t="shared" si="0"/>
        <v>6</v>
      </c>
      <c r="M4" s="23">
        <f>L4+1</f>
        <v>7</v>
      </c>
      <c r="N4" s="23">
        <f t="shared" si="0"/>
        <v>8</v>
      </c>
      <c r="O4" s="23">
        <f t="shared" si="0"/>
        <v>9</v>
      </c>
      <c r="P4" s="23">
        <f t="shared" si="0"/>
        <v>10</v>
      </c>
    </row>
    <row r="5" spans="7:16" ht="12.75">
      <c r="G5" s="23">
        <v>6</v>
      </c>
      <c r="H5" s="23" t="str">
        <f aca="true" t="shared" si="1" ref="H5:P5">$I$3&amp;"r"&amp;$G5&amp;"c"&amp;H$4</f>
        <v>Quarter!r6c2</v>
      </c>
      <c r="I5" s="23" t="str">
        <f t="shared" si="1"/>
        <v>Quarter!r6c3</v>
      </c>
      <c r="J5" s="23" t="str">
        <f t="shared" si="1"/>
        <v>Quarter!r6c4</v>
      </c>
      <c r="K5" s="23" t="str">
        <f t="shared" si="1"/>
        <v>Quarter!r6c5</v>
      </c>
      <c r="L5" s="23" t="str">
        <f t="shared" si="1"/>
        <v>Quarter!r6c6</v>
      </c>
      <c r="M5" s="23" t="str">
        <f t="shared" si="1"/>
        <v>Quarter!r6c7</v>
      </c>
      <c r="N5" s="23" t="str">
        <f t="shared" si="1"/>
        <v>Quarter!r6c8</v>
      </c>
      <c r="O5" s="23" t="str">
        <f t="shared" si="1"/>
        <v>Quarter!r6c9</v>
      </c>
      <c r="P5" s="23" t="str">
        <f t="shared" si="1"/>
        <v>Quarter!r6c10</v>
      </c>
    </row>
    <row r="6" ht="12.75">
      <c r="B6" s="28" t="s">
        <v>31</v>
      </c>
    </row>
    <row r="7" ht="12.75">
      <c r="B7" s="4" t="s">
        <v>6</v>
      </c>
    </row>
    <row r="8" spans="2:16" ht="12.75">
      <c r="B8" s="16" t="s">
        <v>8</v>
      </c>
      <c r="C8" s="23">
        <v>8</v>
      </c>
      <c r="D8" s="23" t="str">
        <f aca="true" t="shared" si="2" ref="D8:F20">$E$3&amp;"r"&amp;$C8&amp;"c"&amp;D$4</f>
        <v>Annual!r8c2</v>
      </c>
      <c r="E8" s="23" t="str">
        <f t="shared" si="2"/>
        <v>Annual!r8c3</v>
      </c>
      <c r="F8" s="23" t="str">
        <f t="shared" si="2"/>
        <v>Annual!r8c4</v>
      </c>
      <c r="G8" s="23">
        <v>8</v>
      </c>
      <c r="H8" s="23" t="str">
        <f aca="true" t="shared" si="3" ref="H8:P20">$I$3&amp;"r"&amp;$G8&amp;"c"&amp;H$4</f>
        <v>Quarter!r8c2</v>
      </c>
      <c r="I8" s="23" t="str">
        <f t="shared" si="3"/>
        <v>Quarter!r8c3</v>
      </c>
      <c r="J8" s="23" t="str">
        <f t="shared" si="3"/>
        <v>Quarter!r8c4</v>
      </c>
      <c r="K8" s="23" t="str">
        <f t="shared" si="3"/>
        <v>Quarter!r8c5</v>
      </c>
      <c r="L8" s="23" t="str">
        <f t="shared" si="3"/>
        <v>Quarter!r8c6</v>
      </c>
      <c r="M8" s="23" t="str">
        <f t="shared" si="3"/>
        <v>Quarter!r8c7</v>
      </c>
      <c r="N8" s="23" t="str">
        <f t="shared" si="3"/>
        <v>Quarter!r8c8</v>
      </c>
      <c r="O8" s="23" t="str">
        <f t="shared" si="3"/>
        <v>Quarter!r8c9</v>
      </c>
      <c r="P8" s="23" t="str">
        <f t="shared" si="3"/>
        <v>Quarter!r8c10</v>
      </c>
    </row>
    <row r="9" spans="2:16" ht="14.25">
      <c r="B9" s="16" t="s">
        <v>17</v>
      </c>
      <c r="C9" s="23">
        <v>9</v>
      </c>
      <c r="D9" s="23" t="str">
        <f t="shared" si="2"/>
        <v>Annual!r9c2</v>
      </c>
      <c r="E9" s="23" t="str">
        <f t="shared" si="2"/>
        <v>Annual!r9c3</v>
      </c>
      <c r="F9" s="23" t="str">
        <f t="shared" si="2"/>
        <v>Annual!r9c4</v>
      </c>
      <c r="G9" s="23">
        <v>9</v>
      </c>
      <c r="H9" s="23" t="str">
        <f t="shared" si="3"/>
        <v>Quarter!r9c2</v>
      </c>
      <c r="I9" s="23" t="str">
        <f t="shared" si="3"/>
        <v>Quarter!r9c3</v>
      </c>
      <c r="J9" s="23" t="str">
        <f t="shared" si="3"/>
        <v>Quarter!r9c4</v>
      </c>
      <c r="K9" s="23" t="str">
        <f t="shared" si="3"/>
        <v>Quarter!r9c5</v>
      </c>
      <c r="L9" s="23" t="str">
        <f t="shared" si="3"/>
        <v>Quarter!r9c6</v>
      </c>
      <c r="M9" s="23" t="str">
        <f t="shared" si="3"/>
        <v>Quarter!r9c7</v>
      </c>
      <c r="N9" s="23" t="str">
        <f t="shared" si="3"/>
        <v>Quarter!r9c8</v>
      </c>
      <c r="O9" s="23" t="str">
        <f t="shared" si="3"/>
        <v>Quarter!r9c9</v>
      </c>
      <c r="P9" s="23" t="str">
        <f t="shared" si="3"/>
        <v>Quarter!r9c10</v>
      </c>
    </row>
    <row r="10" spans="2:16" ht="12.75">
      <c r="B10" s="16" t="s">
        <v>9</v>
      </c>
      <c r="C10" s="23">
        <v>10</v>
      </c>
      <c r="D10" s="23" t="str">
        <f t="shared" si="2"/>
        <v>Annual!r10c2</v>
      </c>
      <c r="E10" s="23" t="str">
        <f t="shared" si="2"/>
        <v>Annual!r10c3</v>
      </c>
      <c r="F10" s="23" t="str">
        <f t="shared" si="2"/>
        <v>Annual!r10c4</v>
      </c>
      <c r="G10" s="23">
        <v>10</v>
      </c>
      <c r="H10" s="23" t="str">
        <f t="shared" si="3"/>
        <v>Quarter!r10c2</v>
      </c>
      <c r="I10" s="23" t="str">
        <f t="shared" si="3"/>
        <v>Quarter!r10c3</v>
      </c>
      <c r="J10" s="23" t="str">
        <f t="shared" si="3"/>
        <v>Quarter!r10c4</v>
      </c>
      <c r="K10" s="23" t="str">
        <f t="shared" si="3"/>
        <v>Quarter!r10c5</v>
      </c>
      <c r="L10" s="23" t="str">
        <f t="shared" si="3"/>
        <v>Quarter!r10c6</v>
      </c>
      <c r="M10" s="23" t="str">
        <f t="shared" si="3"/>
        <v>Quarter!r10c7</v>
      </c>
      <c r="N10" s="23" t="str">
        <f t="shared" si="3"/>
        <v>Quarter!r10c8</v>
      </c>
      <c r="O10" s="23" t="str">
        <f t="shared" si="3"/>
        <v>Quarter!r10c9</v>
      </c>
      <c r="P10" s="23" t="str">
        <f t="shared" si="3"/>
        <v>Quarter!r10c10</v>
      </c>
    </row>
    <row r="11" spans="2:16" ht="12.75">
      <c r="B11" s="16" t="s">
        <v>10</v>
      </c>
      <c r="C11" s="23">
        <v>11</v>
      </c>
      <c r="D11" s="23" t="str">
        <f t="shared" si="2"/>
        <v>Annual!r11c2</v>
      </c>
      <c r="E11" s="23" t="str">
        <f t="shared" si="2"/>
        <v>Annual!r11c3</v>
      </c>
      <c r="F11" s="23" t="str">
        <f t="shared" si="2"/>
        <v>Annual!r11c4</v>
      </c>
      <c r="G11" s="23">
        <v>11</v>
      </c>
      <c r="H11" s="23" t="str">
        <f t="shared" si="3"/>
        <v>Quarter!r11c2</v>
      </c>
      <c r="I11" s="23" t="str">
        <f t="shared" si="3"/>
        <v>Quarter!r11c3</v>
      </c>
      <c r="J11" s="23" t="str">
        <f t="shared" si="3"/>
        <v>Quarter!r11c4</v>
      </c>
      <c r="K11" s="23" t="str">
        <f t="shared" si="3"/>
        <v>Quarter!r11c5</v>
      </c>
      <c r="L11" s="23" t="str">
        <f t="shared" si="3"/>
        <v>Quarter!r11c6</v>
      </c>
      <c r="M11" s="23" t="str">
        <f t="shared" si="3"/>
        <v>Quarter!r11c7</v>
      </c>
      <c r="N11" s="23" t="str">
        <f t="shared" si="3"/>
        <v>Quarter!r11c8</v>
      </c>
      <c r="O11" s="23" t="str">
        <f t="shared" si="3"/>
        <v>Quarter!r11c9</v>
      </c>
      <c r="P11" s="23" t="str">
        <f t="shared" si="3"/>
        <v>Quarter!r11c10</v>
      </c>
    </row>
    <row r="12" spans="2:16" ht="12.75">
      <c r="B12" s="16" t="s">
        <v>11</v>
      </c>
      <c r="C12" s="23">
        <v>12</v>
      </c>
      <c r="D12" s="23" t="str">
        <f t="shared" si="2"/>
        <v>Annual!r12c2</v>
      </c>
      <c r="E12" s="23" t="str">
        <f t="shared" si="2"/>
        <v>Annual!r12c3</v>
      </c>
      <c r="F12" s="23" t="str">
        <f t="shared" si="2"/>
        <v>Annual!r12c4</v>
      </c>
      <c r="G12" s="23">
        <v>12</v>
      </c>
      <c r="H12" s="23" t="str">
        <f t="shared" si="3"/>
        <v>Quarter!r12c2</v>
      </c>
      <c r="I12" s="23" t="str">
        <f t="shared" si="3"/>
        <v>Quarter!r12c3</v>
      </c>
      <c r="J12" s="23" t="str">
        <f t="shared" si="3"/>
        <v>Quarter!r12c4</v>
      </c>
      <c r="K12" s="23" t="str">
        <f t="shared" si="3"/>
        <v>Quarter!r12c5</v>
      </c>
      <c r="L12" s="23" t="str">
        <f t="shared" si="3"/>
        <v>Quarter!r12c6</v>
      </c>
      <c r="M12" s="23" t="str">
        <f t="shared" si="3"/>
        <v>Quarter!r12c7</v>
      </c>
      <c r="N12" s="23" t="str">
        <f t="shared" si="3"/>
        <v>Quarter!r12c8</v>
      </c>
      <c r="O12" s="23" t="str">
        <f t="shared" si="3"/>
        <v>Quarter!r12c9</v>
      </c>
      <c r="P12" s="23" t="str">
        <f t="shared" si="3"/>
        <v>Quarter!r12c10</v>
      </c>
    </row>
    <row r="13" spans="2:16" ht="12.75">
      <c r="B13" s="16" t="s">
        <v>12</v>
      </c>
      <c r="C13" s="23">
        <v>13</v>
      </c>
      <c r="D13" s="23" t="str">
        <f t="shared" si="2"/>
        <v>Annual!r13c2</v>
      </c>
      <c r="E13" s="23" t="str">
        <f t="shared" si="2"/>
        <v>Annual!r13c3</v>
      </c>
      <c r="F13" s="23" t="str">
        <f t="shared" si="2"/>
        <v>Annual!r13c4</v>
      </c>
      <c r="G13" s="23">
        <v>13</v>
      </c>
      <c r="H13" s="23" t="str">
        <f t="shared" si="3"/>
        <v>Quarter!r13c2</v>
      </c>
      <c r="I13" s="23" t="str">
        <f t="shared" si="3"/>
        <v>Quarter!r13c3</v>
      </c>
      <c r="J13" s="23" t="str">
        <f t="shared" si="3"/>
        <v>Quarter!r13c4</v>
      </c>
      <c r="K13" s="23" t="str">
        <f t="shared" si="3"/>
        <v>Quarter!r13c5</v>
      </c>
      <c r="L13" s="23" t="str">
        <f t="shared" si="3"/>
        <v>Quarter!r13c6</v>
      </c>
      <c r="M13" s="23" t="str">
        <f t="shared" si="3"/>
        <v>Quarter!r13c7</v>
      </c>
      <c r="N13" s="23" t="str">
        <f t="shared" si="3"/>
        <v>Quarter!r13c8</v>
      </c>
      <c r="O13" s="23" t="str">
        <f t="shared" si="3"/>
        <v>Quarter!r13c9</v>
      </c>
      <c r="P13" s="23" t="str">
        <f t="shared" si="3"/>
        <v>Quarter!r13c10</v>
      </c>
    </row>
    <row r="14" spans="2:16" ht="12.75">
      <c r="B14" s="16" t="s">
        <v>13</v>
      </c>
      <c r="C14" s="23">
        <v>14</v>
      </c>
      <c r="D14" s="23" t="str">
        <f t="shared" si="2"/>
        <v>Annual!r14c2</v>
      </c>
      <c r="E14" s="23" t="str">
        <f t="shared" si="2"/>
        <v>Annual!r14c3</v>
      </c>
      <c r="F14" s="23" t="str">
        <f t="shared" si="2"/>
        <v>Annual!r14c4</v>
      </c>
      <c r="G14" s="23">
        <v>14</v>
      </c>
      <c r="H14" s="23" t="str">
        <f t="shared" si="3"/>
        <v>Quarter!r14c2</v>
      </c>
      <c r="I14" s="23" t="str">
        <f t="shared" si="3"/>
        <v>Quarter!r14c3</v>
      </c>
      <c r="J14" s="23" t="str">
        <f t="shared" si="3"/>
        <v>Quarter!r14c4</v>
      </c>
      <c r="K14" s="23" t="str">
        <f t="shared" si="3"/>
        <v>Quarter!r14c5</v>
      </c>
      <c r="L14" s="23" t="str">
        <f t="shared" si="3"/>
        <v>Quarter!r14c6</v>
      </c>
      <c r="M14" s="23" t="str">
        <f t="shared" si="3"/>
        <v>Quarter!r14c7</v>
      </c>
      <c r="N14" s="23" t="str">
        <f t="shared" si="3"/>
        <v>Quarter!r14c8</v>
      </c>
      <c r="O14" s="23" t="str">
        <f t="shared" si="3"/>
        <v>Quarter!r14c9</v>
      </c>
      <c r="P14" s="23" t="str">
        <f t="shared" si="3"/>
        <v>Quarter!r14c10</v>
      </c>
    </row>
    <row r="15" spans="2:16" ht="12.75">
      <c r="B15" s="16" t="s">
        <v>14</v>
      </c>
      <c r="C15" s="23">
        <v>15</v>
      </c>
      <c r="D15" s="23" t="str">
        <f t="shared" si="2"/>
        <v>Annual!r15c2</v>
      </c>
      <c r="E15" s="23" t="str">
        <f t="shared" si="2"/>
        <v>Annual!r15c3</v>
      </c>
      <c r="F15" s="23" t="str">
        <f t="shared" si="2"/>
        <v>Annual!r15c4</v>
      </c>
      <c r="G15" s="23">
        <v>15</v>
      </c>
      <c r="H15" s="23" t="str">
        <f t="shared" si="3"/>
        <v>Quarter!r15c2</v>
      </c>
      <c r="I15" s="23" t="str">
        <f t="shared" si="3"/>
        <v>Quarter!r15c3</v>
      </c>
      <c r="J15" s="23" t="str">
        <f t="shared" si="3"/>
        <v>Quarter!r15c4</v>
      </c>
      <c r="K15" s="23" t="str">
        <f t="shared" si="3"/>
        <v>Quarter!r15c5</v>
      </c>
      <c r="L15" s="23" t="str">
        <f t="shared" si="3"/>
        <v>Quarter!r15c6</v>
      </c>
      <c r="M15" s="23" t="str">
        <f t="shared" si="3"/>
        <v>Quarter!r15c7</v>
      </c>
      <c r="N15" s="23" t="str">
        <f t="shared" si="3"/>
        <v>Quarter!r15c8</v>
      </c>
      <c r="O15" s="23" t="str">
        <f t="shared" si="3"/>
        <v>Quarter!r15c9</v>
      </c>
      <c r="P15" s="23" t="str">
        <f t="shared" si="3"/>
        <v>Quarter!r15c10</v>
      </c>
    </row>
    <row r="16" spans="2:16" ht="12.75">
      <c r="B16" s="16" t="s">
        <v>15</v>
      </c>
      <c r="C16" s="23">
        <v>16</v>
      </c>
      <c r="D16" s="23" t="str">
        <f t="shared" si="2"/>
        <v>Annual!r16c2</v>
      </c>
      <c r="E16" s="23" t="str">
        <f t="shared" si="2"/>
        <v>Annual!r16c3</v>
      </c>
      <c r="F16" s="23" t="str">
        <f t="shared" si="2"/>
        <v>Annual!r16c4</v>
      </c>
      <c r="G16" s="23">
        <v>16</v>
      </c>
      <c r="H16" s="23" t="str">
        <f t="shared" si="3"/>
        <v>Quarter!r16c2</v>
      </c>
      <c r="I16" s="23" t="str">
        <f t="shared" si="3"/>
        <v>Quarter!r16c3</v>
      </c>
      <c r="J16" s="23" t="str">
        <f t="shared" si="3"/>
        <v>Quarter!r16c4</v>
      </c>
      <c r="K16" s="23" t="str">
        <f t="shared" si="3"/>
        <v>Quarter!r16c5</v>
      </c>
      <c r="L16" s="23" t="str">
        <f t="shared" si="3"/>
        <v>Quarter!r16c6</v>
      </c>
      <c r="M16" s="23" t="str">
        <f t="shared" si="3"/>
        <v>Quarter!r16c7</v>
      </c>
      <c r="N16" s="23" t="str">
        <f t="shared" si="3"/>
        <v>Quarter!r16c8</v>
      </c>
      <c r="O16" s="23" t="str">
        <f t="shared" si="3"/>
        <v>Quarter!r16c9</v>
      </c>
      <c r="P16" s="23" t="str">
        <f t="shared" si="3"/>
        <v>Quarter!r16c10</v>
      </c>
    </row>
    <row r="17" spans="2:16" ht="14.25">
      <c r="B17" s="16" t="s">
        <v>18</v>
      </c>
      <c r="C17" s="23">
        <v>17</v>
      </c>
      <c r="D17" s="23" t="str">
        <f t="shared" si="2"/>
        <v>Annual!r17c2</v>
      </c>
      <c r="E17" s="23" t="str">
        <f t="shared" si="2"/>
        <v>Annual!r17c3</v>
      </c>
      <c r="F17" s="23" t="str">
        <f t="shared" si="2"/>
        <v>Annual!r17c4</v>
      </c>
      <c r="G17" s="23">
        <v>17</v>
      </c>
      <c r="H17" s="23" t="str">
        <f t="shared" si="3"/>
        <v>Quarter!r17c2</v>
      </c>
      <c r="I17" s="23" t="str">
        <f t="shared" si="3"/>
        <v>Quarter!r17c3</v>
      </c>
      <c r="J17" s="23" t="str">
        <f t="shared" si="3"/>
        <v>Quarter!r17c4</v>
      </c>
      <c r="K17" s="23" t="str">
        <f t="shared" si="3"/>
        <v>Quarter!r17c5</v>
      </c>
      <c r="L17" s="23" t="str">
        <f t="shared" si="3"/>
        <v>Quarter!r17c6</v>
      </c>
      <c r="M17" s="23" t="str">
        <f t="shared" si="3"/>
        <v>Quarter!r17c7</v>
      </c>
      <c r="N17" s="23" t="str">
        <f t="shared" si="3"/>
        <v>Quarter!r17c8</v>
      </c>
      <c r="O17" s="23" t="str">
        <f t="shared" si="3"/>
        <v>Quarter!r17c9</v>
      </c>
      <c r="P17" s="23" t="str">
        <f t="shared" si="3"/>
        <v>Quarter!r17c10</v>
      </c>
    </row>
    <row r="18" spans="2:16" ht="14.25">
      <c r="B18" s="16" t="s">
        <v>19</v>
      </c>
      <c r="C18" s="23">
        <v>18</v>
      </c>
      <c r="D18" s="23" t="str">
        <f t="shared" si="2"/>
        <v>Annual!r18c2</v>
      </c>
      <c r="E18" s="23" t="str">
        <f t="shared" si="2"/>
        <v>Annual!r18c3</v>
      </c>
      <c r="F18" s="23" t="str">
        <f t="shared" si="2"/>
        <v>Annual!r18c4</v>
      </c>
      <c r="G18" s="23">
        <v>18</v>
      </c>
      <c r="H18" s="23" t="str">
        <f t="shared" si="3"/>
        <v>Quarter!r18c2</v>
      </c>
      <c r="I18" s="23" t="str">
        <f t="shared" si="3"/>
        <v>Quarter!r18c3</v>
      </c>
      <c r="J18" s="23" t="str">
        <f t="shared" si="3"/>
        <v>Quarter!r18c4</v>
      </c>
      <c r="K18" s="23" t="str">
        <f t="shared" si="3"/>
        <v>Quarter!r18c5</v>
      </c>
      <c r="L18" s="23" t="str">
        <f t="shared" si="3"/>
        <v>Quarter!r18c6</v>
      </c>
      <c r="M18" s="23" t="str">
        <f t="shared" si="3"/>
        <v>Quarter!r18c7</v>
      </c>
      <c r="N18" s="23" t="str">
        <f t="shared" si="3"/>
        <v>Quarter!r18c8</v>
      </c>
      <c r="O18" s="23" t="str">
        <f t="shared" si="3"/>
        <v>Quarter!r18c9</v>
      </c>
      <c r="P18" s="23" t="str">
        <f t="shared" si="3"/>
        <v>Quarter!r18c10</v>
      </c>
    </row>
    <row r="19" spans="2:16" ht="12.75">
      <c r="B19" s="17" t="s">
        <v>0</v>
      </c>
      <c r="C19" s="23">
        <v>19</v>
      </c>
      <c r="D19" s="23" t="str">
        <f t="shared" si="2"/>
        <v>Annual!r19c2</v>
      </c>
      <c r="E19" s="23" t="str">
        <f t="shared" si="2"/>
        <v>Annual!r19c3</v>
      </c>
      <c r="F19" s="23" t="str">
        <f t="shared" si="2"/>
        <v>Annual!r19c4</v>
      </c>
      <c r="G19" s="23">
        <v>19</v>
      </c>
      <c r="H19" s="23" t="str">
        <f t="shared" si="3"/>
        <v>Quarter!r19c2</v>
      </c>
      <c r="I19" s="23" t="str">
        <f t="shared" si="3"/>
        <v>Quarter!r19c3</v>
      </c>
      <c r="J19" s="23" t="str">
        <f t="shared" si="3"/>
        <v>Quarter!r19c4</v>
      </c>
      <c r="K19" s="23" t="str">
        <f t="shared" si="3"/>
        <v>Quarter!r19c5</v>
      </c>
      <c r="L19" s="23" t="str">
        <f t="shared" si="3"/>
        <v>Quarter!r19c6</v>
      </c>
      <c r="M19" s="23" t="str">
        <f t="shared" si="3"/>
        <v>Quarter!r19c7</v>
      </c>
      <c r="N19" s="23" t="str">
        <f t="shared" si="3"/>
        <v>Quarter!r19c8</v>
      </c>
      <c r="O19" s="23" t="str">
        <f t="shared" si="3"/>
        <v>Quarter!r19c9</v>
      </c>
      <c r="P19" s="23" t="str">
        <f t="shared" si="3"/>
        <v>Quarter!r19c10</v>
      </c>
    </row>
    <row r="20" spans="2:16" ht="15" thickBot="1">
      <c r="B20" s="18" t="s">
        <v>20</v>
      </c>
      <c r="C20" s="23">
        <v>20</v>
      </c>
      <c r="D20" s="23" t="str">
        <f t="shared" si="2"/>
        <v>Annual!r20c2</v>
      </c>
      <c r="E20" s="23" t="str">
        <f t="shared" si="2"/>
        <v>Annual!r20c3</v>
      </c>
      <c r="F20" s="23" t="str">
        <f t="shared" si="2"/>
        <v>Annual!r20c4</v>
      </c>
      <c r="G20" s="23">
        <v>20</v>
      </c>
      <c r="H20" s="23" t="str">
        <f t="shared" si="3"/>
        <v>Quarter!r20c2</v>
      </c>
      <c r="I20" s="23" t="str">
        <f t="shared" si="3"/>
        <v>Quarter!r20c3</v>
      </c>
      <c r="J20" s="23" t="str">
        <f t="shared" si="3"/>
        <v>Quarter!r20c4</v>
      </c>
      <c r="K20" s="23" t="str">
        <f t="shared" si="3"/>
        <v>Quarter!r20c5</v>
      </c>
      <c r="L20" s="23" t="str">
        <f t="shared" si="3"/>
        <v>Quarter!r20c6</v>
      </c>
      <c r="M20" s="23" t="str">
        <f t="shared" si="3"/>
        <v>Quarter!r20c7</v>
      </c>
      <c r="N20" s="23" t="str">
        <f t="shared" si="3"/>
        <v>Quarter!r20c8</v>
      </c>
      <c r="O20" s="23" t="str">
        <f t="shared" si="3"/>
        <v>Quarter!r20c9</v>
      </c>
      <c r="P20" s="23" t="str">
        <f t="shared" si="3"/>
        <v>Quarter!r20c10</v>
      </c>
    </row>
    <row r="21" ht="13.5" thickTop="1">
      <c r="B21" s="14"/>
    </row>
    <row r="22" ht="12.75">
      <c r="B22" s="15" t="s">
        <v>7</v>
      </c>
    </row>
    <row r="23" spans="2:16" ht="14.25">
      <c r="B23" s="16" t="s">
        <v>21</v>
      </c>
      <c r="C23" s="23">
        <v>23</v>
      </c>
      <c r="D23" s="23" t="str">
        <f aca="true" t="shared" si="4" ref="D23:F31">$E$3&amp;"r"&amp;$C23&amp;"c"&amp;D$4</f>
        <v>Annual!r23c2</v>
      </c>
      <c r="E23" s="23" t="str">
        <f t="shared" si="4"/>
        <v>Annual!r23c3</v>
      </c>
      <c r="F23" s="23" t="str">
        <f t="shared" si="4"/>
        <v>Annual!r23c4</v>
      </c>
      <c r="G23" s="23">
        <v>23</v>
      </c>
      <c r="H23" s="23" t="str">
        <f aca="true" t="shared" si="5" ref="H23:P31">$I$3&amp;"r"&amp;$G23&amp;"c"&amp;H$4</f>
        <v>Quarter!r23c2</v>
      </c>
      <c r="I23" s="23" t="str">
        <f t="shared" si="5"/>
        <v>Quarter!r23c3</v>
      </c>
      <c r="J23" s="23" t="str">
        <f t="shared" si="5"/>
        <v>Quarter!r23c4</v>
      </c>
      <c r="K23" s="23" t="str">
        <f t="shared" si="5"/>
        <v>Quarter!r23c5</v>
      </c>
      <c r="L23" s="23" t="str">
        <f t="shared" si="5"/>
        <v>Quarter!r23c6</v>
      </c>
      <c r="M23" s="23" t="str">
        <f t="shared" si="5"/>
        <v>Quarter!r23c7</v>
      </c>
      <c r="N23" s="23" t="str">
        <f t="shared" si="5"/>
        <v>Quarter!r23c8</v>
      </c>
      <c r="O23" s="23" t="str">
        <f t="shared" si="5"/>
        <v>Quarter!r23c9</v>
      </c>
      <c r="P23" s="23" t="str">
        <f t="shared" si="5"/>
        <v>Quarter!r23c10</v>
      </c>
    </row>
    <row r="24" spans="2:16" ht="14.25">
      <c r="B24" s="16" t="s">
        <v>22</v>
      </c>
      <c r="C24" s="23">
        <v>24</v>
      </c>
      <c r="D24" s="23" t="str">
        <f t="shared" si="4"/>
        <v>Annual!r24c2</v>
      </c>
      <c r="E24" s="23" t="str">
        <f t="shared" si="4"/>
        <v>Annual!r24c3</v>
      </c>
      <c r="F24" s="23" t="str">
        <f t="shared" si="4"/>
        <v>Annual!r24c4</v>
      </c>
      <c r="G24" s="23">
        <v>24</v>
      </c>
      <c r="H24" s="23" t="str">
        <f t="shared" si="5"/>
        <v>Quarter!r24c2</v>
      </c>
      <c r="I24" s="23" t="str">
        <f t="shared" si="5"/>
        <v>Quarter!r24c3</v>
      </c>
      <c r="J24" s="23" t="str">
        <f t="shared" si="5"/>
        <v>Quarter!r24c4</v>
      </c>
      <c r="K24" s="23" t="str">
        <f t="shared" si="5"/>
        <v>Quarter!r24c5</v>
      </c>
      <c r="L24" s="23" t="str">
        <f t="shared" si="5"/>
        <v>Quarter!r24c6</v>
      </c>
      <c r="M24" s="23" t="str">
        <f t="shared" si="5"/>
        <v>Quarter!r24c7</v>
      </c>
      <c r="N24" s="23" t="str">
        <f t="shared" si="5"/>
        <v>Quarter!r24c8</v>
      </c>
      <c r="O24" s="23" t="str">
        <f t="shared" si="5"/>
        <v>Quarter!r24c9</v>
      </c>
      <c r="P24" s="23" t="str">
        <f t="shared" si="5"/>
        <v>Quarter!r24c10</v>
      </c>
    </row>
    <row r="25" spans="2:16" ht="12.75">
      <c r="B25" s="16" t="s">
        <v>10</v>
      </c>
      <c r="C25" s="23">
        <v>25</v>
      </c>
      <c r="D25" s="23" t="str">
        <f t="shared" si="4"/>
        <v>Annual!r25c2</v>
      </c>
      <c r="E25" s="23" t="str">
        <f t="shared" si="4"/>
        <v>Annual!r25c3</v>
      </c>
      <c r="F25" s="23" t="str">
        <f t="shared" si="4"/>
        <v>Annual!r25c4</v>
      </c>
      <c r="G25" s="23">
        <v>25</v>
      </c>
      <c r="H25" s="23" t="str">
        <f t="shared" si="5"/>
        <v>Quarter!r25c2</v>
      </c>
      <c r="I25" s="23" t="str">
        <f t="shared" si="5"/>
        <v>Quarter!r25c3</v>
      </c>
      <c r="J25" s="23" t="str">
        <f t="shared" si="5"/>
        <v>Quarter!r25c4</v>
      </c>
      <c r="K25" s="23" t="str">
        <f t="shared" si="5"/>
        <v>Quarter!r25c5</v>
      </c>
      <c r="L25" s="23" t="str">
        <f t="shared" si="5"/>
        <v>Quarter!r25c6</v>
      </c>
      <c r="M25" s="23" t="str">
        <f t="shared" si="5"/>
        <v>Quarter!r25c7</v>
      </c>
      <c r="N25" s="23" t="str">
        <f t="shared" si="5"/>
        <v>Quarter!r25c8</v>
      </c>
      <c r="O25" s="23" t="str">
        <f t="shared" si="5"/>
        <v>Quarter!r25c9</v>
      </c>
      <c r="P25" s="23" t="str">
        <f t="shared" si="5"/>
        <v>Quarter!r25c10</v>
      </c>
    </row>
    <row r="26" spans="2:16" ht="12.75">
      <c r="B26" s="16" t="s">
        <v>11</v>
      </c>
      <c r="C26" s="23">
        <v>26</v>
      </c>
      <c r="D26" s="23" t="str">
        <f t="shared" si="4"/>
        <v>Annual!r26c2</v>
      </c>
      <c r="E26" s="23" t="str">
        <f t="shared" si="4"/>
        <v>Annual!r26c3</v>
      </c>
      <c r="F26" s="23" t="str">
        <f t="shared" si="4"/>
        <v>Annual!r26c4</v>
      </c>
      <c r="G26" s="23">
        <v>26</v>
      </c>
      <c r="H26" s="23" t="str">
        <f t="shared" si="5"/>
        <v>Quarter!r26c2</v>
      </c>
      <c r="I26" s="23" t="str">
        <f t="shared" si="5"/>
        <v>Quarter!r26c3</v>
      </c>
      <c r="J26" s="23" t="str">
        <f t="shared" si="5"/>
        <v>Quarter!r26c4</v>
      </c>
      <c r="K26" s="23" t="str">
        <f t="shared" si="5"/>
        <v>Quarter!r26c5</v>
      </c>
      <c r="L26" s="23" t="str">
        <f t="shared" si="5"/>
        <v>Quarter!r26c6</v>
      </c>
      <c r="M26" s="23" t="str">
        <f t="shared" si="5"/>
        <v>Quarter!r26c7</v>
      </c>
      <c r="N26" s="23" t="str">
        <f t="shared" si="5"/>
        <v>Quarter!r26c8</v>
      </c>
      <c r="O26" s="23" t="str">
        <f t="shared" si="5"/>
        <v>Quarter!r26c9</v>
      </c>
      <c r="P26" s="23" t="str">
        <f t="shared" si="5"/>
        <v>Quarter!r26c10</v>
      </c>
    </row>
    <row r="27" spans="2:16" ht="12.75">
      <c r="B27" s="16" t="s">
        <v>12</v>
      </c>
      <c r="C27" s="23">
        <v>27</v>
      </c>
      <c r="D27" s="23" t="str">
        <f t="shared" si="4"/>
        <v>Annual!r27c2</v>
      </c>
      <c r="E27" s="23" t="str">
        <f t="shared" si="4"/>
        <v>Annual!r27c3</v>
      </c>
      <c r="F27" s="23" t="str">
        <f t="shared" si="4"/>
        <v>Annual!r27c4</v>
      </c>
      <c r="G27" s="23">
        <v>27</v>
      </c>
      <c r="H27" s="23" t="str">
        <f t="shared" si="5"/>
        <v>Quarter!r27c2</v>
      </c>
      <c r="I27" s="23" t="str">
        <f t="shared" si="5"/>
        <v>Quarter!r27c3</v>
      </c>
      <c r="J27" s="23" t="str">
        <f t="shared" si="5"/>
        <v>Quarter!r27c4</v>
      </c>
      <c r="K27" s="23" t="str">
        <f t="shared" si="5"/>
        <v>Quarter!r27c5</v>
      </c>
      <c r="L27" s="23" t="str">
        <f t="shared" si="5"/>
        <v>Quarter!r27c6</v>
      </c>
      <c r="M27" s="23" t="str">
        <f t="shared" si="5"/>
        <v>Quarter!r27c7</v>
      </c>
      <c r="N27" s="23" t="str">
        <f t="shared" si="5"/>
        <v>Quarter!r27c8</v>
      </c>
      <c r="O27" s="23" t="str">
        <f t="shared" si="5"/>
        <v>Quarter!r27c9</v>
      </c>
      <c r="P27" s="23" t="str">
        <f t="shared" si="5"/>
        <v>Quarter!r27c10</v>
      </c>
    </row>
    <row r="28" spans="2:16" ht="12.75">
      <c r="B28" s="16" t="s">
        <v>13</v>
      </c>
      <c r="C28" s="23">
        <v>28</v>
      </c>
      <c r="D28" s="23" t="str">
        <f t="shared" si="4"/>
        <v>Annual!r28c2</v>
      </c>
      <c r="E28" s="23" t="str">
        <f t="shared" si="4"/>
        <v>Annual!r28c3</v>
      </c>
      <c r="F28" s="23" t="str">
        <f t="shared" si="4"/>
        <v>Annual!r28c4</v>
      </c>
      <c r="G28" s="23">
        <v>28</v>
      </c>
      <c r="H28" s="23" t="str">
        <f t="shared" si="5"/>
        <v>Quarter!r28c2</v>
      </c>
      <c r="I28" s="23" t="str">
        <f t="shared" si="5"/>
        <v>Quarter!r28c3</v>
      </c>
      <c r="J28" s="23" t="str">
        <f t="shared" si="5"/>
        <v>Quarter!r28c4</v>
      </c>
      <c r="K28" s="23" t="str">
        <f t="shared" si="5"/>
        <v>Quarter!r28c5</v>
      </c>
      <c r="L28" s="23" t="str">
        <f t="shared" si="5"/>
        <v>Quarter!r28c6</v>
      </c>
      <c r="M28" s="23" t="str">
        <f t="shared" si="5"/>
        <v>Quarter!r28c7</v>
      </c>
      <c r="N28" s="23" t="str">
        <f t="shared" si="5"/>
        <v>Quarter!r28c8</v>
      </c>
      <c r="O28" s="23" t="str">
        <f t="shared" si="5"/>
        <v>Quarter!r28c9</v>
      </c>
      <c r="P28" s="23" t="str">
        <f t="shared" si="5"/>
        <v>Quarter!r28c10</v>
      </c>
    </row>
    <row r="29" spans="2:16" ht="12.75">
      <c r="B29" s="16" t="s">
        <v>14</v>
      </c>
      <c r="C29" s="23">
        <v>29</v>
      </c>
      <c r="D29" s="23" t="str">
        <f t="shared" si="4"/>
        <v>Annual!r29c2</v>
      </c>
      <c r="E29" s="23" t="str">
        <f t="shared" si="4"/>
        <v>Annual!r29c3</v>
      </c>
      <c r="F29" s="23" t="str">
        <f t="shared" si="4"/>
        <v>Annual!r29c4</v>
      </c>
      <c r="G29" s="23">
        <v>29</v>
      </c>
      <c r="H29" s="23" t="str">
        <f t="shared" si="5"/>
        <v>Quarter!r29c2</v>
      </c>
      <c r="I29" s="23" t="str">
        <f t="shared" si="5"/>
        <v>Quarter!r29c3</v>
      </c>
      <c r="J29" s="23" t="str">
        <f t="shared" si="5"/>
        <v>Quarter!r29c4</v>
      </c>
      <c r="K29" s="23" t="str">
        <f t="shared" si="5"/>
        <v>Quarter!r29c5</v>
      </c>
      <c r="L29" s="23" t="str">
        <f t="shared" si="5"/>
        <v>Quarter!r29c6</v>
      </c>
      <c r="M29" s="23" t="str">
        <f t="shared" si="5"/>
        <v>Quarter!r29c7</v>
      </c>
      <c r="N29" s="23" t="str">
        <f t="shared" si="5"/>
        <v>Quarter!r29c8</v>
      </c>
      <c r="O29" s="23" t="str">
        <f t="shared" si="5"/>
        <v>Quarter!r29c9</v>
      </c>
      <c r="P29" s="23" t="str">
        <f t="shared" si="5"/>
        <v>Quarter!r29c10</v>
      </c>
    </row>
    <row r="30" spans="2:16" ht="14.25">
      <c r="B30" s="16" t="s">
        <v>23</v>
      </c>
      <c r="C30" s="23">
        <v>30</v>
      </c>
      <c r="D30" s="23" t="str">
        <f t="shared" si="4"/>
        <v>Annual!r30c2</v>
      </c>
      <c r="E30" s="23" t="str">
        <f t="shared" si="4"/>
        <v>Annual!r30c3</v>
      </c>
      <c r="F30" s="23" t="str">
        <f t="shared" si="4"/>
        <v>Annual!r30c4</v>
      </c>
      <c r="G30" s="23">
        <v>30</v>
      </c>
      <c r="H30" s="23" t="str">
        <f t="shared" si="5"/>
        <v>Quarter!r30c2</v>
      </c>
      <c r="I30" s="23" t="str">
        <f t="shared" si="5"/>
        <v>Quarter!r30c3</v>
      </c>
      <c r="J30" s="23" t="str">
        <f t="shared" si="5"/>
        <v>Quarter!r30c4</v>
      </c>
      <c r="K30" s="23" t="str">
        <f t="shared" si="5"/>
        <v>Quarter!r30c5</v>
      </c>
      <c r="L30" s="23" t="str">
        <f t="shared" si="5"/>
        <v>Quarter!r30c6</v>
      </c>
      <c r="M30" s="23" t="str">
        <f t="shared" si="5"/>
        <v>Quarter!r30c7</v>
      </c>
      <c r="N30" s="23" t="str">
        <f t="shared" si="5"/>
        <v>Quarter!r30c8</v>
      </c>
      <c r="O30" s="23" t="str">
        <f t="shared" si="5"/>
        <v>Quarter!r30c9</v>
      </c>
      <c r="P30" s="23" t="str">
        <f t="shared" si="5"/>
        <v>Quarter!r30c10</v>
      </c>
    </row>
    <row r="31" spans="2:16" ht="12.75">
      <c r="B31" s="16" t="s">
        <v>16</v>
      </c>
      <c r="C31" s="23">
        <v>31</v>
      </c>
      <c r="D31" s="23" t="str">
        <f t="shared" si="4"/>
        <v>Annual!r31c2</v>
      </c>
      <c r="E31" s="23" t="str">
        <f t="shared" si="4"/>
        <v>Annual!r31c3</v>
      </c>
      <c r="F31" s="23" t="str">
        <f t="shared" si="4"/>
        <v>Annual!r31c4</v>
      </c>
      <c r="G31" s="23">
        <v>31</v>
      </c>
      <c r="H31" s="23" t="str">
        <f t="shared" si="5"/>
        <v>Quarter!r31c2</v>
      </c>
      <c r="I31" s="23" t="str">
        <f t="shared" si="5"/>
        <v>Quarter!r31c3</v>
      </c>
      <c r="J31" s="23" t="str">
        <f t="shared" si="5"/>
        <v>Quarter!r31c4</v>
      </c>
      <c r="K31" s="23" t="str">
        <f t="shared" si="5"/>
        <v>Quarter!r31c5</v>
      </c>
      <c r="L31" s="23" t="str">
        <f t="shared" si="5"/>
        <v>Quarter!r31c6</v>
      </c>
      <c r="M31" s="23" t="str">
        <f t="shared" si="5"/>
        <v>Quarter!r31c7</v>
      </c>
      <c r="N31" s="23" t="str">
        <f t="shared" si="5"/>
        <v>Quarter!r31c8</v>
      </c>
      <c r="O31" s="23" t="str">
        <f t="shared" si="5"/>
        <v>Quarter!r31c9</v>
      </c>
      <c r="P31" s="23" t="str">
        <f t="shared" si="5"/>
        <v>Quarter!r31c10</v>
      </c>
    </row>
    <row r="32" spans="2:16" ht="14.25">
      <c r="B32" s="16" t="s">
        <v>24</v>
      </c>
      <c r="C32" s="23">
        <v>32</v>
      </c>
      <c r="D32" s="23" t="str">
        <f aca="true" t="shared" si="6" ref="D32:F35">$E$3&amp;"r"&amp;$C32&amp;"c"&amp;D$4</f>
        <v>Annual!r32c2</v>
      </c>
      <c r="E32" s="23" t="str">
        <f t="shared" si="6"/>
        <v>Annual!r32c3</v>
      </c>
      <c r="F32" s="23" t="str">
        <f t="shared" si="6"/>
        <v>Annual!r32c4</v>
      </c>
      <c r="G32" s="23">
        <v>32</v>
      </c>
      <c r="H32" s="23" t="str">
        <f aca="true" t="shared" si="7" ref="H32:P35">$I$3&amp;"r"&amp;$G32&amp;"c"&amp;H$4</f>
        <v>Quarter!r32c2</v>
      </c>
      <c r="I32" s="23" t="str">
        <f t="shared" si="7"/>
        <v>Quarter!r32c3</v>
      </c>
      <c r="J32" s="23" t="str">
        <f t="shared" si="7"/>
        <v>Quarter!r32c4</v>
      </c>
      <c r="K32" s="23" t="str">
        <f t="shared" si="7"/>
        <v>Quarter!r32c5</v>
      </c>
      <c r="L32" s="23" t="str">
        <f t="shared" si="7"/>
        <v>Quarter!r32c6</v>
      </c>
      <c r="M32" s="23" t="str">
        <f t="shared" si="7"/>
        <v>Quarter!r32c7</v>
      </c>
      <c r="N32" s="23" t="str">
        <f t="shared" si="7"/>
        <v>Quarter!r32c8</v>
      </c>
      <c r="O32" s="23" t="str">
        <f t="shared" si="7"/>
        <v>Quarter!r32c9</v>
      </c>
      <c r="P32" s="23" t="str">
        <f t="shared" si="7"/>
        <v>Quarter!r32c10</v>
      </c>
    </row>
    <row r="33" spans="2:16" ht="14.25">
      <c r="B33" s="16" t="s">
        <v>25</v>
      </c>
      <c r="C33" s="23">
        <v>33</v>
      </c>
      <c r="D33" s="23" t="str">
        <f t="shared" si="6"/>
        <v>Annual!r33c2</v>
      </c>
      <c r="E33" s="23" t="str">
        <f t="shared" si="6"/>
        <v>Annual!r33c3</v>
      </c>
      <c r="F33" s="23" t="str">
        <f t="shared" si="6"/>
        <v>Annual!r33c4</v>
      </c>
      <c r="G33" s="23">
        <v>33</v>
      </c>
      <c r="H33" s="23" t="str">
        <f t="shared" si="7"/>
        <v>Quarter!r33c2</v>
      </c>
      <c r="I33" s="23" t="str">
        <f t="shared" si="7"/>
        <v>Quarter!r33c3</v>
      </c>
      <c r="J33" s="23" t="str">
        <f t="shared" si="7"/>
        <v>Quarter!r33c4</v>
      </c>
      <c r="K33" s="23" t="str">
        <f t="shared" si="7"/>
        <v>Quarter!r33c5</v>
      </c>
      <c r="L33" s="23" t="str">
        <f t="shared" si="7"/>
        <v>Quarter!r33c6</v>
      </c>
      <c r="M33" s="23" t="str">
        <f t="shared" si="7"/>
        <v>Quarter!r33c7</v>
      </c>
      <c r="N33" s="23" t="str">
        <f t="shared" si="7"/>
        <v>Quarter!r33c8</v>
      </c>
      <c r="O33" s="23" t="str">
        <f t="shared" si="7"/>
        <v>Quarter!r33c9</v>
      </c>
      <c r="P33" s="23" t="str">
        <f t="shared" si="7"/>
        <v>Quarter!r33c10</v>
      </c>
    </row>
    <row r="34" spans="2:16" ht="12.75">
      <c r="B34" s="17" t="s">
        <v>1</v>
      </c>
      <c r="C34" s="23">
        <v>34</v>
      </c>
      <c r="D34" s="23" t="str">
        <f t="shared" si="6"/>
        <v>Annual!r34c2</v>
      </c>
      <c r="E34" s="23" t="str">
        <f t="shared" si="6"/>
        <v>Annual!r34c3</v>
      </c>
      <c r="F34" s="23" t="str">
        <f t="shared" si="6"/>
        <v>Annual!r34c4</v>
      </c>
      <c r="G34" s="23">
        <v>34</v>
      </c>
      <c r="H34" s="23" t="str">
        <f t="shared" si="7"/>
        <v>Quarter!r34c2</v>
      </c>
      <c r="I34" s="23" t="str">
        <f t="shared" si="7"/>
        <v>Quarter!r34c3</v>
      </c>
      <c r="J34" s="23" t="str">
        <f t="shared" si="7"/>
        <v>Quarter!r34c4</v>
      </c>
      <c r="K34" s="23" t="str">
        <f t="shared" si="7"/>
        <v>Quarter!r34c5</v>
      </c>
      <c r="L34" s="23" t="str">
        <f t="shared" si="7"/>
        <v>Quarter!r34c6</v>
      </c>
      <c r="M34" s="23" t="str">
        <f t="shared" si="7"/>
        <v>Quarter!r34c7</v>
      </c>
      <c r="N34" s="23" t="str">
        <f t="shared" si="7"/>
        <v>Quarter!r34c8</v>
      </c>
      <c r="O34" s="23" t="str">
        <f t="shared" si="7"/>
        <v>Quarter!r34c9</v>
      </c>
      <c r="P34" s="23" t="str">
        <f t="shared" si="7"/>
        <v>Quarter!r34c10</v>
      </c>
    </row>
    <row r="35" spans="2:16" ht="15" thickBot="1">
      <c r="B35" s="18" t="s">
        <v>26</v>
      </c>
      <c r="C35" s="23">
        <v>35</v>
      </c>
      <c r="D35" s="23" t="str">
        <f t="shared" si="6"/>
        <v>Annual!r35c2</v>
      </c>
      <c r="E35" s="23" t="str">
        <f t="shared" si="6"/>
        <v>Annual!r35c3</v>
      </c>
      <c r="F35" s="23" t="str">
        <f t="shared" si="6"/>
        <v>Annual!r35c4</v>
      </c>
      <c r="G35" s="23">
        <v>35</v>
      </c>
      <c r="H35" s="23" t="str">
        <f t="shared" si="7"/>
        <v>Quarter!r35c2</v>
      </c>
      <c r="I35" s="23" t="str">
        <f t="shared" si="7"/>
        <v>Quarter!r35c3</v>
      </c>
      <c r="J35" s="23" t="str">
        <f t="shared" si="7"/>
        <v>Quarter!r35c4</v>
      </c>
      <c r="K35" s="23" t="str">
        <f t="shared" si="7"/>
        <v>Quarter!r35c5</v>
      </c>
      <c r="L35" s="23" t="str">
        <f t="shared" si="7"/>
        <v>Quarter!r35c6</v>
      </c>
      <c r="M35" s="23" t="str">
        <f t="shared" si="7"/>
        <v>Quarter!r35c7</v>
      </c>
      <c r="N35" s="23" t="str">
        <f t="shared" si="7"/>
        <v>Quarter!r35c8</v>
      </c>
      <c r="O35" s="23" t="str">
        <f t="shared" si="7"/>
        <v>Quarter!r35c9</v>
      </c>
      <c r="P35" s="23" t="str">
        <f t="shared" si="7"/>
        <v>Quarter!r35c10</v>
      </c>
    </row>
    <row r="36" ht="13.5" thickTop="1"/>
    <row r="37" ht="12.75">
      <c r="B37" s="58" t="s">
        <v>36</v>
      </c>
    </row>
    <row r="38" spans="2:13" ht="12.75">
      <c r="B38" s="57" t="s">
        <v>8</v>
      </c>
      <c r="H38" s="60" t="e">
        <f>1000*H23/(AVERAGE(G8:H8)*24*H$47)</f>
        <v>#VALUE!</v>
      </c>
      <c r="I38" s="60" t="e">
        <f>1000*I23/(AVERAGE(H8:I8)*24*91)</f>
        <v>#VALUE!</v>
      </c>
      <c r="J38" s="60" t="e">
        <f>1000*J23/(AVERAGE(I8:J8)*24*92)</f>
        <v>#VALUE!</v>
      </c>
      <c r="K38" s="60" t="e">
        <f>1000*K23/(AVERAGE(J8:K8)*24*92)</f>
        <v>#VALUE!</v>
      </c>
      <c r="L38" s="60" t="e">
        <f>1000*L23/(AVERAGE(K8:L8)*24*L$47)</f>
        <v>#VALUE!</v>
      </c>
      <c r="M38" s="60" t="e">
        <f>1000*M23/(AVERAGE(L8:M8)*24*M$47)</f>
        <v>#VALUE!</v>
      </c>
    </row>
    <row r="39" spans="2:13" ht="12.75">
      <c r="B39" s="57" t="s">
        <v>33</v>
      </c>
      <c r="H39" s="60" t="e">
        <f>1000*H24/(AVERAGE(G9:H9)*24*H$47)</f>
        <v>#VALUE!</v>
      </c>
      <c r="I39" s="60" t="e">
        <f>1000*I24/(AVERAGE(H9:I9)*24*I$47)</f>
        <v>#VALUE!</v>
      </c>
      <c r="J39" s="60" t="e">
        <f>1000*J24/(AVERAGE(I9:J9)*24*J$47)</f>
        <v>#VALUE!</v>
      </c>
      <c r="K39" s="60" t="e">
        <f>1000*K24/(AVERAGE(J9:K9)*24*K$47)</f>
        <v>#VALUE!</v>
      </c>
      <c r="L39" s="60" t="e">
        <f>1000*L24/(AVERAGE(K9:L9)*24*L$47)</f>
        <v>#VALUE!</v>
      </c>
      <c r="M39" s="60" t="e">
        <f>1000*M24/(AVERAGE(L9:M9)*24*M$47)</f>
        <v>#VALUE!</v>
      </c>
    </row>
    <row r="40" spans="2:13" ht="12.75">
      <c r="B40" s="57" t="s">
        <v>35</v>
      </c>
      <c r="H40" s="60" t="e">
        <f aca="true" t="shared" si="8" ref="H40:M40">1000*H27/((SUM(G12:H13)/2)*24*H$47)</f>
        <v>#VALUE!</v>
      </c>
      <c r="I40" s="60" t="e">
        <f t="shared" si="8"/>
        <v>#VALUE!</v>
      </c>
      <c r="J40" s="60" t="e">
        <f t="shared" si="8"/>
        <v>#VALUE!</v>
      </c>
      <c r="K40" s="60" t="e">
        <f t="shared" si="8"/>
        <v>#VALUE!</v>
      </c>
      <c r="L40" s="60" t="e">
        <f t="shared" si="8"/>
        <v>#VALUE!</v>
      </c>
      <c r="M40" s="60" t="e">
        <f t="shared" si="8"/>
        <v>#VALUE!</v>
      </c>
    </row>
    <row r="41" spans="2:13" ht="12.75">
      <c r="B41" s="57" t="s">
        <v>13</v>
      </c>
      <c r="H41" s="60" t="e">
        <f aca="true" t="shared" si="9" ref="H41:M43">1000*H28/(AVERAGE(G14:H14)*24*H$47)</f>
        <v>#VALUE!</v>
      </c>
      <c r="I41" s="60" t="e">
        <f t="shared" si="9"/>
        <v>#VALUE!</v>
      </c>
      <c r="J41" s="60" t="e">
        <f t="shared" si="9"/>
        <v>#VALUE!</v>
      </c>
      <c r="K41" s="60" t="e">
        <f t="shared" si="9"/>
        <v>#VALUE!</v>
      </c>
      <c r="L41" s="60" t="e">
        <f t="shared" si="9"/>
        <v>#VALUE!</v>
      </c>
      <c r="M41" s="60" t="e">
        <f t="shared" si="9"/>
        <v>#VALUE!</v>
      </c>
    </row>
    <row r="42" spans="2:13" ht="12.75">
      <c r="B42" s="57" t="s">
        <v>14</v>
      </c>
      <c r="H42" s="60" t="e">
        <f t="shared" si="9"/>
        <v>#VALUE!</v>
      </c>
      <c r="I42" s="60" t="e">
        <f t="shared" si="9"/>
        <v>#VALUE!</v>
      </c>
      <c r="J42" s="60" t="e">
        <f t="shared" si="9"/>
        <v>#VALUE!</v>
      </c>
      <c r="K42" s="60" t="e">
        <f t="shared" si="9"/>
        <v>#VALUE!</v>
      </c>
      <c r="L42" s="60" t="e">
        <f t="shared" si="9"/>
        <v>#VALUE!</v>
      </c>
      <c r="M42" s="60" t="e">
        <f t="shared" si="9"/>
        <v>#VALUE!</v>
      </c>
    </row>
    <row r="43" spans="2:13" ht="12.75">
      <c r="B43" s="57" t="s">
        <v>15</v>
      </c>
      <c r="H43" s="60" t="e">
        <f t="shared" si="9"/>
        <v>#VALUE!</v>
      </c>
      <c r="I43" s="60" t="e">
        <f t="shared" si="9"/>
        <v>#VALUE!</v>
      </c>
      <c r="J43" s="60" t="e">
        <f t="shared" si="9"/>
        <v>#VALUE!</v>
      </c>
      <c r="K43" s="60" t="e">
        <f t="shared" si="9"/>
        <v>#VALUE!</v>
      </c>
      <c r="L43" s="60" t="e">
        <f t="shared" si="9"/>
        <v>#VALUE!</v>
      </c>
      <c r="M43" s="60" t="e">
        <f t="shared" si="9"/>
        <v>#VALUE!</v>
      </c>
    </row>
    <row r="44" spans="2:13" ht="12.75">
      <c r="B44" s="57" t="s">
        <v>37</v>
      </c>
      <c r="H44" s="60" t="e">
        <f aca="true" t="shared" si="10" ref="H44:M45">1000*H32/(AVERAGE(G17:H17)*24*H$47)</f>
        <v>#VALUE!</v>
      </c>
      <c r="I44" s="60" t="e">
        <f t="shared" si="10"/>
        <v>#VALUE!</v>
      </c>
      <c r="J44" s="60" t="e">
        <f t="shared" si="10"/>
        <v>#VALUE!</v>
      </c>
      <c r="K44" s="60" t="e">
        <f t="shared" si="10"/>
        <v>#VALUE!</v>
      </c>
      <c r="L44" s="60" t="e">
        <f t="shared" si="10"/>
        <v>#VALUE!</v>
      </c>
      <c r="M44" s="60" t="e">
        <f t="shared" si="10"/>
        <v>#VALUE!</v>
      </c>
    </row>
    <row r="45" spans="2:13" ht="12.75">
      <c r="B45" s="57" t="s">
        <v>38</v>
      </c>
      <c r="H45" s="60" t="e">
        <f t="shared" si="10"/>
        <v>#VALUE!</v>
      </c>
      <c r="I45" s="60" t="e">
        <f t="shared" si="10"/>
        <v>#VALUE!</v>
      </c>
      <c r="J45" s="60" t="e">
        <f t="shared" si="10"/>
        <v>#VALUE!</v>
      </c>
      <c r="K45" s="60" t="e">
        <f t="shared" si="10"/>
        <v>#VALUE!</v>
      </c>
      <c r="L45" s="60" t="e">
        <f t="shared" si="10"/>
        <v>#VALUE!</v>
      </c>
      <c r="M45" s="60" t="e">
        <f t="shared" si="10"/>
        <v>#VALUE!</v>
      </c>
    </row>
    <row r="46" spans="8:13" ht="12.75">
      <c r="H46" s="48"/>
      <c r="I46" s="48"/>
      <c r="J46" s="48"/>
      <c r="K46" s="48"/>
      <c r="L46" s="56"/>
      <c r="M46" s="56"/>
    </row>
    <row r="47" spans="8:13" ht="12.75">
      <c r="H47" s="61">
        <v>90</v>
      </c>
      <c r="I47" s="61">
        <v>91</v>
      </c>
      <c r="J47" s="61">
        <v>92</v>
      </c>
      <c r="K47" s="61">
        <v>92</v>
      </c>
      <c r="L47" s="61">
        <v>90</v>
      </c>
      <c r="M47" s="61">
        <v>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Janes</dc:creator>
  <cp:keywords/>
  <dc:description/>
  <cp:lastModifiedBy>efrankly</cp:lastModifiedBy>
  <cp:lastPrinted>2013-07-04T14:27:14Z</cp:lastPrinted>
  <dcterms:created xsi:type="dcterms:W3CDTF">2001-08-09T16:44:41Z</dcterms:created>
  <dcterms:modified xsi:type="dcterms:W3CDTF">2014-03-31T13:20:38Z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