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30" windowWidth="19320" windowHeight="11970" activeTab="0"/>
  </bookViews>
  <sheets>
    <sheet name="Highlights" sheetId="1" r:id="rId1"/>
    <sheet name="Table" sheetId="2" r:id="rId2"/>
    <sheet name="Data" sheetId="3" r:id="rId3"/>
    <sheet name="Sep08ET" sheetId="4" state="hidden" r:id="rId4"/>
    <sheet name="Calculation" sheetId="5" state="hidden" r:id="rId5"/>
    <sheet name="MJ-Electricity" sheetId="6" state="hidden" r:id="rId6"/>
  </sheets>
  <definedNames>
    <definedName name="Average.Temp">'Table'!$I$5:$L$5</definedName>
    <definedName name="INPUT_BOX">'Calculation'!$C$7</definedName>
    <definedName name="_xlnm.Print_Area" localSheetId="2">'Data'!$A$1:$O$60</definedName>
    <definedName name="_xlnm.Print_Area" localSheetId="0">'Highlights'!$B$1:$O$19</definedName>
    <definedName name="_xlnm.Print_Area" localSheetId="3">'Sep08ET'!$A$1:$O$40</definedName>
    <definedName name="_xlnm.Print_Area" localSheetId="1">'Table'!$A$1:$L$34</definedName>
    <definedName name="t23full">'Table'!$A$4:$H$32</definedName>
    <definedName name="table_23_full">'Table'!$A$2:$L$32</definedName>
    <definedName name="Table_24_no_footnotes">'Table'!$A$4:$H$19</definedName>
  </definedNames>
  <calcPr fullCalcOnLoad="1"/>
</workbook>
</file>

<file path=xl/sharedStrings.xml><?xml version="1.0" encoding="utf-8"?>
<sst xmlns="http://schemas.openxmlformats.org/spreadsheetml/2006/main" count="244" uniqueCount="105">
  <si>
    <t xml:space="preserve">Average daily temperature </t>
  </si>
  <si>
    <t>January</t>
  </si>
  <si>
    <t>February</t>
  </si>
  <si>
    <t>YEAR</t>
  </si>
  <si>
    <t>March*</t>
  </si>
  <si>
    <t>April</t>
  </si>
  <si>
    <t>May</t>
  </si>
  <si>
    <t>June*</t>
  </si>
  <si>
    <t>July</t>
  </si>
  <si>
    <t>August</t>
  </si>
  <si>
    <t>September*</t>
  </si>
  <si>
    <t>October</t>
  </si>
  <si>
    <t>November</t>
  </si>
  <si>
    <t>December*</t>
  </si>
  <si>
    <t>Calendar month</t>
  </si>
  <si>
    <t>March</t>
  </si>
  <si>
    <t>June</t>
  </si>
  <si>
    <t>September</t>
  </si>
  <si>
    <t>December</t>
  </si>
  <si>
    <t>Year</t>
  </si>
  <si>
    <t>TEMPERATURES</t>
  </si>
  <si>
    <r>
      <t>TABLE 24. Average temperatures and deviations from the long term mean</t>
    </r>
    <r>
      <rPr>
        <b/>
        <vertAlign val="superscript"/>
        <sz val="10"/>
        <rFont val="MS Sans Serif"/>
        <family val="2"/>
      </rPr>
      <t>1</t>
    </r>
  </si>
  <si>
    <t>Degrees Celsius</t>
  </si>
  <si>
    <t xml:space="preserve"> </t>
  </si>
  <si>
    <r>
      <t>Electrical month</t>
    </r>
    <r>
      <rPr>
        <vertAlign val="superscript"/>
        <sz val="8"/>
        <rFont val="MS Sans Serif"/>
        <family val="2"/>
      </rPr>
      <t>2</t>
    </r>
  </si>
  <si>
    <t>4/1/99 to 31/1/99</t>
  </si>
  <si>
    <t>1/2/99 to 28/2/99</t>
  </si>
  <si>
    <t>1/3/99 to 4/4/99</t>
  </si>
  <si>
    <t>5/4/99 to 2/5/99</t>
  </si>
  <si>
    <t>3/5/99 to 30/5/99</t>
  </si>
  <si>
    <t>30/8/99 to 3/10/99</t>
  </si>
  <si>
    <t>4/10/99 to 31/10/99</t>
  </si>
  <si>
    <t>1/11/99 to 28/11/99</t>
  </si>
  <si>
    <r>
      <t>Year</t>
    </r>
    <r>
      <rPr>
        <vertAlign val="superscript"/>
        <sz val="8"/>
        <rFont val="MS Sans Serif"/>
        <family val="2"/>
      </rPr>
      <t>3</t>
    </r>
  </si>
  <si>
    <t>29/11/99 to 2/1/00</t>
  </si>
  <si>
    <t>31/5/99 to 4/7/99</t>
  </si>
  <si>
    <t>5/7/99 to 1/8/99</t>
  </si>
  <si>
    <t>2/8/99 to 27/8/99</t>
  </si>
  <si>
    <t>Month!</t>
  </si>
  <si>
    <t>Jan</t>
  </si>
  <si>
    <t>Feb</t>
  </si>
  <si>
    <t>Mar</t>
  </si>
  <si>
    <t>Apr</t>
  </si>
  <si>
    <t>Jun</t>
  </si>
  <si>
    <t>Jul</t>
  </si>
  <si>
    <t>Aug</t>
  </si>
  <si>
    <t>Sep</t>
  </si>
  <si>
    <t>Oct</t>
  </si>
  <si>
    <t>Nov</t>
  </si>
  <si>
    <t>Dec</t>
  </si>
  <si>
    <t>Average temperature (statistical months)</t>
  </si>
  <si>
    <t>Average temperature (calendar months)</t>
  </si>
  <si>
    <t>Difference from last year (2002 to 2003)</t>
  </si>
  <si>
    <t>r</t>
  </si>
  <si>
    <t>s</t>
  </si>
  <si>
    <t>t</t>
  </si>
  <si>
    <t>ak</t>
  </si>
  <si>
    <t>al</t>
  </si>
  <si>
    <t>u</t>
  </si>
  <si>
    <t>am</t>
  </si>
  <si>
    <t>an</t>
  </si>
  <si>
    <t xml:space="preserve">Average speed </t>
  </si>
  <si>
    <t xml:space="preserve">2001 to 2007 </t>
  </si>
  <si>
    <t>Deviation from 7-year mean</t>
  </si>
  <si>
    <t>2008p</t>
  </si>
  <si>
    <r>
      <t>Knots</t>
    </r>
    <r>
      <rPr>
        <i/>
        <vertAlign val="superscript"/>
        <sz val="8"/>
        <rFont val="MS Sans Serif"/>
        <family val="2"/>
      </rPr>
      <t>2</t>
    </r>
  </si>
  <si>
    <t>2. 1 knot = 1 nautical mile per hour = 1.151 statute miles per hour</t>
  </si>
  <si>
    <t>3.  Average wind speeds for that month for the years 2001 to 2007.</t>
  </si>
  <si>
    <t>www.berr.gov.uk/files/file47740.pdf</t>
  </si>
  <si>
    <r>
      <t>7-year mean</t>
    </r>
    <r>
      <rPr>
        <vertAlign val="superscript"/>
        <sz val="9"/>
        <rFont val="MS Sans Serif"/>
        <family val="2"/>
      </rPr>
      <t>3</t>
    </r>
    <r>
      <rPr>
        <sz val="9"/>
        <rFont val="MS Sans Serif"/>
        <family val="2"/>
      </rPr>
      <t xml:space="preserve"> </t>
    </r>
  </si>
  <si>
    <r>
      <t>Table 6.2 Average wind speed</t>
    </r>
    <r>
      <rPr>
        <b/>
        <vertAlign val="superscript"/>
        <sz val="14"/>
        <rFont val="Arial"/>
        <family val="2"/>
      </rPr>
      <t>1</t>
    </r>
  </si>
  <si>
    <t xml:space="preserve">1. Based on data provided by the Meteorological Office.  Information on the methodology used is given in Energy Trends, September 2008, page 44 </t>
  </si>
  <si>
    <t>Annual</t>
  </si>
  <si>
    <t>Latest month</t>
  </si>
  <si>
    <t>Latest three months</t>
  </si>
  <si>
    <t>Quarter</t>
  </si>
  <si>
    <t>Quarter 2 (Apr-Jun)</t>
  </si>
  <si>
    <t>Quarter 3 (Jul-Sep)</t>
  </si>
  <si>
    <t>Quarter 4 (Oct-Dec)</t>
  </si>
  <si>
    <t>Quarter 1 (Jan-Mar)</t>
  </si>
  <si>
    <t>Deviation from 10-year mean</t>
  </si>
  <si>
    <t>Average rainfall</t>
  </si>
  <si>
    <t>mm</t>
  </si>
  <si>
    <t>1. Based on regional data provided by the Meteorological Office, available at:</t>
  </si>
  <si>
    <t>2. Average UK rainfall has been calculated by aggregating regional rainfall data, weighted according to each regions share of UK hydro-electricity generating capacity.</t>
  </si>
  <si>
    <r>
      <t>10 year mean</t>
    </r>
    <r>
      <rPr>
        <b/>
        <vertAlign val="superscript"/>
        <sz val="9"/>
        <rFont val="MS Sans Serif"/>
        <family val="2"/>
      </rPr>
      <t>4</t>
    </r>
  </si>
  <si>
    <r>
      <t>10-year mean</t>
    </r>
    <r>
      <rPr>
        <vertAlign val="superscript"/>
        <sz val="9"/>
        <rFont val="MS Sans Serif"/>
        <family val="2"/>
      </rPr>
      <t>4</t>
    </r>
  </si>
  <si>
    <t>Table 7.4 Average monthly rainfall and deviations from the long term mean</t>
  </si>
  <si>
    <r>
      <t>Table 7.4 Average monthly rainfall</t>
    </r>
    <r>
      <rPr>
        <b/>
        <vertAlign val="superscript"/>
        <sz val="14"/>
        <rFont val="Arial"/>
        <family val="2"/>
      </rPr>
      <t>1,2,3</t>
    </r>
  </si>
  <si>
    <r>
      <t>Table 7.4 Average monthly rainfall</t>
    </r>
    <r>
      <rPr>
        <b/>
        <vertAlign val="superscript"/>
        <sz val="10"/>
        <rFont val="MS Sans Serif"/>
        <family val="2"/>
      </rPr>
      <t>1,2,3</t>
    </r>
  </si>
  <si>
    <t xml:space="preserve">5. The methodology behind this table can be found in the article 'new weather tables- sources and methodology', which was published in the December 2011 issue of Energy trends. </t>
  </si>
  <si>
    <t>2002 to 2011</t>
  </si>
  <si>
    <t>4. Average rainfall for that month for the years 2002 to 2011.</t>
  </si>
  <si>
    <r>
      <t>RAINFALL</t>
    </r>
    <r>
      <rPr>
        <b/>
        <sz val="18"/>
        <rFont val="Arial"/>
        <family val="2"/>
      </rPr>
      <t>: weighted by location of UK hydro resource</t>
    </r>
  </si>
  <si>
    <t>Deviation</t>
  </si>
  <si>
    <t>https://www.gov.uk/government/statistical-data-sets/maps-of-uk-weather-stations</t>
  </si>
  <si>
    <t>https://www.gov.uk/government/collections/energy-trends</t>
  </si>
  <si>
    <t>http://www.metoffice.gov.uk/public/weather/climate-historic/#?tab=climateHistoric</t>
  </si>
  <si>
    <t xml:space="preserve">3. A map of the location of UK weather stations measuring the average monthly rainfall is available on the Internet at: </t>
  </si>
  <si>
    <t>Average monthly rainfall</t>
  </si>
  <si>
    <t>Average quarterly rainfall</t>
  </si>
  <si>
    <r>
      <rPr>
        <b/>
        <sz val="12"/>
        <rFont val="MS Sans Serif"/>
        <family val="2"/>
      </rPr>
      <t>In 2013, average rainfall was 8.8 per cent (127.6 mm) lower than in 2012, and 7.4 per cent (106.8 mm) lower than the 10-year average.</t>
    </r>
    <r>
      <rPr>
        <b/>
        <sz val="12"/>
        <color indexed="10"/>
        <rFont val="MS Sans Serif"/>
        <family val="2"/>
      </rPr>
      <t xml:space="preserve">  </t>
    </r>
  </si>
  <si>
    <t>In the three months October 2013 to December 2013 there was 75.4 mm (14.8 per cent) more rainfall than in the same period a year earlier.</t>
  </si>
  <si>
    <t>In the three months November 2013 to January 2014 there was 66.2 mm (12.8 per cent) more rainfall than in the same period a year earlier.</t>
  </si>
  <si>
    <t>In January 2014, there was 21.6 per cent (33.5 mm) more rainfall than the same month in 2013, 12.6 per cent (21.1 mm) more rainfall than the 10-year average, but 28.5 per cent (75.4 mm) less rainfall than in December 2013. It was the wettest January in the series (weighted by location of UK hydro resource) since 2008.</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</si>
</sst>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
    <numFmt numFmtId="165" formatCode="0.0\ "/>
    <numFmt numFmtId="166" formatCode="0.0"/>
    <numFmt numFmtId="167" formatCode="0.00\ "/>
    <numFmt numFmtId="168" formatCode="\+#,##0.0\ ;\-#,##0.0\ ;\-\ "/>
    <numFmt numFmtId="169" formatCode="#,##0.0\ "/>
    <numFmt numFmtId="170" formatCode="\+#,##0.0\ ;\-#,##0.0\ "/>
    <numFmt numFmtId="171" formatCode="0;;;@"/>
    <numFmt numFmtId="172" formatCode="\+0.0\ ;\-0.0\ "/>
    <numFmt numFmtId="173" formatCode="#,##0.0000\ "/>
    <numFmt numFmtId="174" formatCode="\+#,##0.0\ ;\-#,##0.0\ ;&quot;-&quot;\ "/>
    <numFmt numFmtId="175" formatCode="0\ \p;;;@&quot; p&quot;"/>
    <numFmt numFmtId="176" formatCode="dd\-mmm\-yyyy"/>
    <numFmt numFmtId="177" formatCode="#,##0.0"/>
    <numFmt numFmtId="178" formatCode="#,##0.0\r"/>
    <numFmt numFmtId="179" formatCode="0.000"/>
    <numFmt numFmtId="180" formatCode="0.0000"/>
    <numFmt numFmtId="181" formatCode="#,##0.00000"/>
    <numFmt numFmtId="182" formatCode="#,##0.000000"/>
    <numFmt numFmtId="183" formatCode="#,##0.0000"/>
    <numFmt numFmtId="184" formatCode="#,##0.000"/>
    <numFmt numFmtId="185" formatCode="0.0%"/>
    <numFmt numFmtId="186" formatCode="#,##0.0000000000000000"/>
    <numFmt numFmtId="187" formatCode="#,##0.000000000000000"/>
    <numFmt numFmtId="188" formatCode="#,##0.00000000000000"/>
    <numFmt numFmtId="189" formatCode="#,##0.0000000000000"/>
    <numFmt numFmtId="190" formatCode="#,##0.000000000000"/>
    <numFmt numFmtId="191" formatCode="#,##0.00000000000"/>
    <numFmt numFmtId="192" formatCode="#,##0.0000000000"/>
    <numFmt numFmtId="193" formatCode="#,##0.000000000"/>
    <numFmt numFmtId="194" formatCode="#,##0.00000000"/>
    <numFmt numFmtId="195" formatCode="#,##0.0000000"/>
    <numFmt numFmtId="196" formatCode="#,##0.00\ "/>
    <numFmt numFmtId="197" formatCode="#,##0.00000000000000000"/>
    <numFmt numFmtId="198" formatCode="[$-809]dd\ mmmm\ yyyy"/>
    <numFmt numFmtId="199" formatCode="0.00000000"/>
    <numFmt numFmtId="200" formatCode="0.0000000000000"/>
    <numFmt numFmtId="201" formatCode="0.000000000000"/>
    <numFmt numFmtId="202" formatCode="#,##0.000\ "/>
    <numFmt numFmtId="203" formatCode="#,##0.00000\ "/>
    <numFmt numFmtId="204" formatCode="#,##0.000000\ "/>
    <numFmt numFmtId="205" formatCode="_-* #,##0.0_-;\-* #,##0.0_-;_-* &quot;-&quot;??_-;_-@_-"/>
    <numFmt numFmtId="206" formatCode="0\ "/>
    <numFmt numFmtId="207" formatCode="\+#,##0.00\ ;\-#,##0.00\ "/>
    <numFmt numFmtId="208" formatCode="_-* #,##0.0_-;\-* #,##0.0_-;_-* &quot;-&quot;?_-;_-@_-"/>
    <numFmt numFmtId="209" formatCode="_-* #,##0_-;\-* #,##0_-;_-* &quot;-&quot;??_-;_-@_-"/>
    <numFmt numFmtId="210" formatCode="#,##0\ "/>
    <numFmt numFmtId="211" formatCode="0.000\ "/>
    <numFmt numFmtId="212" formatCode="mmm\-yyyy"/>
    <numFmt numFmtId="213" formatCode="[$-809]d\ mmmm\ yyyy;@"/>
  </numFmts>
  <fonts count="76">
    <font>
      <sz val="10"/>
      <name val="Arial"/>
      <family val="0"/>
    </font>
    <font>
      <b/>
      <sz val="10"/>
      <name val="Arial"/>
      <family val="0"/>
    </font>
    <font>
      <i/>
      <sz val="10"/>
      <name val="Arial"/>
      <family val="0"/>
    </font>
    <font>
      <b/>
      <i/>
      <sz val="10"/>
      <name val="Arial"/>
      <family val="0"/>
    </font>
    <font>
      <sz val="8"/>
      <name val="Arial"/>
      <family val="2"/>
    </font>
    <font>
      <sz val="8"/>
      <name val="MS Sans Serif"/>
      <family val="2"/>
    </font>
    <font>
      <b/>
      <sz val="8"/>
      <name val="MS Sans Serif"/>
      <family val="2"/>
    </font>
    <font>
      <sz val="10"/>
      <name val="MS Sans Serif"/>
      <family val="2"/>
    </font>
    <font>
      <b/>
      <sz val="10"/>
      <name val="MS Sans Serif"/>
      <family val="2"/>
    </font>
    <font>
      <sz val="7.5"/>
      <name val="Arial"/>
      <family val="2"/>
    </font>
    <font>
      <vertAlign val="superscript"/>
      <sz val="8"/>
      <name val="MS Sans Serif"/>
      <family val="2"/>
    </font>
    <font>
      <b/>
      <sz val="28"/>
      <name val="Times New Roman"/>
      <family val="1"/>
    </font>
    <font>
      <i/>
      <sz val="8"/>
      <name val="MS Sans Serif"/>
      <family val="2"/>
    </font>
    <font>
      <b/>
      <vertAlign val="superscript"/>
      <sz val="10"/>
      <name val="MS Sans Serif"/>
      <family val="2"/>
    </font>
    <font>
      <b/>
      <sz val="9"/>
      <name val="MS Sans Serif"/>
      <family val="2"/>
    </font>
    <font>
      <u val="single"/>
      <sz val="10"/>
      <color indexed="12"/>
      <name val="Arial"/>
      <family val="2"/>
    </font>
    <font>
      <b/>
      <sz val="12"/>
      <name val="MS Sans Serif"/>
      <family val="2"/>
    </font>
    <font>
      <sz val="9"/>
      <name val="Arial"/>
      <family val="2"/>
    </font>
    <font>
      <sz val="9"/>
      <name val="MS Sans Serif"/>
      <family val="2"/>
    </font>
    <font>
      <i/>
      <sz val="9"/>
      <name val="MS Sans Serif"/>
      <family val="2"/>
    </font>
    <font>
      <u val="single"/>
      <sz val="10"/>
      <color indexed="36"/>
      <name val="Arial"/>
      <family val="2"/>
    </font>
    <font>
      <u val="single"/>
      <sz val="9"/>
      <color indexed="12"/>
      <name val="MS Sans Serif"/>
      <family val="2"/>
    </font>
    <font>
      <vertAlign val="superscript"/>
      <sz val="9"/>
      <name val="MS Sans Serif"/>
      <family val="2"/>
    </font>
    <font>
      <b/>
      <sz val="28"/>
      <name val="Arial"/>
      <family val="2"/>
    </font>
    <font>
      <b/>
      <vertAlign val="superscript"/>
      <sz val="9"/>
      <name val="MS Sans Serif"/>
      <family val="2"/>
    </font>
    <font>
      <i/>
      <vertAlign val="superscript"/>
      <sz val="8"/>
      <name val="MS Sans Serif"/>
      <family val="2"/>
    </font>
    <font>
      <sz val="9"/>
      <color indexed="8"/>
      <name val="MS Sans Serif"/>
      <family val="2"/>
    </font>
    <font>
      <b/>
      <sz val="22"/>
      <name val="Arial"/>
      <family val="2"/>
    </font>
    <font>
      <b/>
      <sz val="14"/>
      <name val="Arial"/>
      <family val="2"/>
    </font>
    <font>
      <b/>
      <vertAlign val="superscript"/>
      <sz val="14"/>
      <name val="Arial"/>
      <family val="2"/>
    </font>
    <font>
      <sz val="12"/>
      <name val="Arial"/>
      <family val="2"/>
    </font>
    <font>
      <b/>
      <u val="single"/>
      <sz val="12"/>
      <name val="MS Sans Serif"/>
      <family val="2"/>
    </font>
    <font>
      <b/>
      <u val="single"/>
      <sz val="9"/>
      <name val="MS Sans Serif"/>
      <family val="2"/>
    </font>
    <font>
      <b/>
      <sz val="18"/>
      <name val="Arial"/>
      <family val="2"/>
    </font>
    <font>
      <b/>
      <sz val="12"/>
      <color indexed="10"/>
      <name val="MS Sans Serif"/>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2"/>
      <color indexed="10"/>
      <name val="MS Sans Serif"/>
      <family val="2"/>
    </font>
    <font>
      <sz val="10"/>
      <color indexed="8"/>
      <name val="Calibri"/>
      <family val="0"/>
    </font>
    <font>
      <b/>
      <sz val="10"/>
      <color indexed="8"/>
      <name val="Calibri"/>
      <family val="0"/>
    </font>
    <font>
      <b/>
      <sz val="18"/>
      <color indexed="8"/>
      <name val="Calibri"/>
      <family val="0"/>
    </font>
    <font>
      <sz val="8.45"/>
      <color indexed="8"/>
      <name val="Calibri"/>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2"/>
      <color rgb="FFFF0000"/>
      <name val="MS Sans Serif"/>
      <family val="2"/>
    </font>
    <font>
      <sz val="12"/>
      <color rgb="FFFF0000"/>
      <name val="MS Sans Serif"/>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9"/>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color indexed="63"/>
      </bottom>
    </border>
    <border>
      <left>
        <color indexed="63"/>
      </left>
      <right>
        <color indexed="63"/>
      </right>
      <top>
        <color indexed="63"/>
      </top>
      <bottom style="thin"/>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20"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15"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201">
    <xf numFmtId="0" fontId="0" fillId="0" borderId="0" xfId="0" applyAlignment="1">
      <alignment/>
    </xf>
    <xf numFmtId="0" fontId="1" fillId="0" borderId="0" xfId="0" applyFont="1" applyAlignment="1">
      <alignment/>
    </xf>
    <xf numFmtId="0" fontId="0" fillId="0" borderId="0" xfId="0" applyBorder="1" applyAlignment="1">
      <alignment/>
    </xf>
    <xf numFmtId="0" fontId="0" fillId="0" borderId="10" xfId="0" applyBorder="1" applyAlignment="1">
      <alignment/>
    </xf>
    <xf numFmtId="0" fontId="1" fillId="0" borderId="0" xfId="0" applyFont="1" applyBorder="1" applyAlignment="1">
      <alignment/>
    </xf>
    <xf numFmtId="0" fontId="0" fillId="0" borderId="0" xfId="0" applyBorder="1" applyAlignment="1">
      <alignment horizontal="centerContinuous"/>
    </xf>
    <xf numFmtId="0" fontId="0" fillId="0" borderId="0" xfId="0" applyAlignment="1">
      <alignment horizontal="right"/>
    </xf>
    <xf numFmtId="0" fontId="1" fillId="0" borderId="0" xfId="0" applyFont="1" applyAlignment="1">
      <alignment horizontal="right"/>
    </xf>
    <xf numFmtId="166" fontId="0" fillId="0" borderId="11" xfId="0" applyNumberFormat="1" applyBorder="1" applyAlignment="1">
      <alignment/>
    </xf>
    <xf numFmtId="0" fontId="0" fillId="0" borderId="11" xfId="0" applyBorder="1" applyAlignment="1">
      <alignment/>
    </xf>
    <xf numFmtId="0" fontId="1" fillId="33" borderId="12" xfId="0" applyFont="1" applyFill="1"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34" borderId="0" xfId="0" applyFill="1" applyAlignment="1">
      <alignment/>
    </xf>
    <xf numFmtId="0" fontId="5" fillId="34" borderId="0" xfId="0" applyFont="1" applyFill="1" applyAlignment="1">
      <alignment/>
    </xf>
    <xf numFmtId="0" fontId="7" fillId="34" borderId="0" xfId="0" applyFont="1" applyFill="1" applyAlignment="1">
      <alignment/>
    </xf>
    <xf numFmtId="0" fontId="6" fillId="34" borderId="0" xfId="0" applyFont="1" applyFill="1" applyBorder="1" applyAlignment="1">
      <alignment horizontal="right"/>
    </xf>
    <xf numFmtId="0" fontId="5" fillId="34" borderId="0" xfId="0" applyFont="1" applyFill="1" applyAlignment="1">
      <alignment/>
    </xf>
    <xf numFmtId="0" fontId="7" fillId="34" borderId="0" xfId="0" applyFont="1" applyFill="1" applyAlignment="1">
      <alignment/>
    </xf>
    <xf numFmtId="165" fontId="5" fillId="34" borderId="0" xfId="0" applyNumberFormat="1" applyFont="1" applyFill="1" applyBorder="1" applyAlignment="1">
      <alignment horizontal="right"/>
    </xf>
    <xf numFmtId="0" fontId="5" fillId="34" borderId="0" xfId="0" applyFont="1" applyFill="1" applyBorder="1" applyAlignment="1">
      <alignment horizontal="right"/>
    </xf>
    <xf numFmtId="0" fontId="4" fillId="34" borderId="0" xfId="0" applyFont="1" applyFill="1" applyAlignment="1">
      <alignment/>
    </xf>
    <xf numFmtId="0" fontId="4" fillId="34" borderId="0" xfId="0" applyFont="1" applyFill="1" applyAlignment="1">
      <alignment/>
    </xf>
    <xf numFmtId="0" fontId="0" fillId="34" borderId="0" xfId="0" applyFont="1" applyFill="1" applyAlignment="1">
      <alignment/>
    </xf>
    <xf numFmtId="0" fontId="5" fillId="34" borderId="0" xfId="0" applyFont="1" applyFill="1" applyAlignment="1">
      <alignment horizontal="right"/>
    </xf>
    <xf numFmtId="0" fontId="5" fillId="34" borderId="11" xfId="0" applyFont="1" applyFill="1" applyBorder="1" applyAlignment="1">
      <alignment horizontal="centerContinuous"/>
    </xf>
    <xf numFmtId="0" fontId="5" fillId="34" borderId="0" xfId="0" applyFont="1" applyFill="1" applyAlignment="1">
      <alignment/>
    </xf>
    <xf numFmtId="164" fontId="5" fillId="34" borderId="11" xfId="0" applyNumberFormat="1" applyFont="1" applyFill="1" applyBorder="1" applyAlignment="1">
      <alignment horizontal="right"/>
    </xf>
    <xf numFmtId="164" fontId="5" fillId="34" borderId="0" xfId="0" applyNumberFormat="1" applyFont="1" applyFill="1" applyAlignment="1">
      <alignment horizontal="right"/>
    </xf>
    <xf numFmtId="165" fontId="5" fillId="34" borderId="0" xfId="0" applyNumberFormat="1" applyFont="1" applyFill="1" applyAlignment="1">
      <alignment/>
    </xf>
    <xf numFmtId="165" fontId="6" fillId="34" borderId="0" xfId="0" applyNumberFormat="1" applyFont="1" applyFill="1" applyBorder="1" applyAlignment="1">
      <alignment horizontal="right"/>
    </xf>
    <xf numFmtId="0" fontId="5" fillId="34" borderId="11" xfId="0" applyFont="1" applyFill="1" applyBorder="1" applyAlignment="1">
      <alignment/>
    </xf>
    <xf numFmtId="165" fontId="5" fillId="34" borderId="11" xfId="0" applyNumberFormat="1" applyFont="1" applyFill="1" applyBorder="1" applyAlignment="1">
      <alignment/>
    </xf>
    <xf numFmtId="165" fontId="5" fillId="34" borderId="11" xfId="0" applyNumberFormat="1" applyFont="1" applyFill="1" applyBorder="1" applyAlignment="1">
      <alignment horizontal="right"/>
    </xf>
    <xf numFmtId="0" fontId="5" fillId="34" borderId="11" xfId="0" applyFont="1" applyFill="1" applyBorder="1" applyAlignment="1">
      <alignment/>
    </xf>
    <xf numFmtId="0" fontId="11" fillId="34" borderId="0" xfId="0" applyFont="1" applyFill="1" applyAlignment="1">
      <alignment/>
    </xf>
    <xf numFmtId="0" fontId="0" fillId="34" borderId="0" xfId="0" applyFill="1" applyBorder="1" applyAlignment="1">
      <alignment/>
    </xf>
    <xf numFmtId="0" fontId="5" fillId="0" borderId="11" xfId="0" applyFont="1" applyFill="1" applyBorder="1" applyAlignment="1">
      <alignment horizontal="right" vertical="center"/>
    </xf>
    <xf numFmtId="0" fontId="5" fillId="0" borderId="0" xfId="0" applyFont="1" applyFill="1" applyBorder="1" applyAlignment="1">
      <alignment horizontal="right" vertical="center"/>
    </xf>
    <xf numFmtId="0" fontId="12" fillId="0" borderId="11" xfId="0" applyFont="1" applyFill="1" applyBorder="1" applyAlignment="1">
      <alignment horizontal="right" vertical="center"/>
    </xf>
    <xf numFmtId="0" fontId="14" fillId="0" borderId="0" xfId="0" applyFont="1" applyFill="1" applyBorder="1" applyAlignment="1">
      <alignment horizontal="left" vertical="center"/>
    </xf>
    <xf numFmtId="167" fontId="5" fillId="34" borderId="0" xfId="0" applyNumberFormat="1" applyFont="1" applyFill="1" applyBorder="1" applyAlignment="1">
      <alignment horizontal="right"/>
    </xf>
    <xf numFmtId="165" fontId="5" fillId="34" borderId="0" xfId="0" applyNumberFormat="1" applyFont="1" applyFill="1" applyBorder="1" applyAlignment="1">
      <alignment/>
    </xf>
    <xf numFmtId="166" fontId="5" fillId="0" borderId="0" xfId="0" applyNumberFormat="1" applyFont="1" applyAlignment="1">
      <alignment/>
    </xf>
    <xf numFmtId="0" fontId="9" fillId="34" borderId="0" xfId="0" applyFont="1" applyFill="1" applyAlignment="1" applyProtection="1">
      <alignment/>
      <protection hidden="1"/>
    </xf>
    <xf numFmtId="0" fontId="16" fillId="34" borderId="0" xfId="0" applyFont="1" applyFill="1" applyBorder="1" applyAlignment="1">
      <alignment horizontal="left" vertical="center"/>
    </xf>
    <xf numFmtId="0" fontId="8" fillId="0" borderId="20" xfId="0" applyFont="1" applyFill="1" applyBorder="1" applyAlignment="1">
      <alignment horizontal="left" vertical="center"/>
    </xf>
    <xf numFmtId="0" fontId="5" fillId="0" borderId="21" xfId="0" applyFont="1" applyFill="1" applyBorder="1" applyAlignment="1">
      <alignment horizontal="right" vertical="center"/>
    </xf>
    <xf numFmtId="0" fontId="12" fillId="0" borderId="22" xfId="0" applyFont="1" applyFill="1" applyBorder="1" applyAlignment="1">
      <alignment horizontal="right" vertical="center"/>
    </xf>
    <xf numFmtId="0" fontId="17" fillId="34" borderId="0" xfId="0" applyFont="1" applyFill="1" applyAlignment="1" applyProtection="1">
      <alignment/>
      <protection hidden="1"/>
    </xf>
    <xf numFmtId="0" fontId="18" fillId="34" borderId="0" xfId="0" applyFont="1" applyFill="1" applyAlignment="1" applyProtection="1">
      <alignment/>
      <protection hidden="1"/>
    </xf>
    <xf numFmtId="0" fontId="18" fillId="34" borderId="0" xfId="0" applyFont="1" applyFill="1" applyAlignment="1" applyProtection="1">
      <alignment/>
      <protection hidden="1"/>
    </xf>
    <xf numFmtId="164" fontId="18" fillId="34" borderId="11" xfId="0" applyNumberFormat="1" applyFont="1" applyFill="1" applyBorder="1" applyAlignment="1" applyProtection="1">
      <alignment horizontal="right"/>
      <protection hidden="1"/>
    </xf>
    <xf numFmtId="165" fontId="18" fillId="34" borderId="0" xfId="0" applyNumberFormat="1" applyFont="1" applyFill="1" applyAlignment="1" applyProtection="1">
      <alignment/>
      <protection hidden="1"/>
    </xf>
    <xf numFmtId="165" fontId="18" fillId="34" borderId="0" xfId="0" applyNumberFormat="1" applyFont="1" applyFill="1" applyBorder="1" applyAlignment="1" applyProtection="1">
      <alignment horizontal="right"/>
      <protection hidden="1"/>
    </xf>
    <xf numFmtId="168" fontId="18" fillId="34" borderId="0" xfId="0" applyNumberFormat="1" applyFont="1" applyFill="1" applyBorder="1" applyAlignment="1" applyProtection="1">
      <alignment horizontal="right"/>
      <protection hidden="1"/>
    </xf>
    <xf numFmtId="0" fontId="18" fillId="34" borderId="11" xfId="0" applyFont="1" applyFill="1" applyBorder="1" applyAlignment="1" applyProtection="1">
      <alignment/>
      <protection hidden="1"/>
    </xf>
    <xf numFmtId="165" fontId="18" fillId="34" borderId="11" xfId="0" applyNumberFormat="1" applyFont="1" applyFill="1" applyBorder="1" applyAlignment="1" applyProtection="1">
      <alignment horizontal="right"/>
      <protection hidden="1"/>
    </xf>
    <xf numFmtId="0" fontId="18" fillId="34" borderId="11" xfId="0" applyFont="1" applyFill="1" applyBorder="1" applyAlignment="1" applyProtection="1">
      <alignment/>
      <protection hidden="1"/>
    </xf>
    <xf numFmtId="165" fontId="18" fillId="34" borderId="0" xfId="0" applyNumberFormat="1" applyFont="1" applyFill="1" applyAlignment="1" applyProtection="1">
      <alignment horizontal="right"/>
      <protection hidden="1"/>
    </xf>
    <xf numFmtId="0" fontId="8" fillId="34" borderId="20" xfId="0" applyFont="1" applyFill="1" applyBorder="1" applyAlignment="1">
      <alignment horizontal="left" vertical="center"/>
    </xf>
    <xf numFmtId="0" fontId="5" fillId="34" borderId="21" xfId="0" applyFont="1" applyFill="1" applyBorder="1" applyAlignment="1">
      <alignment horizontal="right" vertical="center"/>
    </xf>
    <xf numFmtId="0" fontId="14" fillId="34" borderId="0" xfId="0" applyFont="1" applyFill="1" applyBorder="1" applyAlignment="1">
      <alignment horizontal="left" vertical="center"/>
    </xf>
    <xf numFmtId="0" fontId="18" fillId="34" borderId="11" xfId="0" applyFont="1" applyFill="1" applyBorder="1" applyAlignment="1">
      <alignment horizontal="right" vertical="center"/>
    </xf>
    <xf numFmtId="0" fontId="18" fillId="34" borderId="0" xfId="0" applyFont="1" applyFill="1" applyBorder="1" applyAlignment="1">
      <alignment horizontal="right" vertical="center"/>
    </xf>
    <xf numFmtId="0" fontId="19" fillId="34" borderId="11" xfId="0" applyFont="1" applyFill="1" applyBorder="1" applyAlignment="1">
      <alignment horizontal="right" vertical="center"/>
    </xf>
    <xf numFmtId="171" fontId="18" fillId="34" borderId="11" xfId="0" applyNumberFormat="1" applyFont="1" applyFill="1" applyBorder="1" applyAlignment="1" applyProtection="1">
      <alignment/>
      <protection hidden="1"/>
    </xf>
    <xf numFmtId="171" fontId="18" fillId="34" borderId="0" xfId="0" applyNumberFormat="1" applyFont="1" applyFill="1" applyAlignment="1" applyProtection="1">
      <alignment/>
      <protection hidden="1"/>
    </xf>
    <xf numFmtId="169" fontId="18" fillId="0" borderId="0" xfId="0" applyNumberFormat="1" applyFont="1" applyAlignment="1">
      <alignment/>
    </xf>
    <xf numFmtId="166" fontId="18" fillId="0" borderId="0" xfId="0" applyNumberFormat="1" applyFont="1" applyAlignment="1">
      <alignment/>
    </xf>
    <xf numFmtId="170" fontId="18" fillId="0" borderId="0" xfId="0" applyNumberFormat="1" applyFont="1" applyAlignment="1">
      <alignment/>
    </xf>
    <xf numFmtId="169" fontId="18" fillId="0" borderId="11" xfId="0" applyNumberFormat="1" applyFont="1" applyBorder="1" applyAlignment="1">
      <alignment/>
    </xf>
    <xf numFmtId="166" fontId="18" fillId="0" borderId="11" xfId="0" applyNumberFormat="1" applyFont="1" applyBorder="1" applyAlignment="1">
      <alignment/>
    </xf>
    <xf numFmtId="169" fontId="18" fillId="0" borderId="21" xfId="0" applyNumberFormat="1" applyFont="1" applyBorder="1" applyAlignment="1">
      <alignment/>
    </xf>
    <xf numFmtId="0" fontId="18" fillId="0" borderId="0" xfId="0" applyFont="1" applyAlignment="1">
      <alignment horizontal="right"/>
    </xf>
    <xf numFmtId="0" fontId="18" fillId="0" borderId="0" xfId="0" applyFont="1" applyAlignment="1">
      <alignment/>
    </xf>
    <xf numFmtId="166" fontId="18" fillId="0" borderId="11" xfId="0" applyNumberFormat="1" applyFont="1" applyBorder="1" applyAlignment="1">
      <alignment horizontal="right"/>
    </xf>
    <xf numFmtId="170" fontId="18" fillId="0" borderId="21" xfId="0" applyNumberFormat="1" applyFont="1" applyBorder="1" applyAlignment="1">
      <alignment/>
    </xf>
    <xf numFmtId="0" fontId="14" fillId="0" borderId="11" xfId="0" applyFont="1" applyBorder="1" applyAlignment="1">
      <alignment horizontal="right"/>
    </xf>
    <xf numFmtId="164" fontId="14" fillId="0" borderId="11" xfId="0" applyNumberFormat="1" applyFont="1" applyBorder="1" applyAlignment="1">
      <alignment horizontal="right"/>
    </xf>
    <xf numFmtId="0" fontId="14" fillId="0" borderId="11" xfId="0" applyFont="1" applyBorder="1" applyAlignment="1">
      <alignment/>
    </xf>
    <xf numFmtId="0" fontId="14" fillId="0" borderId="21" xfId="0" applyFont="1" applyBorder="1" applyAlignment="1">
      <alignment/>
    </xf>
    <xf numFmtId="164" fontId="14" fillId="0" borderId="21" xfId="0" applyNumberFormat="1" applyFont="1" applyBorder="1" applyAlignment="1">
      <alignment horizontal="right"/>
    </xf>
    <xf numFmtId="0" fontId="14" fillId="0" borderId="0" xfId="0" applyFont="1" applyAlignment="1">
      <alignment/>
    </xf>
    <xf numFmtId="0" fontId="14" fillId="0" borderId="0" xfId="0" applyFont="1" applyBorder="1" applyAlignment="1">
      <alignment/>
    </xf>
    <xf numFmtId="171" fontId="14" fillId="0" borderId="0" xfId="0" applyNumberFormat="1" applyFont="1" applyAlignment="1">
      <alignment/>
    </xf>
    <xf numFmtId="172" fontId="18" fillId="34" borderId="0" xfId="0" applyNumberFormat="1" applyFont="1" applyFill="1" applyAlignment="1" applyProtection="1">
      <alignment horizontal="right"/>
      <protection hidden="1"/>
    </xf>
    <xf numFmtId="165" fontId="18" fillId="34" borderId="21" xfId="0" applyNumberFormat="1" applyFont="1" applyFill="1" applyBorder="1" applyAlignment="1" applyProtection="1">
      <alignment horizontal="right"/>
      <protection hidden="1"/>
    </xf>
    <xf numFmtId="172" fontId="18" fillId="34" borderId="21" xfId="0" applyNumberFormat="1" applyFont="1" applyFill="1" applyBorder="1" applyAlignment="1" applyProtection="1">
      <alignment horizontal="right"/>
      <protection hidden="1"/>
    </xf>
    <xf numFmtId="0" fontId="0" fillId="0" borderId="21" xfId="0" applyBorder="1" applyAlignment="1">
      <alignment/>
    </xf>
    <xf numFmtId="0" fontId="0" fillId="0" borderId="0" xfId="0" applyBorder="1" applyAlignment="1">
      <alignment horizontal="center"/>
    </xf>
    <xf numFmtId="0" fontId="0" fillId="0" borderId="0" xfId="0" applyBorder="1" applyAlignment="1">
      <alignment/>
    </xf>
    <xf numFmtId="166" fontId="0" fillId="0" borderId="0" xfId="0" applyNumberFormat="1" applyBorder="1" applyAlignment="1">
      <alignment/>
    </xf>
    <xf numFmtId="49" fontId="16" fillId="34" borderId="0" xfId="0" applyNumberFormat="1" applyFont="1" applyFill="1" applyAlignment="1">
      <alignment horizontal="right"/>
    </xf>
    <xf numFmtId="0" fontId="0" fillId="0" borderId="0" xfId="0" applyFill="1" applyBorder="1" applyAlignment="1">
      <alignment/>
    </xf>
    <xf numFmtId="0" fontId="1" fillId="0" borderId="0" xfId="0" applyFont="1" applyAlignment="1">
      <alignment/>
    </xf>
    <xf numFmtId="0" fontId="1" fillId="0" borderId="0" xfId="0" applyFont="1" applyBorder="1" applyAlignment="1">
      <alignment/>
    </xf>
    <xf numFmtId="166" fontId="1" fillId="0" borderId="0" xfId="0" applyNumberFormat="1" applyFont="1" applyBorder="1" applyAlignment="1">
      <alignment/>
    </xf>
    <xf numFmtId="164" fontId="14" fillId="0" borderId="11" xfId="0" applyNumberFormat="1" applyFont="1" applyFill="1" applyBorder="1" applyAlignment="1">
      <alignment horizontal="right"/>
    </xf>
    <xf numFmtId="0" fontId="0" fillId="0" borderId="23" xfId="0" applyBorder="1" applyAlignment="1">
      <alignment/>
    </xf>
    <xf numFmtId="0" fontId="18" fillId="34" borderId="0" xfId="0" applyFont="1" applyFill="1" applyBorder="1" applyAlignment="1" applyProtection="1">
      <alignment horizontal="right"/>
      <protection hidden="1"/>
    </xf>
    <xf numFmtId="166" fontId="4" fillId="34" borderId="0" xfId="0" applyNumberFormat="1" applyFont="1" applyFill="1" applyAlignment="1">
      <alignment/>
    </xf>
    <xf numFmtId="173" fontId="18" fillId="0" borderId="0" xfId="0" applyNumberFormat="1" applyFont="1" applyAlignment="1">
      <alignment/>
    </xf>
    <xf numFmtId="0" fontId="18" fillId="34" borderId="21" xfId="0" applyFont="1" applyFill="1" applyBorder="1" applyAlignment="1">
      <alignment horizontal="right" vertical="center"/>
    </xf>
    <xf numFmtId="0" fontId="0" fillId="34" borderId="21" xfId="0" applyFill="1" applyBorder="1" applyAlignment="1">
      <alignment/>
    </xf>
    <xf numFmtId="0" fontId="14" fillId="34" borderId="0" xfId="0" applyFont="1" applyFill="1" applyAlignment="1" applyProtection="1">
      <alignment vertical="center"/>
      <protection hidden="1"/>
    </xf>
    <xf numFmtId="0" fontId="21" fillId="34" borderId="0" xfId="53" applyFont="1" applyFill="1" applyAlignment="1" applyProtection="1">
      <alignment/>
      <protection hidden="1"/>
    </xf>
    <xf numFmtId="166" fontId="18" fillId="34" borderId="0" xfId="0" applyNumberFormat="1" applyFont="1" applyFill="1" applyAlignment="1" applyProtection="1">
      <alignment/>
      <protection hidden="1"/>
    </xf>
    <xf numFmtId="166" fontId="18" fillId="34" borderId="11" xfId="0" applyNumberFormat="1" applyFont="1" applyFill="1" applyBorder="1" applyAlignment="1" applyProtection="1">
      <alignment/>
      <protection hidden="1"/>
    </xf>
    <xf numFmtId="166" fontId="18" fillId="34" borderId="11" xfId="0" applyNumberFormat="1" applyFont="1" applyFill="1" applyBorder="1" applyAlignment="1" applyProtection="1">
      <alignment horizontal="right"/>
      <protection hidden="1"/>
    </xf>
    <xf numFmtId="0" fontId="23" fillId="34" borderId="0" xfId="0" applyFont="1" applyFill="1" applyAlignment="1">
      <alignment/>
    </xf>
    <xf numFmtId="166" fontId="18" fillId="34" borderId="21" xfId="0" applyNumberFormat="1" applyFont="1" applyFill="1" applyBorder="1" applyAlignment="1" applyProtection="1">
      <alignment/>
      <protection hidden="1"/>
    </xf>
    <xf numFmtId="0" fontId="14" fillId="34" borderId="21" xfId="0" applyFont="1" applyFill="1" applyBorder="1" applyAlignment="1">
      <alignment horizontal="left" vertical="center"/>
    </xf>
    <xf numFmtId="0" fontId="26" fillId="34" borderId="0" xfId="53" applyFont="1" applyFill="1" applyAlignment="1" applyProtection="1">
      <alignment horizontal="left"/>
      <protection hidden="1"/>
    </xf>
    <xf numFmtId="0" fontId="27" fillId="34" borderId="0" xfId="0" applyFont="1" applyFill="1" applyAlignment="1">
      <alignment/>
    </xf>
    <xf numFmtId="0" fontId="28" fillId="34" borderId="20" xfId="0" applyFont="1" applyFill="1" applyBorder="1" applyAlignment="1">
      <alignment horizontal="left" vertical="center"/>
    </xf>
    <xf numFmtId="0" fontId="8" fillId="34" borderId="21" xfId="0" applyFont="1" applyFill="1" applyBorder="1" applyAlignment="1">
      <alignment horizontal="left" vertical="center"/>
    </xf>
    <xf numFmtId="0" fontId="12" fillId="34" borderId="21" xfId="0" applyFont="1" applyFill="1" applyBorder="1" applyAlignment="1">
      <alignment horizontal="right" vertical="center"/>
    </xf>
    <xf numFmtId="0" fontId="12" fillId="34" borderId="22" xfId="0" applyFont="1" applyFill="1" applyBorder="1" applyAlignment="1">
      <alignment horizontal="right" vertical="center"/>
    </xf>
    <xf numFmtId="0" fontId="30" fillId="34" borderId="0" xfId="0" applyNumberFormat="1" applyFont="1" applyFill="1" applyBorder="1" applyAlignment="1">
      <alignment horizontal="left" vertical="center" textRotation="180"/>
    </xf>
    <xf numFmtId="0" fontId="0" fillId="34" borderId="0" xfId="0" applyFont="1" applyFill="1" applyAlignment="1">
      <alignment horizontal="left"/>
    </xf>
    <xf numFmtId="0" fontId="18" fillId="0" borderId="0" xfId="0" applyFont="1" applyFill="1" applyAlignment="1">
      <alignment/>
    </xf>
    <xf numFmtId="166" fontId="5" fillId="34" borderId="0" xfId="0" applyNumberFormat="1" applyFont="1" applyFill="1" applyAlignment="1">
      <alignment/>
    </xf>
    <xf numFmtId="174" fontId="18" fillId="34" borderId="0" xfId="0" applyNumberFormat="1" applyFont="1" applyFill="1" applyAlignment="1" applyProtection="1">
      <alignment horizontal="right"/>
      <protection hidden="1"/>
    </xf>
    <xf numFmtId="166" fontId="17" fillId="34" borderId="0" xfId="0" applyNumberFormat="1" applyFont="1" applyFill="1" applyAlignment="1" applyProtection="1">
      <alignment/>
      <protection hidden="1"/>
    </xf>
    <xf numFmtId="171" fontId="18" fillId="34" borderId="11" xfId="0" applyNumberFormat="1" applyFont="1" applyFill="1" applyBorder="1" applyAlignment="1" applyProtection="1">
      <alignment horizontal="right"/>
      <protection hidden="1"/>
    </xf>
    <xf numFmtId="175" fontId="14" fillId="0" borderId="21" xfId="0" applyNumberFormat="1" applyFont="1" applyFill="1" applyBorder="1" applyAlignment="1">
      <alignment horizontal="right"/>
    </xf>
    <xf numFmtId="171" fontId="14" fillId="0" borderId="21" xfId="0" applyNumberFormat="1" applyFont="1" applyFill="1" applyBorder="1" applyAlignment="1">
      <alignment horizontal="right"/>
    </xf>
    <xf numFmtId="0" fontId="0" fillId="34" borderId="0" xfId="0" applyFill="1" applyAlignment="1">
      <alignment vertical="top" wrapText="1"/>
    </xf>
    <xf numFmtId="0" fontId="31" fillId="34" borderId="0" xfId="0" applyFont="1" applyFill="1" applyAlignment="1">
      <alignment/>
    </xf>
    <xf numFmtId="0" fontId="17" fillId="34" borderId="0" xfId="0" applyFont="1" applyFill="1" applyAlignment="1">
      <alignment/>
    </xf>
    <xf numFmtId="174" fontId="18" fillId="34" borderId="21" xfId="0" applyNumberFormat="1" applyFont="1" applyFill="1" applyBorder="1" applyAlignment="1" applyProtection="1">
      <alignment horizontal="right"/>
      <protection hidden="1"/>
    </xf>
    <xf numFmtId="169" fontId="18" fillId="0" borderId="0" xfId="0" applyNumberFormat="1" applyFont="1" applyBorder="1" applyAlignment="1">
      <alignment/>
    </xf>
    <xf numFmtId="171" fontId="14" fillId="0" borderId="11" xfId="0" applyNumberFormat="1" applyFont="1" applyFill="1" applyBorder="1" applyAlignment="1">
      <alignment horizontal="right"/>
    </xf>
    <xf numFmtId="0" fontId="14" fillId="34" borderId="0" xfId="0" applyFont="1" applyFill="1" applyAlignment="1" applyProtection="1">
      <alignment/>
      <protection hidden="1"/>
    </xf>
    <xf numFmtId="165" fontId="18" fillId="34" borderId="0" xfId="0" applyNumberFormat="1" applyFont="1" applyFill="1" applyBorder="1" applyAlignment="1" applyProtection="1">
      <alignment/>
      <protection hidden="1"/>
    </xf>
    <xf numFmtId="172" fontId="18" fillId="34" borderId="0" xfId="0" applyNumberFormat="1" applyFont="1" applyFill="1" applyBorder="1" applyAlignment="1" applyProtection="1">
      <alignment horizontal="right"/>
      <protection hidden="1"/>
    </xf>
    <xf numFmtId="0" fontId="14" fillId="0" borderId="0" xfId="0" applyFont="1" applyBorder="1" applyAlignment="1">
      <alignment horizontal="right"/>
    </xf>
    <xf numFmtId="166" fontId="0" fillId="34" borderId="0" xfId="0" applyNumberFormat="1" applyFill="1" applyAlignment="1">
      <alignment/>
    </xf>
    <xf numFmtId="0" fontId="2" fillId="34" borderId="21" xfId="0" applyFont="1" applyFill="1" applyBorder="1" applyAlignment="1">
      <alignment/>
    </xf>
    <xf numFmtId="0" fontId="14" fillId="0" borderId="21" xfId="0" applyFont="1" applyBorder="1" applyAlignment="1">
      <alignment horizontal="right"/>
    </xf>
    <xf numFmtId="0" fontId="32" fillId="0" borderId="0" xfId="0" applyFont="1" applyAlignment="1">
      <alignment/>
    </xf>
    <xf numFmtId="0" fontId="18" fillId="0" borderId="0" xfId="0" applyFont="1" applyBorder="1" applyAlignment="1">
      <alignment/>
    </xf>
    <xf numFmtId="169" fontId="14" fillId="0" borderId="0" xfId="0" applyNumberFormat="1" applyFont="1" applyBorder="1" applyAlignment="1">
      <alignment horizontal="right"/>
    </xf>
    <xf numFmtId="177" fontId="0" fillId="0" borderId="0" xfId="0" applyNumberFormat="1" applyAlignment="1">
      <alignment/>
    </xf>
    <xf numFmtId="49" fontId="74" fillId="34" borderId="0" xfId="0" applyNumberFormat="1" applyFont="1" applyFill="1" applyAlignment="1">
      <alignment horizontal="right"/>
    </xf>
    <xf numFmtId="0" fontId="75" fillId="34" borderId="0" xfId="0" applyFont="1" applyFill="1" applyAlignment="1">
      <alignment/>
    </xf>
    <xf numFmtId="185" fontId="0" fillId="0" borderId="0" xfId="59" applyNumberFormat="1" applyFont="1" applyAlignment="1">
      <alignment/>
    </xf>
    <xf numFmtId="169" fontId="0" fillId="0" borderId="0" xfId="0" applyNumberFormat="1" applyAlignment="1">
      <alignment/>
    </xf>
    <xf numFmtId="4" fontId="0" fillId="0" borderId="0" xfId="0" applyNumberFormat="1" applyAlignment="1">
      <alignment/>
    </xf>
    <xf numFmtId="166" fontId="0" fillId="0" borderId="0" xfId="0" applyNumberFormat="1" applyAlignment="1">
      <alignment/>
    </xf>
    <xf numFmtId="0" fontId="18" fillId="34" borderId="0" xfId="0" applyFont="1" applyFill="1" applyAlignment="1">
      <alignment/>
    </xf>
    <xf numFmtId="10" fontId="4" fillId="34" borderId="0" xfId="0" applyNumberFormat="1" applyFont="1" applyFill="1" applyAlignment="1">
      <alignment/>
    </xf>
    <xf numFmtId="201" fontId="17" fillId="34" borderId="0" xfId="0" applyNumberFormat="1" applyFont="1" applyFill="1" applyAlignment="1" applyProtection="1">
      <alignment/>
      <protection hidden="1"/>
    </xf>
    <xf numFmtId="185" fontId="17" fillId="34" borderId="0" xfId="59" applyNumberFormat="1" applyFont="1" applyFill="1" applyAlignment="1" applyProtection="1">
      <alignment/>
      <protection hidden="1"/>
    </xf>
    <xf numFmtId="185" fontId="4" fillId="34" borderId="0" xfId="59" applyNumberFormat="1" applyFont="1" applyFill="1" applyAlignment="1">
      <alignment/>
    </xf>
    <xf numFmtId="1" fontId="4" fillId="34" borderId="0" xfId="59" applyNumberFormat="1" applyFont="1" applyFill="1" applyAlignment="1">
      <alignment/>
    </xf>
    <xf numFmtId="1" fontId="4" fillId="34" borderId="0" xfId="0" applyNumberFormat="1" applyFont="1" applyFill="1" applyAlignment="1">
      <alignment/>
    </xf>
    <xf numFmtId="185" fontId="5" fillId="34" borderId="0" xfId="0" applyNumberFormat="1" applyFont="1" applyFill="1" applyAlignment="1">
      <alignment/>
    </xf>
    <xf numFmtId="10" fontId="17" fillId="34" borderId="0" xfId="0" applyNumberFormat="1" applyFont="1" applyFill="1" applyAlignment="1" applyProtection="1">
      <alignment/>
      <protection hidden="1"/>
    </xf>
    <xf numFmtId="2" fontId="4" fillId="34" borderId="0" xfId="0" applyNumberFormat="1" applyFont="1" applyFill="1" applyAlignment="1">
      <alignment/>
    </xf>
    <xf numFmtId="0" fontId="3" fillId="34" borderId="21" xfId="0" applyFont="1" applyFill="1" applyBorder="1" applyAlignment="1">
      <alignment horizontal="right"/>
    </xf>
    <xf numFmtId="2" fontId="17" fillId="34" borderId="0" xfId="59" applyNumberFormat="1" applyFont="1" applyFill="1" applyAlignment="1" applyProtection="1">
      <alignment/>
      <protection hidden="1"/>
    </xf>
    <xf numFmtId="0" fontId="28" fillId="0" borderId="20" xfId="0" applyFont="1" applyFill="1" applyBorder="1" applyAlignment="1">
      <alignment horizontal="left" vertical="center"/>
    </xf>
    <xf numFmtId="0" fontId="8" fillId="0" borderId="21" xfId="0" applyFont="1" applyFill="1" applyBorder="1" applyAlignment="1">
      <alignment horizontal="left" vertical="center"/>
    </xf>
    <xf numFmtId="166" fontId="18" fillId="34" borderId="21" xfId="0" applyNumberFormat="1" applyFont="1" applyFill="1" applyBorder="1" applyAlignment="1" applyProtection="1">
      <alignment horizontal="right"/>
      <protection hidden="1"/>
    </xf>
    <xf numFmtId="185" fontId="5" fillId="34" borderId="0" xfId="59" applyNumberFormat="1" applyFont="1" applyFill="1" applyAlignment="1">
      <alignment/>
    </xf>
    <xf numFmtId="185" fontId="5" fillId="34" borderId="0" xfId="0" applyNumberFormat="1" applyFont="1" applyFill="1" applyBorder="1" applyAlignment="1">
      <alignment horizontal="right"/>
    </xf>
    <xf numFmtId="185" fontId="18" fillId="34" borderId="0" xfId="59" applyNumberFormat="1" applyFont="1" applyFill="1" applyBorder="1" applyAlignment="1" applyProtection="1">
      <alignment horizontal="right"/>
      <protection hidden="1"/>
    </xf>
    <xf numFmtId="0" fontId="0" fillId="0" borderId="0" xfId="0" applyNumberFormat="1" applyAlignment="1">
      <alignment/>
    </xf>
    <xf numFmtId="185" fontId="18" fillId="0" borderId="0" xfId="59" applyNumberFormat="1" applyFont="1" applyAlignment="1">
      <alignment/>
    </xf>
    <xf numFmtId="0" fontId="16" fillId="0" borderId="0" xfId="0" applyFont="1" applyFill="1" applyBorder="1" applyAlignment="1">
      <alignment vertical="top" wrapText="1"/>
    </xf>
    <xf numFmtId="190" fontId="18" fillId="0" borderId="0" xfId="0" applyNumberFormat="1" applyFont="1" applyAlignment="1">
      <alignment/>
    </xf>
    <xf numFmtId="0" fontId="75" fillId="35" borderId="0" xfId="0" applyFont="1" applyFill="1" applyAlignment="1">
      <alignment/>
    </xf>
    <xf numFmtId="0" fontId="31" fillId="35" borderId="0" xfId="0" applyFont="1" applyFill="1" applyAlignment="1">
      <alignment wrapText="1"/>
    </xf>
    <xf numFmtId="210" fontId="0" fillId="0" borderId="0" xfId="0" applyNumberFormat="1" applyAlignment="1">
      <alignment/>
    </xf>
    <xf numFmtId="0" fontId="74" fillId="35" borderId="0" xfId="0" applyFont="1" applyFill="1" applyAlignment="1">
      <alignment vertical="top" wrapText="1"/>
    </xf>
    <xf numFmtId="206" fontId="5" fillId="34" borderId="0" xfId="0" applyNumberFormat="1" applyFont="1" applyFill="1" applyBorder="1" applyAlignment="1">
      <alignment horizontal="right"/>
    </xf>
    <xf numFmtId="0" fontId="21" fillId="34" borderId="0" xfId="53" applyFont="1" applyFill="1" applyAlignment="1" applyProtection="1">
      <alignment/>
      <protection/>
    </xf>
    <xf numFmtId="206" fontId="5" fillId="34" borderId="0" xfId="0" applyNumberFormat="1" applyFont="1" applyFill="1" applyAlignment="1">
      <alignment/>
    </xf>
    <xf numFmtId="190" fontId="0" fillId="0" borderId="0" xfId="0" applyNumberFormat="1" applyAlignment="1">
      <alignment/>
    </xf>
    <xf numFmtId="1" fontId="5" fillId="34" borderId="0" xfId="0" applyNumberFormat="1" applyFont="1" applyFill="1" applyAlignment="1">
      <alignment/>
    </xf>
    <xf numFmtId="185" fontId="4" fillId="34" borderId="0" xfId="0" applyNumberFormat="1" applyFont="1" applyFill="1" applyAlignment="1">
      <alignment/>
    </xf>
    <xf numFmtId="0" fontId="16" fillId="0" borderId="0" xfId="0" applyFont="1" applyFill="1" applyAlignment="1">
      <alignment vertical="top" wrapText="1"/>
    </xf>
    <xf numFmtId="0" fontId="16" fillId="0" borderId="0" xfId="0" applyFont="1" applyFill="1" applyAlignment="1">
      <alignment wrapText="1"/>
    </xf>
    <xf numFmtId="166" fontId="4" fillId="34" borderId="0" xfId="59" applyNumberFormat="1" applyFont="1" applyFill="1" applyAlignment="1">
      <alignment/>
    </xf>
    <xf numFmtId="0" fontId="7" fillId="34" borderId="0" xfId="0" applyFont="1" applyFill="1" applyAlignment="1">
      <alignment horizontal="center"/>
    </xf>
    <xf numFmtId="213" fontId="16" fillId="34" borderId="0" xfId="0" applyNumberFormat="1" applyFont="1" applyFill="1" applyAlignment="1">
      <alignment horizontal="right"/>
    </xf>
    <xf numFmtId="0" fontId="16" fillId="35" borderId="0" xfId="0" applyFont="1" applyFill="1" applyAlignment="1">
      <alignment vertical="top" wrapText="1"/>
    </xf>
    <xf numFmtId="175" fontId="14" fillId="0" borderId="11" xfId="0" applyNumberFormat="1" applyFont="1" applyFill="1" applyBorder="1" applyAlignment="1">
      <alignment horizontal="right"/>
    </xf>
    <xf numFmtId="175" fontId="18" fillId="34" borderId="11" xfId="0" applyNumberFormat="1" applyFont="1" applyFill="1" applyBorder="1" applyAlignment="1" applyProtection="1">
      <alignment horizontal="right"/>
      <protection hidden="1"/>
    </xf>
    <xf numFmtId="0" fontId="18" fillId="34" borderId="21" xfId="0" applyFont="1" applyFill="1" applyBorder="1" applyAlignment="1" applyProtection="1">
      <alignment horizontal="center"/>
      <protection hidden="1"/>
    </xf>
    <xf numFmtId="0" fontId="14" fillId="0" borderId="14" xfId="0" applyFont="1" applyBorder="1" applyAlignment="1">
      <alignment horizontal="center"/>
    </xf>
    <xf numFmtId="0" fontId="14" fillId="0" borderId="11" xfId="0" applyFont="1" applyBorder="1" applyAlignment="1">
      <alignment horizontal="center"/>
    </xf>
    <xf numFmtId="0" fontId="18" fillId="34" borderId="11" xfId="0" applyFont="1" applyFill="1" applyBorder="1" applyAlignment="1" applyProtection="1">
      <alignment horizontal="center"/>
      <protection hidden="1"/>
    </xf>
    <xf numFmtId="0" fontId="30" fillId="34" borderId="0" xfId="0" applyNumberFormat="1" applyFont="1" applyFill="1" applyBorder="1" applyAlignment="1">
      <alignment horizontal="left" vertical="center" textRotation="18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Average monthly rainfall</a:t>
            </a:r>
          </a:p>
        </c:rich>
      </c:tx>
      <c:layout>
        <c:manualLayout>
          <c:xMode val="factor"/>
          <c:yMode val="factor"/>
          <c:x val="0.02375"/>
          <c:y val="-0.01325"/>
        </c:manualLayout>
      </c:layout>
      <c:spPr>
        <a:noFill/>
        <a:ln w="3175">
          <a:noFill/>
        </a:ln>
      </c:spPr>
    </c:title>
    <c:plotArea>
      <c:layout>
        <c:manualLayout>
          <c:xMode val="edge"/>
          <c:yMode val="edge"/>
          <c:x val="0.031"/>
          <c:y val="0.126"/>
          <c:w val="0.93275"/>
          <c:h val="0.82875"/>
        </c:manualLayout>
      </c:layout>
      <c:lineChart>
        <c:grouping val="standard"/>
        <c:varyColors val="0"/>
        <c:ser>
          <c:idx val="1"/>
          <c:order val="0"/>
          <c:tx>
            <c:strRef>
              <c:f>Data!$N$4</c:f>
              <c:strCache>
                <c:ptCount val="1"/>
                <c:pt idx="0">
                  <c:v>2011</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Data!$A$6:$A$17</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Data!$N$6:$N$17</c:f>
              <c:numCache>
                <c:ptCount val="12"/>
                <c:pt idx="0">
                  <c:v>130.61117056359075</c:v>
                </c:pt>
                <c:pt idx="1">
                  <c:v>181.500936578352</c:v>
                </c:pt>
                <c:pt idx="2">
                  <c:v>79.67851351702181</c:v>
                </c:pt>
                <c:pt idx="3">
                  <c:v>74.44232857649041</c:v>
                </c:pt>
                <c:pt idx="4">
                  <c:v>188.91010949738688</c:v>
                </c:pt>
                <c:pt idx="5">
                  <c:v>86.34241244431504</c:v>
                </c:pt>
                <c:pt idx="6">
                  <c:v>83.14716539781115</c:v>
                </c:pt>
                <c:pt idx="7">
                  <c:v>131.56491152895222</c:v>
                </c:pt>
                <c:pt idx="8">
                  <c:v>194.38421433521142</c:v>
                </c:pt>
                <c:pt idx="9">
                  <c:v>231.4445067473057</c:v>
                </c:pt>
                <c:pt idx="10">
                  <c:v>197.01845268441076</c:v>
                </c:pt>
                <c:pt idx="11">
                  <c:v>310.1661065057991</c:v>
                </c:pt>
              </c:numCache>
            </c:numRef>
          </c:val>
          <c:smooth val="0"/>
        </c:ser>
        <c:ser>
          <c:idx val="2"/>
          <c:order val="1"/>
          <c:tx>
            <c:strRef>
              <c:f>Data!$O$4</c:f>
              <c:strCache>
                <c:ptCount val="1"/>
                <c:pt idx="0">
                  <c:v>2012</c:v>
                </c:pt>
              </c:strCache>
            </c:strRef>
          </c:tx>
          <c:spPr>
            <a:ln w="25400">
              <a:solidFill>
                <a:srgbClr val="99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Data!$A$6:$A$17</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Data!$O$6:$O$17</c:f>
              <c:numCache>
                <c:ptCount val="12"/>
                <c:pt idx="0">
                  <c:v>163.4160991364783</c:v>
                </c:pt>
                <c:pt idx="1">
                  <c:v>109.800846392717</c:v>
                </c:pt>
                <c:pt idx="2">
                  <c:v>54.96466390690198</c:v>
                </c:pt>
                <c:pt idx="3">
                  <c:v>61.44200564926418</c:v>
                </c:pt>
                <c:pt idx="4">
                  <c:v>76.07467673105383</c:v>
                </c:pt>
                <c:pt idx="5">
                  <c:v>123.70096941602102</c:v>
                </c:pt>
                <c:pt idx="6">
                  <c:v>111.77061745632503</c:v>
                </c:pt>
                <c:pt idx="7">
                  <c:v>119.34264111587166</c:v>
                </c:pt>
                <c:pt idx="8">
                  <c:v>124.4660633627393</c:v>
                </c:pt>
                <c:pt idx="9">
                  <c:v>150.9318669480695</c:v>
                </c:pt>
                <c:pt idx="10">
                  <c:v>172.12391949691786</c:v>
                </c:pt>
                <c:pt idx="11">
                  <c:v>188.07957672334302</c:v>
                </c:pt>
              </c:numCache>
            </c:numRef>
          </c:val>
          <c:smooth val="0"/>
        </c:ser>
        <c:ser>
          <c:idx val="3"/>
          <c:order val="2"/>
          <c:tx>
            <c:strRef>
              <c:f>Data!$P$4</c:f>
              <c:strCache>
                <c:ptCount val="1"/>
                <c:pt idx="0">
                  <c:v>2013 p</c:v>
                </c:pt>
              </c:strCache>
            </c:strRef>
          </c:tx>
          <c:spPr>
            <a:ln w="25400">
              <a:solidFill>
                <a:srgbClr val="003366"/>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Data!$A$6:$A$17</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Data!$P$6:$P$17</c:f>
              <c:numCache>
                <c:ptCount val="12"/>
                <c:pt idx="0">
                  <c:v>155.51605573082642</c:v>
                </c:pt>
                <c:pt idx="1">
                  <c:v>64.68974607732193</c:v>
                </c:pt>
                <c:pt idx="2">
                  <c:v>34.12843561063232</c:v>
                </c:pt>
                <c:pt idx="3">
                  <c:v>92.81690887181729</c:v>
                </c:pt>
                <c:pt idx="4">
                  <c:v>102.27695053492126</c:v>
                </c:pt>
                <c:pt idx="5">
                  <c:v>43.360936107101026</c:v>
                </c:pt>
                <c:pt idx="6">
                  <c:v>62.81695634873206</c:v>
                </c:pt>
                <c:pt idx="7">
                  <c:v>86.34264237401939</c:v>
                </c:pt>
                <c:pt idx="8">
                  <c:v>100.05983277055019</c:v>
                </c:pt>
                <c:pt idx="9">
                  <c:v>193.5960596820567</c:v>
                </c:pt>
                <c:pt idx="10">
                  <c:v>128.5334360833495</c:v>
                </c:pt>
                <c:pt idx="11">
                  <c:v>264.40264439464676</c:v>
                </c:pt>
              </c:numCache>
            </c:numRef>
          </c:val>
          <c:smooth val="0"/>
        </c:ser>
        <c:ser>
          <c:idx val="5"/>
          <c:order val="3"/>
          <c:tx>
            <c:strRef>
              <c:f>Data!$Q$4</c:f>
              <c:strCache>
                <c:ptCount val="1"/>
                <c:pt idx="0">
                  <c:v>2014 p</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666699"/>
              </a:solidFill>
              <a:ln>
                <a:solidFill>
                  <a:srgbClr val="666699"/>
                </a:solidFill>
              </a:ln>
            </c:spPr>
          </c:marker>
          <c:val>
            <c:numRef>
              <c:f>Data!$Q$6:$Q$17</c:f>
              <c:numCache>
                <c:ptCount val="12"/>
                <c:pt idx="0">
                  <c:v>189.03153770329226</c:v>
                </c:pt>
              </c:numCache>
            </c:numRef>
          </c:val>
          <c:smooth val="0"/>
        </c:ser>
        <c:ser>
          <c:idx val="4"/>
          <c:order val="4"/>
          <c:tx>
            <c:v>10 year mean</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FF9900"/>
              </a:solidFill>
              <a:ln>
                <a:solidFill>
                  <a:srgbClr val="FF8080"/>
                </a:solidFill>
              </a:ln>
            </c:spPr>
          </c:marker>
          <c:cat>
            <c:strRef>
              <c:f>Data!$A$6:$A$17</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Data!$B$6:$B$17</c:f>
              <c:numCache>
                <c:ptCount val="12"/>
                <c:pt idx="0">
                  <c:v>167.93602389644542</c:v>
                </c:pt>
                <c:pt idx="1">
                  <c:v>105.25102227961777</c:v>
                </c:pt>
                <c:pt idx="2">
                  <c:v>103.39470948487767</c:v>
                </c:pt>
                <c:pt idx="3">
                  <c:v>78.5387126760697</c:v>
                </c:pt>
                <c:pt idx="4">
                  <c:v>99.3538771778548</c:v>
                </c:pt>
                <c:pt idx="5">
                  <c:v>86.54360048263717</c:v>
                </c:pt>
                <c:pt idx="6">
                  <c:v>90.76956944293</c:v>
                </c:pt>
                <c:pt idx="7">
                  <c:v>119.01125855205505</c:v>
                </c:pt>
                <c:pt idx="8">
                  <c:v>120.70778790424197</c:v>
                </c:pt>
                <c:pt idx="9">
                  <c:v>154.91332594161813</c:v>
                </c:pt>
                <c:pt idx="10">
                  <c:v>158.66040173300337</c:v>
                </c:pt>
                <c:pt idx="11">
                  <c:v>150.24508951192047</c:v>
                </c:pt>
              </c:numCache>
            </c:numRef>
          </c:val>
          <c:smooth val="0"/>
        </c:ser>
        <c:marker val="1"/>
        <c:axId val="10973922"/>
        <c:axId val="31656435"/>
      </c:lineChart>
      <c:catAx>
        <c:axId val="1097392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1656435"/>
        <c:crosses val="autoZero"/>
        <c:auto val="1"/>
        <c:lblOffset val="100"/>
        <c:tickLblSkip val="1"/>
        <c:noMultiLvlLbl val="0"/>
      </c:catAx>
      <c:valAx>
        <c:axId val="31656435"/>
        <c:scaling>
          <c:orientation val="minMax"/>
        </c:scaling>
        <c:axPos val="l"/>
        <c:title>
          <c:tx>
            <c:rich>
              <a:bodyPr vert="horz" rot="-5400000" anchor="ctr"/>
              <a:lstStyle/>
              <a:p>
                <a:pPr algn="ctr">
                  <a:defRPr/>
                </a:pPr>
                <a:r>
                  <a:rPr lang="en-US" cap="none" sz="1000" b="1" i="0" u="none" baseline="0">
                    <a:solidFill>
                      <a:srgbClr val="000000"/>
                    </a:solidFill>
                  </a:rPr>
                  <a:t>Rainfall (mm)</a:t>
                </a:r>
              </a:p>
            </c:rich>
          </c:tx>
          <c:layout>
            <c:manualLayout>
              <c:xMode val="factor"/>
              <c:yMode val="factor"/>
              <c:x val="-0.012"/>
              <c:y val="0.0222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0973922"/>
        <c:crossesAt val="1"/>
        <c:crossBetween val="midCat"/>
        <c:dispUnits/>
      </c:valAx>
      <c:spPr>
        <a:solidFill>
          <a:srgbClr val="FFFFFF"/>
        </a:solidFill>
        <a:ln w="3175">
          <a:noFill/>
        </a:ln>
      </c:spPr>
    </c:plotArea>
    <c:legend>
      <c:legendPos val="t"/>
      <c:layout>
        <c:manualLayout>
          <c:xMode val="edge"/>
          <c:yMode val="edge"/>
          <c:x val="0.18475"/>
          <c:y val="0.08025"/>
          <c:w val="0.73775"/>
          <c:h val="0.05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0</xdr:row>
      <xdr:rowOff>200025</xdr:rowOff>
    </xdr:from>
    <xdr:to>
      <xdr:col>14</xdr:col>
      <xdr:colOff>161925</xdr:colOff>
      <xdr:row>17</xdr:row>
      <xdr:rowOff>95250</xdr:rowOff>
    </xdr:to>
    <xdr:graphicFrame>
      <xdr:nvGraphicFramePr>
        <xdr:cNvPr id="1" name="Chart 1"/>
        <xdr:cNvGraphicFramePr/>
      </xdr:nvGraphicFramePr>
      <xdr:xfrm>
        <a:off x="7639050" y="200025"/>
        <a:ext cx="6477000" cy="43624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0</xdr:col>
      <xdr:colOff>295275</xdr:colOff>
      <xdr:row>4</xdr:row>
      <xdr:rowOff>85725</xdr:rowOff>
    </xdr:to>
    <xdr:sp>
      <xdr:nvSpPr>
        <xdr:cNvPr id="1" name="Text Box 1"/>
        <xdr:cNvSpPr txBox="1">
          <a:spLocks noChangeArrowheads="1"/>
        </xdr:cNvSpPr>
      </xdr:nvSpPr>
      <xdr:spPr>
        <a:xfrm>
          <a:off x="19050" y="38100"/>
          <a:ext cx="276225" cy="1143000"/>
        </a:xfrm>
        <a:prstGeom prst="rect">
          <a:avLst/>
        </a:prstGeom>
        <a:solidFill>
          <a:srgbClr val="FFFFFF"/>
        </a:solidFill>
        <a:ln w="9525" cmpd="sng">
          <a:solidFill>
            <a:srgbClr val="FFFFFF"/>
          </a:solidFill>
          <a:headEnd type="none"/>
          <a:tailEnd type="none"/>
        </a:ln>
      </xdr:spPr>
      <xdr:txBody>
        <a:bodyPr vertOverflow="clip" wrap="square" lIns="27432" tIns="22860" rIns="0" bIns="0" vert="vert"/>
        <a:p>
          <a:pPr algn="l">
            <a:defRPr/>
          </a:pPr>
          <a:r>
            <a:rPr lang="en-US" cap="none" sz="1000" b="0" i="0" u="none" baseline="0">
              <a:solidFill>
                <a:srgbClr val="000000"/>
              </a:solidFill>
              <a:latin typeface="Arial"/>
              <a:ea typeface="Arial"/>
              <a:cs typeface="Arial"/>
            </a:rPr>
            <a:t>September  2008</a:t>
          </a:r>
        </a:p>
      </xdr:txBody>
    </xdr:sp>
    <xdr:clientData/>
  </xdr:twoCellAnchor>
  <xdr:twoCellAnchor>
    <xdr:from>
      <xdr:col>0</xdr:col>
      <xdr:colOff>0</xdr:colOff>
      <xdr:row>0</xdr:row>
      <xdr:rowOff>0</xdr:rowOff>
    </xdr:from>
    <xdr:to>
      <xdr:col>0</xdr:col>
      <xdr:colOff>247650</xdr:colOff>
      <xdr:row>7</xdr:row>
      <xdr:rowOff>104775</xdr:rowOff>
    </xdr:to>
    <xdr:sp>
      <xdr:nvSpPr>
        <xdr:cNvPr id="2" name="Text Box 3"/>
        <xdr:cNvSpPr txBox="1">
          <a:spLocks noChangeArrowheads="1"/>
        </xdr:cNvSpPr>
      </xdr:nvSpPr>
      <xdr:spPr>
        <a:xfrm>
          <a:off x="0" y="0"/>
          <a:ext cx="247650" cy="1666875"/>
        </a:xfrm>
        <a:prstGeom prst="rect">
          <a:avLst/>
        </a:prstGeom>
        <a:solidFill>
          <a:srgbClr val="FFFFFF"/>
        </a:solidFill>
        <a:ln w="9525" cmpd="sng">
          <a:noFill/>
        </a:ln>
      </xdr:spPr>
      <xdr:txBody>
        <a:bodyPr vertOverflow="clip" wrap="square" lIns="27432" tIns="22860" rIns="0" bIns="0" vert="vert"/>
        <a:p>
          <a:pPr algn="l">
            <a:defRPr/>
          </a:pPr>
          <a:r>
            <a:rPr lang="en-US" cap="none" sz="1000" b="0" i="0" u="none" baseline="0">
              <a:solidFill>
                <a:srgbClr val="000000"/>
              </a:solidFill>
              <a:latin typeface="Arial"/>
              <a:ea typeface="Arial"/>
              <a:cs typeface="Arial"/>
            </a:rPr>
            <a:t> September  2008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gov.uk/government/statistical-data-sets/maps-of-uk-weather-stations" TargetMode="External" /><Relationship Id="rId2" Type="http://schemas.openxmlformats.org/officeDocument/2006/relationships/hyperlink" Target="https://www.gov.uk/government/collections/energy-trends" TargetMode="External" /><Relationship Id="rId3" Type="http://schemas.openxmlformats.org/officeDocument/2006/relationships/hyperlink" Target="http://www.metoffice.gov.uk/public/weather/climate-historic/#?tab=climateHistoric"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gov.uk/government/statistical-data-sets/maps-of-uk-weather-stations" TargetMode="External" /><Relationship Id="rId2" Type="http://schemas.openxmlformats.org/officeDocument/2006/relationships/hyperlink" Target="https://www.gov.uk/government/collections/energy-trends" TargetMode="External" /><Relationship Id="rId3" Type="http://schemas.openxmlformats.org/officeDocument/2006/relationships/hyperlink" Target="http://www.metoffice.gov.uk/public/weather/climate-historic/#?tab=climateHistoric" TargetMode="Externa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err.gov.uk/files/file47740.pdf" TargetMode="Externa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pageSetUpPr fitToPage="1"/>
  </sheetPr>
  <dimension ref="B1:D17"/>
  <sheetViews>
    <sheetView tabSelected="1" zoomScalePageLayoutView="0" workbookViewId="0" topLeftCell="A1">
      <selection activeCell="A1" sqref="A1"/>
    </sheetView>
  </sheetViews>
  <sheetFormatPr defaultColWidth="9.140625" defaultRowHeight="12.75"/>
  <cols>
    <col min="1" max="1" width="9.140625" style="18" customWidth="1"/>
    <col min="2" max="2" width="100.7109375" style="18" customWidth="1"/>
    <col min="3" max="3" width="3.8515625" style="18" customWidth="1"/>
    <col min="4" max="13" width="9.140625" style="18" customWidth="1"/>
    <col min="14" max="14" width="4.140625" style="18" customWidth="1"/>
    <col min="15" max="16384" width="9.140625" style="18" customWidth="1"/>
  </cols>
  <sheetData>
    <row r="1" ht="35.25">
      <c r="B1" s="115" t="s">
        <v>93</v>
      </c>
    </row>
    <row r="2" ht="15.75">
      <c r="B2" s="50" t="s">
        <v>87</v>
      </c>
    </row>
    <row r="3" ht="7.5" customHeight="1">
      <c r="B3" s="50"/>
    </row>
    <row r="4" spans="2:3" ht="15.75">
      <c r="B4" s="192">
        <v>41697</v>
      </c>
      <c r="C4" s="98"/>
    </row>
    <row r="5" ht="15.75">
      <c r="B5" s="134" t="s">
        <v>72</v>
      </c>
    </row>
    <row r="6" s="133" customFormat="1" ht="31.5">
      <c r="B6" s="181" t="s">
        <v>101</v>
      </c>
    </row>
    <row r="7" ht="7.5" customHeight="1">
      <c r="B7" s="150"/>
    </row>
    <row r="8" ht="15.75">
      <c r="B8" s="134" t="s">
        <v>73</v>
      </c>
    </row>
    <row r="9" ht="63">
      <c r="B9" s="189" t="s">
        <v>104</v>
      </c>
    </row>
    <row r="10" ht="12" customHeight="1">
      <c r="B10" s="178"/>
    </row>
    <row r="11" ht="14.25" customHeight="1">
      <c r="B11" s="179" t="s">
        <v>74</v>
      </c>
    </row>
    <row r="12" ht="31.5">
      <c r="B12" s="188" t="s">
        <v>102</v>
      </c>
    </row>
    <row r="13" ht="15" customHeight="1">
      <c r="B13" s="178"/>
    </row>
    <row r="14" ht="31.5">
      <c r="B14" s="188" t="s">
        <v>103</v>
      </c>
    </row>
    <row r="15" ht="12" customHeight="1">
      <c r="B15" s="151"/>
    </row>
    <row r="16" spans="2:4" ht="15.75">
      <c r="B16" s="193"/>
      <c r="D16" s="18" t="s">
        <v>23</v>
      </c>
    </row>
    <row r="17" ht="12" customHeight="1">
      <c r="B17" s="176"/>
    </row>
  </sheetData>
  <sheetProtection/>
  <printOptions/>
  <pageMargins left="0.7480314960629921" right="0.7480314960629921" top="0.3937007874015748" bottom="0.1968503937007874" header="0.31496062992125984" footer="0.1968503937007874"/>
  <pageSetup fitToHeight="1" fitToWidth="1" horizontalDpi="600" verticalDpi="600" orientation="landscape" paperSize="9" scale="63" r:id="rId2"/>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AV230"/>
  <sheetViews>
    <sheetView zoomScalePageLayoutView="0" workbookViewId="0" topLeftCell="A1">
      <selection activeCell="A1" sqref="A1"/>
    </sheetView>
  </sheetViews>
  <sheetFormatPr defaultColWidth="9.140625" defaultRowHeight="12.75"/>
  <cols>
    <col min="1" max="1" width="19.140625" style="28" customWidth="1"/>
    <col min="2" max="2" width="8.7109375" style="28" customWidth="1"/>
    <col min="3" max="3" width="4.7109375" style="28" customWidth="1"/>
    <col min="4" max="7" width="8.7109375" style="18" customWidth="1"/>
    <col min="8" max="8" width="4.140625" style="18" customWidth="1"/>
    <col min="9" max="10" width="8.7109375" style="18" customWidth="1"/>
    <col min="11" max="11" width="8.421875" style="18" customWidth="1"/>
    <col min="12" max="12" width="8.00390625" style="18" customWidth="1"/>
    <col min="13" max="16384" width="9.140625" style="18" customWidth="1"/>
  </cols>
  <sheetData>
    <row r="1" spans="1:3" ht="33" customHeight="1">
      <c r="A1" s="115" t="s">
        <v>93</v>
      </c>
      <c r="B1" s="115"/>
      <c r="C1" s="115"/>
    </row>
    <row r="2" spans="1:12" s="41" customFormat="1" ht="24.75" customHeight="1">
      <c r="A2" s="168" t="s">
        <v>88</v>
      </c>
      <c r="B2" s="169"/>
      <c r="C2" s="169"/>
      <c r="D2" s="170"/>
      <c r="E2" s="170"/>
      <c r="F2" s="170"/>
      <c r="G2" s="170"/>
      <c r="H2" s="170"/>
      <c r="I2" s="170"/>
      <c r="J2" s="170"/>
      <c r="K2" s="170"/>
      <c r="L2" s="53" t="s">
        <v>82</v>
      </c>
    </row>
    <row r="3" spans="1:12" s="41" customFormat="1" ht="12" customHeight="1">
      <c r="A3" s="67"/>
      <c r="B3" s="117"/>
      <c r="C3" s="67"/>
      <c r="D3" s="108"/>
      <c r="E3" s="108"/>
      <c r="F3" s="108"/>
      <c r="G3" s="108"/>
      <c r="H3" s="69"/>
      <c r="I3" s="109"/>
      <c r="J3" s="109"/>
      <c r="K3" s="109"/>
      <c r="L3" s="109"/>
    </row>
    <row r="4" spans="1:48" s="20" customFormat="1" ht="16.5" customHeight="1">
      <c r="A4" s="55" t="s">
        <v>23</v>
      </c>
      <c r="B4" s="55" t="s">
        <v>86</v>
      </c>
      <c r="C4" s="55"/>
      <c r="D4" s="196" t="s">
        <v>81</v>
      </c>
      <c r="E4" s="196"/>
      <c r="F4" s="196"/>
      <c r="G4" s="196"/>
      <c r="H4" s="105"/>
      <c r="I4" s="196" t="s">
        <v>94</v>
      </c>
      <c r="J4" s="196"/>
      <c r="K4" s="196"/>
      <c r="L4" s="196"/>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row>
    <row r="5" spans="1:48" s="20" customFormat="1" ht="12.75" customHeight="1">
      <c r="A5" s="56"/>
      <c r="B5" s="63" t="s">
        <v>91</v>
      </c>
      <c r="C5" s="56"/>
      <c r="D5" s="130">
        <f>Data!N4</f>
        <v>2011</v>
      </c>
      <c r="E5" s="130">
        <f>Data!O4</f>
        <v>2012</v>
      </c>
      <c r="F5" s="195">
        <f>Data!P4</f>
        <v>2013</v>
      </c>
      <c r="G5" s="195">
        <f>Data!Q4</f>
        <v>2014</v>
      </c>
      <c r="H5" s="105"/>
      <c r="I5" s="130">
        <f>D5</f>
        <v>2011</v>
      </c>
      <c r="J5" s="130">
        <f>E5</f>
        <v>2012</v>
      </c>
      <c r="K5" s="195">
        <f>F5</f>
        <v>2013</v>
      </c>
      <c r="L5" s="195">
        <f>G5</f>
        <v>2014</v>
      </c>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row>
    <row r="6" spans="1:48" s="23" customFormat="1" ht="12" customHeight="1">
      <c r="A6" s="110" t="s">
        <v>14</v>
      </c>
      <c r="B6" s="110"/>
      <c r="C6" s="110"/>
      <c r="D6" s="58"/>
      <c r="E6" s="58"/>
      <c r="F6" s="58"/>
      <c r="G6" s="58"/>
      <c r="H6" s="55"/>
      <c r="J6" s="18"/>
      <c r="K6" s="18"/>
      <c r="L6" s="34"/>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row>
    <row r="7" spans="1:48" s="23" customFormat="1" ht="12" customHeight="1">
      <c r="A7" s="55" t="s">
        <v>1</v>
      </c>
      <c r="B7" s="112">
        <f>Data!B6</f>
        <v>167.93602389644542</v>
      </c>
      <c r="C7" s="55"/>
      <c r="D7" s="112">
        <f>Data!N6</f>
        <v>130.61117056359075</v>
      </c>
      <c r="E7" s="112">
        <f>Data!O6</f>
        <v>163.4160991364783</v>
      </c>
      <c r="F7" s="112">
        <f>Data!P6</f>
        <v>155.51605573082642</v>
      </c>
      <c r="G7" s="112">
        <f>Data!Q6</f>
        <v>189.03153770329226</v>
      </c>
      <c r="H7" s="55"/>
      <c r="I7" s="128">
        <f>Data!N23</f>
        <v>-37.32485333285467</v>
      </c>
      <c r="J7" s="128">
        <f>Data!O23</f>
        <v>-4.519924759967125</v>
      </c>
      <c r="K7" s="128">
        <f>Data!P23</f>
        <v>-12.419968165618997</v>
      </c>
      <c r="L7" s="128">
        <f>Data!Q23</f>
        <v>21.09551380684684</v>
      </c>
      <c r="M7" s="172"/>
      <c r="N7" s="34"/>
      <c r="O7" s="163"/>
      <c r="P7" s="24"/>
      <c r="Q7" s="24"/>
      <c r="R7" s="24"/>
      <c r="S7" s="24"/>
      <c r="T7" s="24"/>
      <c r="U7" s="24"/>
      <c r="V7" s="24"/>
      <c r="W7" s="24"/>
      <c r="X7" s="24"/>
      <c r="Y7" s="24"/>
      <c r="Z7" s="24"/>
      <c r="AA7" s="24"/>
      <c r="AB7" s="24"/>
      <c r="AC7" s="24"/>
      <c r="AD7" s="24"/>
      <c r="AE7" s="24"/>
      <c r="AF7" s="24"/>
      <c r="AG7" s="24"/>
      <c r="AH7" s="24"/>
      <c r="AI7" s="24"/>
      <c r="AJ7" s="24"/>
      <c r="AK7" s="24"/>
      <c r="AL7" s="24"/>
      <c r="AM7" s="24"/>
      <c r="AN7" s="25"/>
      <c r="AO7" s="25"/>
      <c r="AP7" s="25"/>
      <c r="AQ7" s="25"/>
      <c r="AR7" s="25"/>
      <c r="AS7" s="25"/>
      <c r="AT7" s="25"/>
      <c r="AU7" s="25"/>
      <c r="AV7" s="22"/>
    </row>
    <row r="8" spans="1:48" s="23" customFormat="1" ht="12" customHeight="1">
      <c r="A8" s="72" t="s">
        <v>2</v>
      </c>
      <c r="B8" s="112">
        <f>Data!B7</f>
        <v>105.25102227961777</v>
      </c>
      <c r="C8" s="72"/>
      <c r="D8" s="112">
        <f>Data!N7</f>
        <v>181.500936578352</v>
      </c>
      <c r="E8" s="112">
        <f>Data!O7</f>
        <v>109.800846392717</v>
      </c>
      <c r="F8" s="112">
        <f>Data!P7</f>
        <v>64.68974607732193</v>
      </c>
      <c r="G8" s="112"/>
      <c r="H8" s="112"/>
      <c r="I8" s="128">
        <f>Data!N24</f>
        <v>76.24991429873423</v>
      </c>
      <c r="J8" s="128">
        <f>Data!O24</f>
        <v>4.549824113099234</v>
      </c>
      <c r="K8" s="128">
        <f>Data!P24</f>
        <v>-40.56127620229584</v>
      </c>
      <c r="L8" s="24"/>
      <c r="M8" s="182"/>
      <c r="N8" s="34"/>
      <c r="O8" s="163"/>
      <c r="P8" s="24"/>
      <c r="Q8" s="182"/>
      <c r="R8" s="160"/>
      <c r="S8" s="24"/>
      <c r="T8" s="24"/>
      <c r="U8" s="182"/>
      <c r="V8" s="160"/>
      <c r="W8" s="24"/>
      <c r="X8" s="24"/>
      <c r="Y8" s="24"/>
      <c r="Z8" s="24"/>
      <c r="AA8" s="24"/>
      <c r="AB8" s="24"/>
      <c r="AC8" s="24"/>
      <c r="AD8" s="24"/>
      <c r="AE8" s="24"/>
      <c r="AF8" s="24"/>
      <c r="AG8" s="24"/>
      <c r="AH8" s="24"/>
      <c r="AI8" s="24"/>
      <c r="AJ8" s="24"/>
      <c r="AK8" s="24"/>
      <c r="AL8" s="24"/>
      <c r="AM8" s="24"/>
      <c r="AN8" s="25"/>
      <c r="AO8" s="25"/>
      <c r="AP8" s="25"/>
      <c r="AQ8" s="25"/>
      <c r="AR8" s="25"/>
      <c r="AS8" s="25"/>
      <c r="AT8" s="25"/>
      <c r="AU8" s="25"/>
      <c r="AV8" s="22"/>
    </row>
    <row r="9" spans="1:48" s="23" customFormat="1" ht="12" customHeight="1">
      <c r="A9" s="55" t="s">
        <v>15</v>
      </c>
      <c r="B9" s="112">
        <f>Data!B8</f>
        <v>103.39470948487767</v>
      </c>
      <c r="C9" s="55"/>
      <c r="D9" s="112">
        <f>Data!N8</f>
        <v>79.67851351702181</v>
      </c>
      <c r="E9" s="112">
        <f>Data!O8</f>
        <v>54.96466390690198</v>
      </c>
      <c r="F9" s="112">
        <f>Data!P8</f>
        <v>34.12843561063232</v>
      </c>
      <c r="G9" s="112"/>
      <c r="H9" s="112"/>
      <c r="I9" s="128">
        <f>Data!N25</f>
        <v>-23.716195967855853</v>
      </c>
      <c r="J9" s="128">
        <f>Data!O25</f>
        <v>-48.43004557797568</v>
      </c>
      <c r="K9" s="128">
        <f>Data!P25</f>
        <v>-69.26627387424534</v>
      </c>
      <c r="L9" s="24"/>
      <c r="M9" s="182"/>
      <c r="N9" s="34"/>
      <c r="O9" s="163"/>
      <c r="P9" s="24"/>
      <c r="Q9" s="182"/>
      <c r="R9" s="160"/>
      <c r="S9" s="24"/>
      <c r="T9" s="24"/>
      <c r="U9" s="182"/>
      <c r="V9" s="160"/>
      <c r="W9" s="24"/>
      <c r="X9" s="24"/>
      <c r="Y9" s="24"/>
      <c r="Z9" s="24"/>
      <c r="AA9" s="24"/>
      <c r="AB9" s="24"/>
      <c r="AC9" s="24"/>
      <c r="AD9" s="24"/>
      <c r="AE9" s="24"/>
      <c r="AF9" s="24"/>
      <c r="AG9" s="24"/>
      <c r="AH9" s="24"/>
      <c r="AI9" s="24"/>
      <c r="AJ9" s="24"/>
      <c r="AK9" s="24"/>
      <c r="AL9" s="24"/>
      <c r="AM9" s="24"/>
      <c r="AN9" s="25"/>
      <c r="AO9" s="25"/>
      <c r="AP9" s="25"/>
      <c r="AQ9" s="25"/>
      <c r="AR9" s="25"/>
      <c r="AS9" s="25"/>
      <c r="AT9" s="25"/>
      <c r="AU9" s="25"/>
      <c r="AV9" s="22"/>
    </row>
    <row r="10" spans="1:48" s="23" customFormat="1" ht="12" customHeight="1">
      <c r="A10" s="72" t="s">
        <v>5</v>
      </c>
      <c r="B10" s="112">
        <f>Data!B9</f>
        <v>78.5387126760697</v>
      </c>
      <c r="C10" s="72"/>
      <c r="D10" s="112">
        <f>Data!N9</f>
        <v>74.44232857649041</v>
      </c>
      <c r="E10" s="112">
        <f>Data!O9</f>
        <v>61.44200564926418</v>
      </c>
      <c r="F10" s="112">
        <f>Data!P9</f>
        <v>92.81690887181729</v>
      </c>
      <c r="G10" s="112"/>
      <c r="H10" s="112"/>
      <c r="I10" s="128">
        <f>Data!N26</f>
        <v>-4.096384099579282</v>
      </c>
      <c r="J10" s="128">
        <f>Data!O26</f>
        <v>-17.09670702680551</v>
      </c>
      <c r="K10" s="128">
        <f>Data!P26</f>
        <v>14.278196195747597</v>
      </c>
      <c r="L10" s="22"/>
      <c r="M10" s="182"/>
      <c r="N10" s="34"/>
      <c r="O10" s="163"/>
      <c r="Q10" s="24"/>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row>
    <row r="11" spans="1:48" s="23" customFormat="1" ht="12" customHeight="1">
      <c r="A11" s="55" t="s">
        <v>6</v>
      </c>
      <c r="B11" s="112">
        <f>Data!B10</f>
        <v>99.3538771778548</v>
      </c>
      <c r="C11" s="55"/>
      <c r="D11" s="112">
        <f>Data!N10</f>
        <v>188.91010949738688</v>
      </c>
      <c r="E11" s="112">
        <f>Data!O10</f>
        <v>76.07467673105383</v>
      </c>
      <c r="F11" s="112">
        <f>Data!P10</f>
        <v>102.27695053492126</v>
      </c>
      <c r="G11" s="112"/>
      <c r="H11" s="112"/>
      <c r="I11" s="128">
        <f>Data!N27</f>
        <v>89.55623231953209</v>
      </c>
      <c r="J11" s="128">
        <f>Data!O27</f>
        <v>-23.27920044680097</v>
      </c>
      <c r="K11" s="128">
        <f>Data!P27</f>
        <v>2.923073357066457</v>
      </c>
      <c r="L11" s="22"/>
      <c r="M11" s="184"/>
      <c r="N11" s="34"/>
      <c r="O11" s="163"/>
      <c r="Q11" s="24"/>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row>
    <row r="12" spans="1:48" s="23" customFormat="1" ht="12" customHeight="1">
      <c r="A12" s="55" t="s">
        <v>16</v>
      </c>
      <c r="B12" s="112">
        <f>Data!B11</f>
        <v>86.54360048263717</v>
      </c>
      <c r="C12" s="55"/>
      <c r="D12" s="112">
        <f>Data!N11</f>
        <v>86.34241244431504</v>
      </c>
      <c r="E12" s="112">
        <f>Data!O11</f>
        <v>123.70096941602102</v>
      </c>
      <c r="F12" s="112">
        <f>Data!P11</f>
        <v>43.360936107101026</v>
      </c>
      <c r="G12" s="112"/>
      <c r="H12" s="112"/>
      <c r="I12" s="128">
        <f>Data!N28</f>
        <v>-0.20118803832212961</v>
      </c>
      <c r="J12" s="128">
        <f>Data!O28</f>
        <v>37.15736893338385</v>
      </c>
      <c r="K12" s="128">
        <f>Data!P28</f>
        <v>-43.18266437553615</v>
      </c>
      <c r="L12" s="171"/>
      <c r="M12" s="184"/>
      <c r="N12" s="34"/>
      <c r="O12" s="163"/>
      <c r="P12" s="191"/>
      <c r="Q12" s="24"/>
      <c r="S12" s="127"/>
      <c r="T12" s="172"/>
      <c r="U12" s="22"/>
      <c r="V12" s="186"/>
      <c r="W12" s="17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row>
    <row r="13" spans="1:48" s="23" customFormat="1" ht="12" customHeight="1">
      <c r="A13" s="72" t="s">
        <v>8</v>
      </c>
      <c r="B13" s="112">
        <f>Data!B12</f>
        <v>90.76956944293</v>
      </c>
      <c r="C13" s="72"/>
      <c r="D13" s="112">
        <f>Data!N12</f>
        <v>83.14716539781115</v>
      </c>
      <c r="E13" s="112">
        <f>Data!O12</f>
        <v>111.77061745632503</v>
      </c>
      <c r="F13" s="112">
        <f>Data!P12</f>
        <v>62.81695634873206</v>
      </c>
      <c r="G13" s="112"/>
      <c r="H13" s="112"/>
      <c r="I13" s="128">
        <f>Data!N29</f>
        <v>-7.622404045118856</v>
      </c>
      <c r="J13" s="128">
        <f>Data!O29</f>
        <v>21.00104801339502</v>
      </c>
      <c r="K13" s="128">
        <f>Data!P29</f>
        <v>-27.952613094197943</v>
      </c>
      <c r="L13" s="22"/>
      <c r="M13" s="184"/>
      <c r="N13" s="34"/>
      <c r="O13" s="163"/>
      <c r="Q13" s="24"/>
      <c r="S13" s="127"/>
      <c r="T13" s="172"/>
      <c r="U13" s="22"/>
      <c r="V13" s="186"/>
      <c r="W13" s="17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row>
    <row r="14" spans="1:48" s="23" customFormat="1" ht="12" customHeight="1">
      <c r="A14" s="55" t="s">
        <v>9</v>
      </c>
      <c r="B14" s="112">
        <f>Data!B13</f>
        <v>119.01125855205505</v>
      </c>
      <c r="C14" s="55"/>
      <c r="D14" s="112">
        <f>Data!N13</f>
        <v>131.56491152895222</v>
      </c>
      <c r="E14" s="112">
        <f>Data!O13</f>
        <v>119.34264111587166</v>
      </c>
      <c r="F14" s="112">
        <f>Data!P13</f>
        <v>86.34264237401939</v>
      </c>
      <c r="G14" s="112"/>
      <c r="H14" s="112"/>
      <c r="I14" s="128">
        <f>Data!N30</f>
        <v>12.553652976897169</v>
      </c>
      <c r="J14" s="128">
        <f>Data!O30</f>
        <v>0.3313825638166037</v>
      </c>
      <c r="K14" s="128">
        <f>Data!P30</f>
        <v>-32.66861617803566</v>
      </c>
      <c r="L14" s="22"/>
      <c r="M14" s="182"/>
      <c r="N14" s="34"/>
      <c r="O14" s="163"/>
      <c r="Q14" s="24"/>
      <c r="S14" s="127"/>
      <c r="T14" s="172"/>
      <c r="U14" s="160"/>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row>
    <row r="15" spans="1:48" s="23" customFormat="1" ht="12" customHeight="1">
      <c r="A15" s="72" t="s">
        <v>17</v>
      </c>
      <c r="B15" s="112">
        <f>Data!B14</f>
        <v>120.70778790424197</v>
      </c>
      <c r="C15" s="72"/>
      <c r="D15" s="112">
        <f>Data!N14</f>
        <v>194.38421433521142</v>
      </c>
      <c r="E15" s="112">
        <f>Data!O14</f>
        <v>124.4660633627393</v>
      </c>
      <c r="F15" s="112">
        <f>Data!P14</f>
        <v>100.05983277055019</v>
      </c>
      <c r="G15" s="112"/>
      <c r="H15" s="112"/>
      <c r="I15" s="128">
        <f>Data!N31</f>
        <v>73.67642643096946</v>
      </c>
      <c r="J15" s="128">
        <f>Data!O31</f>
        <v>3.7582754584973372</v>
      </c>
      <c r="K15" s="128">
        <f>Data!P31</f>
        <v>-20.64795513369178</v>
      </c>
      <c r="L15" s="127"/>
      <c r="M15" s="182"/>
      <c r="N15" s="34"/>
      <c r="O15" s="163"/>
      <c r="P15" s="160"/>
      <c r="Q15" s="22"/>
      <c r="R15" s="190"/>
      <c r="S15" s="160"/>
      <c r="T15" s="22"/>
      <c r="U15" s="190"/>
      <c r="V15" s="160"/>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row>
    <row r="16" spans="1:48" s="23" customFormat="1" ht="12" customHeight="1">
      <c r="A16" s="72" t="s">
        <v>11</v>
      </c>
      <c r="B16" s="112">
        <f>Data!B15</f>
        <v>154.91332594161813</v>
      </c>
      <c r="C16" s="72"/>
      <c r="D16" s="112">
        <f>Data!N15</f>
        <v>231.4445067473057</v>
      </c>
      <c r="E16" s="112">
        <f>Data!O15</f>
        <v>150.9318669480695</v>
      </c>
      <c r="F16" s="112">
        <f>Data!P15</f>
        <v>193.5960596820567</v>
      </c>
      <c r="G16" s="112"/>
      <c r="H16" s="112"/>
      <c r="I16" s="128">
        <f>Data!N32</f>
        <v>76.53118080568757</v>
      </c>
      <c r="J16" s="128">
        <f>Data!O32</f>
        <v>-3.981458993548614</v>
      </c>
      <c r="K16" s="128">
        <f>Data!P32</f>
        <v>38.68273374043858</v>
      </c>
      <c r="L16" s="127"/>
      <c r="M16" s="182"/>
      <c r="N16" s="34"/>
      <c r="O16" s="163"/>
      <c r="P16" s="17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row>
    <row r="17" spans="1:48" s="23" customFormat="1" ht="12" customHeight="1">
      <c r="A17" s="72" t="s">
        <v>12</v>
      </c>
      <c r="B17" s="112">
        <f>Data!B16</f>
        <v>158.66040173300337</v>
      </c>
      <c r="C17" s="72"/>
      <c r="D17" s="112">
        <f>Data!N16</f>
        <v>197.01845268441076</v>
      </c>
      <c r="E17" s="112">
        <f>Data!O16</f>
        <v>172.12391949691786</v>
      </c>
      <c r="F17" s="112">
        <f>Data!P16</f>
        <v>128.5334360833495</v>
      </c>
      <c r="G17" s="112"/>
      <c r="H17" s="112"/>
      <c r="I17" s="128">
        <f>Data!N33</f>
        <v>38.35805095140739</v>
      </c>
      <c r="J17" s="128">
        <f>Data!O33</f>
        <v>13.463517763914496</v>
      </c>
      <c r="K17" s="128">
        <f>Data!P33</f>
        <v>-30.12696564965387</v>
      </c>
      <c r="L17" s="22"/>
      <c r="M17" s="182"/>
      <c r="N17" s="34"/>
      <c r="O17" s="163"/>
      <c r="P17" s="24"/>
      <c r="Q17" s="163"/>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row>
    <row r="18" spans="1:48" s="23" customFormat="1" ht="12" customHeight="1">
      <c r="A18" s="71" t="s">
        <v>18</v>
      </c>
      <c r="B18" s="113">
        <f>Data!B17</f>
        <v>150.24508951192047</v>
      </c>
      <c r="C18" s="72"/>
      <c r="D18" s="113">
        <f>Data!N17</f>
        <v>310.1661065057991</v>
      </c>
      <c r="E18" s="113">
        <f>Data!O17</f>
        <v>188.07957672334302</v>
      </c>
      <c r="F18" s="113">
        <f>Data!P17</f>
        <v>264.40264439464676</v>
      </c>
      <c r="G18" s="113"/>
      <c r="H18" s="112"/>
      <c r="I18" s="128">
        <f>Data!N34</f>
        <v>159.92101699387865</v>
      </c>
      <c r="J18" s="128">
        <f>Data!O34</f>
        <v>37.834487211422555</v>
      </c>
      <c r="K18" s="128">
        <f>Data!P34</f>
        <v>114.15755488272629</v>
      </c>
      <c r="L18" s="127"/>
      <c r="M18" s="182"/>
      <c r="N18" s="34"/>
      <c r="O18" s="163"/>
      <c r="P18" s="24"/>
      <c r="Q18" s="163"/>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row>
    <row r="19" spans="1:48" s="23" customFormat="1" ht="12" customHeight="1">
      <c r="A19" s="63" t="s">
        <v>19</v>
      </c>
      <c r="B19" s="116">
        <f>Data!B18</f>
        <v>1435.3253790832719</v>
      </c>
      <c r="C19" s="72"/>
      <c r="D19" s="114">
        <f>Data!N18</f>
        <v>1889.2108283766474</v>
      </c>
      <c r="E19" s="114">
        <f>Data!O18</f>
        <v>1456.1139463357026</v>
      </c>
      <c r="F19" s="114">
        <f>Data!P18</f>
        <v>1328.540604585975</v>
      </c>
      <c r="G19" s="114"/>
      <c r="H19" s="112"/>
      <c r="I19" s="136">
        <f>Data!N35</f>
        <v>453.8854492933756</v>
      </c>
      <c r="J19" s="136">
        <f>Data!O35</f>
        <v>20.788567252430767</v>
      </c>
      <c r="K19" s="136">
        <f>Data!P35</f>
        <v>-106.7847744972969</v>
      </c>
      <c r="L19" s="136"/>
      <c r="M19" s="127"/>
      <c r="N19" s="34"/>
      <c r="O19" s="163"/>
      <c r="P19" s="24"/>
      <c r="Q19" s="163"/>
      <c r="R19" s="127"/>
      <c r="S19" s="160"/>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row>
    <row r="20" spans="1:17" ht="12.75" customHeight="1">
      <c r="A20" s="54"/>
      <c r="B20" s="54"/>
      <c r="C20" s="54"/>
      <c r="D20" s="54"/>
      <c r="E20" s="129"/>
      <c r="F20" s="129"/>
      <c r="G20" s="129"/>
      <c r="H20" s="112"/>
      <c r="M20" s="143"/>
      <c r="N20" s="34"/>
      <c r="O20" s="163"/>
      <c r="P20" s="24"/>
      <c r="Q20" s="163"/>
    </row>
    <row r="21" spans="1:48" s="23" customFormat="1" ht="12" customHeight="1">
      <c r="A21" s="139" t="s">
        <v>75</v>
      </c>
      <c r="B21" s="140"/>
      <c r="C21" s="59"/>
      <c r="D21" s="59"/>
      <c r="E21" s="173"/>
      <c r="F21" s="173"/>
      <c r="G21" s="173"/>
      <c r="H21" s="59"/>
      <c r="I21" s="141"/>
      <c r="J21" s="22"/>
      <c r="K21" s="22"/>
      <c r="L21" s="22"/>
      <c r="M21" s="22"/>
      <c r="N21" s="22"/>
      <c r="O21" s="163"/>
      <c r="P21" s="160"/>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row>
    <row r="22" spans="1:48" s="23" customFormat="1" ht="12" customHeight="1">
      <c r="A22" s="55" t="s">
        <v>79</v>
      </c>
      <c r="B22" s="140">
        <f>Data!B40</f>
        <v>376.5817556609409</v>
      </c>
      <c r="C22" s="59"/>
      <c r="D22" s="64">
        <f>Data!N40</f>
        <v>391.79062065896454</v>
      </c>
      <c r="E22" s="64">
        <f>Data!O40</f>
        <v>328.1816094360973</v>
      </c>
      <c r="F22" s="64">
        <f>Data!P40</f>
        <v>254.33423741878067</v>
      </c>
      <c r="G22" s="64"/>
      <c r="H22" s="59"/>
      <c r="I22" s="91">
        <f>Data!N48</f>
        <v>15.208864998023614</v>
      </c>
      <c r="J22" s="91">
        <f>Data!O48</f>
        <v>-48.40014622484364</v>
      </c>
      <c r="K22" s="91">
        <f>Data!P48</f>
        <v>-122.24751824216025</v>
      </c>
      <c r="L22" s="171"/>
      <c r="M22" s="22"/>
      <c r="N22" s="22"/>
      <c r="O22" s="34"/>
      <c r="P22" s="160"/>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row>
    <row r="23" spans="1:48" s="23" customFormat="1" ht="12" customHeight="1">
      <c r="A23" s="55" t="s">
        <v>76</v>
      </c>
      <c r="B23" s="140">
        <f>Data!B41</f>
        <v>264.43619033656165</v>
      </c>
      <c r="C23" s="59"/>
      <c r="D23" s="64">
        <f>Data!N41</f>
        <v>349.6948505181923</v>
      </c>
      <c r="E23" s="64">
        <f>Data!O41</f>
        <v>261.21765179633906</v>
      </c>
      <c r="F23" s="64">
        <f>Data!P41</f>
        <v>238.45479551383957</v>
      </c>
      <c r="G23" s="64"/>
      <c r="H23" s="59"/>
      <c r="I23" s="91">
        <f>Data!N49</f>
        <v>85.25866018163066</v>
      </c>
      <c r="J23" s="91">
        <f>Data!O49</f>
        <v>-3.218538540222596</v>
      </c>
      <c r="K23" s="91">
        <f>Data!P49</f>
        <v>-25.98139482272208</v>
      </c>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row>
    <row r="24" spans="1:48" s="23" customFormat="1" ht="12" customHeight="1">
      <c r="A24" s="55" t="s">
        <v>77</v>
      </c>
      <c r="B24" s="140">
        <f>Data!B42</f>
        <v>330.48861589922706</v>
      </c>
      <c r="C24" s="59"/>
      <c r="D24" s="64">
        <f>Data!N42</f>
        <v>409.0962912619748</v>
      </c>
      <c r="E24" s="64">
        <f>Data!O42</f>
        <v>355.579321934936</v>
      </c>
      <c r="F24" s="64">
        <f>Data!P42</f>
        <v>249.21943149330167</v>
      </c>
      <c r="G24" s="64"/>
      <c r="H24" s="59"/>
      <c r="I24" s="91">
        <f>Data!N50</f>
        <v>78.60767536274773</v>
      </c>
      <c r="J24" s="91">
        <f>Data!O50</f>
        <v>25.090706035708934</v>
      </c>
      <c r="K24" s="91">
        <f>Data!P50</f>
        <v>-81.26918440592539</v>
      </c>
      <c r="L24" s="22"/>
      <c r="M24" s="22"/>
      <c r="N24" s="22"/>
      <c r="O24" s="190"/>
      <c r="P24" s="160"/>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row>
    <row r="25" spans="1:48" s="23" customFormat="1" ht="12" customHeight="1">
      <c r="A25" s="55" t="s">
        <v>78</v>
      </c>
      <c r="B25" s="140">
        <f>Data!B43</f>
        <v>463.81881718654193</v>
      </c>
      <c r="C25" s="59"/>
      <c r="D25" s="64">
        <f>Data!N43</f>
        <v>738.6290659375156</v>
      </c>
      <c r="E25" s="64">
        <f>Data!O43</f>
        <v>511.1353631683304</v>
      </c>
      <c r="F25" s="64">
        <f>Data!P43</f>
        <v>586.5321401600529</v>
      </c>
      <c r="G25" s="64"/>
      <c r="H25" s="59"/>
      <c r="I25" s="91">
        <f>Data!N51</f>
        <v>274.8102487509737</v>
      </c>
      <c r="J25" s="91">
        <f>Data!O51</f>
        <v>47.316545981788465</v>
      </c>
      <c r="K25" s="91">
        <f>Data!P51</f>
        <v>122.71332297351097</v>
      </c>
      <c r="L25" s="22"/>
      <c r="M25" s="22"/>
      <c r="N25" s="22"/>
      <c r="O25" s="34"/>
      <c r="P25" s="160"/>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row>
    <row r="26" spans="1:8" ht="12.75" customHeight="1">
      <c r="A26" s="54"/>
      <c r="B26" s="54"/>
      <c r="C26" s="54"/>
      <c r="D26" s="159"/>
      <c r="E26" s="159"/>
      <c r="F26" s="159"/>
      <c r="G26" s="159"/>
      <c r="H26" s="54"/>
    </row>
    <row r="27" spans="1:8" s="135" customFormat="1" ht="10.5" customHeight="1">
      <c r="A27" s="22" t="s">
        <v>83</v>
      </c>
      <c r="B27" s="26"/>
      <c r="C27" s="26"/>
      <c r="D27" s="158"/>
      <c r="E27" s="158"/>
      <c r="F27" s="158"/>
      <c r="G27" s="158"/>
      <c r="H27" s="54"/>
    </row>
    <row r="28" spans="1:8" s="135" customFormat="1" ht="10.5" customHeight="1">
      <c r="A28" s="183" t="s">
        <v>97</v>
      </c>
      <c r="B28" s="26"/>
      <c r="C28" s="26"/>
      <c r="D28" s="54"/>
      <c r="E28" s="54"/>
      <c r="F28" s="54"/>
      <c r="G28" s="54"/>
      <c r="H28" s="54"/>
    </row>
    <row r="29" spans="1:8" s="135" customFormat="1" ht="10.5" customHeight="1">
      <c r="A29" s="22" t="s">
        <v>84</v>
      </c>
      <c r="B29" s="26"/>
      <c r="C29" s="26"/>
      <c r="D29" s="54"/>
      <c r="E29" s="54"/>
      <c r="F29" s="54"/>
      <c r="G29" s="54"/>
      <c r="H29" s="54"/>
    </row>
    <row r="30" spans="1:8" s="135" customFormat="1" ht="10.5" customHeight="1">
      <c r="A30" s="22" t="s">
        <v>98</v>
      </c>
      <c r="B30" s="26"/>
      <c r="C30" s="26"/>
      <c r="D30" s="54"/>
      <c r="E30" s="54"/>
      <c r="F30" s="54"/>
      <c r="G30" s="54"/>
      <c r="H30" s="54"/>
    </row>
    <row r="31" spans="1:8" s="135" customFormat="1" ht="10.5" customHeight="1">
      <c r="A31" s="183" t="s">
        <v>95</v>
      </c>
      <c r="B31" s="26"/>
      <c r="C31" s="26"/>
      <c r="D31" s="54"/>
      <c r="E31" s="54"/>
      <c r="F31" s="54"/>
      <c r="G31" s="54"/>
      <c r="H31" s="54"/>
    </row>
    <row r="32" spans="1:8" s="135" customFormat="1" ht="10.5" customHeight="1">
      <c r="A32" s="22" t="s">
        <v>92</v>
      </c>
      <c r="B32" s="26"/>
      <c r="C32" s="26"/>
      <c r="D32" s="164"/>
      <c r="E32" s="164"/>
      <c r="F32" s="164"/>
      <c r="G32" s="164"/>
      <c r="H32" s="164"/>
    </row>
    <row r="33" spans="1:48" ht="12.75">
      <c r="A33" s="22" t="s">
        <v>90</v>
      </c>
      <c r="B33" s="26"/>
      <c r="C33" s="26"/>
      <c r="D33" s="161"/>
      <c r="E33" s="159"/>
      <c r="F33" s="159"/>
      <c r="G33" s="159"/>
      <c r="I33" s="106"/>
      <c r="J33" s="10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7"/>
      <c r="AP33" s="27"/>
      <c r="AQ33" s="27"/>
      <c r="AR33" s="27"/>
      <c r="AS33" s="27"/>
      <c r="AT33" s="27"/>
      <c r="AU33" s="27"/>
      <c r="AV33" s="27"/>
    </row>
    <row r="34" spans="1:48" ht="12.75">
      <c r="A34" s="183" t="s">
        <v>96</v>
      </c>
      <c r="B34" s="26"/>
      <c r="C34" s="26"/>
      <c r="D34" s="161"/>
      <c r="E34" s="167"/>
      <c r="F34" s="167"/>
      <c r="G34" s="167"/>
      <c r="H34" s="165"/>
      <c r="I34" s="26"/>
      <c r="J34" s="10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7"/>
      <c r="AP34" s="27"/>
      <c r="AQ34" s="27"/>
      <c r="AR34" s="27"/>
      <c r="AS34" s="27"/>
      <c r="AT34" s="27"/>
      <c r="AU34" s="27"/>
      <c r="AV34" s="27"/>
    </row>
    <row r="35" spans="1:48" ht="12.75">
      <c r="A35" s="26"/>
      <c r="B35" s="26"/>
      <c r="C35" s="26"/>
      <c r="D35" s="106"/>
      <c r="E35" s="106"/>
      <c r="F35" s="106"/>
      <c r="G35" s="106"/>
      <c r="H35" s="10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7"/>
      <c r="AP35" s="27"/>
      <c r="AQ35" s="27"/>
      <c r="AR35" s="27"/>
      <c r="AS35" s="27"/>
      <c r="AT35" s="27"/>
      <c r="AU35" s="27"/>
      <c r="AV35" s="27"/>
    </row>
    <row r="36" spans="1:48" ht="12.75">
      <c r="A36" s="26"/>
      <c r="B36" s="26"/>
      <c r="C36" s="26"/>
      <c r="D36" s="106"/>
      <c r="E36" s="106"/>
      <c r="F36" s="106"/>
      <c r="G36" s="10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7"/>
      <c r="AP36" s="27"/>
      <c r="AQ36" s="27"/>
      <c r="AR36" s="27"/>
      <c r="AS36" s="27"/>
      <c r="AT36" s="27"/>
      <c r="AU36" s="27"/>
      <c r="AV36" s="27"/>
    </row>
    <row r="37" spans="1:48" ht="12.75">
      <c r="A37" s="26"/>
      <c r="B37" s="26"/>
      <c r="C37" s="26"/>
      <c r="D37" s="187"/>
      <c r="E37" s="190"/>
      <c r="F37" s="190"/>
      <c r="G37" s="190"/>
      <c r="H37" s="157"/>
      <c r="I37" s="187"/>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7"/>
      <c r="AP37" s="27"/>
      <c r="AQ37" s="27"/>
      <c r="AR37" s="27"/>
      <c r="AS37" s="27"/>
      <c r="AT37" s="27"/>
      <c r="AU37" s="27"/>
      <c r="AV37" s="27"/>
    </row>
    <row r="38" spans="1:48" ht="12.75">
      <c r="A38" s="26"/>
      <c r="B38" s="26"/>
      <c r="C38" s="26"/>
      <c r="D38" s="187"/>
      <c r="H38" s="26"/>
      <c r="I38" s="187"/>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7"/>
      <c r="AP38" s="27"/>
      <c r="AQ38" s="27"/>
      <c r="AR38" s="27"/>
      <c r="AS38" s="27"/>
      <c r="AT38" s="27"/>
      <c r="AU38" s="27"/>
      <c r="AV38" s="27"/>
    </row>
    <row r="39" spans="1:48" ht="12.75">
      <c r="A39" s="26"/>
      <c r="B39" s="26"/>
      <c r="C39" s="26"/>
      <c r="D39" s="187"/>
      <c r="E39" s="190"/>
      <c r="F39" s="190"/>
      <c r="G39" s="190"/>
      <c r="H39" s="26"/>
      <c r="I39" s="187"/>
      <c r="J39" s="160"/>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7"/>
      <c r="AP39" s="27"/>
      <c r="AQ39" s="27"/>
      <c r="AR39" s="27"/>
      <c r="AS39" s="27"/>
      <c r="AT39" s="27"/>
      <c r="AU39" s="27"/>
      <c r="AV39" s="27"/>
    </row>
    <row r="40" spans="1:48" ht="12.75">
      <c r="A40" s="26"/>
      <c r="B40" s="26"/>
      <c r="C40" s="26"/>
      <c r="D40" s="160"/>
      <c r="E40" s="161"/>
      <c r="F40" s="160"/>
      <c r="G40" s="160"/>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7"/>
      <c r="AP40" s="27"/>
      <c r="AQ40" s="27"/>
      <c r="AR40" s="27"/>
      <c r="AS40" s="27"/>
      <c r="AT40" s="27"/>
      <c r="AU40" s="27"/>
      <c r="AV40" s="27"/>
    </row>
    <row r="41" spans="1:48" ht="12.75">
      <c r="A41" s="26"/>
      <c r="B41" s="26"/>
      <c r="C41" s="26"/>
      <c r="D41" s="162"/>
      <c r="E41" s="160"/>
      <c r="F41" s="162"/>
      <c r="G41" s="162"/>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7"/>
      <c r="AP41" s="27"/>
      <c r="AQ41" s="27"/>
      <c r="AR41" s="27"/>
      <c r="AS41" s="27"/>
      <c r="AT41" s="27"/>
      <c r="AU41" s="27"/>
      <c r="AV41" s="27"/>
    </row>
    <row r="42" spans="1:48" ht="12.75">
      <c r="A42" s="26"/>
      <c r="B42" s="26"/>
      <c r="C42" s="26"/>
      <c r="D42" s="162"/>
      <c r="E42" s="165"/>
      <c r="F42" s="162"/>
      <c r="G42" s="162"/>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7"/>
      <c r="AP42" s="27"/>
      <c r="AQ42" s="27"/>
      <c r="AR42" s="27"/>
      <c r="AS42" s="27"/>
      <c r="AT42" s="27"/>
      <c r="AU42" s="27"/>
      <c r="AV42" s="27"/>
    </row>
    <row r="43" spans="1:48" ht="12.75">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7"/>
      <c r="AP43" s="27"/>
      <c r="AQ43" s="27"/>
      <c r="AR43" s="27"/>
      <c r="AS43" s="27"/>
      <c r="AT43" s="27"/>
      <c r="AU43" s="27"/>
      <c r="AV43" s="27"/>
    </row>
    <row r="44" spans="1:48" ht="12.75">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7"/>
      <c r="AP44" s="27"/>
      <c r="AQ44" s="27"/>
      <c r="AR44" s="27"/>
      <c r="AS44" s="27"/>
      <c r="AT44" s="27"/>
      <c r="AU44" s="27"/>
      <c r="AV44" s="27"/>
    </row>
    <row r="45" spans="1:48" ht="12.75">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7"/>
      <c r="AP45" s="27"/>
      <c r="AQ45" s="27"/>
      <c r="AR45" s="27"/>
      <c r="AS45" s="27"/>
      <c r="AT45" s="27"/>
      <c r="AU45" s="27"/>
      <c r="AV45" s="27"/>
    </row>
    <row r="46" spans="1:48" ht="12.75">
      <c r="A46" s="26"/>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7"/>
      <c r="AP46" s="27"/>
      <c r="AQ46" s="27"/>
      <c r="AR46" s="27"/>
      <c r="AS46" s="27"/>
      <c r="AT46" s="27"/>
      <c r="AU46" s="27"/>
      <c r="AV46" s="27"/>
    </row>
    <row r="47" spans="1:48" ht="12.75">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7"/>
      <c r="AP47" s="27"/>
      <c r="AQ47" s="27"/>
      <c r="AR47" s="27"/>
      <c r="AS47" s="27"/>
      <c r="AT47" s="27"/>
      <c r="AU47" s="27"/>
      <c r="AV47" s="27"/>
    </row>
    <row r="48" spans="1:48" ht="12.75">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7"/>
      <c r="AP48" s="27"/>
      <c r="AQ48" s="27"/>
      <c r="AR48" s="27"/>
      <c r="AS48" s="27"/>
      <c r="AT48" s="27"/>
      <c r="AU48" s="27"/>
      <c r="AV48" s="27"/>
    </row>
    <row r="49" spans="1:48" ht="12.75">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7"/>
      <c r="AP49" s="27"/>
      <c r="AQ49" s="27"/>
      <c r="AR49" s="27"/>
      <c r="AS49" s="27"/>
      <c r="AT49" s="27"/>
      <c r="AU49" s="27"/>
      <c r="AV49" s="27"/>
    </row>
    <row r="50" spans="1:48" ht="12.75">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7"/>
      <c r="AP50" s="27"/>
      <c r="AQ50" s="27"/>
      <c r="AR50" s="27"/>
      <c r="AS50" s="27"/>
      <c r="AT50" s="27"/>
      <c r="AU50" s="27"/>
      <c r="AV50" s="27"/>
    </row>
    <row r="51" spans="1:48" ht="12.75">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7"/>
      <c r="AP51" s="27"/>
      <c r="AQ51" s="27"/>
      <c r="AR51" s="27"/>
      <c r="AS51" s="27"/>
      <c r="AT51" s="27"/>
      <c r="AU51" s="27"/>
      <c r="AV51" s="27"/>
    </row>
    <row r="52" spans="1:48" ht="12.75">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7"/>
      <c r="AP52" s="27"/>
      <c r="AQ52" s="27"/>
      <c r="AR52" s="27"/>
      <c r="AS52" s="27"/>
      <c r="AT52" s="27"/>
      <c r="AU52" s="27"/>
      <c r="AV52" s="27"/>
    </row>
    <row r="53" spans="1:48" ht="12.75">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7"/>
      <c r="AP53" s="27"/>
      <c r="AQ53" s="27"/>
      <c r="AR53" s="27"/>
      <c r="AS53" s="27"/>
      <c r="AT53" s="27"/>
      <c r="AU53" s="27"/>
      <c r="AV53" s="27"/>
    </row>
    <row r="54" spans="1:48" ht="12.75">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7"/>
      <c r="AP54" s="27"/>
      <c r="AQ54" s="27"/>
      <c r="AR54" s="27"/>
      <c r="AS54" s="27"/>
      <c r="AT54" s="27"/>
      <c r="AU54" s="27"/>
      <c r="AV54" s="27"/>
    </row>
    <row r="55" spans="1:48" ht="12.75">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7"/>
      <c r="AP55" s="27"/>
      <c r="AQ55" s="27"/>
      <c r="AR55" s="27"/>
      <c r="AS55" s="27"/>
      <c r="AT55" s="27"/>
      <c r="AU55" s="27"/>
      <c r="AV55" s="27"/>
    </row>
    <row r="56" spans="1:48" ht="12.75">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7"/>
      <c r="AP56" s="27"/>
      <c r="AQ56" s="27"/>
      <c r="AR56" s="27"/>
      <c r="AS56" s="27"/>
      <c r="AT56" s="27"/>
      <c r="AU56" s="27"/>
      <c r="AV56" s="27"/>
    </row>
    <row r="57" spans="1:48" ht="12.75">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7"/>
      <c r="AP57" s="27"/>
      <c r="AQ57" s="27"/>
      <c r="AR57" s="27"/>
      <c r="AS57" s="27"/>
      <c r="AT57" s="27"/>
      <c r="AU57" s="27"/>
      <c r="AV57" s="27"/>
    </row>
    <row r="58" spans="1:48" ht="12.75">
      <c r="A58" s="26"/>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7"/>
      <c r="AP58" s="27"/>
      <c r="AQ58" s="27"/>
      <c r="AR58" s="27"/>
      <c r="AS58" s="27"/>
      <c r="AT58" s="27"/>
      <c r="AU58" s="27"/>
      <c r="AV58" s="27"/>
    </row>
    <row r="59" spans="1:48" ht="12.75">
      <c r="A59" s="26"/>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7"/>
      <c r="AP59" s="27"/>
      <c r="AQ59" s="27"/>
      <c r="AR59" s="27"/>
      <c r="AS59" s="27"/>
      <c r="AT59" s="27"/>
      <c r="AU59" s="27"/>
      <c r="AV59" s="27"/>
    </row>
    <row r="60" spans="1:48" ht="12.75">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7"/>
      <c r="AP60" s="27"/>
      <c r="AQ60" s="27"/>
      <c r="AR60" s="27"/>
      <c r="AS60" s="27"/>
      <c r="AT60" s="27"/>
      <c r="AU60" s="27"/>
      <c r="AV60" s="27"/>
    </row>
    <row r="61" spans="1:48" ht="12.75">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7"/>
      <c r="AP61" s="27"/>
      <c r="AQ61" s="27"/>
      <c r="AR61" s="27"/>
      <c r="AS61" s="27"/>
      <c r="AT61" s="27"/>
      <c r="AU61" s="27"/>
      <c r="AV61" s="27"/>
    </row>
    <row r="62" spans="1:48" ht="12.75">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7"/>
      <c r="AP62" s="27"/>
      <c r="AQ62" s="27"/>
      <c r="AR62" s="27"/>
      <c r="AS62" s="27"/>
      <c r="AT62" s="27"/>
      <c r="AU62" s="27"/>
      <c r="AV62" s="27"/>
    </row>
    <row r="63" spans="1:48" ht="12.75">
      <c r="A63" s="26"/>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7"/>
      <c r="AP63" s="27"/>
      <c r="AQ63" s="27"/>
      <c r="AR63" s="27"/>
      <c r="AS63" s="27"/>
      <c r="AT63" s="27"/>
      <c r="AU63" s="27"/>
      <c r="AV63" s="27"/>
    </row>
    <row r="64" spans="1:48" ht="12.75">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7"/>
      <c r="AP64" s="27"/>
      <c r="AQ64" s="27"/>
      <c r="AR64" s="27"/>
      <c r="AS64" s="27"/>
      <c r="AT64" s="27"/>
      <c r="AU64" s="27"/>
      <c r="AV64" s="27"/>
    </row>
    <row r="65" spans="1:48" ht="12.75">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7"/>
      <c r="AP65" s="27"/>
      <c r="AQ65" s="27"/>
      <c r="AR65" s="27"/>
      <c r="AS65" s="27"/>
      <c r="AT65" s="27"/>
      <c r="AU65" s="27"/>
      <c r="AV65" s="27"/>
    </row>
    <row r="66" spans="1:48" ht="12.75">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7"/>
      <c r="AP66" s="27"/>
      <c r="AQ66" s="27"/>
      <c r="AR66" s="27"/>
      <c r="AS66" s="27"/>
      <c r="AT66" s="27"/>
      <c r="AU66" s="27"/>
      <c r="AV66" s="27"/>
    </row>
    <row r="67" spans="1:48" ht="12.75">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7"/>
      <c r="AP67" s="27"/>
      <c r="AQ67" s="27"/>
      <c r="AR67" s="27"/>
      <c r="AS67" s="27"/>
      <c r="AT67" s="27"/>
      <c r="AU67" s="27"/>
      <c r="AV67" s="27"/>
    </row>
    <row r="68" spans="1:48" ht="12.75">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7"/>
      <c r="AP68" s="27"/>
      <c r="AQ68" s="27"/>
      <c r="AR68" s="27"/>
      <c r="AS68" s="27"/>
      <c r="AT68" s="27"/>
      <c r="AU68" s="27"/>
      <c r="AV68" s="27"/>
    </row>
    <row r="69" spans="1:48" ht="12.75">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7"/>
      <c r="AP69" s="27"/>
      <c r="AQ69" s="27"/>
      <c r="AR69" s="27"/>
      <c r="AS69" s="27"/>
      <c r="AT69" s="27"/>
      <c r="AU69" s="27"/>
      <c r="AV69" s="27"/>
    </row>
    <row r="70" spans="1:48" ht="12.75">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7"/>
      <c r="AP70" s="27"/>
      <c r="AQ70" s="27"/>
      <c r="AR70" s="27"/>
      <c r="AS70" s="27"/>
      <c r="AT70" s="27"/>
      <c r="AU70" s="27"/>
      <c r="AV70" s="27"/>
    </row>
    <row r="71" spans="1:48" ht="12.75">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7"/>
      <c r="AP71" s="27"/>
      <c r="AQ71" s="27"/>
      <c r="AR71" s="27"/>
      <c r="AS71" s="27"/>
      <c r="AT71" s="27"/>
      <c r="AU71" s="27"/>
      <c r="AV71" s="27"/>
    </row>
    <row r="72" spans="1:48" ht="12.75">
      <c r="A72" s="26"/>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7"/>
      <c r="AP72" s="27"/>
      <c r="AQ72" s="27"/>
      <c r="AR72" s="27"/>
      <c r="AS72" s="27"/>
      <c r="AT72" s="27"/>
      <c r="AU72" s="27"/>
      <c r="AV72" s="27"/>
    </row>
    <row r="73" spans="1:48" ht="12.75">
      <c r="A73" s="26"/>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7"/>
      <c r="AP73" s="27"/>
      <c r="AQ73" s="27"/>
      <c r="AR73" s="27"/>
      <c r="AS73" s="27"/>
      <c r="AT73" s="27"/>
      <c r="AU73" s="27"/>
      <c r="AV73" s="27"/>
    </row>
    <row r="74" spans="1:48" ht="12.75">
      <c r="A74" s="26"/>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7"/>
      <c r="AP74" s="27"/>
      <c r="AQ74" s="27"/>
      <c r="AR74" s="27"/>
      <c r="AS74" s="27"/>
      <c r="AT74" s="27"/>
      <c r="AU74" s="27"/>
      <c r="AV74" s="27"/>
    </row>
    <row r="75" spans="1:48" ht="12.75">
      <c r="A75" s="26"/>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7"/>
      <c r="AP75" s="27"/>
      <c r="AQ75" s="27"/>
      <c r="AR75" s="27"/>
      <c r="AS75" s="27"/>
      <c r="AT75" s="27"/>
      <c r="AU75" s="27"/>
      <c r="AV75" s="27"/>
    </row>
    <row r="76" spans="1:48" ht="12.75">
      <c r="A76" s="26"/>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7"/>
      <c r="AP76" s="27"/>
      <c r="AQ76" s="27"/>
      <c r="AR76" s="27"/>
      <c r="AS76" s="27"/>
      <c r="AT76" s="27"/>
      <c r="AU76" s="27"/>
      <c r="AV76" s="27"/>
    </row>
    <row r="77" spans="1:48" ht="12.75">
      <c r="A77" s="26"/>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7"/>
      <c r="AP77" s="27"/>
      <c r="AQ77" s="27"/>
      <c r="AR77" s="27"/>
      <c r="AS77" s="27"/>
      <c r="AT77" s="27"/>
      <c r="AU77" s="27"/>
      <c r="AV77" s="27"/>
    </row>
    <row r="78" spans="1:48" ht="12.75">
      <c r="A78" s="26"/>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7"/>
      <c r="AP78" s="27"/>
      <c r="AQ78" s="27"/>
      <c r="AR78" s="27"/>
      <c r="AS78" s="27"/>
      <c r="AT78" s="27"/>
      <c r="AU78" s="27"/>
      <c r="AV78" s="27"/>
    </row>
    <row r="79" spans="1:48" ht="12.75">
      <c r="A79" s="26"/>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7"/>
      <c r="AP79" s="27"/>
      <c r="AQ79" s="27"/>
      <c r="AR79" s="27"/>
      <c r="AS79" s="27"/>
      <c r="AT79" s="27"/>
      <c r="AU79" s="27"/>
      <c r="AV79" s="27"/>
    </row>
    <row r="80" spans="1:48" ht="12.75">
      <c r="A80" s="26"/>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7"/>
      <c r="AP80" s="27"/>
      <c r="AQ80" s="27"/>
      <c r="AR80" s="27"/>
      <c r="AS80" s="27"/>
      <c r="AT80" s="27"/>
      <c r="AU80" s="27"/>
      <c r="AV80" s="27"/>
    </row>
    <row r="81" spans="1:48" ht="12.75">
      <c r="A81" s="26"/>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7"/>
      <c r="AP81" s="27"/>
      <c r="AQ81" s="27"/>
      <c r="AR81" s="27"/>
      <c r="AS81" s="27"/>
      <c r="AT81" s="27"/>
      <c r="AU81" s="27"/>
      <c r="AV81" s="27"/>
    </row>
    <row r="82" spans="1:48" ht="12.75">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7"/>
      <c r="AP82" s="27"/>
      <c r="AQ82" s="27"/>
      <c r="AR82" s="27"/>
      <c r="AS82" s="27"/>
      <c r="AT82" s="27"/>
      <c r="AU82" s="27"/>
      <c r="AV82" s="27"/>
    </row>
    <row r="83" spans="1:48" ht="12.75">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7"/>
      <c r="AP83" s="27"/>
      <c r="AQ83" s="27"/>
      <c r="AR83" s="27"/>
      <c r="AS83" s="27"/>
      <c r="AT83" s="27"/>
      <c r="AU83" s="27"/>
      <c r="AV83" s="27"/>
    </row>
    <row r="84" spans="1:48" ht="12.75">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7"/>
      <c r="AP84" s="27"/>
      <c r="AQ84" s="27"/>
      <c r="AR84" s="27"/>
      <c r="AS84" s="27"/>
      <c r="AT84" s="27"/>
      <c r="AU84" s="27"/>
      <c r="AV84" s="27"/>
    </row>
    <row r="85" spans="1:48" ht="12.75">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7"/>
      <c r="AP85" s="27"/>
      <c r="AQ85" s="27"/>
      <c r="AR85" s="27"/>
      <c r="AS85" s="27"/>
      <c r="AT85" s="27"/>
      <c r="AU85" s="27"/>
      <c r="AV85" s="27"/>
    </row>
    <row r="86" spans="1:48" ht="12.75">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7"/>
      <c r="AP86" s="27"/>
      <c r="AQ86" s="27"/>
      <c r="AR86" s="27"/>
      <c r="AS86" s="27"/>
      <c r="AT86" s="27"/>
      <c r="AU86" s="27"/>
      <c r="AV86" s="27"/>
    </row>
    <row r="87" spans="1:48" ht="12.7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7"/>
      <c r="AP87" s="27"/>
      <c r="AQ87" s="27"/>
      <c r="AR87" s="27"/>
      <c r="AS87" s="27"/>
      <c r="AT87" s="27"/>
      <c r="AU87" s="27"/>
      <c r="AV87" s="27"/>
    </row>
    <row r="88" spans="1:48" ht="12.75">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7"/>
      <c r="AP88" s="27"/>
      <c r="AQ88" s="27"/>
      <c r="AR88" s="27"/>
      <c r="AS88" s="27"/>
      <c r="AT88" s="27"/>
      <c r="AU88" s="27"/>
      <c r="AV88" s="27"/>
    </row>
    <row r="89" spans="1:48" ht="12.75">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7"/>
      <c r="AP89" s="27"/>
      <c r="AQ89" s="27"/>
      <c r="AR89" s="27"/>
      <c r="AS89" s="27"/>
      <c r="AT89" s="27"/>
      <c r="AU89" s="27"/>
      <c r="AV89" s="27"/>
    </row>
    <row r="90" spans="1:48" ht="12.75">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7"/>
      <c r="AP90" s="27"/>
      <c r="AQ90" s="27"/>
      <c r="AR90" s="27"/>
      <c r="AS90" s="27"/>
      <c r="AT90" s="27"/>
      <c r="AU90" s="27"/>
      <c r="AV90" s="27"/>
    </row>
    <row r="91" spans="1:48" ht="12.7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7"/>
      <c r="AP91" s="27"/>
      <c r="AQ91" s="27"/>
      <c r="AR91" s="27"/>
      <c r="AS91" s="27"/>
      <c r="AT91" s="27"/>
      <c r="AU91" s="27"/>
      <c r="AV91" s="27"/>
    </row>
    <row r="92" spans="1:48" ht="12.75">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7"/>
      <c r="AP92" s="27"/>
      <c r="AQ92" s="27"/>
      <c r="AR92" s="27"/>
      <c r="AS92" s="27"/>
      <c r="AT92" s="27"/>
      <c r="AU92" s="27"/>
      <c r="AV92" s="27"/>
    </row>
    <row r="93" spans="1:48" ht="12.75">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7"/>
      <c r="AP93" s="27"/>
      <c r="AQ93" s="27"/>
      <c r="AR93" s="27"/>
      <c r="AS93" s="27"/>
      <c r="AT93" s="27"/>
      <c r="AU93" s="27"/>
      <c r="AV93" s="27"/>
    </row>
    <row r="94" spans="1:48" ht="12.75">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7"/>
      <c r="AP94" s="27"/>
      <c r="AQ94" s="27"/>
      <c r="AR94" s="27"/>
      <c r="AS94" s="27"/>
      <c r="AT94" s="27"/>
      <c r="AU94" s="27"/>
      <c r="AV94" s="27"/>
    </row>
    <row r="95" spans="1:48" ht="12.75">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7"/>
      <c r="AP95" s="27"/>
      <c r="AQ95" s="27"/>
      <c r="AR95" s="27"/>
      <c r="AS95" s="27"/>
      <c r="AT95" s="27"/>
      <c r="AU95" s="27"/>
      <c r="AV95" s="27"/>
    </row>
    <row r="96" spans="1:48" ht="12.75">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7"/>
      <c r="AP96" s="27"/>
      <c r="AQ96" s="27"/>
      <c r="AR96" s="27"/>
      <c r="AS96" s="27"/>
      <c r="AT96" s="27"/>
      <c r="AU96" s="27"/>
      <c r="AV96" s="27"/>
    </row>
    <row r="97" spans="1:48" ht="12.75">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7"/>
      <c r="AP97" s="27"/>
      <c r="AQ97" s="27"/>
      <c r="AR97" s="27"/>
      <c r="AS97" s="27"/>
      <c r="AT97" s="27"/>
      <c r="AU97" s="27"/>
      <c r="AV97" s="27"/>
    </row>
    <row r="98" spans="1:48" ht="12.75">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7"/>
      <c r="AP98" s="27"/>
      <c r="AQ98" s="27"/>
      <c r="AR98" s="27"/>
      <c r="AS98" s="27"/>
      <c r="AT98" s="27"/>
      <c r="AU98" s="27"/>
      <c r="AV98" s="27"/>
    </row>
    <row r="99" spans="1:48" ht="12.75">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7"/>
      <c r="AP99" s="27"/>
      <c r="AQ99" s="27"/>
      <c r="AR99" s="27"/>
      <c r="AS99" s="27"/>
      <c r="AT99" s="27"/>
      <c r="AU99" s="27"/>
      <c r="AV99" s="27"/>
    </row>
    <row r="100" spans="1:48" ht="12.75">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7"/>
      <c r="AP100" s="27"/>
      <c r="AQ100" s="27"/>
      <c r="AR100" s="27"/>
      <c r="AS100" s="27"/>
      <c r="AT100" s="27"/>
      <c r="AU100" s="27"/>
      <c r="AV100" s="27"/>
    </row>
    <row r="101" spans="1:48" ht="12.75">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7"/>
      <c r="AP101" s="27"/>
      <c r="AQ101" s="27"/>
      <c r="AR101" s="27"/>
      <c r="AS101" s="27"/>
      <c r="AT101" s="27"/>
      <c r="AU101" s="27"/>
      <c r="AV101" s="27"/>
    </row>
    <row r="102" spans="1:48" ht="12.75">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7"/>
      <c r="AP102" s="27"/>
      <c r="AQ102" s="27"/>
      <c r="AR102" s="27"/>
      <c r="AS102" s="27"/>
      <c r="AT102" s="27"/>
      <c r="AU102" s="27"/>
      <c r="AV102" s="27"/>
    </row>
    <row r="103" spans="1:48" ht="12.75">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7"/>
      <c r="AP103" s="27"/>
      <c r="AQ103" s="27"/>
      <c r="AR103" s="27"/>
      <c r="AS103" s="27"/>
      <c r="AT103" s="27"/>
      <c r="AU103" s="27"/>
      <c r="AV103" s="27"/>
    </row>
    <row r="104" spans="1:48" ht="12.75">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7"/>
      <c r="AP104" s="27"/>
      <c r="AQ104" s="27"/>
      <c r="AR104" s="27"/>
      <c r="AS104" s="27"/>
      <c r="AT104" s="27"/>
      <c r="AU104" s="27"/>
      <c r="AV104" s="27"/>
    </row>
    <row r="105" spans="1:48" ht="12.75">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7"/>
      <c r="AP105" s="27"/>
      <c r="AQ105" s="27"/>
      <c r="AR105" s="27"/>
      <c r="AS105" s="27"/>
      <c r="AT105" s="27"/>
      <c r="AU105" s="27"/>
      <c r="AV105" s="27"/>
    </row>
    <row r="106" spans="1:48" ht="12.75">
      <c r="A106" s="26"/>
      <c r="B106" s="26"/>
      <c r="C106" s="26"/>
      <c r="D106" s="26"/>
      <c r="E106" s="26"/>
      <c r="F106" s="26"/>
      <c r="G106" s="26"/>
      <c r="H106" s="26"/>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row>
    <row r="107" spans="1:48" ht="12.75">
      <c r="A107" s="26"/>
      <c r="B107" s="26"/>
      <c r="C107" s="26"/>
      <c r="D107" s="26"/>
      <c r="E107" s="26"/>
      <c r="F107" s="26"/>
      <c r="G107" s="26"/>
      <c r="H107" s="26"/>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row>
    <row r="108" spans="1:48" ht="12.75">
      <c r="A108" s="26"/>
      <c r="B108" s="26"/>
      <c r="C108" s="26"/>
      <c r="D108" s="26"/>
      <c r="E108" s="26"/>
      <c r="F108" s="26"/>
      <c r="G108" s="26"/>
      <c r="H108" s="26"/>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row>
    <row r="109" spans="1:48" ht="12.75">
      <c r="A109" s="26"/>
      <c r="B109" s="26"/>
      <c r="C109" s="26"/>
      <c r="D109" s="26"/>
      <c r="E109" s="26"/>
      <c r="F109" s="26"/>
      <c r="G109" s="26"/>
      <c r="H109" s="26"/>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row>
    <row r="110" spans="1:48" ht="12.75">
      <c r="A110" s="26"/>
      <c r="B110" s="26"/>
      <c r="C110" s="26"/>
      <c r="D110" s="26"/>
      <c r="E110" s="26"/>
      <c r="F110" s="26"/>
      <c r="G110" s="26"/>
      <c r="H110" s="26"/>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row>
    <row r="111" spans="1:48" ht="12.75">
      <c r="A111" s="26"/>
      <c r="B111" s="26"/>
      <c r="C111" s="26"/>
      <c r="D111" s="26"/>
      <c r="E111" s="26"/>
      <c r="F111" s="26"/>
      <c r="G111" s="26"/>
      <c r="H111" s="26"/>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row>
    <row r="112" spans="1:48" ht="12.75">
      <c r="A112" s="26"/>
      <c r="B112" s="26"/>
      <c r="C112" s="26"/>
      <c r="D112" s="26"/>
      <c r="E112" s="26"/>
      <c r="F112" s="26"/>
      <c r="G112" s="26"/>
      <c r="H112" s="26"/>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row>
    <row r="113" spans="1:48" ht="12.75">
      <c r="A113" s="26"/>
      <c r="B113" s="26"/>
      <c r="C113" s="26"/>
      <c r="D113" s="26"/>
      <c r="E113" s="26"/>
      <c r="F113" s="26"/>
      <c r="G113" s="26"/>
      <c r="H113" s="26"/>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row>
    <row r="114" spans="1:48" ht="12.75">
      <c r="A114" s="26"/>
      <c r="B114" s="26"/>
      <c r="C114" s="26"/>
      <c r="D114" s="26"/>
      <c r="E114" s="26"/>
      <c r="F114" s="26"/>
      <c r="G114" s="26"/>
      <c r="H114" s="26"/>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row>
    <row r="115" spans="1:48" ht="12.75">
      <c r="A115" s="26"/>
      <c r="B115" s="26"/>
      <c r="C115" s="26"/>
      <c r="D115" s="26"/>
      <c r="E115" s="26"/>
      <c r="F115" s="26"/>
      <c r="G115" s="26"/>
      <c r="H115" s="26"/>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row>
    <row r="116" spans="1:48" ht="12.75">
      <c r="A116" s="26"/>
      <c r="B116" s="26"/>
      <c r="C116" s="26"/>
      <c r="D116" s="26"/>
      <c r="E116" s="26"/>
      <c r="F116" s="26"/>
      <c r="G116" s="26"/>
      <c r="H116" s="26"/>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row>
    <row r="117" spans="1:48" ht="12.75">
      <c r="A117" s="26"/>
      <c r="B117" s="26"/>
      <c r="C117" s="26"/>
      <c r="D117" s="26"/>
      <c r="E117" s="26"/>
      <c r="F117" s="26"/>
      <c r="G117" s="26"/>
      <c r="H117" s="26"/>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row>
    <row r="118" spans="1:48" ht="12.75">
      <c r="A118" s="26"/>
      <c r="B118" s="26"/>
      <c r="C118" s="26"/>
      <c r="D118" s="26"/>
      <c r="E118" s="26"/>
      <c r="F118" s="26"/>
      <c r="G118" s="26"/>
      <c r="H118" s="26"/>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row>
    <row r="119" spans="1:48" ht="12.75">
      <c r="A119" s="26"/>
      <c r="B119" s="26"/>
      <c r="C119" s="26"/>
      <c r="D119" s="26"/>
      <c r="E119" s="26"/>
      <c r="F119" s="26"/>
      <c r="G119" s="26"/>
      <c r="H119" s="26"/>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row>
    <row r="120" spans="1:48" ht="12.75">
      <c r="A120" s="26"/>
      <c r="B120" s="26"/>
      <c r="C120" s="26"/>
      <c r="D120" s="26"/>
      <c r="E120" s="26"/>
      <c r="F120" s="26"/>
      <c r="G120" s="26"/>
      <c r="H120" s="26"/>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row>
    <row r="121" spans="1:48" ht="12.75">
      <c r="A121" s="26"/>
      <c r="B121" s="26"/>
      <c r="C121" s="26"/>
      <c r="D121" s="26"/>
      <c r="E121" s="26"/>
      <c r="F121" s="26"/>
      <c r="G121" s="26"/>
      <c r="H121" s="26"/>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row>
    <row r="122" spans="1:48" ht="12.75">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row>
    <row r="123" spans="1:48" ht="12.75">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row>
    <row r="124" spans="1:48" ht="12.75">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row>
    <row r="125" spans="1:48" ht="12.75">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row>
    <row r="126" spans="1:48" ht="12.75">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row>
    <row r="127" spans="1:48" ht="12.75">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row>
    <row r="128" spans="1:48" ht="12.75">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row>
    <row r="129" spans="1:48" ht="12.75">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row>
    <row r="130" spans="1:48" ht="12.75">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row>
    <row r="131" spans="1:48" ht="12.75">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row>
    <row r="132" spans="1:48" ht="12.75">
      <c r="A132" s="27"/>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row>
    <row r="133" spans="1:48" ht="12.75">
      <c r="A133" s="27"/>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row>
    <row r="134" spans="1:48" ht="12.75">
      <c r="A134" s="27"/>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row>
    <row r="135" spans="1:48" ht="12.75">
      <c r="A135" s="27"/>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row>
    <row r="136" spans="1:48" ht="12.75">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row>
    <row r="137" spans="1:48" ht="12.75">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row>
    <row r="138" spans="1:48" ht="12.75">
      <c r="A138" s="27"/>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row>
    <row r="139" spans="1:48" ht="12.75">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row>
    <row r="140" spans="1:48" ht="12.75">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row>
    <row r="141" spans="1:48" ht="12.75">
      <c r="A141" s="27"/>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row>
    <row r="142" spans="1:48" ht="12.75">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row>
    <row r="143" spans="1:48" ht="12.75">
      <c r="A143" s="27"/>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row>
    <row r="144" spans="1:48" ht="12.75">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row>
    <row r="145" spans="1:48" ht="12.75">
      <c r="A145" s="27"/>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row>
    <row r="146" spans="1:48" ht="12.75">
      <c r="A146" s="27"/>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row>
    <row r="147" spans="1:48" ht="12.75">
      <c r="A147" s="27"/>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row>
    <row r="148" spans="1:48" ht="12.75">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row>
    <row r="149" spans="1:48" ht="12.75">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row>
    <row r="150" spans="1:48" ht="12.75">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row>
    <row r="151" spans="1:48" ht="12.75">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row>
    <row r="152" spans="1:48" ht="12.75">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row>
    <row r="153" spans="1:48" ht="12.75">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row>
    <row r="154" spans="1:48" ht="12.75">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row>
    <row r="155" spans="1:48" ht="12.75">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row>
    <row r="156" spans="1:48" ht="12.75">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row>
    <row r="157" spans="1:48" ht="12.75">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row>
    <row r="158" spans="1:48" ht="12.75">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row>
    <row r="159" spans="1:48" ht="12.75">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row>
    <row r="160" spans="1:48" ht="12.75">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row>
    <row r="161" spans="1:48" ht="12.75">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row>
    <row r="162" spans="1:48" ht="12.75">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row>
    <row r="163" spans="1:48" ht="12.75">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row>
    <row r="164" spans="1:48" ht="12.75">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row>
    <row r="165" spans="1:48" ht="12.75">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row>
    <row r="166" spans="1:48" ht="12.75">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row>
    <row r="167" spans="1:48" ht="12.75">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row>
    <row r="168" spans="1:48" ht="12.75">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row>
    <row r="169" spans="1:48" ht="12.75">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row>
    <row r="170" spans="1:48" ht="12.75">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row>
    <row r="171" spans="1:48" ht="12.75">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row>
    <row r="172" spans="1:48" ht="12.75">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row>
    <row r="173" spans="1:48" ht="12.75">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row>
    <row r="174" spans="1:48" ht="12.75">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row>
    <row r="175" spans="1:48" ht="12.75">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row>
    <row r="176" spans="1:48" ht="12.75">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row>
    <row r="177" spans="1:48" ht="12.75">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row>
    <row r="178" spans="1:48" ht="12.75">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row>
    <row r="179" spans="1:48" ht="12.75">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row>
    <row r="180" spans="1:48" ht="12.75">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row>
    <row r="181" spans="1:48" ht="12.75">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row>
    <row r="182" spans="1:48" ht="12.75">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row>
    <row r="183" spans="1:48" ht="12.75">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row>
    <row r="184" spans="1:48" ht="12.75">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row>
    <row r="185" spans="1:48" ht="12.75">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row>
    <row r="186" spans="1:48" ht="12.75">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row>
    <row r="187" spans="1:48" ht="12.75">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row>
    <row r="188" spans="1:48" ht="12.75">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row>
    <row r="189" spans="1:48" ht="12.75">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row>
    <row r="190" spans="1:48" ht="12.75">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row>
    <row r="191" spans="1:48" ht="12.75">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row>
    <row r="192" spans="1:48" ht="12.75">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row>
    <row r="193" spans="1:48" ht="12.75">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row>
    <row r="194" spans="1:48" ht="12.75">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row>
    <row r="195" spans="1:48" ht="12.75">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row>
    <row r="196" spans="1:48" ht="12.75">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row>
    <row r="197" spans="1:48" ht="12.75">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row>
    <row r="198" spans="1:48" ht="12.75">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row>
    <row r="199" spans="1:48" ht="12.75">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row>
    <row r="200" spans="1:48" ht="12.75">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row>
    <row r="201" spans="1:48" ht="12.75">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c r="AV201" s="27"/>
    </row>
    <row r="202" spans="1:48" ht="12.75">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row>
    <row r="203" spans="1:48" ht="12.75">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row>
    <row r="204" spans="1:48" ht="12.75">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row>
    <row r="205" spans="1:48" ht="12.75">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row>
    <row r="206" spans="1:48" ht="12.75">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row>
    <row r="207" spans="1:48" ht="12.75">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row>
    <row r="208" spans="1:48" ht="12.75">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row>
    <row r="209" spans="1:48" ht="12.75">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row>
    <row r="210" spans="1:48" ht="12.75">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row>
    <row r="211" spans="1:48" ht="12.75">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27"/>
      <c r="AQ211" s="27"/>
      <c r="AR211" s="27"/>
      <c r="AS211" s="27"/>
      <c r="AT211" s="27"/>
      <c r="AU211" s="27"/>
      <c r="AV211" s="27"/>
    </row>
    <row r="212" spans="1:48" ht="12.75">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27"/>
      <c r="AQ212" s="27"/>
      <c r="AR212" s="27"/>
      <c r="AS212" s="27"/>
      <c r="AT212" s="27"/>
      <c r="AU212" s="27"/>
      <c r="AV212" s="27"/>
    </row>
    <row r="213" spans="1:48" ht="12.75">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c r="AL213" s="27"/>
      <c r="AM213" s="27"/>
      <c r="AN213" s="27"/>
      <c r="AO213" s="27"/>
      <c r="AP213" s="27"/>
      <c r="AQ213" s="27"/>
      <c r="AR213" s="27"/>
      <c r="AS213" s="27"/>
      <c r="AT213" s="27"/>
      <c r="AU213" s="27"/>
      <c r="AV213" s="27"/>
    </row>
    <row r="214" spans="1:48" ht="12.75">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7"/>
      <c r="AU214" s="27"/>
      <c r="AV214" s="27"/>
    </row>
    <row r="215" spans="1:48" ht="12.75">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c r="AV215" s="27"/>
    </row>
    <row r="216" spans="1:48" ht="12.75">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c r="AQ216" s="27"/>
      <c r="AR216" s="27"/>
      <c r="AS216" s="27"/>
      <c r="AT216" s="27"/>
      <c r="AU216" s="27"/>
      <c r="AV216" s="27"/>
    </row>
    <row r="217" spans="1:48" ht="12.75">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c r="AD217" s="27"/>
      <c r="AE217" s="27"/>
      <c r="AF217" s="27"/>
      <c r="AG217" s="27"/>
      <c r="AH217" s="27"/>
      <c r="AI217" s="27"/>
      <c r="AJ217" s="27"/>
      <c r="AK217" s="27"/>
      <c r="AL217" s="27"/>
      <c r="AM217" s="27"/>
      <c r="AN217" s="27"/>
      <c r="AO217" s="27"/>
      <c r="AP217" s="27"/>
      <c r="AQ217" s="27"/>
      <c r="AR217" s="27"/>
      <c r="AS217" s="27"/>
      <c r="AT217" s="27"/>
      <c r="AU217" s="27"/>
      <c r="AV217" s="27"/>
    </row>
    <row r="218" spans="1:48" ht="12.75">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27"/>
      <c r="AS218" s="27"/>
      <c r="AT218" s="27"/>
      <c r="AU218" s="27"/>
      <c r="AV218" s="27"/>
    </row>
    <row r="219" spans="1:48" ht="12.75">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c r="AD219" s="27"/>
      <c r="AE219" s="27"/>
      <c r="AF219" s="27"/>
      <c r="AG219" s="27"/>
      <c r="AH219" s="27"/>
      <c r="AI219" s="27"/>
      <c r="AJ219" s="27"/>
      <c r="AK219" s="27"/>
      <c r="AL219" s="27"/>
      <c r="AM219" s="27"/>
      <c r="AN219" s="27"/>
      <c r="AO219" s="27"/>
      <c r="AP219" s="27"/>
      <c r="AQ219" s="27"/>
      <c r="AR219" s="27"/>
      <c r="AS219" s="27"/>
      <c r="AT219" s="27"/>
      <c r="AU219" s="27"/>
      <c r="AV219" s="27"/>
    </row>
    <row r="220" spans="1:48" ht="12.75">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c r="AP220" s="27"/>
      <c r="AQ220" s="27"/>
      <c r="AR220" s="27"/>
      <c r="AS220" s="27"/>
      <c r="AT220" s="27"/>
      <c r="AU220" s="27"/>
      <c r="AV220" s="27"/>
    </row>
    <row r="221" spans="1:48" ht="12.75">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c r="AD221" s="27"/>
      <c r="AE221" s="27"/>
      <c r="AF221" s="27"/>
      <c r="AG221" s="27"/>
      <c r="AH221" s="27"/>
      <c r="AI221" s="27"/>
      <c r="AJ221" s="27"/>
      <c r="AK221" s="27"/>
      <c r="AL221" s="27"/>
      <c r="AM221" s="27"/>
      <c r="AN221" s="27"/>
      <c r="AO221" s="27"/>
      <c r="AP221" s="27"/>
      <c r="AQ221" s="27"/>
      <c r="AR221" s="27"/>
      <c r="AS221" s="27"/>
      <c r="AT221" s="27"/>
      <c r="AU221" s="27"/>
      <c r="AV221" s="27"/>
    </row>
    <row r="222" spans="1:48" ht="12.75">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c r="AV222" s="27"/>
    </row>
    <row r="223" spans="1:48" ht="12.75">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c r="AV223" s="27"/>
    </row>
    <row r="224" spans="1:48" ht="12.75">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c r="AA224" s="27"/>
      <c r="AB224" s="27"/>
      <c r="AC224" s="27"/>
      <c r="AD224" s="27"/>
      <c r="AE224" s="27"/>
      <c r="AF224" s="27"/>
      <c r="AG224" s="27"/>
      <c r="AH224" s="27"/>
      <c r="AI224" s="27"/>
      <c r="AJ224" s="27"/>
      <c r="AK224" s="27"/>
      <c r="AL224" s="27"/>
      <c r="AM224" s="27"/>
      <c r="AN224" s="27"/>
      <c r="AO224" s="27"/>
      <c r="AP224" s="27"/>
      <c r="AQ224" s="27"/>
      <c r="AR224" s="27"/>
      <c r="AS224" s="27"/>
      <c r="AT224" s="27"/>
      <c r="AU224" s="27"/>
      <c r="AV224" s="27"/>
    </row>
    <row r="225" spans="1:48" ht="12.75">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27"/>
      <c r="AS225" s="27"/>
      <c r="AT225" s="27"/>
      <c r="AU225" s="27"/>
      <c r="AV225" s="27"/>
    </row>
    <row r="226" spans="1:48" ht="12.75">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c r="AI226" s="27"/>
      <c r="AJ226" s="27"/>
      <c r="AK226" s="27"/>
      <c r="AL226" s="27"/>
      <c r="AM226" s="27"/>
      <c r="AN226" s="27"/>
      <c r="AO226" s="27"/>
      <c r="AP226" s="27"/>
      <c r="AQ226" s="27"/>
      <c r="AR226" s="27"/>
      <c r="AS226" s="27"/>
      <c r="AT226" s="27"/>
      <c r="AU226" s="27"/>
      <c r="AV226" s="27"/>
    </row>
    <row r="227" spans="1:48" ht="12.75">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c r="AA227" s="27"/>
      <c r="AB227" s="27"/>
      <c r="AC227" s="27"/>
      <c r="AD227" s="27"/>
      <c r="AE227" s="27"/>
      <c r="AF227" s="27"/>
      <c r="AG227" s="27"/>
      <c r="AH227" s="27"/>
      <c r="AI227" s="27"/>
      <c r="AJ227" s="27"/>
      <c r="AK227" s="27"/>
      <c r="AL227" s="27"/>
      <c r="AM227" s="27"/>
      <c r="AN227" s="27"/>
      <c r="AO227" s="27"/>
      <c r="AP227" s="27"/>
      <c r="AQ227" s="27"/>
      <c r="AR227" s="27"/>
      <c r="AS227" s="27"/>
      <c r="AT227" s="27"/>
      <c r="AU227" s="27"/>
      <c r="AV227" s="27"/>
    </row>
    <row r="228" spans="1:48" ht="12.75">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c r="AD228" s="27"/>
      <c r="AE228" s="27"/>
      <c r="AF228" s="27"/>
      <c r="AG228" s="27"/>
      <c r="AH228" s="27"/>
      <c r="AI228" s="27"/>
      <c r="AJ228" s="27"/>
      <c r="AK228" s="27"/>
      <c r="AL228" s="27"/>
      <c r="AM228" s="27"/>
      <c r="AN228" s="27"/>
      <c r="AO228" s="27"/>
      <c r="AP228" s="27"/>
      <c r="AQ228" s="27"/>
      <c r="AR228" s="27"/>
      <c r="AS228" s="27"/>
      <c r="AT228" s="27"/>
      <c r="AU228" s="27"/>
      <c r="AV228" s="27"/>
    </row>
    <row r="229" spans="1:48" ht="12.75">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c r="AV229" s="27"/>
    </row>
    <row r="230" spans="1:48" ht="12.75">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c r="AD230" s="27"/>
      <c r="AE230" s="27"/>
      <c r="AF230" s="27"/>
      <c r="AG230" s="27"/>
      <c r="AH230" s="27"/>
      <c r="AI230" s="27"/>
      <c r="AJ230" s="27"/>
      <c r="AK230" s="27"/>
      <c r="AL230" s="27"/>
      <c r="AM230" s="27"/>
      <c r="AN230" s="27"/>
      <c r="AO230" s="27"/>
      <c r="AP230" s="27"/>
      <c r="AQ230" s="27"/>
      <c r="AR230" s="27"/>
      <c r="AS230" s="27"/>
      <c r="AT230" s="27"/>
      <c r="AU230" s="27"/>
      <c r="AV230" s="27"/>
    </row>
  </sheetData>
  <sheetProtection/>
  <mergeCells count="2">
    <mergeCell ref="D4:G4"/>
    <mergeCell ref="I4:L4"/>
  </mergeCells>
  <hyperlinks>
    <hyperlink ref="A31" r:id="rId1" display="https://www.gov.uk/government/statistical-data-sets/maps-of-uk-weather-stations"/>
    <hyperlink ref="A34" r:id="rId2" display="https://www.gov.uk/government/collections/energy-trends"/>
    <hyperlink ref="A28" r:id="rId3" display="http://www.metoffice.gov.uk/public/weather/climate-historic/#?tab=climateHistoric"/>
  </hyperlinks>
  <printOptions horizontalCentered="1" verticalCentered="1"/>
  <pageMargins left="0.5511811023622047" right="0.5511811023622047" top="0.5905511811023623" bottom="0.5905511811023623" header="0.5118110236220472" footer="0.5118110236220472"/>
  <pageSetup fitToHeight="1" fitToWidth="1" horizontalDpi="600" verticalDpi="600" orientation="landscape" paperSize="9" r:id="rId4"/>
</worksheet>
</file>

<file path=xl/worksheets/sheet3.xml><?xml version="1.0" encoding="utf-8"?>
<worksheet xmlns="http://schemas.openxmlformats.org/spreadsheetml/2006/main" xmlns:r="http://schemas.openxmlformats.org/officeDocument/2006/relationships">
  <sheetPr codeName="Sheet4"/>
  <dimension ref="A1:AZ99"/>
  <sheetViews>
    <sheetView showGridLines="0" zoomScalePageLayoutView="0" workbookViewId="0" topLeftCell="A1">
      <selection activeCell="A1" sqref="A1"/>
    </sheetView>
  </sheetViews>
  <sheetFormatPr defaultColWidth="9.140625" defaultRowHeight="12.75"/>
  <cols>
    <col min="1" max="1" width="20.140625" style="0" customWidth="1"/>
    <col min="2" max="2" width="13.421875" style="0" bestFit="1" customWidth="1"/>
    <col min="3" max="3" width="3.00390625" style="0" customWidth="1"/>
    <col min="14" max="14" width="8.421875" style="0" customWidth="1"/>
    <col min="16" max="16" width="9.28125" style="0" bestFit="1" customWidth="1"/>
    <col min="17" max="17" width="10.28125" style="0" bestFit="1" customWidth="1"/>
    <col min="19" max="19" width="9.421875" style="0" customWidth="1"/>
    <col min="20" max="20" width="10.28125" style="0" bestFit="1" customWidth="1"/>
    <col min="21" max="21" width="14.7109375" style="0" bestFit="1" customWidth="1"/>
    <col min="22" max="22" width="15.7109375" style="0" bestFit="1" customWidth="1"/>
    <col min="23" max="23" width="18.421875" style="0" bestFit="1" customWidth="1"/>
  </cols>
  <sheetData>
    <row r="1" spans="1:3" ht="35.25">
      <c r="A1" s="115" t="s">
        <v>93</v>
      </c>
      <c r="B1" s="6"/>
      <c r="C1" s="7"/>
    </row>
    <row r="2" spans="1:17" s="41" customFormat="1" ht="20.25" customHeight="1">
      <c r="A2" s="65" t="s">
        <v>89</v>
      </c>
      <c r="B2" s="66"/>
      <c r="C2" s="66"/>
      <c r="D2" s="109"/>
      <c r="E2" s="109"/>
      <c r="F2" s="109"/>
      <c r="G2" s="109"/>
      <c r="H2" s="109"/>
      <c r="I2" s="109"/>
      <c r="J2" s="109"/>
      <c r="K2" s="109"/>
      <c r="L2" s="109"/>
      <c r="M2" s="144"/>
      <c r="N2" s="166"/>
      <c r="O2" s="166"/>
      <c r="P2" s="166"/>
      <c r="Q2" s="166" t="s">
        <v>82</v>
      </c>
    </row>
    <row r="3" spans="1:17" ht="21" customHeight="1">
      <c r="A3" s="89"/>
      <c r="B3" s="145" t="s">
        <v>85</v>
      </c>
      <c r="C3" s="79"/>
      <c r="D3" s="197" t="s">
        <v>99</v>
      </c>
      <c r="E3" s="197"/>
      <c r="F3" s="197"/>
      <c r="G3" s="197"/>
      <c r="H3" s="197"/>
      <c r="I3" s="197"/>
      <c r="J3" s="197"/>
      <c r="K3" s="197"/>
      <c r="L3" s="197"/>
      <c r="M3" s="197"/>
      <c r="N3" s="197"/>
      <c r="O3" s="197"/>
      <c r="P3" s="197"/>
      <c r="Q3" s="197"/>
    </row>
    <row r="4" spans="1:17" ht="12.75">
      <c r="A4" s="89"/>
      <c r="B4" s="83" t="s">
        <v>91</v>
      </c>
      <c r="C4" s="74"/>
      <c r="D4" s="86">
        <v>2001</v>
      </c>
      <c r="E4" s="86">
        <v>2002</v>
      </c>
      <c r="F4" s="86">
        <v>2003</v>
      </c>
      <c r="G4" s="86">
        <v>2004</v>
      </c>
      <c r="H4" s="86">
        <v>2005</v>
      </c>
      <c r="I4" s="86">
        <v>2006</v>
      </c>
      <c r="J4" s="87">
        <v>2007</v>
      </c>
      <c r="K4" s="132">
        <v>2008</v>
      </c>
      <c r="L4" s="132">
        <v>2009</v>
      </c>
      <c r="M4" s="132">
        <v>2010</v>
      </c>
      <c r="N4" s="132">
        <v>2011</v>
      </c>
      <c r="O4" s="132">
        <v>2012</v>
      </c>
      <c r="P4" s="131">
        <v>2013</v>
      </c>
      <c r="Q4" s="131">
        <v>2014</v>
      </c>
    </row>
    <row r="5" spans="1:15" ht="12.75">
      <c r="A5" s="146" t="s">
        <v>14</v>
      </c>
      <c r="B5" s="74"/>
      <c r="D5" s="80"/>
      <c r="E5" s="80"/>
      <c r="F5" s="80"/>
      <c r="G5" s="80"/>
      <c r="H5" s="80"/>
      <c r="I5" s="80"/>
      <c r="J5" s="74"/>
      <c r="K5" s="74"/>
      <c r="L5" s="74"/>
      <c r="M5" s="74"/>
      <c r="N5" s="74"/>
      <c r="O5" s="74"/>
    </row>
    <row r="6" spans="1:27" ht="12.75">
      <c r="A6" s="88" t="s">
        <v>1</v>
      </c>
      <c r="B6" s="73">
        <f>AVERAGE(E6:N6)</f>
        <v>167.93602389644542</v>
      </c>
      <c r="C6" s="74"/>
      <c r="D6" s="73">
        <v>103.48107241670287</v>
      </c>
      <c r="E6" s="73">
        <v>195.92479208835275</v>
      </c>
      <c r="F6" s="73">
        <v>129.51019080756694</v>
      </c>
      <c r="G6" s="73">
        <v>189.07370037636852</v>
      </c>
      <c r="H6" s="73">
        <v>209.59707635680644</v>
      </c>
      <c r="I6" s="73">
        <v>107.52235123004172</v>
      </c>
      <c r="J6" s="73">
        <v>238.9654577369151</v>
      </c>
      <c r="K6" s="73">
        <v>254.90591438225823</v>
      </c>
      <c r="L6" s="73">
        <v>161.93506062432306</v>
      </c>
      <c r="M6" s="73">
        <v>61.31452479823075</v>
      </c>
      <c r="N6" s="73">
        <v>130.61117056359075</v>
      </c>
      <c r="O6" s="73">
        <v>163.4160991364783</v>
      </c>
      <c r="P6" s="73">
        <v>155.51605573082642</v>
      </c>
      <c r="Q6" s="73">
        <v>189.03153770329226</v>
      </c>
      <c r="R6" s="153"/>
      <c r="S6" s="153"/>
      <c r="T6" s="153"/>
      <c r="U6" s="185"/>
      <c r="V6" s="185"/>
      <c r="W6" s="149"/>
      <c r="X6" s="149"/>
      <c r="Y6" s="149"/>
      <c r="Z6" s="149"/>
      <c r="AA6" s="149"/>
    </row>
    <row r="7" spans="1:27" ht="12.75">
      <c r="A7" s="88" t="s">
        <v>2</v>
      </c>
      <c r="B7" s="73">
        <f aca="true" t="shared" si="0" ref="B7:B17">AVERAGE(E7:N7)</f>
        <v>105.25102227961777</v>
      </c>
      <c r="C7" s="74"/>
      <c r="D7" s="73">
        <v>77.79911744133366</v>
      </c>
      <c r="E7" s="73">
        <v>213.57497441519877</v>
      </c>
      <c r="F7" s="73">
        <v>51.886786625598724</v>
      </c>
      <c r="G7" s="73">
        <v>84.37609026262243</v>
      </c>
      <c r="H7" s="73">
        <v>95.43993671000904</v>
      </c>
      <c r="I7" s="73">
        <v>82.36004133441307</v>
      </c>
      <c r="J7" s="73">
        <v>116.36376010875375</v>
      </c>
      <c r="K7" s="73">
        <v>124.91407114650455</v>
      </c>
      <c r="L7" s="73">
        <v>42.127087661350785</v>
      </c>
      <c r="M7" s="73">
        <v>59.96653795337465</v>
      </c>
      <c r="N7" s="73">
        <v>181.500936578352</v>
      </c>
      <c r="O7" s="73">
        <v>109.800846392717</v>
      </c>
      <c r="P7" s="73">
        <v>64.68974607732193</v>
      </c>
      <c r="Q7" s="153"/>
      <c r="R7" s="153"/>
      <c r="S7" s="153"/>
      <c r="T7" s="153"/>
      <c r="U7" s="185"/>
      <c r="V7" s="185"/>
      <c r="W7" s="149"/>
      <c r="X7" s="149"/>
      <c r="Y7" s="149"/>
      <c r="Z7" s="149"/>
      <c r="AA7" s="149"/>
    </row>
    <row r="8" spans="1:27" ht="12.75">
      <c r="A8" s="88" t="s">
        <v>15</v>
      </c>
      <c r="B8" s="73">
        <f t="shared" si="0"/>
        <v>103.39470948487767</v>
      </c>
      <c r="C8" s="74"/>
      <c r="D8" s="73">
        <v>67.96874555963237</v>
      </c>
      <c r="E8" s="73">
        <v>110.50121581548815</v>
      </c>
      <c r="F8" s="73">
        <v>77.25875657472217</v>
      </c>
      <c r="G8" s="73">
        <v>98.24529929842772</v>
      </c>
      <c r="H8" s="73">
        <v>96.22365713991059</v>
      </c>
      <c r="I8" s="73">
        <v>105.13303175776339</v>
      </c>
      <c r="J8" s="73">
        <v>128.82409859515457</v>
      </c>
      <c r="K8" s="73">
        <v>145.20007441131352</v>
      </c>
      <c r="L8" s="73">
        <v>119.49319375355813</v>
      </c>
      <c r="M8" s="73">
        <v>73.38925398541663</v>
      </c>
      <c r="N8" s="73">
        <v>79.67851351702181</v>
      </c>
      <c r="O8" s="73">
        <v>54.96466390690198</v>
      </c>
      <c r="P8" s="73">
        <v>34.12843561063232</v>
      </c>
      <c r="Q8" s="153"/>
      <c r="R8" s="153"/>
      <c r="S8" s="153"/>
      <c r="T8" s="153"/>
      <c r="U8" s="185"/>
      <c r="V8" s="185"/>
      <c r="W8" s="149"/>
      <c r="X8" s="149"/>
      <c r="Y8" s="149"/>
      <c r="Z8" s="149"/>
      <c r="AA8" s="149"/>
    </row>
    <row r="9" spans="1:27" ht="12.75">
      <c r="A9" s="90" t="s">
        <v>5</v>
      </c>
      <c r="B9" s="73">
        <f t="shared" si="0"/>
        <v>78.5387126760697</v>
      </c>
      <c r="C9" s="74"/>
      <c r="D9" s="73">
        <v>64.00163637897447</v>
      </c>
      <c r="E9" s="73">
        <v>86.60728356630248</v>
      </c>
      <c r="F9" s="73">
        <v>40.6065041241907</v>
      </c>
      <c r="G9" s="73">
        <v>103.99213853523209</v>
      </c>
      <c r="H9" s="73">
        <v>99.78704317009228</v>
      </c>
      <c r="I9" s="73">
        <v>91.32594024577139</v>
      </c>
      <c r="J9" s="73">
        <v>45.06245142489539</v>
      </c>
      <c r="K9" s="73">
        <v>74.10712325292522</v>
      </c>
      <c r="L9" s="73">
        <v>81.16547175994535</v>
      </c>
      <c r="M9" s="73">
        <v>88.29084210485168</v>
      </c>
      <c r="N9" s="73">
        <v>74.44232857649041</v>
      </c>
      <c r="O9" s="73">
        <v>61.44200564926418</v>
      </c>
      <c r="P9" s="73">
        <v>92.81690887181729</v>
      </c>
      <c r="Q9" s="153"/>
      <c r="R9" s="153"/>
      <c r="S9" s="153"/>
      <c r="T9" s="153"/>
      <c r="U9" s="185"/>
      <c r="V9" s="185"/>
      <c r="W9" s="149"/>
      <c r="X9" s="149"/>
      <c r="Y9" s="149"/>
      <c r="Z9" s="149"/>
      <c r="AA9" s="149"/>
    </row>
    <row r="10" spans="1:27" ht="12.75">
      <c r="A10" s="88" t="s">
        <v>6</v>
      </c>
      <c r="B10" s="73">
        <f t="shared" si="0"/>
        <v>99.3538771778548</v>
      </c>
      <c r="C10" s="74"/>
      <c r="D10" s="73">
        <v>32.30199515584324</v>
      </c>
      <c r="E10" s="73">
        <v>101.2964195557069</v>
      </c>
      <c r="F10" s="73">
        <v>131.09809778295093</v>
      </c>
      <c r="G10" s="73">
        <v>55.80618017407978</v>
      </c>
      <c r="H10" s="73">
        <v>94.59940695231714</v>
      </c>
      <c r="I10" s="73">
        <v>127.29894268029332</v>
      </c>
      <c r="J10" s="73">
        <v>102.22239132905071</v>
      </c>
      <c r="K10" s="73">
        <v>25.973464601285862</v>
      </c>
      <c r="L10" s="73">
        <v>133.9098689522717</v>
      </c>
      <c r="M10" s="73">
        <v>32.423890253204725</v>
      </c>
      <c r="N10" s="73">
        <v>188.91010949738688</v>
      </c>
      <c r="O10" s="73">
        <v>76.07467673105383</v>
      </c>
      <c r="P10" s="73">
        <v>102.27695053492126</v>
      </c>
      <c r="Q10" s="153"/>
      <c r="R10" s="153"/>
      <c r="S10" s="153"/>
      <c r="T10" s="153"/>
      <c r="U10" s="185"/>
      <c r="V10" s="185"/>
      <c r="W10" s="149"/>
      <c r="X10" s="149"/>
      <c r="Y10" s="149"/>
      <c r="Z10" s="149"/>
      <c r="AA10" s="149"/>
    </row>
    <row r="11" spans="1:27" ht="12.75">
      <c r="A11" s="88" t="s">
        <v>16</v>
      </c>
      <c r="B11" s="73">
        <f t="shared" si="0"/>
        <v>86.54360048263717</v>
      </c>
      <c r="C11" s="74"/>
      <c r="D11" s="73">
        <v>82.18136907631938</v>
      </c>
      <c r="E11" s="73">
        <v>132.22921285958986</v>
      </c>
      <c r="F11" s="73">
        <v>88.36049325687196</v>
      </c>
      <c r="G11" s="73">
        <v>116.43244800366155</v>
      </c>
      <c r="H11" s="73">
        <v>94.65763751853031</v>
      </c>
      <c r="I11" s="73">
        <v>65.87103855379895</v>
      </c>
      <c r="J11" s="73">
        <v>100.64523188415656</v>
      </c>
      <c r="K11" s="73">
        <v>92.21514202641245</v>
      </c>
      <c r="L11" s="73">
        <v>56.216838905871214</v>
      </c>
      <c r="M11" s="73">
        <v>32.46554937316371</v>
      </c>
      <c r="N11" s="73">
        <v>86.34241244431504</v>
      </c>
      <c r="O11" s="73">
        <v>123.70096941602102</v>
      </c>
      <c r="P11" s="73">
        <v>43.360936107101026</v>
      </c>
      <c r="Q11" s="153"/>
      <c r="R11" s="153"/>
      <c r="S11" s="153"/>
      <c r="T11" s="153"/>
      <c r="U11" s="185"/>
      <c r="V11" s="185"/>
      <c r="W11" s="149"/>
      <c r="X11" s="149"/>
      <c r="Y11" s="149"/>
      <c r="Z11" s="149"/>
      <c r="AA11" s="149"/>
    </row>
    <row r="12" spans="1:27" ht="12.75">
      <c r="A12" s="88" t="s">
        <v>8</v>
      </c>
      <c r="B12" s="73">
        <f t="shared" si="0"/>
        <v>90.76956944293</v>
      </c>
      <c r="C12" s="74"/>
      <c r="D12" s="73">
        <v>106.36733987357458</v>
      </c>
      <c r="E12" s="73">
        <v>98.59285878000203</v>
      </c>
      <c r="F12" s="73">
        <v>70.59008657318059</v>
      </c>
      <c r="G12" s="73">
        <v>69.14773119289724</v>
      </c>
      <c r="H12" s="73">
        <v>41.13552100273513</v>
      </c>
      <c r="I12" s="73">
        <v>71.14085385372374</v>
      </c>
      <c r="J12" s="73">
        <v>92.42466245268535</v>
      </c>
      <c r="K12" s="73">
        <v>100.81519406736271</v>
      </c>
      <c r="L12" s="73">
        <v>126.64650955579106</v>
      </c>
      <c r="M12" s="73">
        <v>154.0551115531112</v>
      </c>
      <c r="N12" s="73">
        <v>83.14716539781115</v>
      </c>
      <c r="O12" s="73">
        <v>111.77061745632503</v>
      </c>
      <c r="P12" s="73">
        <v>62.81695634873206</v>
      </c>
      <c r="Q12" s="153"/>
      <c r="R12" s="153"/>
      <c r="S12" s="153"/>
      <c r="T12" s="153"/>
      <c r="U12" s="185"/>
      <c r="V12" s="185"/>
      <c r="W12" s="149"/>
      <c r="X12" s="149"/>
      <c r="Y12" s="149"/>
      <c r="Z12" s="149"/>
      <c r="AA12" s="149"/>
    </row>
    <row r="13" spans="1:27" ht="12.75">
      <c r="A13" s="88" t="s">
        <v>9</v>
      </c>
      <c r="B13" s="73">
        <f t="shared" si="0"/>
        <v>119.01125855205505</v>
      </c>
      <c r="C13" s="74"/>
      <c r="D13" s="73">
        <v>121.50322844931539</v>
      </c>
      <c r="E13" s="73">
        <v>95.36724016780964</v>
      </c>
      <c r="F13" s="73">
        <v>35.07889088582712</v>
      </c>
      <c r="G13" s="73">
        <v>186.3803714701983</v>
      </c>
      <c r="H13" s="73">
        <v>114.46166794086366</v>
      </c>
      <c r="I13" s="73">
        <v>93.45262186142453</v>
      </c>
      <c r="J13" s="73">
        <v>117.6316455245457</v>
      </c>
      <c r="K13" s="73">
        <v>134.1080522869568</v>
      </c>
      <c r="L13" s="73">
        <v>191.2083755155201</v>
      </c>
      <c r="M13" s="73">
        <v>90.8588083384525</v>
      </c>
      <c r="N13" s="73">
        <v>131.56491152895222</v>
      </c>
      <c r="O13" s="73">
        <v>119.34264111587166</v>
      </c>
      <c r="P13" s="73">
        <v>86.34264237401939</v>
      </c>
      <c r="Q13" s="153"/>
      <c r="R13" s="153"/>
      <c r="S13" s="153"/>
      <c r="T13" s="153"/>
      <c r="U13" s="185"/>
      <c r="V13" s="185"/>
      <c r="W13" s="149"/>
      <c r="X13" s="149"/>
      <c r="Y13" s="149"/>
      <c r="Z13" s="149"/>
      <c r="AA13" s="149"/>
    </row>
    <row r="14" spans="1:27" ht="12.75">
      <c r="A14" s="88" t="s">
        <v>17</v>
      </c>
      <c r="B14" s="73">
        <f t="shared" si="0"/>
        <v>120.70778790424197</v>
      </c>
      <c r="C14" s="74"/>
      <c r="D14" s="73">
        <v>88.03272454111153</v>
      </c>
      <c r="E14" s="73">
        <v>58.04354578195737</v>
      </c>
      <c r="F14" s="73">
        <v>83.09918219500989</v>
      </c>
      <c r="G14" s="73">
        <v>170.14775387778127</v>
      </c>
      <c r="H14" s="73">
        <v>134.70860035608283</v>
      </c>
      <c r="I14" s="73">
        <v>152.5221824857775</v>
      </c>
      <c r="J14" s="73">
        <v>86.5037964305296</v>
      </c>
      <c r="K14" s="73">
        <v>108.02656017871224</v>
      </c>
      <c r="L14" s="73">
        <v>90.42202701524398</v>
      </c>
      <c r="M14" s="73">
        <v>129.22001638611357</v>
      </c>
      <c r="N14" s="73">
        <v>194.38421433521142</v>
      </c>
      <c r="O14" s="73">
        <v>124.4660633627393</v>
      </c>
      <c r="P14" s="73">
        <v>100.05983277055019</v>
      </c>
      <c r="Q14" s="153"/>
      <c r="R14" s="153"/>
      <c r="S14" s="153"/>
      <c r="T14" s="153"/>
      <c r="U14" s="185"/>
      <c r="V14" s="185"/>
      <c r="W14" s="149"/>
      <c r="X14" s="149"/>
      <c r="Y14" s="149"/>
      <c r="Z14" s="149"/>
      <c r="AA14" s="149"/>
    </row>
    <row r="15" spans="1:27" ht="12.75">
      <c r="A15" s="90" t="s">
        <v>11</v>
      </c>
      <c r="B15" s="73">
        <f t="shared" si="0"/>
        <v>154.91332594161813</v>
      </c>
      <c r="C15" s="74"/>
      <c r="D15" s="73">
        <v>188.06288327144074</v>
      </c>
      <c r="E15" s="73">
        <v>154.6741511251935</v>
      </c>
      <c r="F15" s="73">
        <v>52.4959269478697</v>
      </c>
      <c r="G15" s="73">
        <v>186.6562786140031</v>
      </c>
      <c r="H15" s="73">
        <v>175.0083426087115</v>
      </c>
      <c r="I15" s="73">
        <v>124.72587259665411</v>
      </c>
      <c r="J15" s="73">
        <v>110.61474280587485</v>
      </c>
      <c r="K15" s="73">
        <v>246.92893988690741</v>
      </c>
      <c r="L15" s="73">
        <v>129.06304654292455</v>
      </c>
      <c r="M15" s="73">
        <v>137.5214515407369</v>
      </c>
      <c r="N15" s="73">
        <v>231.4445067473057</v>
      </c>
      <c r="O15" s="73">
        <v>150.9318669480695</v>
      </c>
      <c r="P15" s="73">
        <v>193.5960596820567</v>
      </c>
      <c r="Q15" s="153"/>
      <c r="R15" s="153"/>
      <c r="S15" s="153"/>
      <c r="T15" s="153"/>
      <c r="U15" s="185"/>
      <c r="V15" s="185"/>
      <c r="W15" s="149"/>
      <c r="X15" s="149"/>
      <c r="Y15" s="149"/>
      <c r="Z15" s="149"/>
      <c r="AA15" s="149"/>
    </row>
    <row r="16" spans="1:27" ht="12.75">
      <c r="A16" s="88" t="s">
        <v>12</v>
      </c>
      <c r="B16" s="73">
        <f t="shared" si="0"/>
        <v>158.66040173300337</v>
      </c>
      <c r="C16" s="74"/>
      <c r="D16" s="73">
        <v>126.44143709068659</v>
      </c>
      <c r="E16" s="73">
        <v>150.60008730099474</v>
      </c>
      <c r="F16" s="73">
        <v>131.3974896743791</v>
      </c>
      <c r="G16" s="73">
        <v>86.68530796774176</v>
      </c>
      <c r="H16" s="73">
        <v>127.87984274618753</v>
      </c>
      <c r="I16" s="73">
        <v>261.7100040571387</v>
      </c>
      <c r="J16" s="73">
        <v>130.3972300282454</v>
      </c>
      <c r="K16" s="73">
        <v>118.39685823845339</v>
      </c>
      <c r="L16" s="73">
        <v>263.250280724694</v>
      </c>
      <c r="M16" s="73">
        <v>119.26846390778847</v>
      </c>
      <c r="N16" s="73">
        <v>197.01845268441076</v>
      </c>
      <c r="O16" s="73">
        <v>172.12391949691786</v>
      </c>
      <c r="P16" s="73">
        <v>128.5334360833495</v>
      </c>
      <c r="Q16" s="153"/>
      <c r="R16" s="153"/>
      <c r="S16" s="153"/>
      <c r="T16" s="153"/>
      <c r="U16" s="185"/>
      <c r="V16" s="185"/>
      <c r="W16" s="149"/>
      <c r="X16" s="149"/>
      <c r="Y16" s="149"/>
      <c r="Z16" s="149"/>
      <c r="AA16" s="149"/>
    </row>
    <row r="17" spans="1:27" ht="12.75">
      <c r="A17" s="85" t="s">
        <v>18</v>
      </c>
      <c r="B17" s="73">
        <f t="shared" si="0"/>
        <v>150.24508951192047</v>
      </c>
      <c r="C17" s="77"/>
      <c r="D17" s="76">
        <v>72.07841180984255</v>
      </c>
      <c r="E17" s="76">
        <v>55.370740132687175</v>
      </c>
      <c r="F17" s="76">
        <v>147.46644835285719</v>
      </c>
      <c r="G17" s="76">
        <v>196.2419325515911</v>
      </c>
      <c r="H17" s="76">
        <v>89.3031976659695</v>
      </c>
      <c r="I17" s="76">
        <v>309.351019258816</v>
      </c>
      <c r="J17" s="76">
        <v>146.72249002799114</v>
      </c>
      <c r="K17" s="76">
        <v>137.86828757772528</v>
      </c>
      <c r="L17" s="76">
        <v>68.06486607652545</v>
      </c>
      <c r="M17" s="137">
        <v>41.89580696924279</v>
      </c>
      <c r="N17" s="137">
        <v>310.1661065057991</v>
      </c>
      <c r="O17" s="137">
        <v>188.07957672334302</v>
      </c>
      <c r="P17" s="137">
        <v>264.40264439464676</v>
      </c>
      <c r="Q17" s="153"/>
      <c r="R17" s="153"/>
      <c r="S17" s="153"/>
      <c r="T17" s="153"/>
      <c r="U17" s="185"/>
      <c r="V17" s="185"/>
      <c r="W17" s="149"/>
      <c r="X17" s="149"/>
      <c r="Y17" s="149"/>
      <c r="Z17" s="149"/>
      <c r="AA17" s="149"/>
    </row>
    <row r="18" spans="1:22" ht="12.75">
      <c r="A18" s="85" t="s">
        <v>19</v>
      </c>
      <c r="B18" s="78">
        <f>AVERAGE(E18:N18)</f>
        <v>1435.3253790832719</v>
      </c>
      <c r="C18" s="81"/>
      <c r="D18" s="76">
        <f>SUM(D6:D17)</f>
        <v>1130.2199610647774</v>
      </c>
      <c r="E18" s="76">
        <f aca="true" t="shared" si="1" ref="E18:M18">SUM(E6:E17)</f>
        <v>1452.7825215892835</v>
      </c>
      <c r="F18" s="76">
        <f t="shared" si="1"/>
        <v>1038.8488538010251</v>
      </c>
      <c r="G18" s="76">
        <f t="shared" si="1"/>
        <v>1543.1852323246048</v>
      </c>
      <c r="H18" s="76">
        <f t="shared" si="1"/>
        <v>1372.801930168216</v>
      </c>
      <c r="I18" s="76">
        <f t="shared" si="1"/>
        <v>1592.4138999156164</v>
      </c>
      <c r="J18" s="76">
        <f t="shared" si="1"/>
        <v>1416.3779583487978</v>
      </c>
      <c r="K18" s="76">
        <f t="shared" si="1"/>
        <v>1563.4596820568179</v>
      </c>
      <c r="L18" s="76">
        <f t="shared" si="1"/>
        <v>1463.5026270880196</v>
      </c>
      <c r="M18" s="78">
        <f t="shared" si="1"/>
        <v>1020.6702571636876</v>
      </c>
      <c r="N18" s="78">
        <f>SUM(N6:N17)</f>
        <v>1889.2108283766474</v>
      </c>
      <c r="O18" s="78">
        <f>SUM(O6:O17)</f>
        <v>1456.1139463357026</v>
      </c>
      <c r="P18" s="78">
        <f>SUM(P6:P17)</f>
        <v>1328.540604585975</v>
      </c>
      <c r="Q18" s="78"/>
      <c r="R18" s="180"/>
      <c r="S18" s="180"/>
      <c r="U18" s="180"/>
      <c r="V18" s="180"/>
    </row>
    <row r="19" spans="1:19" ht="12.75">
      <c r="A19" s="80"/>
      <c r="B19" s="80"/>
      <c r="C19" s="80"/>
      <c r="D19" s="80"/>
      <c r="E19" s="80"/>
      <c r="F19" s="80"/>
      <c r="G19" s="80"/>
      <c r="H19" s="80"/>
      <c r="I19" s="80"/>
      <c r="J19" s="80"/>
      <c r="K19" s="80"/>
      <c r="L19" s="80"/>
      <c r="M19" s="80"/>
      <c r="N19" s="177"/>
      <c r="O19" s="175"/>
      <c r="P19" s="152"/>
      <c r="Q19" s="174"/>
      <c r="S19" s="154"/>
    </row>
    <row r="20" spans="1:17" ht="12.75">
      <c r="A20" s="80"/>
      <c r="B20" s="148"/>
      <c r="C20" s="80"/>
      <c r="D20" s="198" t="s">
        <v>80</v>
      </c>
      <c r="E20" s="198"/>
      <c r="F20" s="198"/>
      <c r="G20" s="198"/>
      <c r="H20" s="198"/>
      <c r="I20" s="198"/>
      <c r="J20" s="198"/>
      <c r="K20" s="198"/>
      <c r="L20" s="198"/>
      <c r="M20" s="198"/>
      <c r="N20" s="198"/>
      <c r="O20" s="198"/>
      <c r="P20" s="198"/>
      <c r="Q20" s="198"/>
    </row>
    <row r="21" spans="1:17" ht="12.75">
      <c r="A21" s="80"/>
      <c r="B21" s="142"/>
      <c r="C21" s="80"/>
      <c r="D21" s="84">
        <v>2001</v>
      </c>
      <c r="E21" s="84">
        <v>2002</v>
      </c>
      <c r="F21" s="84">
        <v>2003</v>
      </c>
      <c r="G21" s="84">
        <v>2004</v>
      </c>
      <c r="H21" s="84">
        <v>2005</v>
      </c>
      <c r="I21" s="103">
        <v>2006</v>
      </c>
      <c r="J21" s="103">
        <v>2007</v>
      </c>
      <c r="K21" s="103">
        <v>2008</v>
      </c>
      <c r="L21" s="138">
        <v>2009</v>
      </c>
      <c r="M21" s="138">
        <v>2010</v>
      </c>
      <c r="N21" s="138">
        <v>2011</v>
      </c>
      <c r="O21" s="138">
        <v>2012</v>
      </c>
      <c r="P21" s="194">
        <v>2013</v>
      </c>
      <c r="Q21" s="194">
        <v>2014</v>
      </c>
    </row>
    <row r="22" spans="1:17" ht="12.75">
      <c r="A22" s="146" t="s">
        <v>14</v>
      </c>
      <c r="B22" s="89"/>
      <c r="C22" s="80"/>
      <c r="D22" s="80"/>
      <c r="Q22" s="174"/>
    </row>
    <row r="23" spans="1:17" ht="12.75">
      <c r="A23" s="88" t="s">
        <v>1</v>
      </c>
      <c r="B23" s="137"/>
      <c r="C23" s="80"/>
      <c r="D23" s="75">
        <f aca="true" t="shared" si="2" ref="D23:M23">IF(D6="..","..",D6-$B6)</f>
        <v>-64.45495147974255</v>
      </c>
      <c r="E23" s="75">
        <f t="shared" si="2"/>
        <v>27.988768191907326</v>
      </c>
      <c r="F23" s="75">
        <f t="shared" si="2"/>
        <v>-38.42583308887848</v>
      </c>
      <c r="G23" s="75">
        <f t="shared" si="2"/>
        <v>21.1376764799231</v>
      </c>
      <c r="H23" s="75">
        <f t="shared" si="2"/>
        <v>41.66105246036102</v>
      </c>
      <c r="I23" s="75">
        <f t="shared" si="2"/>
        <v>-60.4136726664037</v>
      </c>
      <c r="J23" s="75">
        <f t="shared" si="2"/>
        <v>71.0294338404697</v>
      </c>
      <c r="K23" s="75">
        <f t="shared" si="2"/>
        <v>86.96989048581281</v>
      </c>
      <c r="L23" s="75">
        <f t="shared" si="2"/>
        <v>-6.0009632721223625</v>
      </c>
      <c r="M23" s="75">
        <f t="shared" si="2"/>
        <v>-106.62149909821467</v>
      </c>
      <c r="N23" s="75">
        <f>IF(N6="..","..",N6-$B6)</f>
        <v>-37.32485333285467</v>
      </c>
      <c r="O23" s="75">
        <f>IF(O6="..","..",O6-$B6)</f>
        <v>-4.519924759967125</v>
      </c>
      <c r="P23" s="75">
        <f>IF(P6="..","..",P6-$B6)</f>
        <v>-12.419968165618997</v>
      </c>
      <c r="Q23" s="75">
        <f>IF(Q6="..","..",Q6-$B6)</f>
        <v>21.09551380684684</v>
      </c>
    </row>
    <row r="24" spans="1:16" ht="12.75">
      <c r="A24" s="88" t="s">
        <v>2</v>
      </c>
      <c r="B24" s="137"/>
      <c r="C24" s="80"/>
      <c r="D24" s="75">
        <f aca="true" t="shared" si="3" ref="D24:M24">IF(D7="..","..",D7-$B7)</f>
        <v>-27.451904838284108</v>
      </c>
      <c r="E24" s="75">
        <f t="shared" si="3"/>
        <v>108.323952135581</v>
      </c>
      <c r="F24" s="75">
        <f t="shared" si="3"/>
        <v>-53.36423565401905</v>
      </c>
      <c r="G24" s="75">
        <f t="shared" si="3"/>
        <v>-20.874932016995345</v>
      </c>
      <c r="H24" s="75">
        <f t="shared" si="3"/>
        <v>-9.811085569608736</v>
      </c>
      <c r="I24" s="75">
        <f t="shared" si="3"/>
        <v>-22.890980945204703</v>
      </c>
      <c r="J24" s="75">
        <f t="shared" si="3"/>
        <v>11.11273782913598</v>
      </c>
      <c r="K24" s="75">
        <f t="shared" si="3"/>
        <v>19.663048866886783</v>
      </c>
      <c r="L24" s="75">
        <f t="shared" si="3"/>
        <v>-63.123934618266986</v>
      </c>
      <c r="M24" s="75">
        <f t="shared" si="3"/>
        <v>-45.284484326243124</v>
      </c>
      <c r="N24" s="75">
        <f aca="true" t="shared" si="4" ref="N24:N30">IF(N7="..","..",N7-$B7)</f>
        <v>76.24991429873423</v>
      </c>
      <c r="O24" s="75">
        <f aca="true" t="shared" si="5" ref="O24:O31">IF(O7="..","..",O7-$B7)</f>
        <v>4.549824113099234</v>
      </c>
      <c r="P24" s="75">
        <f aca="true" t="shared" si="6" ref="P24:P33">IF(P7="..","..",P7-$B7)</f>
        <v>-40.56127620229584</v>
      </c>
    </row>
    <row r="25" spans="1:16" ht="12.75">
      <c r="A25" s="88" t="s">
        <v>15</v>
      </c>
      <c r="B25" s="137"/>
      <c r="C25" s="80"/>
      <c r="D25" s="75">
        <f aca="true" t="shared" si="7" ref="D25:M25">IF(D8="..","..",D8-$B8)</f>
        <v>-35.4259639252453</v>
      </c>
      <c r="E25" s="75">
        <f t="shared" si="7"/>
        <v>7.106506330610486</v>
      </c>
      <c r="F25" s="75">
        <f t="shared" si="7"/>
        <v>-26.135952910155495</v>
      </c>
      <c r="G25" s="75">
        <f t="shared" si="7"/>
        <v>-5.149410186449941</v>
      </c>
      <c r="H25" s="75">
        <f t="shared" si="7"/>
        <v>-7.17105234496708</v>
      </c>
      <c r="I25" s="75">
        <f t="shared" si="7"/>
        <v>1.7383222728857248</v>
      </c>
      <c r="J25" s="75">
        <f t="shared" si="7"/>
        <v>25.4293891102769</v>
      </c>
      <c r="K25" s="75">
        <f t="shared" si="7"/>
        <v>41.80536492643586</v>
      </c>
      <c r="L25" s="75">
        <f t="shared" si="7"/>
        <v>16.098484268680465</v>
      </c>
      <c r="M25" s="75">
        <f t="shared" si="7"/>
        <v>-30.005455499461036</v>
      </c>
      <c r="N25" s="75">
        <f t="shared" si="4"/>
        <v>-23.716195967855853</v>
      </c>
      <c r="O25" s="75">
        <f t="shared" si="5"/>
        <v>-48.43004557797568</v>
      </c>
      <c r="P25" s="75">
        <f t="shared" si="6"/>
        <v>-69.26627387424534</v>
      </c>
    </row>
    <row r="26" spans="1:16" ht="12.75">
      <c r="A26" s="90" t="s">
        <v>5</v>
      </c>
      <c r="B26" s="137"/>
      <c r="C26" s="80"/>
      <c r="D26" s="75">
        <f aca="true" t="shared" si="8" ref="D26:M26">IF(D9="..","..",D9-$B9)</f>
        <v>-14.537076297095226</v>
      </c>
      <c r="E26" s="75">
        <f t="shared" si="8"/>
        <v>8.068570890232792</v>
      </c>
      <c r="F26" s="75">
        <f t="shared" si="8"/>
        <v>-37.93220855187899</v>
      </c>
      <c r="G26" s="75">
        <f t="shared" si="8"/>
        <v>25.453425859162394</v>
      </c>
      <c r="H26" s="75">
        <f t="shared" si="8"/>
        <v>21.248330494022582</v>
      </c>
      <c r="I26" s="75">
        <f t="shared" si="8"/>
        <v>12.787227569701699</v>
      </c>
      <c r="J26" s="75">
        <f t="shared" si="8"/>
        <v>-33.4762612511743</v>
      </c>
      <c r="K26" s="75">
        <f t="shared" si="8"/>
        <v>-4.431589423144473</v>
      </c>
      <c r="L26" s="75">
        <f t="shared" si="8"/>
        <v>2.6267590838756547</v>
      </c>
      <c r="M26" s="75">
        <f t="shared" si="8"/>
        <v>9.752129428781984</v>
      </c>
      <c r="N26" s="75">
        <f>IF(N9="..","..",N9-$B9)</f>
        <v>-4.096384099579282</v>
      </c>
      <c r="O26" s="75">
        <f t="shared" si="5"/>
        <v>-17.09670702680551</v>
      </c>
      <c r="P26" s="75">
        <f t="shared" si="6"/>
        <v>14.278196195747597</v>
      </c>
    </row>
    <row r="27" spans="1:16" ht="12.75">
      <c r="A27" s="88" t="s">
        <v>6</v>
      </c>
      <c r="B27" s="137"/>
      <c r="C27" s="80"/>
      <c r="D27" s="75">
        <f aca="true" t="shared" si="9" ref="D27:M27">IF(D10="..","..",D10-$B10)</f>
        <v>-67.05188202201157</v>
      </c>
      <c r="E27" s="75">
        <f t="shared" si="9"/>
        <v>1.9425423778521065</v>
      </c>
      <c r="F27" s="75">
        <f t="shared" si="9"/>
        <v>31.74422060509613</v>
      </c>
      <c r="G27" s="75">
        <f t="shared" si="9"/>
        <v>-43.54769700377502</v>
      </c>
      <c r="H27" s="75">
        <f t="shared" si="9"/>
        <v>-4.754470225537659</v>
      </c>
      <c r="I27" s="75">
        <f t="shared" si="9"/>
        <v>27.945065502438524</v>
      </c>
      <c r="J27" s="75">
        <f t="shared" si="9"/>
        <v>2.8685141511959102</v>
      </c>
      <c r="K27" s="75">
        <f t="shared" si="9"/>
        <v>-73.38041257656894</v>
      </c>
      <c r="L27" s="75">
        <f t="shared" si="9"/>
        <v>34.555991774416896</v>
      </c>
      <c r="M27" s="75">
        <f t="shared" si="9"/>
        <v>-66.92998692465008</v>
      </c>
      <c r="N27" s="75">
        <f t="shared" si="4"/>
        <v>89.55623231953209</v>
      </c>
      <c r="O27" s="75">
        <f t="shared" si="5"/>
        <v>-23.27920044680097</v>
      </c>
      <c r="P27" s="75">
        <f t="shared" si="6"/>
        <v>2.923073357066457</v>
      </c>
    </row>
    <row r="28" spans="1:16" ht="12.75">
      <c r="A28" s="88" t="s">
        <v>16</v>
      </c>
      <c r="B28" s="137"/>
      <c r="C28" s="80"/>
      <c r="D28" s="75">
        <f aca="true" t="shared" si="10" ref="D28:M28">IF(D11="..","..",D11-$B11)</f>
        <v>-4.36223140631779</v>
      </c>
      <c r="E28" s="75">
        <f t="shared" si="10"/>
        <v>45.68561237695269</v>
      </c>
      <c r="F28" s="75">
        <f t="shared" si="10"/>
        <v>1.8168927742347876</v>
      </c>
      <c r="G28" s="75">
        <f t="shared" si="10"/>
        <v>29.888847521024374</v>
      </c>
      <c r="H28" s="75">
        <f t="shared" si="10"/>
        <v>8.114037035893134</v>
      </c>
      <c r="I28" s="75">
        <f t="shared" si="10"/>
        <v>-20.67256192883822</v>
      </c>
      <c r="J28" s="75">
        <f t="shared" si="10"/>
        <v>14.101631401519384</v>
      </c>
      <c r="K28" s="75">
        <f t="shared" si="10"/>
        <v>5.671541543775277</v>
      </c>
      <c r="L28" s="75">
        <f t="shared" si="10"/>
        <v>-30.32676157676596</v>
      </c>
      <c r="M28" s="75">
        <f t="shared" si="10"/>
        <v>-54.07805110947346</v>
      </c>
      <c r="N28" s="75">
        <f t="shared" si="4"/>
        <v>-0.20118803832212961</v>
      </c>
      <c r="O28" s="75">
        <f t="shared" si="5"/>
        <v>37.15736893338385</v>
      </c>
      <c r="P28" s="75">
        <f t="shared" si="6"/>
        <v>-43.18266437553615</v>
      </c>
    </row>
    <row r="29" spans="1:16" ht="12.75">
      <c r="A29" s="88" t="s">
        <v>8</v>
      </c>
      <c r="B29" s="137"/>
      <c r="C29" s="80"/>
      <c r="D29" s="75">
        <f aca="true" t="shared" si="11" ref="D29:M29">IF(D12="..","..",D12-$B12)</f>
        <v>15.597770430644573</v>
      </c>
      <c r="E29" s="75">
        <f t="shared" si="11"/>
        <v>7.823289337072026</v>
      </c>
      <c r="F29" s="75">
        <f t="shared" si="11"/>
        <v>-20.17948286974942</v>
      </c>
      <c r="G29" s="75">
        <f t="shared" si="11"/>
        <v>-21.621838250032766</v>
      </c>
      <c r="H29" s="75">
        <f t="shared" si="11"/>
        <v>-49.634048440194874</v>
      </c>
      <c r="I29" s="75">
        <f t="shared" si="11"/>
        <v>-19.628715589206266</v>
      </c>
      <c r="J29" s="75">
        <f t="shared" si="11"/>
        <v>1.6550930097553476</v>
      </c>
      <c r="K29" s="75">
        <f t="shared" si="11"/>
        <v>10.045624624432705</v>
      </c>
      <c r="L29" s="75">
        <f t="shared" si="11"/>
        <v>35.87694011286105</v>
      </c>
      <c r="M29" s="75">
        <f t="shared" si="11"/>
        <v>63.2855421101812</v>
      </c>
      <c r="N29" s="75">
        <f t="shared" si="4"/>
        <v>-7.622404045118856</v>
      </c>
      <c r="O29" s="75">
        <f t="shared" si="5"/>
        <v>21.00104801339502</v>
      </c>
      <c r="P29" s="75">
        <f t="shared" si="6"/>
        <v>-27.952613094197943</v>
      </c>
    </row>
    <row r="30" spans="1:16" ht="12.75">
      <c r="A30" s="88" t="s">
        <v>9</v>
      </c>
      <c r="B30" s="137"/>
      <c r="C30" s="80"/>
      <c r="D30" s="75">
        <f aca="true" t="shared" si="12" ref="D30:M30">IF(D13="..","..",D13-$B13)</f>
        <v>2.491969897260333</v>
      </c>
      <c r="E30" s="75">
        <f t="shared" si="12"/>
        <v>-23.644018384245413</v>
      </c>
      <c r="F30" s="75">
        <f t="shared" si="12"/>
        <v>-83.93236766622793</v>
      </c>
      <c r="G30" s="75">
        <f t="shared" si="12"/>
        <v>67.36911291814324</v>
      </c>
      <c r="H30" s="75">
        <f t="shared" si="12"/>
        <v>-4.549590611191391</v>
      </c>
      <c r="I30" s="75">
        <f t="shared" si="12"/>
        <v>-25.55863669063052</v>
      </c>
      <c r="J30" s="75">
        <f t="shared" si="12"/>
        <v>-1.3796130275093503</v>
      </c>
      <c r="K30" s="75">
        <f t="shared" si="12"/>
        <v>15.096793734901738</v>
      </c>
      <c r="L30" s="75">
        <f t="shared" si="12"/>
        <v>72.19711696346504</v>
      </c>
      <c r="M30" s="75">
        <f t="shared" si="12"/>
        <v>-28.15245021360255</v>
      </c>
      <c r="N30" s="75">
        <f t="shared" si="4"/>
        <v>12.553652976897169</v>
      </c>
      <c r="O30" s="75">
        <f t="shared" si="5"/>
        <v>0.3313825638166037</v>
      </c>
      <c r="P30" s="75">
        <f t="shared" si="6"/>
        <v>-32.66861617803566</v>
      </c>
    </row>
    <row r="31" spans="1:16" ht="12.75">
      <c r="A31" s="88" t="s">
        <v>17</v>
      </c>
      <c r="B31" s="137"/>
      <c r="C31" s="80"/>
      <c r="D31" s="75">
        <f aca="true" t="shared" si="13" ref="D31:M31">IF(D14="..","..",D14-$B14)</f>
        <v>-32.675063363130434</v>
      </c>
      <c r="E31" s="75">
        <f t="shared" si="13"/>
        <v>-62.6642421222846</v>
      </c>
      <c r="F31" s="75">
        <f t="shared" si="13"/>
        <v>-37.60860570923208</v>
      </c>
      <c r="G31" s="75">
        <f t="shared" si="13"/>
        <v>49.4399659735393</v>
      </c>
      <c r="H31" s="75">
        <f t="shared" si="13"/>
        <v>14.000812451840858</v>
      </c>
      <c r="I31" s="75">
        <f t="shared" si="13"/>
        <v>31.814394581535538</v>
      </c>
      <c r="J31" s="75">
        <f t="shared" si="13"/>
        <v>-34.203991473712364</v>
      </c>
      <c r="K31" s="75">
        <f t="shared" si="13"/>
        <v>-12.681227725529723</v>
      </c>
      <c r="L31" s="75">
        <f t="shared" si="13"/>
        <v>-30.285760888997984</v>
      </c>
      <c r="M31" s="75">
        <f t="shared" si="13"/>
        <v>8.512228481871603</v>
      </c>
      <c r="N31" s="75">
        <f>IF(N14="..","..",N14-$B14)</f>
        <v>73.67642643096946</v>
      </c>
      <c r="O31" s="75">
        <f t="shared" si="5"/>
        <v>3.7582754584973372</v>
      </c>
      <c r="P31" s="75">
        <f t="shared" si="6"/>
        <v>-20.64795513369178</v>
      </c>
    </row>
    <row r="32" spans="1:16" ht="12.75">
      <c r="A32" s="90" t="s">
        <v>11</v>
      </c>
      <c r="B32" s="137"/>
      <c r="C32" s="80"/>
      <c r="D32" s="75">
        <f aca="true" t="shared" si="14" ref="D32:M32">IF(D15="..","..",D15-$B15)</f>
        <v>33.14955732982261</v>
      </c>
      <c r="E32" s="75">
        <f t="shared" si="14"/>
        <v>-0.23917481642462235</v>
      </c>
      <c r="F32" s="75">
        <f t="shared" si="14"/>
        <v>-102.41739899374844</v>
      </c>
      <c r="G32" s="75">
        <f t="shared" si="14"/>
        <v>31.742952672384973</v>
      </c>
      <c r="H32" s="75">
        <f t="shared" si="14"/>
        <v>20.095016667093375</v>
      </c>
      <c r="I32" s="75">
        <f t="shared" si="14"/>
        <v>-30.187453344964013</v>
      </c>
      <c r="J32" s="75">
        <f t="shared" si="14"/>
        <v>-44.29858313574327</v>
      </c>
      <c r="K32" s="75">
        <f t="shared" si="14"/>
        <v>92.01561394528929</v>
      </c>
      <c r="L32" s="75">
        <f t="shared" si="14"/>
        <v>-25.850279398693573</v>
      </c>
      <c r="M32" s="75">
        <f t="shared" si="14"/>
        <v>-17.39187440088122</v>
      </c>
      <c r="N32" s="75">
        <f>IF(N15="..","..",N15-$B15)</f>
        <v>76.53118080568757</v>
      </c>
      <c r="O32" s="75">
        <f>IF(O15="..","..",O15-$B15)</f>
        <v>-3.981458993548614</v>
      </c>
      <c r="P32" s="75">
        <f t="shared" si="6"/>
        <v>38.68273374043858</v>
      </c>
    </row>
    <row r="33" spans="1:16" ht="12.75">
      <c r="A33" s="88" t="s">
        <v>12</v>
      </c>
      <c r="B33" s="137"/>
      <c r="C33" s="80"/>
      <c r="D33" s="75">
        <f aca="true" t="shared" si="15" ref="D33:M33">IF(D16="..","..",D16-$B16)</f>
        <v>-32.21896464231678</v>
      </c>
      <c r="E33" s="75">
        <f t="shared" si="15"/>
        <v>-8.060314432008624</v>
      </c>
      <c r="F33" s="75">
        <f t="shared" si="15"/>
        <v>-27.262912058624266</v>
      </c>
      <c r="G33" s="75">
        <f t="shared" si="15"/>
        <v>-71.9750937652616</v>
      </c>
      <c r="H33" s="75">
        <f t="shared" si="15"/>
        <v>-30.780558986815834</v>
      </c>
      <c r="I33" s="75">
        <f t="shared" si="15"/>
        <v>103.04960232413532</v>
      </c>
      <c r="J33" s="75">
        <f t="shared" si="15"/>
        <v>-28.26317170475798</v>
      </c>
      <c r="K33" s="75">
        <f t="shared" si="15"/>
        <v>-40.26354349454998</v>
      </c>
      <c r="L33" s="75">
        <f t="shared" si="15"/>
        <v>104.58987899169063</v>
      </c>
      <c r="M33" s="75">
        <f t="shared" si="15"/>
        <v>-39.391937825214896</v>
      </c>
      <c r="N33" s="75">
        <f>IF(N16="..","..",N16-$B16)</f>
        <v>38.35805095140739</v>
      </c>
      <c r="O33" s="75">
        <f>IF(O16="..","..",O16-$B16)</f>
        <v>13.463517763914496</v>
      </c>
      <c r="P33" s="75">
        <f t="shared" si="6"/>
        <v>-30.12696564965387</v>
      </c>
    </row>
    <row r="34" spans="1:16" ht="12.75">
      <c r="A34" s="85" t="s">
        <v>18</v>
      </c>
      <c r="B34" s="137"/>
      <c r="C34" s="80"/>
      <c r="D34" s="75">
        <f aca="true" t="shared" si="16" ref="D34:M34">IF(D17="..","..",D17-$B17)</f>
        <v>-78.16667770207792</v>
      </c>
      <c r="E34" s="75">
        <f t="shared" si="16"/>
        <v>-94.8743493792333</v>
      </c>
      <c r="F34" s="75">
        <f t="shared" si="16"/>
        <v>-2.778641159063284</v>
      </c>
      <c r="G34" s="75">
        <f t="shared" si="16"/>
        <v>45.99684303967064</v>
      </c>
      <c r="H34" s="75">
        <f t="shared" si="16"/>
        <v>-60.94189184595096</v>
      </c>
      <c r="I34" s="75">
        <f t="shared" si="16"/>
        <v>159.10592974689553</v>
      </c>
      <c r="J34" s="75">
        <f t="shared" si="16"/>
        <v>-3.5225994839293264</v>
      </c>
      <c r="K34" s="75">
        <f t="shared" si="16"/>
        <v>-12.376801934195186</v>
      </c>
      <c r="L34" s="75">
        <f t="shared" si="16"/>
        <v>-82.18022343539502</v>
      </c>
      <c r="M34" s="75">
        <f t="shared" si="16"/>
        <v>-108.34928254267768</v>
      </c>
      <c r="N34" s="75">
        <f>IF(N17="..","..",N17-$B17)</f>
        <v>159.92101699387865</v>
      </c>
      <c r="O34" s="75">
        <f>IF(O17="..","..",O17-$B17)</f>
        <v>37.834487211422555</v>
      </c>
      <c r="P34" s="75">
        <f>IF(P17="..","..",P17-$B17)</f>
        <v>114.15755488272629</v>
      </c>
    </row>
    <row r="35" spans="1:17" ht="12.75">
      <c r="A35" s="85" t="s">
        <v>19</v>
      </c>
      <c r="B35" s="137"/>
      <c r="C35" s="80"/>
      <c r="D35" s="82">
        <f aca="true" t="shared" si="17" ref="D35:L35">IF(D18="..","..",D18-$B18)</f>
        <v>-305.10541801849445</v>
      </c>
      <c r="E35" s="82">
        <f t="shared" si="17"/>
        <v>17.457142506011678</v>
      </c>
      <c r="F35" s="82">
        <f t="shared" si="17"/>
        <v>-396.4765252822467</v>
      </c>
      <c r="G35" s="82">
        <f t="shared" si="17"/>
        <v>107.85985324133298</v>
      </c>
      <c r="H35" s="82">
        <f t="shared" si="17"/>
        <v>-62.52344891505595</v>
      </c>
      <c r="I35" s="82">
        <f t="shared" si="17"/>
        <v>157.08852083234456</v>
      </c>
      <c r="J35" s="82">
        <f t="shared" si="17"/>
        <v>-18.947420734474008</v>
      </c>
      <c r="K35" s="82">
        <f t="shared" si="17"/>
        <v>128.13430297354603</v>
      </c>
      <c r="L35" s="82">
        <f t="shared" si="17"/>
        <v>28.177248004747753</v>
      </c>
      <c r="M35" s="82">
        <f>IF(M18="..","..",M18-$B18)</f>
        <v>-414.6551219195843</v>
      </c>
      <c r="N35" s="82">
        <f>IF(N18="..","..",N18-$B18)</f>
        <v>453.8854492933756</v>
      </c>
      <c r="O35" s="82">
        <f>IF(O18="..","..",O18-$B18)</f>
        <v>20.788567252430767</v>
      </c>
      <c r="P35" s="82">
        <f>IF(P18="..","..",P18-$B18)</f>
        <v>-106.7847744972969</v>
      </c>
      <c r="Q35" s="82"/>
    </row>
    <row r="36" spans="1:15" ht="12.75">
      <c r="A36" s="80"/>
      <c r="B36" s="147"/>
      <c r="C36" s="80"/>
      <c r="D36" s="80"/>
      <c r="O36" s="12"/>
    </row>
    <row r="37" spans="1:17" ht="19.5" customHeight="1">
      <c r="A37" s="80"/>
      <c r="B37" s="83" t="s">
        <v>85</v>
      </c>
      <c r="C37" s="80"/>
      <c r="D37" s="198" t="s">
        <v>100</v>
      </c>
      <c r="E37" s="198"/>
      <c r="F37" s="198"/>
      <c r="G37" s="198"/>
      <c r="H37" s="198"/>
      <c r="I37" s="198"/>
      <c r="J37" s="198"/>
      <c r="K37" s="198"/>
      <c r="L37" s="198"/>
      <c r="M37" s="198"/>
      <c r="N37" s="198"/>
      <c r="O37" s="198"/>
      <c r="P37" s="198"/>
      <c r="Q37" s="198"/>
    </row>
    <row r="38" spans="1:17" ht="12.75">
      <c r="A38" s="80"/>
      <c r="B38" s="83" t="s">
        <v>91</v>
      </c>
      <c r="C38" s="80"/>
      <c r="D38" s="85">
        <v>2001</v>
      </c>
      <c r="E38" s="85">
        <v>2002</v>
      </c>
      <c r="F38" s="85">
        <v>2003</v>
      </c>
      <c r="G38" s="85">
        <v>2004</v>
      </c>
      <c r="H38" s="85">
        <v>2005</v>
      </c>
      <c r="I38" s="85">
        <v>2006</v>
      </c>
      <c r="J38" s="84">
        <v>2007</v>
      </c>
      <c r="K38" s="138">
        <v>2008</v>
      </c>
      <c r="L38" s="138">
        <v>2009</v>
      </c>
      <c r="M38" s="138">
        <v>2010</v>
      </c>
      <c r="N38" s="138">
        <v>2011</v>
      </c>
      <c r="O38" s="138">
        <v>2012</v>
      </c>
      <c r="P38" s="194">
        <v>2013</v>
      </c>
      <c r="Q38" s="194">
        <v>2014</v>
      </c>
    </row>
    <row r="39" spans="1:3" ht="12.75">
      <c r="A39" s="146" t="s">
        <v>75</v>
      </c>
      <c r="B39" s="80"/>
      <c r="C39" s="80"/>
    </row>
    <row r="40" spans="1:16" ht="12.75">
      <c r="A40" s="139" t="s">
        <v>79</v>
      </c>
      <c r="B40" s="73">
        <f>AVERAGE(E40:N40)</f>
        <v>376.5817556609409</v>
      </c>
      <c r="C40" s="80"/>
      <c r="D40" s="74">
        <f>SUM(D6:D8)</f>
        <v>249.2489354176689</v>
      </c>
      <c r="E40" s="74">
        <f aca="true" t="shared" si="18" ref="E40:M40">SUM(E6:E8)</f>
        <v>520.0009823190397</v>
      </c>
      <c r="F40" s="74">
        <f t="shared" si="18"/>
        <v>258.6557340078878</v>
      </c>
      <c r="G40" s="74">
        <f t="shared" si="18"/>
        <v>371.6950899374187</v>
      </c>
      <c r="H40" s="74">
        <f t="shared" si="18"/>
        <v>401.26067020672605</v>
      </c>
      <c r="I40" s="74">
        <f t="shared" si="18"/>
        <v>295.01542432221817</v>
      </c>
      <c r="J40" s="74">
        <f t="shared" si="18"/>
        <v>484.1533164408234</v>
      </c>
      <c r="K40" s="74">
        <f t="shared" si="18"/>
        <v>525.0200599400763</v>
      </c>
      <c r="L40" s="74">
        <f t="shared" si="18"/>
        <v>323.55534203923196</v>
      </c>
      <c r="M40" s="74">
        <f t="shared" si="18"/>
        <v>194.670316737022</v>
      </c>
      <c r="N40" s="74">
        <f>SUM(N6:N8)</f>
        <v>391.79062065896454</v>
      </c>
      <c r="O40" s="74">
        <f>SUM(O6:O8)</f>
        <v>328.1816094360973</v>
      </c>
      <c r="P40" s="74">
        <f>SUM(P6:P8)</f>
        <v>254.33423741878067</v>
      </c>
    </row>
    <row r="41" spans="1:17" ht="12.75">
      <c r="A41" s="139" t="s">
        <v>76</v>
      </c>
      <c r="B41" s="73">
        <f>AVERAGE(E41:N41)</f>
        <v>264.43619033656165</v>
      </c>
      <c r="C41" s="80"/>
      <c r="D41" s="74">
        <f>SUM(D9:D11)</f>
        <v>178.48500061113708</v>
      </c>
      <c r="E41" s="74">
        <f aca="true" t="shared" si="19" ref="E41:M41">SUM(E9:E11)</f>
        <v>320.13291598159924</v>
      </c>
      <c r="F41" s="74">
        <f t="shared" si="19"/>
        <v>260.0650951640136</v>
      </c>
      <c r="G41" s="74">
        <f t="shared" si="19"/>
        <v>276.23076671297343</v>
      </c>
      <c r="H41" s="74">
        <f t="shared" si="19"/>
        <v>289.0440876409397</v>
      </c>
      <c r="I41" s="74">
        <f t="shared" si="19"/>
        <v>284.4959214798637</v>
      </c>
      <c r="J41" s="74">
        <f t="shared" si="19"/>
        <v>247.93007463810267</v>
      </c>
      <c r="K41" s="74">
        <f t="shared" si="19"/>
        <v>192.29572988062353</v>
      </c>
      <c r="L41" s="74">
        <f t="shared" si="19"/>
        <v>271.29217961808826</v>
      </c>
      <c r="M41" s="74">
        <f t="shared" si="19"/>
        <v>153.18028173122013</v>
      </c>
      <c r="N41" s="74">
        <f>SUM(N9:N11)</f>
        <v>349.6948505181923</v>
      </c>
      <c r="O41" s="74">
        <f>SUM(O9:O11)</f>
        <v>261.21765179633906</v>
      </c>
      <c r="P41" s="74">
        <f>SUM(P9:P11)</f>
        <v>238.45479551383957</v>
      </c>
      <c r="Q41" s="155"/>
    </row>
    <row r="42" spans="1:16" ht="12.75">
      <c r="A42" s="139" t="s">
        <v>77</v>
      </c>
      <c r="B42" s="73">
        <f>AVERAGE(E42:N42)</f>
        <v>330.48861589922706</v>
      </c>
      <c r="C42" s="80"/>
      <c r="D42" s="74">
        <f>SUM(D12:D14)</f>
        <v>315.9032928640015</v>
      </c>
      <c r="E42" s="74">
        <f aca="true" t="shared" si="20" ref="E42:M42">SUM(E12:E14)</f>
        <v>252.00364472976904</v>
      </c>
      <c r="F42" s="74">
        <f t="shared" si="20"/>
        <v>188.7681596540176</v>
      </c>
      <c r="G42" s="74">
        <f t="shared" si="20"/>
        <v>425.6758565408768</v>
      </c>
      <c r="H42" s="74">
        <f t="shared" si="20"/>
        <v>290.3057892996816</v>
      </c>
      <c r="I42" s="74">
        <f t="shared" si="20"/>
        <v>317.11565820092574</v>
      </c>
      <c r="J42" s="74">
        <f t="shared" si="20"/>
        <v>296.56010440776066</v>
      </c>
      <c r="K42" s="74">
        <f t="shared" si="20"/>
        <v>342.94980653303173</v>
      </c>
      <c r="L42" s="74">
        <f t="shared" si="20"/>
        <v>408.27691208655517</v>
      </c>
      <c r="M42" s="74">
        <f t="shared" si="20"/>
        <v>374.13393627767726</v>
      </c>
      <c r="N42" s="74">
        <f>SUM(N12:N14)</f>
        <v>409.0962912619748</v>
      </c>
      <c r="O42" s="74">
        <f>SUM(O12:O14)</f>
        <v>355.579321934936</v>
      </c>
      <c r="P42" s="74">
        <f>SUM(P12:P14)</f>
        <v>249.21943149330167</v>
      </c>
    </row>
    <row r="43" spans="1:16" ht="12.75">
      <c r="A43" s="139" t="s">
        <v>78</v>
      </c>
      <c r="B43" s="73">
        <f>AVERAGE(E43:N43)</f>
        <v>463.81881718654193</v>
      </c>
      <c r="C43" s="80"/>
      <c r="D43" s="74">
        <f>SUM(D15:D17)</f>
        <v>386.58273217196984</v>
      </c>
      <c r="E43" s="74">
        <f aca="true" t="shared" si="21" ref="E43:M43">SUM(E15:E17)</f>
        <v>360.64497855887544</v>
      </c>
      <c r="F43" s="74">
        <f t="shared" si="21"/>
        <v>331.359864975106</v>
      </c>
      <c r="G43" s="74">
        <f t="shared" si="21"/>
        <v>469.583519133336</v>
      </c>
      <c r="H43" s="74">
        <f t="shared" si="21"/>
        <v>392.19138302086856</v>
      </c>
      <c r="I43" s="74">
        <f t="shared" si="21"/>
        <v>695.7868959126088</v>
      </c>
      <c r="J43" s="74">
        <f t="shared" si="21"/>
        <v>387.7344628621114</v>
      </c>
      <c r="K43" s="74">
        <f t="shared" si="21"/>
        <v>503.1940857030861</v>
      </c>
      <c r="L43" s="74">
        <f t="shared" si="21"/>
        <v>460.378193344144</v>
      </c>
      <c r="M43" s="74">
        <f t="shared" si="21"/>
        <v>298.6857224177682</v>
      </c>
      <c r="N43" s="74">
        <f>SUM(N15:N17)</f>
        <v>738.6290659375156</v>
      </c>
      <c r="O43" s="74">
        <f>SUM(O15:O17)</f>
        <v>511.1353631683304</v>
      </c>
      <c r="P43" s="74">
        <f>SUM(P15:P17)</f>
        <v>586.5321401600529</v>
      </c>
    </row>
    <row r="44" spans="1:15" ht="12.75">
      <c r="A44" s="139"/>
      <c r="B44" s="73"/>
      <c r="C44" s="80"/>
      <c r="D44" s="74"/>
      <c r="E44" s="74"/>
      <c r="F44" s="74"/>
      <c r="G44" s="74"/>
      <c r="H44" s="74"/>
      <c r="I44" s="74"/>
      <c r="J44" s="74"/>
      <c r="K44" s="74"/>
      <c r="L44" s="74"/>
      <c r="M44" s="74"/>
      <c r="N44" s="74"/>
      <c r="O44" s="74"/>
    </row>
    <row r="45" spans="1:17" ht="12.75">
      <c r="A45" s="80"/>
      <c r="B45" s="142"/>
      <c r="C45" s="80"/>
      <c r="D45" s="198" t="s">
        <v>80</v>
      </c>
      <c r="E45" s="198"/>
      <c r="F45" s="198"/>
      <c r="G45" s="198"/>
      <c r="H45" s="198"/>
      <c r="I45" s="198"/>
      <c r="J45" s="198"/>
      <c r="K45" s="198"/>
      <c r="L45" s="198"/>
      <c r="M45" s="198"/>
      <c r="N45" s="198"/>
      <c r="O45" s="198"/>
      <c r="P45" s="198"/>
      <c r="Q45" s="198"/>
    </row>
    <row r="46" spans="1:17" ht="12.75">
      <c r="A46" s="80"/>
      <c r="B46" s="142"/>
      <c r="C46" s="80"/>
      <c r="D46" s="84">
        <v>2001</v>
      </c>
      <c r="E46" s="84">
        <v>2002</v>
      </c>
      <c r="F46" s="84">
        <v>2003</v>
      </c>
      <c r="G46" s="84">
        <v>2004</v>
      </c>
      <c r="H46" s="84">
        <v>2005</v>
      </c>
      <c r="I46" s="103">
        <v>2006</v>
      </c>
      <c r="J46" s="103">
        <v>2007</v>
      </c>
      <c r="K46" s="103">
        <v>2008</v>
      </c>
      <c r="L46" s="138">
        <v>2009</v>
      </c>
      <c r="M46" s="138">
        <v>2010</v>
      </c>
      <c r="N46" s="138">
        <v>2011</v>
      </c>
      <c r="O46" s="138">
        <v>2012</v>
      </c>
      <c r="P46" s="194">
        <v>2013</v>
      </c>
      <c r="Q46" s="194">
        <v>2014</v>
      </c>
    </row>
    <row r="47" spans="1:3" ht="12.75">
      <c r="A47" s="146" t="s">
        <v>75</v>
      </c>
      <c r="B47" s="147"/>
      <c r="C47" s="80"/>
    </row>
    <row r="48" spans="1:16" ht="12.75">
      <c r="A48" s="139" t="s">
        <v>79</v>
      </c>
      <c r="B48" s="73"/>
      <c r="C48" s="80"/>
      <c r="D48" s="75">
        <f aca="true" t="shared" si="22" ref="D48:M48">IF(D40="..","..",D40-$B40)</f>
        <v>-127.33282024327204</v>
      </c>
      <c r="E48" s="75">
        <f t="shared" si="22"/>
        <v>143.4192266580988</v>
      </c>
      <c r="F48" s="75">
        <f t="shared" si="22"/>
        <v>-117.92602165305311</v>
      </c>
      <c r="G48" s="75">
        <f t="shared" si="22"/>
        <v>-4.886665723522242</v>
      </c>
      <c r="H48" s="75">
        <f t="shared" si="22"/>
        <v>24.67891454578512</v>
      </c>
      <c r="I48" s="75">
        <f t="shared" si="22"/>
        <v>-81.56633133872276</v>
      </c>
      <c r="J48" s="75">
        <f t="shared" si="22"/>
        <v>107.57156077988247</v>
      </c>
      <c r="K48" s="75">
        <f t="shared" si="22"/>
        <v>148.43830427913537</v>
      </c>
      <c r="L48" s="75">
        <f t="shared" si="22"/>
        <v>-53.02641362170897</v>
      </c>
      <c r="M48" s="75">
        <f t="shared" si="22"/>
        <v>-181.91143892391892</v>
      </c>
      <c r="N48" s="75">
        <f aca="true" t="shared" si="23" ref="N48:O51">IF(N40="..","..",N40-$B40)</f>
        <v>15.208864998023614</v>
      </c>
      <c r="O48" s="75">
        <f>IF(O40="..","..",O40-$B40)</f>
        <v>-48.40014622484364</v>
      </c>
      <c r="P48" s="75">
        <f>IF(P40="..","..",P40-$B40)</f>
        <v>-122.24751824216025</v>
      </c>
    </row>
    <row r="49" spans="1:16" ht="12.75">
      <c r="A49" s="139" t="s">
        <v>76</v>
      </c>
      <c r="B49" s="73"/>
      <c r="C49" s="80"/>
      <c r="D49" s="75">
        <f aca="true" t="shared" si="24" ref="D49:M49">IF(D41="..","..",D41-$B41)</f>
        <v>-85.95118972542457</v>
      </c>
      <c r="E49" s="75">
        <f t="shared" si="24"/>
        <v>55.69672564503759</v>
      </c>
      <c r="F49" s="75">
        <f t="shared" si="24"/>
        <v>-4.371095172548053</v>
      </c>
      <c r="G49" s="75">
        <f t="shared" si="24"/>
        <v>11.794576376411783</v>
      </c>
      <c r="H49" s="75">
        <f t="shared" si="24"/>
        <v>24.60789730437807</v>
      </c>
      <c r="I49" s="75">
        <f t="shared" si="24"/>
        <v>20.05973114330203</v>
      </c>
      <c r="J49" s="75">
        <f t="shared" si="24"/>
        <v>-16.506115698458984</v>
      </c>
      <c r="K49" s="75">
        <f t="shared" si="24"/>
        <v>-72.14046045593813</v>
      </c>
      <c r="L49" s="75">
        <f t="shared" si="24"/>
        <v>6.855989281526604</v>
      </c>
      <c r="M49" s="75">
        <f t="shared" si="24"/>
        <v>-111.25590860534152</v>
      </c>
      <c r="N49" s="75">
        <f t="shared" si="23"/>
        <v>85.25866018163066</v>
      </c>
      <c r="O49" s="75">
        <f t="shared" si="23"/>
        <v>-3.218538540222596</v>
      </c>
      <c r="P49" s="75">
        <f>IF(P41="..","..",P41-$B41)</f>
        <v>-25.98139482272208</v>
      </c>
    </row>
    <row r="50" spans="1:16" ht="12.75">
      <c r="A50" s="139" t="s">
        <v>77</v>
      </c>
      <c r="B50" s="73"/>
      <c r="C50" s="80"/>
      <c r="D50" s="75">
        <f aca="true" t="shared" si="25" ref="D50:M50">IF(D42="..","..",D42-$B42)</f>
        <v>-14.585323035225542</v>
      </c>
      <c r="E50" s="75">
        <f t="shared" si="25"/>
        <v>-78.48497116945802</v>
      </c>
      <c r="F50" s="75">
        <f t="shared" si="25"/>
        <v>-141.72045624520945</v>
      </c>
      <c r="G50" s="75">
        <f t="shared" si="25"/>
        <v>95.18724064164974</v>
      </c>
      <c r="H50" s="75">
        <f t="shared" si="25"/>
        <v>-40.18282659954548</v>
      </c>
      <c r="I50" s="75">
        <f t="shared" si="25"/>
        <v>-13.37295769830132</v>
      </c>
      <c r="J50" s="75">
        <f t="shared" si="25"/>
        <v>-33.928511491466395</v>
      </c>
      <c r="K50" s="75">
        <f t="shared" si="25"/>
        <v>12.461190633804677</v>
      </c>
      <c r="L50" s="75">
        <f t="shared" si="25"/>
        <v>77.78829618732811</v>
      </c>
      <c r="M50" s="75">
        <f t="shared" si="25"/>
        <v>43.64532037845021</v>
      </c>
      <c r="N50" s="75">
        <f t="shared" si="23"/>
        <v>78.60767536274773</v>
      </c>
      <c r="O50" s="75">
        <f t="shared" si="23"/>
        <v>25.090706035708934</v>
      </c>
      <c r="P50" s="75">
        <f>IF(P42="..","..",P42-$B42)</f>
        <v>-81.26918440592539</v>
      </c>
    </row>
    <row r="51" spans="1:16" ht="12.75">
      <c r="A51" s="139" t="s">
        <v>78</v>
      </c>
      <c r="B51" s="73"/>
      <c r="C51" s="80"/>
      <c r="D51" s="75">
        <f aca="true" t="shared" si="26" ref="D51:M51">IF(D43="..","..",D43-$B43)</f>
        <v>-77.2360850145721</v>
      </c>
      <c r="E51" s="75">
        <f t="shared" si="26"/>
        <v>-103.1738386276665</v>
      </c>
      <c r="F51" s="75">
        <f t="shared" si="26"/>
        <v>-132.45895221143593</v>
      </c>
      <c r="G51" s="75">
        <f t="shared" si="26"/>
        <v>5.764701946794048</v>
      </c>
      <c r="H51" s="75">
        <f t="shared" si="26"/>
        <v>-71.62743416567338</v>
      </c>
      <c r="I51" s="75">
        <f t="shared" si="26"/>
        <v>231.96807872606684</v>
      </c>
      <c r="J51" s="75">
        <f t="shared" si="26"/>
        <v>-76.08435432443054</v>
      </c>
      <c r="K51" s="75">
        <f t="shared" si="26"/>
        <v>39.37526851654417</v>
      </c>
      <c r="L51" s="75">
        <f t="shared" si="26"/>
        <v>-3.4406238423979403</v>
      </c>
      <c r="M51" s="75">
        <f t="shared" si="26"/>
        <v>-165.13309476877373</v>
      </c>
      <c r="N51" s="75">
        <f>IF(N43="..","..",N43-$B43)</f>
        <v>274.8102487509737</v>
      </c>
      <c r="O51" s="75">
        <f t="shared" si="23"/>
        <v>47.316545981788465</v>
      </c>
      <c r="P51" s="75">
        <f>IF(P43="..","..",P43-$B43)</f>
        <v>122.71332297351097</v>
      </c>
    </row>
    <row r="52" spans="1:15" ht="12.75">
      <c r="A52" s="80"/>
      <c r="B52" s="80"/>
      <c r="C52" s="80"/>
      <c r="D52" s="80"/>
      <c r="E52" s="80"/>
      <c r="F52" s="80"/>
      <c r="G52" s="80"/>
      <c r="H52" s="80"/>
      <c r="I52" s="80"/>
      <c r="J52" s="80"/>
      <c r="K52" s="80"/>
      <c r="L52" s="80"/>
      <c r="M52" s="80"/>
      <c r="N52" s="80"/>
      <c r="O52" s="80"/>
    </row>
    <row r="53" spans="1:15" ht="12.75">
      <c r="A53" s="22" t="s">
        <v>83</v>
      </c>
      <c r="B53" s="126"/>
      <c r="C53" s="126"/>
      <c r="D53" s="126"/>
      <c r="E53" s="80"/>
      <c r="F53" s="107"/>
      <c r="G53" s="107"/>
      <c r="H53" s="107"/>
      <c r="I53" s="107"/>
      <c r="J53" s="80"/>
      <c r="K53" s="80"/>
      <c r="L53" s="80"/>
      <c r="M53" s="80"/>
      <c r="N53" s="80"/>
      <c r="O53" s="80"/>
    </row>
    <row r="54" spans="1:52" s="18" customFormat="1" ht="12.75">
      <c r="A54" s="183" t="s">
        <v>97</v>
      </c>
      <c r="B54" s="26"/>
      <c r="C54" s="26"/>
      <c r="D54" s="26"/>
      <c r="E54" s="26"/>
      <c r="F54" s="161"/>
      <c r="G54" s="161"/>
      <c r="H54" s="167"/>
      <c r="I54" s="165"/>
      <c r="J54" s="160"/>
      <c r="K54" s="160"/>
      <c r="L54" s="26"/>
      <c r="M54" s="26"/>
      <c r="N54" s="106"/>
      <c r="O54" s="10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7"/>
      <c r="AT54" s="27"/>
      <c r="AU54" s="27"/>
      <c r="AV54" s="27"/>
      <c r="AW54" s="27"/>
      <c r="AX54" s="27"/>
      <c r="AY54" s="27"/>
      <c r="AZ54" s="27"/>
    </row>
    <row r="55" spans="1:15" ht="12.75">
      <c r="A55" s="22" t="s">
        <v>84</v>
      </c>
      <c r="B55" s="80"/>
      <c r="C55" s="80"/>
      <c r="D55" s="80"/>
      <c r="E55" s="80"/>
      <c r="F55" s="80"/>
      <c r="G55" s="80"/>
      <c r="H55" s="107"/>
      <c r="I55" s="107"/>
      <c r="J55" s="74"/>
      <c r="K55" s="74"/>
      <c r="L55" s="73"/>
      <c r="M55" s="74"/>
      <c r="N55" s="74"/>
      <c r="O55" s="74"/>
    </row>
    <row r="56" spans="1:15" ht="12.75">
      <c r="A56" s="156" t="s">
        <v>98</v>
      </c>
      <c r="B56" s="126"/>
      <c r="C56" s="126"/>
      <c r="D56" s="126"/>
      <c r="E56" s="80"/>
      <c r="F56" s="107"/>
      <c r="G56" s="107"/>
      <c r="H56" s="107"/>
      <c r="I56" s="107"/>
      <c r="J56" s="80"/>
      <c r="K56" s="80"/>
      <c r="L56" s="80"/>
      <c r="M56" s="80"/>
      <c r="N56" s="80"/>
      <c r="O56" s="80"/>
    </row>
    <row r="57" spans="1:15" ht="12.75">
      <c r="A57" s="183" t="s">
        <v>95</v>
      </c>
      <c r="B57" s="126"/>
      <c r="C57" s="126"/>
      <c r="D57" s="126"/>
      <c r="E57" s="80"/>
      <c r="F57" s="80"/>
      <c r="J57" s="74"/>
      <c r="K57" s="74"/>
      <c r="L57" s="73"/>
      <c r="M57" s="73"/>
      <c r="N57" s="73"/>
      <c r="O57" s="73"/>
    </row>
    <row r="58" spans="1:15" ht="12.75">
      <c r="A58" s="22" t="s">
        <v>92</v>
      </c>
      <c r="B58" s="80"/>
      <c r="C58" s="80"/>
      <c r="D58" s="80"/>
      <c r="E58" s="80"/>
      <c r="F58" s="80"/>
      <c r="G58" s="80"/>
      <c r="H58" s="80"/>
      <c r="I58" s="80"/>
      <c r="J58" s="74"/>
      <c r="K58" s="74"/>
      <c r="L58" s="73"/>
      <c r="M58" s="74"/>
      <c r="N58" s="74"/>
      <c r="O58" s="74"/>
    </row>
    <row r="59" spans="1:52" s="18" customFormat="1" ht="12.75">
      <c r="A59" s="22" t="s">
        <v>90</v>
      </c>
      <c r="B59" s="26"/>
      <c r="C59" s="26"/>
      <c r="D59" s="26"/>
      <c r="E59" s="26"/>
      <c r="F59" s="161"/>
      <c r="G59" s="161"/>
      <c r="H59" s="159"/>
      <c r="J59" s="160"/>
      <c r="K59" s="160"/>
      <c r="L59" s="26"/>
      <c r="M59" s="106"/>
      <c r="N59" s="106"/>
      <c r="O59" s="10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7"/>
      <c r="AT59" s="27"/>
      <c r="AU59" s="27"/>
      <c r="AV59" s="27"/>
      <c r="AW59" s="27"/>
      <c r="AX59" s="27"/>
      <c r="AY59" s="27"/>
      <c r="AZ59" s="27"/>
    </row>
    <row r="60" spans="1:52" s="18" customFormat="1" ht="12.75">
      <c r="A60" s="183" t="s">
        <v>96</v>
      </c>
      <c r="B60" s="26"/>
      <c r="C60" s="26"/>
      <c r="D60" s="26"/>
      <c r="E60" s="26"/>
      <c r="F60" s="161"/>
      <c r="G60" s="161"/>
      <c r="H60" s="167"/>
      <c r="I60" s="165"/>
      <c r="J60" s="160"/>
      <c r="K60" s="160"/>
      <c r="L60" s="26"/>
      <c r="M60" s="26"/>
      <c r="N60" s="106"/>
      <c r="O60" s="10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7"/>
      <c r="AT60" s="27"/>
      <c r="AU60" s="27"/>
      <c r="AV60" s="27"/>
      <c r="AW60" s="27"/>
      <c r="AX60" s="27"/>
      <c r="AY60" s="27"/>
      <c r="AZ60" s="27"/>
    </row>
    <row r="61" spans="1:15" ht="12.75">
      <c r="A61" s="80"/>
      <c r="B61" s="80"/>
      <c r="C61" s="80"/>
      <c r="D61" s="80"/>
      <c r="E61" s="80"/>
      <c r="F61" s="80"/>
      <c r="G61" s="80"/>
      <c r="H61" s="80"/>
      <c r="I61" s="80"/>
      <c r="J61" s="74"/>
      <c r="K61" s="74"/>
      <c r="L61" s="73"/>
      <c r="M61" s="74"/>
      <c r="N61" s="74"/>
      <c r="O61" s="74"/>
    </row>
    <row r="62" spans="1:15" ht="12.75">
      <c r="A62" s="80"/>
      <c r="B62" s="80"/>
      <c r="C62" s="80"/>
      <c r="D62" s="80"/>
      <c r="E62" s="80"/>
      <c r="F62" s="80"/>
      <c r="G62" s="73"/>
      <c r="H62" s="80"/>
      <c r="I62" s="80"/>
      <c r="J62" s="74"/>
      <c r="K62" s="74"/>
      <c r="L62" s="73"/>
      <c r="M62" s="74"/>
      <c r="N62" s="74"/>
      <c r="O62" s="74"/>
    </row>
    <row r="63" spans="1:15" ht="12.75">
      <c r="A63" s="80"/>
      <c r="B63" s="80"/>
      <c r="C63" s="80"/>
      <c r="D63" s="80"/>
      <c r="E63" s="80"/>
      <c r="F63" s="80"/>
      <c r="G63" s="107"/>
      <c r="H63" s="80"/>
      <c r="I63" s="80"/>
      <c r="J63" s="73"/>
      <c r="K63" s="74"/>
      <c r="L63" s="73"/>
      <c r="M63" s="74"/>
      <c r="N63" s="74"/>
      <c r="O63" s="74"/>
    </row>
    <row r="64" spans="1:15" ht="12.75">
      <c r="A64" s="80"/>
      <c r="B64" s="80"/>
      <c r="C64" s="80"/>
      <c r="D64" s="80"/>
      <c r="E64" s="80"/>
      <c r="F64" s="80"/>
      <c r="G64" s="80"/>
      <c r="H64" s="80"/>
      <c r="I64" s="80"/>
      <c r="J64" s="73"/>
      <c r="K64" s="74"/>
      <c r="L64" s="73"/>
      <c r="M64" s="80"/>
      <c r="N64" s="80"/>
      <c r="O64" s="80"/>
    </row>
    <row r="65" spans="1:15" ht="12.75">
      <c r="A65" s="80"/>
      <c r="B65" s="80"/>
      <c r="C65" s="80"/>
      <c r="D65" s="80"/>
      <c r="E65" s="80"/>
      <c r="F65" s="80"/>
      <c r="G65" s="80"/>
      <c r="H65" s="80"/>
      <c r="I65" s="80"/>
      <c r="J65" s="73"/>
      <c r="K65" s="74"/>
      <c r="L65" s="73"/>
      <c r="M65" s="80"/>
      <c r="N65" s="80"/>
      <c r="O65" s="80"/>
    </row>
    <row r="66" spans="1:15" ht="12.75">
      <c r="A66" s="80"/>
      <c r="B66" s="80"/>
      <c r="C66" s="80"/>
      <c r="D66" s="80"/>
      <c r="E66" s="80"/>
      <c r="F66" s="80"/>
      <c r="G66" s="80"/>
      <c r="H66" s="80"/>
      <c r="I66" s="80"/>
      <c r="J66" s="137"/>
      <c r="K66" s="74"/>
      <c r="L66" s="73"/>
      <c r="M66" s="80"/>
      <c r="N66" s="80"/>
      <c r="O66" s="80"/>
    </row>
    <row r="67" spans="1:15" ht="12.75">
      <c r="A67" s="80"/>
      <c r="B67" s="80"/>
      <c r="C67" s="80"/>
      <c r="D67" s="80"/>
      <c r="E67" s="80"/>
      <c r="F67" s="80"/>
      <c r="G67" s="80"/>
      <c r="H67" s="80"/>
      <c r="I67" s="80"/>
      <c r="J67" s="80"/>
      <c r="K67" s="80"/>
      <c r="L67" s="80"/>
      <c r="M67" s="80"/>
      <c r="N67" s="80"/>
      <c r="O67" s="80"/>
    </row>
    <row r="68" spans="1:15" ht="12.75">
      <c r="A68" s="80"/>
      <c r="B68" s="80"/>
      <c r="C68" s="80"/>
      <c r="D68" s="80"/>
      <c r="E68" s="80"/>
      <c r="F68" s="80"/>
      <c r="G68" s="80"/>
      <c r="H68" s="80"/>
      <c r="I68" s="80"/>
      <c r="J68" s="80"/>
      <c r="K68" s="80"/>
      <c r="L68" s="80"/>
      <c r="M68" s="80"/>
      <c r="N68" s="80"/>
      <c r="O68" s="80"/>
    </row>
    <row r="69" spans="1:15" ht="12.75">
      <c r="A69" s="80"/>
      <c r="B69" s="80"/>
      <c r="C69" s="80"/>
      <c r="D69" s="80"/>
      <c r="E69" s="80"/>
      <c r="F69" s="80"/>
      <c r="G69" s="80"/>
      <c r="H69" s="80"/>
      <c r="I69" s="80"/>
      <c r="J69" s="80"/>
      <c r="K69" s="80"/>
      <c r="L69" s="80"/>
      <c r="M69" s="80"/>
      <c r="N69" s="80"/>
      <c r="O69" s="80"/>
    </row>
    <row r="70" spans="1:15" ht="12.75">
      <c r="A70" s="80"/>
      <c r="B70" s="80"/>
      <c r="C70" s="80"/>
      <c r="D70" s="80"/>
      <c r="E70" s="80"/>
      <c r="F70" s="80"/>
      <c r="G70" s="80"/>
      <c r="H70" s="80"/>
      <c r="I70" s="80"/>
      <c r="J70" s="80"/>
      <c r="K70" s="80"/>
      <c r="L70" s="80"/>
      <c r="M70" s="80"/>
      <c r="N70" s="80"/>
      <c r="O70" s="80"/>
    </row>
    <row r="71" spans="1:15" ht="12.75">
      <c r="A71" s="80"/>
      <c r="B71" s="80"/>
      <c r="C71" s="80"/>
      <c r="D71" s="80"/>
      <c r="E71" s="80"/>
      <c r="F71" s="80"/>
      <c r="G71" s="80"/>
      <c r="H71" s="80"/>
      <c r="I71" s="80"/>
      <c r="J71" s="80"/>
      <c r="K71" s="80"/>
      <c r="L71" s="80"/>
      <c r="M71" s="80"/>
      <c r="N71" s="80"/>
      <c r="O71" s="80"/>
    </row>
    <row r="72" spans="1:15" ht="12.75">
      <c r="A72" s="80"/>
      <c r="B72" s="80"/>
      <c r="C72" s="80"/>
      <c r="D72" s="80"/>
      <c r="E72" s="80"/>
      <c r="F72" s="80"/>
      <c r="G72" s="80"/>
      <c r="H72" s="80"/>
      <c r="I72" s="80"/>
      <c r="J72" s="80"/>
      <c r="K72" s="80"/>
      <c r="L72" s="80"/>
      <c r="M72" s="80"/>
      <c r="N72" s="80"/>
      <c r="O72" s="80"/>
    </row>
    <row r="73" spans="1:15" ht="12.75">
      <c r="A73" s="80"/>
      <c r="B73" s="80"/>
      <c r="C73" s="80"/>
      <c r="D73" s="80"/>
      <c r="E73" s="80"/>
      <c r="F73" s="80"/>
      <c r="G73" s="80"/>
      <c r="H73" s="80"/>
      <c r="I73" s="80"/>
      <c r="J73" s="80"/>
      <c r="K73" s="80"/>
      <c r="L73" s="80"/>
      <c r="M73" s="80"/>
      <c r="N73" s="80"/>
      <c r="O73" s="80"/>
    </row>
    <row r="74" spans="1:15" ht="12.75">
      <c r="A74" s="80"/>
      <c r="B74" s="80"/>
      <c r="C74" s="80"/>
      <c r="D74" s="80"/>
      <c r="E74" s="80"/>
      <c r="F74" s="80"/>
      <c r="G74" s="80"/>
      <c r="H74" s="80"/>
      <c r="I74" s="80"/>
      <c r="J74" s="80"/>
      <c r="K74" s="80"/>
      <c r="L74" s="80"/>
      <c r="M74" s="80"/>
      <c r="N74" s="80"/>
      <c r="O74" s="80"/>
    </row>
    <row r="75" spans="1:15" ht="12.75">
      <c r="A75" s="80"/>
      <c r="B75" s="80"/>
      <c r="C75" s="80"/>
      <c r="D75" s="80"/>
      <c r="E75" s="80"/>
      <c r="F75" s="80"/>
      <c r="G75" s="80"/>
      <c r="H75" s="80"/>
      <c r="I75" s="80"/>
      <c r="J75" s="80"/>
      <c r="K75" s="80"/>
      <c r="L75" s="80"/>
      <c r="M75" s="80"/>
      <c r="N75" s="80"/>
      <c r="O75" s="80"/>
    </row>
    <row r="76" spans="1:15" ht="12.75">
      <c r="A76" s="80"/>
      <c r="B76" s="80"/>
      <c r="C76" s="80"/>
      <c r="D76" s="80"/>
      <c r="E76" s="80"/>
      <c r="F76" s="80"/>
      <c r="G76" s="80"/>
      <c r="H76" s="80"/>
      <c r="I76" s="80"/>
      <c r="J76" s="80"/>
      <c r="K76" s="80"/>
      <c r="L76" s="80"/>
      <c r="M76" s="80"/>
      <c r="N76" s="80"/>
      <c r="O76" s="80"/>
    </row>
    <row r="77" spans="1:15" ht="12.75">
      <c r="A77" s="80"/>
      <c r="B77" s="80"/>
      <c r="C77" s="80"/>
      <c r="D77" s="80"/>
      <c r="E77" s="80"/>
      <c r="F77" s="80"/>
      <c r="G77" s="80"/>
      <c r="H77" s="80"/>
      <c r="I77" s="80"/>
      <c r="J77" s="80"/>
      <c r="K77" s="80"/>
      <c r="L77" s="80"/>
      <c r="M77" s="80"/>
      <c r="N77" s="80"/>
      <c r="O77" s="80"/>
    </row>
    <row r="78" spans="1:15" ht="12.75">
      <c r="A78" s="80"/>
      <c r="B78" s="80"/>
      <c r="C78" s="80"/>
      <c r="D78" s="80"/>
      <c r="E78" s="80"/>
      <c r="F78" s="80"/>
      <c r="G78" s="80"/>
      <c r="H78" s="80"/>
      <c r="I78" s="80"/>
      <c r="J78" s="80"/>
      <c r="K78" s="80"/>
      <c r="L78" s="80"/>
      <c r="M78" s="80"/>
      <c r="N78" s="80"/>
      <c r="O78" s="80"/>
    </row>
    <row r="79" spans="1:15" ht="12.75">
      <c r="A79" s="80"/>
      <c r="B79" s="80"/>
      <c r="C79" s="80"/>
      <c r="D79" s="80"/>
      <c r="E79" s="80"/>
      <c r="F79" s="80"/>
      <c r="G79" s="80"/>
      <c r="H79" s="80"/>
      <c r="I79" s="80"/>
      <c r="J79" s="80"/>
      <c r="K79" s="80"/>
      <c r="L79" s="80"/>
      <c r="M79" s="80"/>
      <c r="N79" s="80"/>
      <c r="O79" s="80"/>
    </row>
    <row r="80" spans="1:15" ht="12.75">
      <c r="A80" s="80"/>
      <c r="B80" s="80"/>
      <c r="C80" s="80"/>
      <c r="D80" s="80"/>
      <c r="E80" s="80"/>
      <c r="F80" s="80"/>
      <c r="G80" s="80"/>
      <c r="H80" s="80"/>
      <c r="I80" s="80"/>
      <c r="J80" s="80"/>
      <c r="K80" s="80"/>
      <c r="L80" s="80"/>
      <c r="M80" s="80"/>
      <c r="N80" s="80"/>
      <c r="O80" s="80"/>
    </row>
    <row r="81" spans="1:15" ht="12.75">
      <c r="A81" s="80"/>
      <c r="B81" s="80"/>
      <c r="C81" s="80"/>
      <c r="D81" s="80"/>
      <c r="E81" s="80"/>
      <c r="F81" s="80"/>
      <c r="G81" s="80"/>
      <c r="H81" s="80"/>
      <c r="I81" s="80"/>
      <c r="J81" s="80"/>
      <c r="K81" s="80"/>
      <c r="L81" s="80"/>
      <c r="M81" s="80"/>
      <c r="N81" s="80"/>
      <c r="O81" s="80"/>
    </row>
    <row r="82" spans="1:15" ht="12.75">
      <c r="A82" s="80"/>
      <c r="B82" s="80"/>
      <c r="C82" s="80"/>
      <c r="D82" s="80"/>
      <c r="E82" s="80"/>
      <c r="F82" s="80"/>
      <c r="G82" s="80"/>
      <c r="H82" s="80"/>
      <c r="I82" s="80"/>
      <c r="J82" s="80"/>
      <c r="K82" s="80"/>
      <c r="L82" s="80"/>
      <c r="M82" s="80"/>
      <c r="N82" s="80"/>
      <c r="O82" s="80"/>
    </row>
    <row r="83" spans="1:15" ht="12.75">
      <c r="A83" s="80"/>
      <c r="B83" s="80"/>
      <c r="C83" s="80"/>
      <c r="D83" s="80"/>
      <c r="E83" s="80"/>
      <c r="F83" s="80"/>
      <c r="G83" s="80"/>
      <c r="H83" s="80"/>
      <c r="I83" s="80"/>
      <c r="J83" s="80"/>
      <c r="K83" s="80"/>
      <c r="L83" s="80"/>
      <c r="M83" s="80"/>
      <c r="N83" s="80"/>
      <c r="O83" s="80"/>
    </row>
    <row r="84" spans="1:15" ht="12.75">
      <c r="A84" s="80"/>
      <c r="B84" s="80"/>
      <c r="C84" s="80"/>
      <c r="D84" s="80"/>
      <c r="E84" s="80"/>
      <c r="F84" s="80"/>
      <c r="G84" s="80"/>
      <c r="H84" s="80"/>
      <c r="I84" s="80"/>
      <c r="J84" s="80"/>
      <c r="K84" s="80"/>
      <c r="L84" s="80"/>
      <c r="M84" s="80"/>
      <c r="N84" s="80"/>
      <c r="O84" s="80"/>
    </row>
    <row r="85" spans="1:15" ht="12.75">
      <c r="A85" s="80"/>
      <c r="B85" s="80"/>
      <c r="C85" s="80"/>
      <c r="D85" s="80"/>
      <c r="E85" s="80"/>
      <c r="F85" s="80"/>
      <c r="G85" s="80"/>
      <c r="H85" s="80"/>
      <c r="I85" s="80"/>
      <c r="J85" s="80"/>
      <c r="K85" s="80"/>
      <c r="L85" s="80"/>
      <c r="M85" s="80"/>
      <c r="N85" s="80"/>
      <c r="O85" s="80"/>
    </row>
    <row r="86" spans="1:15" ht="12.75">
      <c r="A86" s="80"/>
      <c r="B86" s="80"/>
      <c r="C86" s="80"/>
      <c r="D86" s="80"/>
      <c r="E86" s="80"/>
      <c r="F86" s="80"/>
      <c r="G86" s="80"/>
      <c r="H86" s="80"/>
      <c r="I86" s="80"/>
      <c r="J86" s="80"/>
      <c r="K86" s="80"/>
      <c r="L86" s="80"/>
      <c r="M86" s="80"/>
      <c r="N86" s="80"/>
      <c r="O86" s="80"/>
    </row>
    <row r="87" spans="1:15" ht="12.75">
      <c r="A87" s="80"/>
      <c r="B87" s="80"/>
      <c r="C87" s="80"/>
      <c r="D87" s="80"/>
      <c r="E87" s="80"/>
      <c r="F87" s="80"/>
      <c r="G87" s="80"/>
      <c r="H87" s="80"/>
      <c r="I87" s="80"/>
      <c r="J87" s="80"/>
      <c r="K87" s="80"/>
      <c r="L87" s="80"/>
      <c r="M87" s="80"/>
      <c r="N87" s="80"/>
      <c r="O87" s="80"/>
    </row>
    <row r="88" spans="1:15" ht="12.75">
      <c r="A88" s="80"/>
      <c r="B88" s="80"/>
      <c r="C88" s="80"/>
      <c r="D88" s="80"/>
      <c r="E88" s="80"/>
      <c r="F88" s="80"/>
      <c r="G88" s="80"/>
      <c r="H88" s="80"/>
      <c r="I88" s="80"/>
      <c r="J88" s="80"/>
      <c r="K88" s="80"/>
      <c r="L88" s="80"/>
      <c r="M88" s="80"/>
      <c r="N88" s="80"/>
      <c r="O88" s="80"/>
    </row>
    <row r="89" spans="1:15" ht="12.75">
      <c r="A89" s="80"/>
      <c r="B89" s="80"/>
      <c r="C89" s="80"/>
      <c r="D89" s="80"/>
      <c r="E89" s="80"/>
      <c r="F89" s="80"/>
      <c r="G89" s="80"/>
      <c r="H89" s="80"/>
      <c r="I89" s="80"/>
      <c r="J89" s="80"/>
      <c r="K89" s="80"/>
      <c r="L89" s="80"/>
      <c r="M89" s="80"/>
      <c r="N89" s="80"/>
      <c r="O89" s="80"/>
    </row>
    <row r="90" spans="1:15" ht="12.75">
      <c r="A90" s="80"/>
      <c r="B90" s="80"/>
      <c r="C90" s="80"/>
      <c r="D90" s="80"/>
      <c r="E90" s="80"/>
      <c r="F90" s="80"/>
      <c r="G90" s="80"/>
      <c r="H90" s="80"/>
      <c r="I90" s="80"/>
      <c r="J90" s="80"/>
      <c r="K90" s="80"/>
      <c r="L90" s="80"/>
      <c r="M90" s="80"/>
      <c r="N90" s="80"/>
      <c r="O90" s="80"/>
    </row>
    <row r="91" spans="1:15" ht="12.75">
      <c r="A91" s="80"/>
      <c r="B91" s="80"/>
      <c r="C91" s="80"/>
      <c r="D91" s="80"/>
      <c r="E91" s="80"/>
      <c r="F91" s="80"/>
      <c r="G91" s="80"/>
      <c r="H91" s="80"/>
      <c r="I91" s="80"/>
      <c r="J91" s="80"/>
      <c r="K91" s="80"/>
      <c r="L91" s="80"/>
      <c r="M91" s="80"/>
      <c r="N91" s="80"/>
      <c r="O91" s="80"/>
    </row>
    <row r="92" spans="1:15" ht="12.75">
      <c r="A92" s="80"/>
      <c r="B92" s="80"/>
      <c r="C92" s="80"/>
      <c r="D92" s="80"/>
      <c r="E92" s="80"/>
      <c r="F92" s="80"/>
      <c r="G92" s="80"/>
      <c r="H92" s="80"/>
      <c r="I92" s="80"/>
      <c r="J92" s="80"/>
      <c r="K92" s="80"/>
      <c r="L92" s="80"/>
      <c r="M92" s="80"/>
      <c r="N92" s="80"/>
      <c r="O92" s="80"/>
    </row>
    <row r="93" spans="1:15" ht="12.75">
      <c r="A93" s="80"/>
      <c r="B93" s="80"/>
      <c r="C93" s="80"/>
      <c r="D93" s="80"/>
      <c r="E93" s="80"/>
      <c r="F93" s="80"/>
      <c r="G93" s="80"/>
      <c r="H93" s="80"/>
      <c r="I93" s="80"/>
      <c r="J93" s="80"/>
      <c r="K93" s="80"/>
      <c r="L93" s="80"/>
      <c r="M93" s="80"/>
      <c r="N93" s="80"/>
      <c r="O93" s="80"/>
    </row>
    <row r="94" spans="1:15" ht="12.75">
      <c r="A94" s="80"/>
      <c r="B94" s="80"/>
      <c r="C94" s="80"/>
      <c r="D94" s="80"/>
      <c r="E94" s="80"/>
      <c r="F94" s="80"/>
      <c r="G94" s="80"/>
      <c r="H94" s="80"/>
      <c r="I94" s="80"/>
      <c r="J94" s="80"/>
      <c r="K94" s="80"/>
      <c r="L94" s="80"/>
      <c r="M94" s="80"/>
      <c r="N94" s="80"/>
      <c r="O94" s="80"/>
    </row>
    <row r="95" spans="1:15" ht="12.75">
      <c r="A95" s="80"/>
      <c r="B95" s="80"/>
      <c r="C95" s="80"/>
      <c r="D95" s="80"/>
      <c r="E95" s="80"/>
      <c r="F95" s="80"/>
      <c r="G95" s="80"/>
      <c r="H95" s="80"/>
      <c r="I95" s="80"/>
      <c r="J95" s="80"/>
      <c r="K95" s="80"/>
      <c r="L95" s="80"/>
      <c r="M95" s="80"/>
      <c r="N95" s="80"/>
      <c r="O95" s="80"/>
    </row>
    <row r="96" spans="1:15" ht="12.75">
      <c r="A96" s="80"/>
      <c r="B96" s="80"/>
      <c r="C96" s="80"/>
      <c r="D96" s="80"/>
      <c r="E96" s="80"/>
      <c r="F96" s="80"/>
      <c r="G96" s="80"/>
      <c r="H96" s="80"/>
      <c r="I96" s="80"/>
      <c r="J96" s="80"/>
      <c r="K96" s="80"/>
      <c r="L96" s="80"/>
      <c r="M96" s="80"/>
      <c r="N96" s="80"/>
      <c r="O96" s="80"/>
    </row>
    <row r="97" spans="1:15" ht="12.75">
      <c r="A97" s="80"/>
      <c r="B97" s="80"/>
      <c r="C97" s="80"/>
      <c r="D97" s="80"/>
      <c r="E97" s="80"/>
      <c r="F97" s="80"/>
      <c r="G97" s="80"/>
      <c r="H97" s="80"/>
      <c r="I97" s="80"/>
      <c r="J97" s="80"/>
      <c r="K97" s="80"/>
      <c r="L97" s="80"/>
      <c r="M97" s="80"/>
      <c r="N97" s="80"/>
      <c r="O97" s="80"/>
    </row>
    <row r="98" spans="1:15" ht="12.75">
      <c r="A98" s="80"/>
      <c r="B98" s="80"/>
      <c r="C98" s="80"/>
      <c r="D98" s="80"/>
      <c r="E98" s="80"/>
      <c r="F98" s="80"/>
      <c r="G98" s="80"/>
      <c r="H98" s="80"/>
      <c r="I98" s="80"/>
      <c r="J98" s="80"/>
      <c r="K98" s="80"/>
      <c r="L98" s="80"/>
      <c r="M98" s="80"/>
      <c r="N98" s="80"/>
      <c r="O98" s="80"/>
    </row>
    <row r="99" spans="1:15" ht="12.75">
      <c r="A99" s="80"/>
      <c r="B99" s="80"/>
      <c r="C99" s="80"/>
      <c r="D99" s="80"/>
      <c r="E99" s="80"/>
      <c r="F99" s="80"/>
      <c r="G99" s="80"/>
      <c r="H99" s="80"/>
      <c r="I99" s="80"/>
      <c r="J99" s="80"/>
      <c r="K99" s="80"/>
      <c r="L99" s="80"/>
      <c r="M99" s="80"/>
      <c r="N99" s="80"/>
      <c r="O99" s="80"/>
    </row>
  </sheetData>
  <sheetProtection/>
  <mergeCells count="4">
    <mergeCell ref="D3:Q3"/>
    <mergeCell ref="D20:Q20"/>
    <mergeCell ref="D37:Q37"/>
    <mergeCell ref="D45:Q45"/>
  </mergeCells>
  <hyperlinks>
    <hyperlink ref="A57" r:id="rId1" display="https://www.gov.uk/government/statistical-data-sets/maps-of-uk-weather-stations"/>
    <hyperlink ref="A60" r:id="rId2" display="https://www.gov.uk/government/collections/energy-trends"/>
    <hyperlink ref="A54" r:id="rId3" display="http://www.metoffice.gov.uk/public/weather/climate-historic/#?tab=climateHistoric"/>
  </hyperlinks>
  <printOptions/>
  <pageMargins left="0.7480314960629921" right="0.7480314960629921" top="0.984251968503937" bottom="0.984251968503937" header="0.5118110236220472" footer="0.5118110236220472"/>
  <pageSetup horizontalDpi="1200" verticalDpi="1200" orientation="landscape" paperSize="9" scale="65" r:id="rId4"/>
  <ignoredErrors>
    <ignoredError sqref="D40:M40 D43:P43 D42:N42 D41:M41 N40:O40 N41:O41 B6:B17 P40:P41 O42:P42" formulaRange="1"/>
  </ignoredErrors>
</worksheet>
</file>

<file path=xl/worksheets/sheet4.xml><?xml version="1.0" encoding="utf-8"?>
<worksheet xmlns="http://schemas.openxmlformats.org/spreadsheetml/2006/main" xmlns:r="http://schemas.openxmlformats.org/officeDocument/2006/relationships">
  <sheetPr codeName="Sheet6">
    <pageSetUpPr fitToPage="1"/>
  </sheetPr>
  <dimension ref="A1:BA222"/>
  <sheetViews>
    <sheetView zoomScalePageLayoutView="0" workbookViewId="0" topLeftCell="A1">
      <selection activeCell="A1" sqref="A1:A40"/>
    </sheetView>
  </sheetViews>
  <sheetFormatPr defaultColWidth="9.140625" defaultRowHeight="12.75"/>
  <cols>
    <col min="1" max="1" width="6.7109375" style="125" customWidth="1"/>
    <col min="2" max="2" width="19.140625" style="28" customWidth="1"/>
    <col min="3" max="3" width="8.7109375" style="28" customWidth="1"/>
    <col min="4" max="4" width="4.7109375" style="28" customWidth="1"/>
    <col min="5" max="10" width="8.7109375" style="18" customWidth="1"/>
    <col min="11" max="11" width="4.140625" style="18" customWidth="1"/>
    <col min="12" max="14" width="8.7109375" style="18" customWidth="1"/>
    <col min="15" max="15" width="4.00390625" style="18" customWidth="1"/>
    <col min="16" max="16" width="3.8515625" style="18" customWidth="1"/>
    <col min="17" max="17" width="8.00390625" style="18" customWidth="1"/>
    <col min="18" max="16384" width="9.140625" style="18" customWidth="1"/>
  </cols>
  <sheetData>
    <row r="1" spans="1:4" ht="33" customHeight="1">
      <c r="A1" s="200">
        <v>50</v>
      </c>
      <c r="B1" s="119"/>
      <c r="C1" s="115"/>
      <c r="D1" s="115"/>
    </row>
    <row r="2" spans="1:14" s="41" customFormat="1" ht="24.75" customHeight="1">
      <c r="A2" s="200"/>
      <c r="B2" s="120" t="s">
        <v>70</v>
      </c>
      <c r="C2" s="121"/>
      <c r="D2" s="121"/>
      <c r="E2" s="66"/>
      <c r="F2" s="66"/>
      <c r="G2" s="66"/>
      <c r="H2" s="66"/>
      <c r="I2" s="66"/>
      <c r="J2" s="66"/>
      <c r="K2" s="66"/>
      <c r="L2" s="66"/>
      <c r="M2" s="122"/>
      <c r="N2" s="123" t="s">
        <v>65</v>
      </c>
    </row>
    <row r="3" spans="1:13" s="41" customFormat="1" ht="12" customHeight="1">
      <c r="A3" s="200"/>
      <c r="B3" s="67"/>
      <c r="C3" s="117"/>
      <c r="D3" s="67"/>
      <c r="E3" s="108"/>
      <c r="F3" s="108"/>
      <c r="G3" s="68"/>
      <c r="H3" s="68"/>
      <c r="I3" s="68"/>
      <c r="J3" s="108"/>
      <c r="K3" s="69"/>
      <c r="L3" s="68"/>
      <c r="M3" s="70"/>
    </row>
    <row r="4" spans="1:53" s="20" customFormat="1" ht="16.5" customHeight="1">
      <c r="A4" s="200"/>
      <c r="B4" s="55" t="s">
        <v>23</v>
      </c>
      <c r="C4" s="55" t="s">
        <v>69</v>
      </c>
      <c r="D4" s="55"/>
      <c r="E4" s="199" t="s">
        <v>61</v>
      </c>
      <c r="F4" s="199"/>
      <c r="G4" s="199"/>
      <c r="H4" s="199"/>
      <c r="I4" s="199"/>
      <c r="J4" s="199"/>
      <c r="K4" s="105"/>
      <c r="L4" s="196" t="s">
        <v>63</v>
      </c>
      <c r="M4" s="196"/>
      <c r="N4" s="196"/>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row>
    <row r="5" spans="1:53" s="20" customFormat="1" ht="12.75" customHeight="1">
      <c r="A5" s="200"/>
      <c r="B5" s="56"/>
      <c r="C5" s="63" t="s">
        <v>62</v>
      </c>
      <c r="D5" s="56"/>
      <c r="E5" s="57">
        <v>2003</v>
      </c>
      <c r="F5" s="57">
        <v>2004</v>
      </c>
      <c r="G5" s="57">
        <v>2005</v>
      </c>
      <c r="H5" s="57">
        <v>2006</v>
      </c>
      <c r="I5" s="57">
        <v>2007</v>
      </c>
      <c r="J5" s="57" t="s">
        <v>64</v>
      </c>
      <c r="K5" s="105"/>
      <c r="L5" s="57">
        <f>H5</f>
        <v>2006</v>
      </c>
      <c r="M5" s="57">
        <f>I5</f>
        <v>2007</v>
      </c>
      <c r="N5" s="57" t="str">
        <f>J5</f>
        <v>2008p</v>
      </c>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row>
    <row r="6" spans="1:53" s="23" customFormat="1" ht="12" customHeight="1">
      <c r="A6" s="200"/>
      <c r="B6" s="110" t="s">
        <v>14</v>
      </c>
      <c r="C6" s="110"/>
      <c r="D6" s="110"/>
      <c r="E6" s="55"/>
      <c r="F6" s="55"/>
      <c r="G6" s="64"/>
      <c r="H6" s="58"/>
      <c r="I6" s="58"/>
      <c r="J6" s="58"/>
      <c r="K6" s="55"/>
      <c r="L6" s="59"/>
      <c r="M6" s="60"/>
      <c r="N6" s="18"/>
      <c r="O6" s="18"/>
      <c r="P6" s="18"/>
      <c r="Q6" s="34"/>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row>
    <row r="7" spans="1:53" s="23" customFormat="1" ht="12" customHeight="1">
      <c r="A7" s="200"/>
      <c r="B7" s="55" t="s">
        <v>1</v>
      </c>
      <c r="C7" s="112">
        <f>Data!B6</f>
        <v>167.93602389644542</v>
      </c>
      <c r="D7" s="55"/>
      <c r="E7" s="112">
        <f>Data!F6</f>
        <v>129.51019080756694</v>
      </c>
      <c r="F7" s="112">
        <f>Data!G6</f>
        <v>189.07370037636852</v>
      </c>
      <c r="G7" s="112">
        <f>Data!H6</f>
        <v>209.59707635680644</v>
      </c>
      <c r="H7" s="112">
        <f>Data!I6</f>
        <v>107.52235123004172</v>
      </c>
      <c r="I7" s="112">
        <f>Data!J6</f>
        <v>238.9654577369151</v>
      </c>
      <c r="J7" s="112">
        <f>Data!K6</f>
        <v>254.90591438225823</v>
      </c>
      <c r="K7" s="55"/>
      <c r="L7" s="91">
        <f>Data!I23</f>
        <v>-60.4136726664037</v>
      </c>
      <c r="M7" s="91">
        <f>Data!J23</f>
        <v>71.0294338404697</v>
      </c>
      <c r="N7" s="91">
        <f>Data!K23</f>
        <v>86.96989048581281</v>
      </c>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5"/>
      <c r="AT7" s="25"/>
      <c r="AU7" s="25"/>
      <c r="AV7" s="25"/>
      <c r="AW7" s="25"/>
      <c r="AX7" s="25"/>
      <c r="AY7" s="25"/>
      <c r="AZ7" s="25"/>
      <c r="BA7" s="22"/>
    </row>
    <row r="8" spans="1:53" s="23" customFormat="1" ht="12" customHeight="1">
      <c r="A8" s="200"/>
      <c r="B8" s="72" t="s">
        <v>2</v>
      </c>
      <c r="C8" s="112">
        <f>Data!B7</f>
        <v>105.25102227961777</v>
      </c>
      <c r="D8" s="72"/>
      <c r="E8" s="112">
        <f>Data!F7</f>
        <v>51.886786625598724</v>
      </c>
      <c r="F8" s="112">
        <f>Data!G7</f>
        <v>84.37609026262243</v>
      </c>
      <c r="G8" s="112">
        <f>Data!H7</f>
        <v>95.43993671000904</v>
      </c>
      <c r="H8" s="112">
        <f>Data!I7</f>
        <v>82.36004133441307</v>
      </c>
      <c r="I8" s="112">
        <f>Data!J7</f>
        <v>116.36376010875375</v>
      </c>
      <c r="J8" s="112">
        <f>Data!K7</f>
        <v>124.91407114650455</v>
      </c>
      <c r="K8" s="55"/>
      <c r="L8" s="91">
        <f>Data!I24</f>
        <v>-22.890980945204703</v>
      </c>
      <c r="M8" s="91">
        <f>Data!J24</f>
        <v>11.11273782913598</v>
      </c>
      <c r="N8" s="91">
        <f>Data!K24</f>
        <v>19.663048866886783</v>
      </c>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5"/>
      <c r="AT8" s="25"/>
      <c r="AU8" s="25"/>
      <c r="AV8" s="25"/>
      <c r="AW8" s="25"/>
      <c r="AX8" s="25"/>
      <c r="AY8" s="25"/>
      <c r="AZ8" s="25"/>
      <c r="BA8" s="22"/>
    </row>
    <row r="9" spans="1:53" s="23" customFormat="1" ht="12" customHeight="1">
      <c r="A9" s="200"/>
      <c r="B9" s="55" t="s">
        <v>15</v>
      </c>
      <c r="C9" s="112">
        <f>Data!B8</f>
        <v>103.39470948487767</v>
      </c>
      <c r="D9" s="55"/>
      <c r="E9" s="112">
        <f>Data!F8</f>
        <v>77.25875657472217</v>
      </c>
      <c r="F9" s="112">
        <f>Data!G8</f>
        <v>98.24529929842772</v>
      </c>
      <c r="G9" s="112">
        <f>Data!H8</f>
        <v>96.22365713991059</v>
      </c>
      <c r="H9" s="112">
        <f>Data!I8</f>
        <v>105.13303175776339</v>
      </c>
      <c r="I9" s="112">
        <f>Data!J8</f>
        <v>128.82409859515457</v>
      </c>
      <c r="J9" s="112">
        <f>Data!K8</f>
        <v>145.20007441131352</v>
      </c>
      <c r="K9" s="55"/>
      <c r="L9" s="91">
        <f>Data!I25</f>
        <v>1.7383222728857248</v>
      </c>
      <c r="M9" s="91">
        <f>Data!J25</f>
        <v>25.4293891102769</v>
      </c>
      <c r="N9" s="91">
        <f>Data!K25</f>
        <v>41.80536492643586</v>
      </c>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5"/>
      <c r="AT9" s="25"/>
      <c r="AU9" s="25"/>
      <c r="AV9" s="25"/>
      <c r="AW9" s="25"/>
      <c r="AX9" s="25"/>
      <c r="AY9" s="25"/>
      <c r="AZ9" s="25"/>
      <c r="BA9" s="22"/>
    </row>
    <row r="10" spans="1:53" s="23" customFormat="1" ht="12" customHeight="1">
      <c r="A10" s="200"/>
      <c r="B10" s="72" t="s">
        <v>5</v>
      </c>
      <c r="C10" s="112">
        <f>Data!B9</f>
        <v>78.5387126760697</v>
      </c>
      <c r="D10" s="72"/>
      <c r="E10" s="112">
        <f>Data!F9</f>
        <v>40.6065041241907</v>
      </c>
      <c r="F10" s="112">
        <f>Data!G9</f>
        <v>103.99213853523209</v>
      </c>
      <c r="G10" s="112">
        <f>Data!H9</f>
        <v>99.78704317009228</v>
      </c>
      <c r="H10" s="112">
        <f>Data!I9</f>
        <v>91.32594024577139</v>
      </c>
      <c r="I10" s="112">
        <f>Data!J9</f>
        <v>45.06245142489539</v>
      </c>
      <c r="J10" s="112">
        <f>Data!K9</f>
        <v>74.10712325292522</v>
      </c>
      <c r="K10" s="55"/>
      <c r="L10" s="91">
        <f>Data!I26</f>
        <v>12.787227569701699</v>
      </c>
      <c r="M10" s="91">
        <f>Data!J26</f>
        <v>-33.4762612511743</v>
      </c>
      <c r="N10" s="91">
        <f>Data!K26</f>
        <v>-4.431589423144473</v>
      </c>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row>
    <row r="11" spans="1:53" s="23" customFormat="1" ht="12" customHeight="1">
      <c r="A11" s="200"/>
      <c r="B11" s="55" t="s">
        <v>6</v>
      </c>
      <c r="C11" s="112">
        <f>Data!B10</f>
        <v>99.3538771778548</v>
      </c>
      <c r="D11" s="55"/>
      <c r="E11" s="112">
        <f>Data!F10</f>
        <v>131.09809778295093</v>
      </c>
      <c r="F11" s="112">
        <f>Data!G10</f>
        <v>55.80618017407978</v>
      </c>
      <c r="G11" s="112">
        <f>Data!H10</f>
        <v>94.59940695231714</v>
      </c>
      <c r="H11" s="112">
        <f>Data!I10</f>
        <v>127.29894268029332</v>
      </c>
      <c r="I11" s="112">
        <f>Data!J10</f>
        <v>102.22239132905071</v>
      </c>
      <c r="J11" s="112">
        <f>Data!K10</f>
        <v>25.973464601285862</v>
      </c>
      <c r="K11" s="55"/>
      <c r="L11" s="91">
        <f>Data!I27</f>
        <v>27.945065502438524</v>
      </c>
      <c r="M11" s="91">
        <f>Data!J27</f>
        <v>2.8685141511959102</v>
      </c>
      <c r="N11" s="91">
        <f>Data!K27</f>
        <v>-73.38041257656894</v>
      </c>
      <c r="O11" s="24"/>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row>
    <row r="12" spans="1:53" s="23" customFormat="1" ht="12" customHeight="1">
      <c r="A12" s="200"/>
      <c r="B12" s="55" t="s">
        <v>16</v>
      </c>
      <c r="C12" s="112">
        <f>Data!B11</f>
        <v>86.54360048263717</v>
      </c>
      <c r="D12" s="55"/>
      <c r="E12" s="112">
        <f>Data!F11</f>
        <v>88.36049325687196</v>
      </c>
      <c r="F12" s="112">
        <f>Data!G11</f>
        <v>116.43244800366155</v>
      </c>
      <c r="G12" s="112">
        <f>Data!H11</f>
        <v>94.65763751853031</v>
      </c>
      <c r="H12" s="112">
        <f>Data!I11</f>
        <v>65.87103855379895</v>
      </c>
      <c r="I12" s="112">
        <f>Data!J11</f>
        <v>100.64523188415656</v>
      </c>
      <c r="J12" s="112">
        <f>Data!K11</f>
        <v>92.21514202641245</v>
      </c>
      <c r="K12" s="55"/>
      <c r="L12" s="91">
        <f>Data!I28</f>
        <v>-20.67256192883822</v>
      </c>
      <c r="M12" s="91">
        <f>Data!J28</f>
        <v>14.101631401519384</v>
      </c>
      <c r="N12" s="91">
        <f>Data!K28</f>
        <v>5.671541543775277</v>
      </c>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row>
    <row r="13" spans="1:53" s="23" customFormat="1" ht="12" customHeight="1">
      <c r="A13" s="200"/>
      <c r="B13" s="72" t="s">
        <v>8</v>
      </c>
      <c r="C13" s="112">
        <f>Data!B12</f>
        <v>90.76956944293</v>
      </c>
      <c r="D13" s="72"/>
      <c r="E13" s="112">
        <f>Data!F12</f>
        <v>70.59008657318059</v>
      </c>
      <c r="F13" s="112">
        <f>Data!G12</f>
        <v>69.14773119289724</v>
      </c>
      <c r="G13" s="112">
        <f>Data!H12</f>
        <v>41.13552100273513</v>
      </c>
      <c r="H13" s="112">
        <f>Data!I12</f>
        <v>71.14085385372374</v>
      </c>
      <c r="I13" s="112">
        <f>Data!J12</f>
        <v>92.42466245268535</v>
      </c>
      <c r="J13" s="112">
        <f>Data!K12</f>
        <v>100.81519406736271</v>
      </c>
      <c r="K13" s="55"/>
      <c r="L13" s="91">
        <f>Data!I29</f>
        <v>-19.628715589206266</v>
      </c>
      <c r="M13" s="91">
        <f>Data!J29</f>
        <v>1.6550930097553476</v>
      </c>
      <c r="N13" s="91">
        <f>Data!K29</f>
        <v>10.045624624432705</v>
      </c>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row>
    <row r="14" spans="1:53" s="23" customFormat="1" ht="12" customHeight="1">
      <c r="A14" s="200"/>
      <c r="B14" s="55" t="s">
        <v>9</v>
      </c>
      <c r="C14" s="112">
        <f>Data!B13</f>
        <v>119.01125855205505</v>
      </c>
      <c r="D14" s="55"/>
      <c r="E14" s="112">
        <f>Data!F13</f>
        <v>35.07889088582712</v>
      </c>
      <c r="F14" s="112">
        <f>Data!G13</f>
        <v>186.3803714701983</v>
      </c>
      <c r="G14" s="112">
        <f>Data!H13</f>
        <v>114.46166794086366</v>
      </c>
      <c r="H14" s="112">
        <f>Data!I13</f>
        <v>93.45262186142453</v>
      </c>
      <c r="I14" s="112">
        <f>Data!J13</f>
        <v>117.6316455245457</v>
      </c>
      <c r="J14" s="112"/>
      <c r="K14" s="55"/>
      <c r="L14" s="91">
        <f>Data!I30</f>
        <v>-25.55863669063052</v>
      </c>
      <c r="M14" s="91">
        <f>Data!J30</f>
        <v>-1.3796130275093503</v>
      </c>
      <c r="N14" s="91"/>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row>
    <row r="15" spans="1:53" s="23" customFormat="1" ht="12" customHeight="1">
      <c r="A15" s="200"/>
      <c r="B15" s="72" t="s">
        <v>17</v>
      </c>
      <c r="C15" s="112">
        <f>Data!B14</f>
        <v>120.70778790424197</v>
      </c>
      <c r="D15" s="72"/>
      <c r="E15" s="112">
        <f>Data!F14</f>
        <v>83.09918219500989</v>
      </c>
      <c r="F15" s="112">
        <f>Data!G14</f>
        <v>170.14775387778127</v>
      </c>
      <c r="G15" s="112">
        <f>Data!H14</f>
        <v>134.70860035608283</v>
      </c>
      <c r="H15" s="112">
        <f>Data!I14</f>
        <v>152.5221824857775</v>
      </c>
      <c r="I15" s="112">
        <f>Data!J14</f>
        <v>86.5037964305296</v>
      </c>
      <c r="J15" s="112"/>
      <c r="K15" s="55"/>
      <c r="L15" s="91">
        <f>Data!I31</f>
        <v>31.814394581535538</v>
      </c>
      <c r="M15" s="91">
        <f>Data!J31</f>
        <v>-34.203991473712364</v>
      </c>
      <c r="N15" s="91"/>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row>
    <row r="16" spans="1:53" s="23" customFormat="1" ht="12" customHeight="1">
      <c r="A16" s="200"/>
      <c r="B16" s="72" t="s">
        <v>11</v>
      </c>
      <c r="C16" s="112">
        <f>Data!B15</f>
        <v>154.91332594161813</v>
      </c>
      <c r="D16" s="72"/>
      <c r="E16" s="112">
        <f>Data!F15</f>
        <v>52.4959269478697</v>
      </c>
      <c r="F16" s="112">
        <f>Data!G15</f>
        <v>186.6562786140031</v>
      </c>
      <c r="G16" s="112">
        <f>Data!H15</f>
        <v>175.0083426087115</v>
      </c>
      <c r="H16" s="112">
        <f>Data!I15</f>
        <v>124.72587259665411</v>
      </c>
      <c r="I16" s="112">
        <f>Data!J15</f>
        <v>110.61474280587485</v>
      </c>
      <c r="J16" s="112"/>
      <c r="K16" s="55"/>
      <c r="L16" s="91">
        <f>Data!I32</f>
        <v>-30.187453344964013</v>
      </c>
      <c r="M16" s="91">
        <f>Data!J32</f>
        <v>-44.29858313574327</v>
      </c>
      <c r="N16" s="91"/>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row>
    <row r="17" spans="1:53" s="23" customFormat="1" ht="12" customHeight="1">
      <c r="A17" s="200"/>
      <c r="B17" s="72" t="s">
        <v>12</v>
      </c>
      <c r="C17" s="112">
        <f>Data!B16</f>
        <v>158.66040173300337</v>
      </c>
      <c r="D17" s="72"/>
      <c r="E17" s="112">
        <f>Data!F16</f>
        <v>131.3974896743791</v>
      </c>
      <c r="F17" s="112">
        <f>Data!G16</f>
        <v>86.68530796774176</v>
      </c>
      <c r="G17" s="112">
        <f>Data!H16</f>
        <v>127.87984274618753</v>
      </c>
      <c r="H17" s="112">
        <f>Data!I16</f>
        <v>261.7100040571387</v>
      </c>
      <c r="I17" s="112">
        <f>Data!J16</f>
        <v>130.3972300282454</v>
      </c>
      <c r="J17" s="112"/>
      <c r="K17" s="55"/>
      <c r="L17" s="91">
        <f>Data!I33</f>
        <v>103.04960232413532</v>
      </c>
      <c r="M17" s="91">
        <f>Data!J33</f>
        <v>-28.26317170475798</v>
      </c>
      <c r="N17" s="91"/>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row>
    <row r="18" spans="1:53" s="23" customFormat="1" ht="12" customHeight="1">
      <c r="A18" s="200"/>
      <c r="B18" s="71" t="s">
        <v>18</v>
      </c>
      <c r="C18" s="113">
        <f>Data!B17</f>
        <v>150.24508951192047</v>
      </c>
      <c r="D18" s="71"/>
      <c r="E18" s="113">
        <f>Data!F17</f>
        <v>147.46644835285719</v>
      </c>
      <c r="F18" s="113">
        <f>Data!G17</f>
        <v>196.2419325515911</v>
      </c>
      <c r="G18" s="113">
        <f>Data!H17</f>
        <v>89.3031976659695</v>
      </c>
      <c r="H18" s="113">
        <f>Data!I17</f>
        <v>309.351019258816</v>
      </c>
      <c r="I18" s="113">
        <f>Data!J17</f>
        <v>146.72249002799114</v>
      </c>
      <c r="J18" s="112"/>
      <c r="K18" s="61"/>
      <c r="L18" s="91">
        <f>Data!I34</f>
        <v>159.10592974689553</v>
      </c>
      <c r="M18" s="91">
        <f>Data!J34</f>
        <v>-3.5225994839293264</v>
      </c>
      <c r="N18" s="91"/>
      <c r="O18" s="22"/>
      <c r="P18" s="22"/>
      <c r="Q18" s="22"/>
      <c r="R18" s="46"/>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row>
    <row r="19" spans="1:53" s="23" customFormat="1" ht="12" customHeight="1">
      <c r="A19" s="200"/>
      <c r="B19" s="63" t="s">
        <v>19</v>
      </c>
      <c r="C19" s="116">
        <f>Data!B18</f>
        <v>1435.3253790832719</v>
      </c>
      <c r="D19" s="63"/>
      <c r="E19" s="114">
        <f>Data!F18</f>
        <v>1038.8488538010251</v>
      </c>
      <c r="F19" s="114">
        <f>Data!G18</f>
        <v>1543.1852323246048</v>
      </c>
      <c r="G19" s="114">
        <f>Data!H18</f>
        <v>1372.801930168216</v>
      </c>
      <c r="H19" s="114">
        <f>Data!I18</f>
        <v>1592.4138999156164</v>
      </c>
      <c r="I19" s="114">
        <f>Data!J18</f>
        <v>1416.3779583487978</v>
      </c>
      <c r="J19" s="92" t="e">
        <f ca="1">IF(INDIRECT(Calculation!F38)="","",INDIRECT(Calculation!F38))</f>
        <v>#REF!</v>
      </c>
      <c r="K19" s="62"/>
      <c r="L19" s="93">
        <f>Data!I35</f>
        <v>157.08852083234456</v>
      </c>
      <c r="M19" s="93">
        <f>Data!J35</f>
        <v>-18.947420734474008</v>
      </c>
      <c r="N19" s="93" t="e">
        <f ca="1">IF(ROUND(INDIRECT(Calculation!J38),1)=0," ",INDIRECT(Calculation!J38))</f>
        <v>#REF!</v>
      </c>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row>
    <row r="20" spans="1:13" ht="12.75" customHeight="1">
      <c r="A20" s="200"/>
      <c r="B20" s="54"/>
      <c r="C20" s="54"/>
      <c r="D20" s="54"/>
      <c r="E20" s="54"/>
      <c r="F20" s="54"/>
      <c r="G20" s="54"/>
      <c r="H20" s="54"/>
      <c r="I20" s="54"/>
      <c r="J20" s="54"/>
      <c r="K20" s="54"/>
      <c r="L20" s="54"/>
      <c r="M20" s="54"/>
    </row>
    <row r="21" spans="1:53" ht="12.75" customHeight="1">
      <c r="A21" s="200"/>
      <c r="B21" s="80" t="s">
        <v>71</v>
      </c>
      <c r="C21" s="80"/>
      <c r="D21" s="80"/>
      <c r="E21" s="49"/>
      <c r="F21" s="49"/>
      <c r="G21" s="49"/>
      <c r="H21" s="49"/>
      <c r="I21" s="49"/>
      <c r="J21" s="49"/>
      <c r="K21" s="49"/>
      <c r="L21" s="49"/>
      <c r="M21" s="49"/>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7"/>
      <c r="AU21" s="27"/>
      <c r="AV21" s="27"/>
      <c r="AW21" s="27"/>
      <c r="AX21" s="27"/>
      <c r="AY21" s="27"/>
      <c r="AZ21" s="27"/>
      <c r="BA21" s="27"/>
    </row>
    <row r="22" spans="1:53" ht="12.75" customHeight="1">
      <c r="A22" s="200"/>
      <c r="B22" s="111" t="s">
        <v>68</v>
      </c>
      <c r="C22" s="111"/>
      <c r="D22" s="111"/>
      <c r="E22" s="49"/>
      <c r="F22" s="49"/>
      <c r="G22" s="49"/>
      <c r="H22" s="49"/>
      <c r="I22" s="49"/>
      <c r="J22" s="49"/>
      <c r="K22" s="49"/>
      <c r="L22" s="49"/>
      <c r="M22" s="49"/>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7"/>
      <c r="AU22" s="27"/>
      <c r="AV22" s="27"/>
      <c r="AW22" s="27"/>
      <c r="AX22" s="27"/>
      <c r="AY22" s="27"/>
      <c r="AZ22" s="27"/>
      <c r="BA22" s="27"/>
    </row>
    <row r="23" spans="1:53" ht="12.75" customHeight="1">
      <c r="A23" s="200"/>
      <c r="B23" s="118" t="s">
        <v>66</v>
      </c>
      <c r="C23" s="111"/>
      <c r="D23" s="111"/>
      <c r="E23" s="49"/>
      <c r="F23" s="49"/>
      <c r="G23" s="49"/>
      <c r="H23" s="49"/>
      <c r="I23" s="49"/>
      <c r="J23" s="49"/>
      <c r="K23" s="49"/>
      <c r="L23" s="49"/>
      <c r="M23" s="49"/>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7"/>
      <c r="AU23" s="27"/>
      <c r="AV23" s="27"/>
      <c r="AW23" s="27"/>
      <c r="AX23" s="27"/>
      <c r="AY23" s="27"/>
      <c r="AZ23" s="27"/>
      <c r="BA23" s="27"/>
    </row>
    <row r="24" spans="1:53" ht="12.75" customHeight="1">
      <c r="A24" s="200"/>
      <c r="B24" s="80" t="s">
        <v>67</v>
      </c>
      <c r="C24" s="80"/>
      <c r="D24" s="80"/>
      <c r="E24" s="49"/>
      <c r="F24" s="49"/>
      <c r="G24" s="49"/>
      <c r="H24" s="49"/>
      <c r="I24" s="49"/>
      <c r="J24" s="49"/>
      <c r="K24" s="49"/>
      <c r="L24" s="49"/>
      <c r="M24" s="49"/>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7"/>
      <c r="AU24" s="27"/>
      <c r="AV24" s="27"/>
      <c r="AW24" s="27"/>
      <c r="AX24" s="27"/>
      <c r="AY24" s="27"/>
      <c r="AZ24" s="27"/>
      <c r="BA24" s="27"/>
    </row>
    <row r="25" spans="1:53" ht="12.75" customHeight="1">
      <c r="A25" s="200"/>
      <c r="B25" s="26"/>
      <c r="C25" s="26"/>
      <c r="D25" s="26"/>
      <c r="E25" s="26"/>
      <c r="F25" s="26"/>
      <c r="G25" s="26"/>
      <c r="H25" s="26"/>
      <c r="I25" s="26"/>
      <c r="J25" s="26"/>
      <c r="K25" s="26"/>
      <c r="L25" s="26"/>
      <c r="M25" s="26"/>
      <c r="N25" s="106"/>
      <c r="O25" s="10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7"/>
      <c r="AU25" s="27"/>
      <c r="AV25" s="27"/>
      <c r="AW25" s="27"/>
      <c r="AX25" s="27"/>
      <c r="AY25" s="27"/>
      <c r="AZ25" s="27"/>
      <c r="BA25" s="27"/>
    </row>
    <row r="26" spans="1:53" ht="12.75">
      <c r="A26" s="200"/>
      <c r="B26" s="26"/>
      <c r="C26" s="26"/>
      <c r="D26" s="26"/>
      <c r="E26" s="26"/>
      <c r="F26" s="26"/>
      <c r="G26" s="26"/>
      <c r="H26" s="26"/>
      <c r="I26" s="26"/>
      <c r="J26" s="26"/>
      <c r="K26" s="26"/>
      <c r="L26" s="26"/>
      <c r="M26" s="26"/>
      <c r="N26" s="26"/>
      <c r="O26" s="10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7"/>
      <c r="AU26" s="27"/>
      <c r="AV26" s="27"/>
      <c r="AW26" s="27"/>
      <c r="AX26" s="27"/>
      <c r="AY26" s="27"/>
      <c r="AZ26" s="27"/>
      <c r="BA26" s="27"/>
    </row>
    <row r="27" spans="1:53" ht="12.75">
      <c r="A27" s="200"/>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7"/>
      <c r="AU27" s="27"/>
      <c r="AV27" s="27"/>
      <c r="AW27" s="27"/>
      <c r="AX27" s="27"/>
      <c r="AY27" s="27"/>
      <c r="AZ27" s="27"/>
      <c r="BA27" s="27"/>
    </row>
    <row r="28" spans="1:53" ht="12.75">
      <c r="A28" s="200"/>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7"/>
      <c r="AU28" s="27"/>
      <c r="AV28" s="27"/>
      <c r="AW28" s="27"/>
      <c r="AX28" s="27"/>
      <c r="AY28" s="27"/>
      <c r="AZ28" s="27"/>
      <c r="BA28" s="27"/>
    </row>
    <row r="29" spans="1:53" ht="12.75">
      <c r="A29" s="200"/>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7"/>
      <c r="AU29" s="27"/>
      <c r="AV29" s="27"/>
      <c r="AW29" s="27"/>
      <c r="AX29" s="27"/>
      <c r="AY29" s="27"/>
      <c r="AZ29" s="27"/>
      <c r="BA29" s="27"/>
    </row>
    <row r="30" spans="1:53" ht="12.75">
      <c r="A30" s="200"/>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7"/>
      <c r="AU30" s="27"/>
      <c r="AV30" s="27"/>
      <c r="AW30" s="27"/>
      <c r="AX30" s="27"/>
      <c r="AY30" s="27"/>
      <c r="AZ30" s="27"/>
      <c r="BA30" s="27"/>
    </row>
    <row r="31" spans="1:53" ht="12.75">
      <c r="A31" s="200"/>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7"/>
      <c r="AU31" s="27"/>
      <c r="AV31" s="27"/>
      <c r="AW31" s="27"/>
      <c r="AX31" s="27"/>
      <c r="AY31" s="27"/>
      <c r="AZ31" s="27"/>
      <c r="BA31" s="27"/>
    </row>
    <row r="32" spans="1:53" ht="12.75">
      <c r="A32" s="200"/>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7"/>
      <c r="AU32" s="27"/>
      <c r="AV32" s="27"/>
      <c r="AW32" s="27"/>
      <c r="AX32" s="27"/>
      <c r="AY32" s="27"/>
      <c r="AZ32" s="27"/>
      <c r="BA32" s="27"/>
    </row>
    <row r="33" spans="1:53" ht="12.75">
      <c r="A33" s="200"/>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7"/>
      <c r="AU33" s="27"/>
      <c r="AV33" s="27"/>
      <c r="AW33" s="27"/>
      <c r="AX33" s="27"/>
      <c r="AY33" s="27"/>
      <c r="AZ33" s="27"/>
      <c r="BA33" s="27"/>
    </row>
    <row r="34" spans="1:53" ht="12.75">
      <c r="A34" s="200"/>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7"/>
      <c r="AU34" s="27"/>
      <c r="AV34" s="27"/>
      <c r="AW34" s="27"/>
      <c r="AX34" s="27"/>
      <c r="AY34" s="27"/>
      <c r="AZ34" s="27"/>
      <c r="BA34" s="27"/>
    </row>
    <row r="35" spans="1:53" ht="12.75">
      <c r="A35" s="200"/>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7"/>
      <c r="AU35" s="27"/>
      <c r="AV35" s="27"/>
      <c r="AW35" s="27"/>
      <c r="AX35" s="27"/>
      <c r="AY35" s="27"/>
      <c r="AZ35" s="27"/>
      <c r="BA35" s="27"/>
    </row>
    <row r="36" spans="1:53" ht="12.75">
      <c r="A36" s="200"/>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7"/>
      <c r="AU36" s="27"/>
      <c r="AV36" s="27"/>
      <c r="AW36" s="27"/>
      <c r="AX36" s="27"/>
      <c r="AY36" s="27"/>
      <c r="AZ36" s="27"/>
      <c r="BA36" s="27"/>
    </row>
    <row r="37" spans="1:53" ht="12.75">
      <c r="A37" s="200"/>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7"/>
      <c r="AU37" s="27"/>
      <c r="AV37" s="27"/>
      <c r="AW37" s="27"/>
      <c r="AX37" s="27"/>
      <c r="AY37" s="27"/>
      <c r="AZ37" s="27"/>
      <c r="BA37" s="27"/>
    </row>
    <row r="38" spans="1:53" ht="12.75">
      <c r="A38" s="200"/>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7"/>
      <c r="AU38" s="27"/>
      <c r="AV38" s="27"/>
      <c r="AW38" s="27"/>
      <c r="AX38" s="27"/>
      <c r="AY38" s="27"/>
      <c r="AZ38" s="27"/>
      <c r="BA38" s="27"/>
    </row>
    <row r="39" spans="1:53" ht="12.75">
      <c r="A39" s="200"/>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7"/>
      <c r="AU39" s="27"/>
      <c r="AV39" s="27"/>
      <c r="AW39" s="27"/>
      <c r="AX39" s="27"/>
      <c r="AY39" s="27"/>
      <c r="AZ39" s="27"/>
      <c r="BA39" s="27"/>
    </row>
    <row r="40" spans="1:53" ht="12.75">
      <c r="A40" s="200"/>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7"/>
      <c r="AU40" s="27"/>
      <c r="AV40" s="27"/>
      <c r="AW40" s="27"/>
      <c r="AX40" s="27"/>
      <c r="AY40" s="27"/>
      <c r="AZ40" s="27"/>
      <c r="BA40" s="27"/>
    </row>
    <row r="41" spans="1:53" ht="12.75">
      <c r="A41" s="124"/>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7"/>
      <c r="AU41" s="27"/>
      <c r="AV41" s="27"/>
      <c r="AW41" s="27"/>
      <c r="AX41" s="27"/>
      <c r="AY41" s="27"/>
      <c r="AZ41" s="27"/>
      <c r="BA41" s="27"/>
    </row>
    <row r="42" spans="1:53" ht="12.75">
      <c r="A42" s="124"/>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7"/>
      <c r="AU42" s="27"/>
      <c r="AV42" s="27"/>
      <c r="AW42" s="27"/>
      <c r="AX42" s="27"/>
      <c r="AY42" s="27"/>
      <c r="AZ42" s="27"/>
      <c r="BA42" s="27"/>
    </row>
    <row r="43" spans="1:53" ht="12.75">
      <c r="A43" s="124"/>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7"/>
      <c r="AU43" s="27"/>
      <c r="AV43" s="27"/>
      <c r="AW43" s="27"/>
      <c r="AX43" s="27"/>
      <c r="AY43" s="27"/>
      <c r="AZ43" s="27"/>
      <c r="BA43" s="27"/>
    </row>
    <row r="44" spans="1:53" ht="12.75">
      <c r="A44" s="124"/>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7"/>
      <c r="AU44" s="27"/>
      <c r="AV44" s="27"/>
      <c r="AW44" s="27"/>
      <c r="AX44" s="27"/>
      <c r="AY44" s="27"/>
      <c r="AZ44" s="27"/>
      <c r="BA44" s="27"/>
    </row>
    <row r="45" spans="1:53" ht="12.75">
      <c r="A45" s="124"/>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7"/>
      <c r="AU45" s="27"/>
      <c r="AV45" s="27"/>
      <c r="AW45" s="27"/>
      <c r="AX45" s="27"/>
      <c r="AY45" s="27"/>
      <c r="AZ45" s="27"/>
      <c r="BA45" s="27"/>
    </row>
    <row r="46" spans="2:53" ht="12.75">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7"/>
      <c r="AU46" s="27"/>
      <c r="AV46" s="27"/>
      <c r="AW46" s="27"/>
      <c r="AX46" s="27"/>
      <c r="AY46" s="27"/>
      <c r="AZ46" s="27"/>
      <c r="BA46" s="27"/>
    </row>
    <row r="47" spans="2:53" ht="12.75">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7"/>
      <c r="AU47" s="27"/>
      <c r="AV47" s="27"/>
      <c r="AW47" s="27"/>
      <c r="AX47" s="27"/>
      <c r="AY47" s="27"/>
      <c r="AZ47" s="27"/>
      <c r="BA47" s="27"/>
    </row>
    <row r="48" spans="2:53" ht="12.75">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7"/>
      <c r="AU48" s="27"/>
      <c r="AV48" s="27"/>
      <c r="AW48" s="27"/>
      <c r="AX48" s="27"/>
      <c r="AY48" s="27"/>
      <c r="AZ48" s="27"/>
      <c r="BA48" s="27"/>
    </row>
    <row r="49" spans="2:53" ht="12.75">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7"/>
      <c r="AU49" s="27"/>
      <c r="AV49" s="27"/>
      <c r="AW49" s="27"/>
      <c r="AX49" s="27"/>
      <c r="AY49" s="27"/>
      <c r="AZ49" s="27"/>
      <c r="BA49" s="27"/>
    </row>
    <row r="50" spans="2:53" ht="12.75">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7"/>
      <c r="AU50" s="27"/>
      <c r="AV50" s="27"/>
      <c r="AW50" s="27"/>
      <c r="AX50" s="27"/>
      <c r="AY50" s="27"/>
      <c r="AZ50" s="27"/>
      <c r="BA50" s="27"/>
    </row>
    <row r="51" spans="2:53" ht="12.75">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7"/>
      <c r="AU51" s="27"/>
      <c r="AV51" s="27"/>
      <c r="AW51" s="27"/>
      <c r="AX51" s="27"/>
      <c r="AY51" s="27"/>
      <c r="AZ51" s="27"/>
      <c r="BA51" s="27"/>
    </row>
    <row r="52" spans="2:53" ht="12.75">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7"/>
      <c r="AU52" s="27"/>
      <c r="AV52" s="27"/>
      <c r="AW52" s="27"/>
      <c r="AX52" s="27"/>
      <c r="AY52" s="27"/>
      <c r="AZ52" s="27"/>
      <c r="BA52" s="27"/>
    </row>
    <row r="53" spans="2:53" ht="12.75">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7"/>
      <c r="AU53" s="27"/>
      <c r="AV53" s="27"/>
      <c r="AW53" s="27"/>
      <c r="AX53" s="27"/>
      <c r="AY53" s="27"/>
      <c r="AZ53" s="27"/>
      <c r="BA53" s="27"/>
    </row>
    <row r="54" spans="2:53" ht="12.75">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7"/>
      <c r="AU54" s="27"/>
      <c r="AV54" s="27"/>
      <c r="AW54" s="27"/>
      <c r="AX54" s="27"/>
      <c r="AY54" s="27"/>
      <c r="AZ54" s="27"/>
      <c r="BA54" s="27"/>
    </row>
    <row r="55" spans="2:53" ht="12.75">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7"/>
      <c r="AU55" s="27"/>
      <c r="AV55" s="27"/>
      <c r="AW55" s="27"/>
      <c r="AX55" s="27"/>
      <c r="AY55" s="27"/>
      <c r="AZ55" s="27"/>
      <c r="BA55" s="27"/>
    </row>
    <row r="56" spans="2:53" ht="12.75">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7"/>
      <c r="AU56" s="27"/>
      <c r="AV56" s="27"/>
      <c r="AW56" s="27"/>
      <c r="AX56" s="27"/>
      <c r="AY56" s="27"/>
      <c r="AZ56" s="27"/>
      <c r="BA56" s="27"/>
    </row>
    <row r="57" spans="2:53" ht="12.75">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7"/>
      <c r="AU57" s="27"/>
      <c r="AV57" s="27"/>
      <c r="AW57" s="27"/>
      <c r="AX57" s="27"/>
      <c r="AY57" s="27"/>
      <c r="AZ57" s="27"/>
      <c r="BA57" s="27"/>
    </row>
    <row r="58" spans="2:53" ht="12.75">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7"/>
      <c r="AU58" s="27"/>
      <c r="AV58" s="27"/>
      <c r="AW58" s="27"/>
      <c r="AX58" s="27"/>
      <c r="AY58" s="27"/>
      <c r="AZ58" s="27"/>
      <c r="BA58" s="27"/>
    </row>
    <row r="59" spans="2:53" ht="12.75">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7"/>
      <c r="AU59" s="27"/>
      <c r="AV59" s="27"/>
      <c r="AW59" s="27"/>
      <c r="AX59" s="27"/>
      <c r="AY59" s="27"/>
      <c r="AZ59" s="27"/>
      <c r="BA59" s="27"/>
    </row>
    <row r="60" spans="2:53" ht="12.75">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7"/>
      <c r="AU60" s="27"/>
      <c r="AV60" s="27"/>
      <c r="AW60" s="27"/>
      <c r="AX60" s="27"/>
      <c r="AY60" s="27"/>
      <c r="AZ60" s="27"/>
      <c r="BA60" s="27"/>
    </row>
    <row r="61" spans="2:53" ht="12.75">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7"/>
      <c r="AU61" s="27"/>
      <c r="AV61" s="27"/>
      <c r="AW61" s="27"/>
      <c r="AX61" s="27"/>
      <c r="AY61" s="27"/>
      <c r="AZ61" s="27"/>
      <c r="BA61" s="27"/>
    </row>
    <row r="62" spans="2:53" ht="12.75">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7"/>
      <c r="AU62" s="27"/>
      <c r="AV62" s="27"/>
      <c r="AW62" s="27"/>
      <c r="AX62" s="27"/>
      <c r="AY62" s="27"/>
      <c r="AZ62" s="27"/>
      <c r="BA62" s="27"/>
    </row>
    <row r="63" spans="2:53" ht="12.75">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7"/>
      <c r="AU63" s="27"/>
      <c r="AV63" s="27"/>
      <c r="AW63" s="27"/>
      <c r="AX63" s="27"/>
      <c r="AY63" s="27"/>
      <c r="AZ63" s="27"/>
      <c r="BA63" s="27"/>
    </row>
    <row r="64" spans="2:53" ht="12.75">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7"/>
      <c r="AU64" s="27"/>
      <c r="AV64" s="27"/>
      <c r="AW64" s="27"/>
      <c r="AX64" s="27"/>
      <c r="AY64" s="27"/>
      <c r="AZ64" s="27"/>
      <c r="BA64" s="27"/>
    </row>
    <row r="65" spans="2:53" ht="12.75">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7"/>
      <c r="AU65" s="27"/>
      <c r="AV65" s="27"/>
      <c r="AW65" s="27"/>
      <c r="AX65" s="27"/>
      <c r="AY65" s="27"/>
      <c r="AZ65" s="27"/>
      <c r="BA65" s="27"/>
    </row>
    <row r="66" spans="2:53" ht="12.75">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7"/>
      <c r="AU66" s="27"/>
      <c r="AV66" s="27"/>
      <c r="AW66" s="27"/>
      <c r="AX66" s="27"/>
      <c r="AY66" s="27"/>
      <c r="AZ66" s="27"/>
      <c r="BA66" s="27"/>
    </row>
    <row r="67" spans="2:53" ht="12.75">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7"/>
      <c r="AU67" s="27"/>
      <c r="AV67" s="27"/>
      <c r="AW67" s="27"/>
      <c r="AX67" s="27"/>
      <c r="AY67" s="27"/>
      <c r="AZ67" s="27"/>
      <c r="BA67" s="27"/>
    </row>
    <row r="68" spans="2:53" ht="12.75">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7"/>
      <c r="AU68" s="27"/>
      <c r="AV68" s="27"/>
      <c r="AW68" s="27"/>
      <c r="AX68" s="27"/>
      <c r="AY68" s="27"/>
      <c r="AZ68" s="27"/>
      <c r="BA68" s="27"/>
    </row>
    <row r="69" spans="2:53" ht="12.75">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7"/>
      <c r="AU69" s="27"/>
      <c r="AV69" s="27"/>
      <c r="AW69" s="27"/>
      <c r="AX69" s="27"/>
      <c r="AY69" s="27"/>
      <c r="AZ69" s="27"/>
      <c r="BA69" s="27"/>
    </row>
    <row r="70" spans="2:53" ht="12.75">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7"/>
      <c r="AU70" s="27"/>
      <c r="AV70" s="27"/>
      <c r="AW70" s="27"/>
      <c r="AX70" s="27"/>
      <c r="AY70" s="27"/>
      <c r="AZ70" s="27"/>
      <c r="BA70" s="27"/>
    </row>
    <row r="71" spans="2:53" ht="12.75">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7"/>
      <c r="AU71" s="27"/>
      <c r="AV71" s="27"/>
      <c r="AW71" s="27"/>
      <c r="AX71" s="27"/>
      <c r="AY71" s="27"/>
      <c r="AZ71" s="27"/>
      <c r="BA71" s="27"/>
    </row>
    <row r="72" spans="2:53" ht="12.75">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7"/>
      <c r="AU72" s="27"/>
      <c r="AV72" s="27"/>
      <c r="AW72" s="27"/>
      <c r="AX72" s="27"/>
      <c r="AY72" s="27"/>
      <c r="AZ72" s="27"/>
      <c r="BA72" s="27"/>
    </row>
    <row r="73" spans="2:53" ht="12.75">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7"/>
      <c r="AU73" s="27"/>
      <c r="AV73" s="27"/>
      <c r="AW73" s="27"/>
      <c r="AX73" s="27"/>
      <c r="AY73" s="27"/>
      <c r="AZ73" s="27"/>
      <c r="BA73" s="27"/>
    </row>
    <row r="74" spans="2:53" ht="12.75">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7"/>
      <c r="AU74" s="27"/>
      <c r="AV74" s="27"/>
      <c r="AW74" s="27"/>
      <c r="AX74" s="27"/>
      <c r="AY74" s="27"/>
      <c r="AZ74" s="27"/>
      <c r="BA74" s="27"/>
    </row>
    <row r="75" spans="2:53" ht="12.75">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7"/>
      <c r="AU75" s="27"/>
      <c r="AV75" s="27"/>
      <c r="AW75" s="27"/>
      <c r="AX75" s="27"/>
      <c r="AY75" s="27"/>
      <c r="AZ75" s="27"/>
      <c r="BA75" s="27"/>
    </row>
    <row r="76" spans="2:53" ht="12.75">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7"/>
      <c r="AU76" s="27"/>
      <c r="AV76" s="27"/>
      <c r="AW76" s="27"/>
      <c r="AX76" s="27"/>
      <c r="AY76" s="27"/>
      <c r="AZ76" s="27"/>
      <c r="BA76" s="27"/>
    </row>
    <row r="77" spans="2:53" ht="12.75">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7"/>
      <c r="AU77" s="27"/>
      <c r="AV77" s="27"/>
      <c r="AW77" s="27"/>
      <c r="AX77" s="27"/>
      <c r="AY77" s="27"/>
      <c r="AZ77" s="27"/>
      <c r="BA77" s="27"/>
    </row>
    <row r="78" spans="2:53" ht="12.75">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7"/>
      <c r="AU78" s="27"/>
      <c r="AV78" s="27"/>
      <c r="AW78" s="27"/>
      <c r="AX78" s="27"/>
      <c r="AY78" s="27"/>
      <c r="AZ78" s="27"/>
      <c r="BA78" s="27"/>
    </row>
    <row r="79" spans="2:53" ht="12.75">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7"/>
      <c r="AU79" s="27"/>
      <c r="AV79" s="27"/>
      <c r="AW79" s="27"/>
      <c r="AX79" s="27"/>
      <c r="AY79" s="27"/>
      <c r="AZ79" s="27"/>
      <c r="BA79" s="27"/>
    </row>
    <row r="80" spans="2:53" ht="12.7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7"/>
      <c r="AU80" s="27"/>
      <c r="AV80" s="27"/>
      <c r="AW80" s="27"/>
      <c r="AX80" s="27"/>
      <c r="AY80" s="27"/>
      <c r="AZ80" s="27"/>
      <c r="BA80" s="27"/>
    </row>
    <row r="81" spans="2:53" ht="12.75">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7"/>
      <c r="AU81" s="27"/>
      <c r="AV81" s="27"/>
      <c r="AW81" s="27"/>
      <c r="AX81" s="27"/>
      <c r="AY81" s="27"/>
      <c r="AZ81" s="27"/>
      <c r="BA81" s="27"/>
    </row>
    <row r="82" spans="2:53" ht="12.75">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7"/>
      <c r="AU82" s="27"/>
      <c r="AV82" s="27"/>
      <c r="AW82" s="27"/>
      <c r="AX82" s="27"/>
      <c r="AY82" s="27"/>
      <c r="AZ82" s="27"/>
      <c r="BA82" s="27"/>
    </row>
    <row r="83" spans="2:53" ht="12.75">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7"/>
      <c r="AU83" s="27"/>
      <c r="AV83" s="27"/>
      <c r="AW83" s="27"/>
      <c r="AX83" s="27"/>
      <c r="AY83" s="27"/>
      <c r="AZ83" s="27"/>
      <c r="BA83" s="27"/>
    </row>
    <row r="84" spans="2:53" ht="12.7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7"/>
      <c r="AU84" s="27"/>
      <c r="AV84" s="27"/>
      <c r="AW84" s="27"/>
      <c r="AX84" s="27"/>
      <c r="AY84" s="27"/>
      <c r="AZ84" s="27"/>
      <c r="BA84" s="27"/>
    </row>
    <row r="85" spans="2:53" ht="12.75">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7"/>
      <c r="AU85" s="27"/>
      <c r="AV85" s="27"/>
      <c r="AW85" s="27"/>
      <c r="AX85" s="27"/>
      <c r="AY85" s="27"/>
      <c r="AZ85" s="27"/>
      <c r="BA85" s="27"/>
    </row>
    <row r="86" spans="2:53" ht="12.75">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7"/>
      <c r="AU86" s="27"/>
      <c r="AV86" s="27"/>
      <c r="AW86" s="27"/>
      <c r="AX86" s="27"/>
      <c r="AY86" s="27"/>
      <c r="AZ86" s="27"/>
      <c r="BA86" s="27"/>
    </row>
    <row r="87" spans="2:53" ht="12.75">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7"/>
      <c r="AU87" s="27"/>
      <c r="AV87" s="27"/>
      <c r="AW87" s="27"/>
      <c r="AX87" s="27"/>
      <c r="AY87" s="27"/>
      <c r="AZ87" s="27"/>
      <c r="BA87" s="27"/>
    </row>
    <row r="88" spans="2:53" ht="12.75">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7"/>
      <c r="AU88" s="27"/>
      <c r="AV88" s="27"/>
      <c r="AW88" s="27"/>
      <c r="AX88" s="27"/>
      <c r="AY88" s="27"/>
      <c r="AZ88" s="27"/>
      <c r="BA88" s="27"/>
    </row>
    <row r="89" spans="2:53" ht="12.75">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7"/>
      <c r="AU89" s="27"/>
      <c r="AV89" s="27"/>
      <c r="AW89" s="27"/>
      <c r="AX89" s="27"/>
      <c r="AY89" s="27"/>
      <c r="AZ89" s="27"/>
      <c r="BA89" s="27"/>
    </row>
    <row r="90" spans="2:53" ht="12.75">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7"/>
      <c r="AU90" s="27"/>
      <c r="AV90" s="27"/>
      <c r="AW90" s="27"/>
      <c r="AX90" s="27"/>
      <c r="AY90" s="27"/>
      <c r="AZ90" s="27"/>
      <c r="BA90" s="27"/>
    </row>
    <row r="91" spans="2:53" ht="12.75">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7"/>
      <c r="AU91" s="27"/>
      <c r="AV91" s="27"/>
      <c r="AW91" s="27"/>
      <c r="AX91" s="27"/>
      <c r="AY91" s="27"/>
      <c r="AZ91" s="27"/>
      <c r="BA91" s="27"/>
    </row>
    <row r="92" spans="2:53" ht="12.75">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7"/>
      <c r="AU92" s="27"/>
      <c r="AV92" s="27"/>
      <c r="AW92" s="27"/>
      <c r="AX92" s="27"/>
      <c r="AY92" s="27"/>
      <c r="AZ92" s="27"/>
      <c r="BA92" s="27"/>
    </row>
    <row r="93" spans="2:53" ht="12.75">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7"/>
      <c r="AU93" s="27"/>
      <c r="AV93" s="27"/>
      <c r="AW93" s="27"/>
      <c r="AX93" s="27"/>
      <c r="AY93" s="27"/>
      <c r="AZ93" s="27"/>
      <c r="BA93" s="27"/>
    </row>
    <row r="94" spans="2:53" ht="12.75">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7"/>
      <c r="AU94" s="27"/>
      <c r="AV94" s="27"/>
      <c r="AW94" s="27"/>
      <c r="AX94" s="27"/>
      <c r="AY94" s="27"/>
      <c r="AZ94" s="27"/>
      <c r="BA94" s="27"/>
    </row>
    <row r="95" spans="2:53" ht="12.75">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7"/>
      <c r="AU95" s="27"/>
      <c r="AV95" s="27"/>
      <c r="AW95" s="27"/>
      <c r="AX95" s="27"/>
      <c r="AY95" s="27"/>
      <c r="AZ95" s="27"/>
      <c r="BA95" s="27"/>
    </row>
    <row r="96" spans="2:53" ht="12.75">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7"/>
      <c r="AU96" s="27"/>
      <c r="AV96" s="27"/>
      <c r="AW96" s="27"/>
      <c r="AX96" s="27"/>
      <c r="AY96" s="27"/>
      <c r="AZ96" s="27"/>
      <c r="BA96" s="27"/>
    </row>
    <row r="97" spans="2:53" ht="12.75">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7"/>
      <c r="AU97" s="27"/>
      <c r="AV97" s="27"/>
      <c r="AW97" s="27"/>
      <c r="AX97" s="27"/>
      <c r="AY97" s="27"/>
      <c r="AZ97" s="27"/>
      <c r="BA97" s="27"/>
    </row>
    <row r="98" spans="2:53" ht="12.75">
      <c r="B98" s="26"/>
      <c r="C98" s="26"/>
      <c r="D98" s="26"/>
      <c r="E98" s="26"/>
      <c r="F98" s="26"/>
      <c r="G98" s="26"/>
      <c r="H98" s="26"/>
      <c r="I98" s="26"/>
      <c r="J98" s="26"/>
      <c r="K98" s="26"/>
      <c r="L98" s="26"/>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row>
    <row r="99" spans="2:53" ht="12.75">
      <c r="B99" s="26"/>
      <c r="C99" s="26"/>
      <c r="D99" s="26"/>
      <c r="E99" s="26"/>
      <c r="F99" s="26"/>
      <c r="G99" s="26"/>
      <c r="H99" s="26"/>
      <c r="I99" s="26"/>
      <c r="J99" s="26"/>
      <c r="K99" s="26"/>
      <c r="L99" s="26"/>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row>
    <row r="100" spans="2:53" ht="12.75">
      <c r="B100" s="26"/>
      <c r="C100" s="26"/>
      <c r="D100" s="26"/>
      <c r="E100" s="26"/>
      <c r="F100" s="26"/>
      <c r="G100" s="26"/>
      <c r="H100" s="26"/>
      <c r="I100" s="26"/>
      <c r="J100" s="26"/>
      <c r="K100" s="26"/>
      <c r="L100" s="26"/>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row>
    <row r="101" spans="2:53" ht="12.75">
      <c r="B101" s="26"/>
      <c r="C101" s="26"/>
      <c r="D101" s="26"/>
      <c r="E101" s="26"/>
      <c r="F101" s="26"/>
      <c r="G101" s="26"/>
      <c r="H101" s="26"/>
      <c r="I101" s="26"/>
      <c r="J101" s="26"/>
      <c r="K101" s="26"/>
      <c r="L101" s="26"/>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row>
    <row r="102" spans="2:53" ht="12.75">
      <c r="B102" s="26"/>
      <c r="C102" s="26"/>
      <c r="D102" s="26"/>
      <c r="E102" s="26"/>
      <c r="F102" s="26"/>
      <c r="G102" s="26"/>
      <c r="H102" s="26"/>
      <c r="I102" s="26"/>
      <c r="J102" s="26"/>
      <c r="K102" s="26"/>
      <c r="L102" s="26"/>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row>
    <row r="103" spans="2:53" ht="12.75">
      <c r="B103" s="26"/>
      <c r="C103" s="26"/>
      <c r="D103" s="26"/>
      <c r="E103" s="26"/>
      <c r="F103" s="26"/>
      <c r="G103" s="26"/>
      <c r="H103" s="26"/>
      <c r="I103" s="26"/>
      <c r="J103" s="26"/>
      <c r="K103" s="26"/>
      <c r="L103" s="26"/>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row>
    <row r="104" spans="2:53" ht="12.75">
      <c r="B104" s="26"/>
      <c r="C104" s="26"/>
      <c r="D104" s="26"/>
      <c r="E104" s="26"/>
      <c r="F104" s="26"/>
      <c r="G104" s="26"/>
      <c r="H104" s="26"/>
      <c r="I104" s="26"/>
      <c r="J104" s="26"/>
      <c r="K104" s="26"/>
      <c r="L104" s="26"/>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row>
    <row r="105" spans="2:53" ht="12.75">
      <c r="B105" s="26"/>
      <c r="C105" s="26"/>
      <c r="D105" s="26"/>
      <c r="E105" s="26"/>
      <c r="F105" s="26"/>
      <c r="G105" s="26"/>
      <c r="H105" s="26"/>
      <c r="I105" s="26"/>
      <c r="J105" s="26"/>
      <c r="K105" s="26"/>
      <c r="L105" s="26"/>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row>
    <row r="106" spans="2:53" ht="12.75">
      <c r="B106" s="26"/>
      <c r="C106" s="26"/>
      <c r="D106" s="26"/>
      <c r="E106" s="26"/>
      <c r="F106" s="26"/>
      <c r="G106" s="26"/>
      <c r="H106" s="26"/>
      <c r="I106" s="26"/>
      <c r="J106" s="26"/>
      <c r="K106" s="26"/>
      <c r="L106" s="26"/>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row>
    <row r="107" spans="2:53" ht="12.75">
      <c r="B107" s="26"/>
      <c r="C107" s="26"/>
      <c r="D107" s="26"/>
      <c r="E107" s="26"/>
      <c r="F107" s="26"/>
      <c r="G107" s="26"/>
      <c r="H107" s="26"/>
      <c r="I107" s="26"/>
      <c r="J107" s="26"/>
      <c r="K107" s="26"/>
      <c r="L107" s="26"/>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row>
    <row r="108" spans="2:53" ht="12.75">
      <c r="B108" s="26"/>
      <c r="C108" s="26"/>
      <c r="D108" s="26"/>
      <c r="E108" s="26"/>
      <c r="F108" s="26"/>
      <c r="G108" s="26"/>
      <c r="H108" s="26"/>
      <c r="I108" s="26"/>
      <c r="J108" s="26"/>
      <c r="K108" s="26"/>
      <c r="L108" s="26"/>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row>
    <row r="109" spans="2:53" ht="12.75">
      <c r="B109" s="26"/>
      <c r="C109" s="26"/>
      <c r="D109" s="26"/>
      <c r="E109" s="26"/>
      <c r="F109" s="26"/>
      <c r="G109" s="26"/>
      <c r="H109" s="26"/>
      <c r="I109" s="26"/>
      <c r="J109" s="26"/>
      <c r="K109" s="26"/>
      <c r="L109" s="26"/>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row>
    <row r="110" spans="2:53" ht="12.75">
      <c r="B110" s="26"/>
      <c r="C110" s="26"/>
      <c r="D110" s="26"/>
      <c r="E110" s="26"/>
      <c r="F110" s="26"/>
      <c r="G110" s="26"/>
      <c r="H110" s="26"/>
      <c r="I110" s="26"/>
      <c r="J110" s="26"/>
      <c r="K110" s="26"/>
      <c r="L110" s="26"/>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row>
    <row r="111" spans="2:53" ht="12.75">
      <c r="B111" s="26"/>
      <c r="C111" s="26"/>
      <c r="D111" s="26"/>
      <c r="E111" s="26"/>
      <c r="F111" s="26"/>
      <c r="G111" s="26"/>
      <c r="H111" s="26"/>
      <c r="I111" s="26"/>
      <c r="J111" s="26"/>
      <c r="K111" s="26"/>
      <c r="L111" s="26"/>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row>
    <row r="112" spans="2:53" ht="12.75">
      <c r="B112" s="26"/>
      <c r="C112" s="26"/>
      <c r="D112" s="26"/>
      <c r="E112" s="26"/>
      <c r="F112" s="26"/>
      <c r="G112" s="26"/>
      <c r="H112" s="26"/>
      <c r="I112" s="26"/>
      <c r="J112" s="26"/>
      <c r="K112" s="26"/>
      <c r="L112" s="26"/>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row>
    <row r="113" spans="2:53" ht="12.75">
      <c r="B113" s="26"/>
      <c r="C113" s="26"/>
      <c r="D113" s="26"/>
      <c r="E113" s="26"/>
      <c r="F113" s="26"/>
      <c r="G113" s="26"/>
      <c r="H113" s="26"/>
      <c r="I113" s="26"/>
      <c r="J113" s="26"/>
      <c r="K113" s="26"/>
      <c r="L113" s="26"/>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row>
    <row r="114" spans="2:53" ht="12.75">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row>
    <row r="115" spans="2:53" ht="12.75">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row>
    <row r="116" spans="2:53" ht="12.75">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row>
    <row r="117" spans="2:53" ht="12.75">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row>
    <row r="118" spans="2:53" ht="12.75">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row>
    <row r="119" spans="2:53" ht="12.75">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row>
    <row r="120" spans="2:53" ht="12.75">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row>
    <row r="121" spans="2:53" ht="12.75">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row>
    <row r="122" spans="2:53" ht="12.75">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row>
    <row r="123" spans="2:53" ht="12.75">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row>
    <row r="124" spans="2:53" ht="12.75">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row>
    <row r="125" spans="2:53" ht="12.75">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row>
    <row r="126" spans="2:53" ht="12.75">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row>
    <row r="127" spans="2:53" ht="12.75">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row>
    <row r="128" spans="2:53" ht="12.75">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row>
    <row r="129" spans="2:53" ht="12.75">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row>
    <row r="130" spans="2:53" ht="12.75">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row>
    <row r="131" spans="2:53" ht="12.75">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row>
    <row r="132" spans="2:53" ht="12.75">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c r="AY132" s="27"/>
      <c r="AZ132" s="27"/>
      <c r="BA132" s="27"/>
    </row>
    <row r="133" spans="2:53" ht="12.75">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c r="BA133" s="27"/>
    </row>
    <row r="134" spans="2:53" ht="12.75">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c r="AY134" s="27"/>
      <c r="AZ134" s="27"/>
      <c r="BA134" s="27"/>
    </row>
    <row r="135" spans="2:53" ht="12.75">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c r="BA135" s="27"/>
    </row>
    <row r="136" spans="2:53" ht="12.75">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c r="BA136" s="27"/>
    </row>
    <row r="137" spans="2:53" ht="12.75">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c r="BA137" s="27"/>
    </row>
    <row r="138" spans="2:53" ht="12.75">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c r="AY138" s="27"/>
      <c r="AZ138" s="27"/>
      <c r="BA138" s="27"/>
    </row>
    <row r="139" spans="2:53" ht="12.75">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c r="BA139" s="27"/>
    </row>
    <row r="140" spans="2:53" ht="12.75">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c r="BA140" s="27"/>
    </row>
    <row r="141" spans="2:53" ht="12.75">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c r="AY141" s="27"/>
      <c r="AZ141" s="27"/>
      <c r="BA141" s="27"/>
    </row>
    <row r="142" spans="2:53" ht="12.75">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row>
    <row r="143" spans="2:53" ht="12.75">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c r="AY143" s="27"/>
      <c r="AZ143" s="27"/>
      <c r="BA143" s="27"/>
    </row>
    <row r="144" spans="2:53" ht="12.75">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c r="BA144" s="27"/>
    </row>
    <row r="145" spans="2:53" ht="12.75">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c r="BA145" s="27"/>
    </row>
    <row r="146" spans="2:53" ht="12.75">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c r="BA146" s="27"/>
    </row>
    <row r="147" spans="2:53" ht="12.75">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c r="AY147" s="27"/>
      <c r="AZ147" s="27"/>
      <c r="BA147" s="27"/>
    </row>
    <row r="148" spans="2:53" ht="12.75">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c r="AY148" s="27"/>
      <c r="AZ148" s="27"/>
      <c r="BA148" s="27"/>
    </row>
    <row r="149" spans="2:53" ht="12.75">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c r="AY149" s="27"/>
      <c r="AZ149" s="27"/>
      <c r="BA149" s="27"/>
    </row>
    <row r="150" spans="2:53" ht="12.75">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c r="AY150" s="27"/>
      <c r="AZ150" s="27"/>
      <c r="BA150" s="27"/>
    </row>
    <row r="151" spans="2:53" ht="12.75">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c r="AY151" s="27"/>
      <c r="AZ151" s="27"/>
      <c r="BA151" s="27"/>
    </row>
    <row r="152" spans="2:53" ht="12.75">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row>
    <row r="153" spans="2:53" ht="12.75">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c r="BA153" s="27"/>
    </row>
    <row r="154" spans="2:53" ht="12.75">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c r="AY154" s="27"/>
      <c r="AZ154" s="27"/>
      <c r="BA154" s="27"/>
    </row>
    <row r="155" spans="2:53" ht="12.75">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c r="AY155" s="27"/>
      <c r="AZ155" s="27"/>
      <c r="BA155" s="27"/>
    </row>
    <row r="156" spans="2:53" ht="12.75">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c r="AY156" s="27"/>
      <c r="AZ156" s="27"/>
      <c r="BA156" s="27"/>
    </row>
    <row r="157" spans="2:53" ht="12.75">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c r="AY157" s="27"/>
      <c r="AZ157" s="27"/>
      <c r="BA157" s="27"/>
    </row>
    <row r="158" spans="2:53" ht="12.75">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c r="AY158" s="27"/>
      <c r="AZ158" s="27"/>
      <c r="BA158" s="27"/>
    </row>
    <row r="159" spans="2:53" ht="12.75">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c r="AY159" s="27"/>
      <c r="AZ159" s="27"/>
      <c r="BA159" s="27"/>
    </row>
    <row r="160" spans="2:53" ht="12.75">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c r="AY160" s="27"/>
      <c r="AZ160" s="27"/>
      <c r="BA160" s="27"/>
    </row>
    <row r="161" spans="2:53" ht="12.75">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c r="AY161" s="27"/>
      <c r="AZ161" s="27"/>
      <c r="BA161" s="27"/>
    </row>
    <row r="162" spans="2:53" ht="12.75">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c r="AY162" s="27"/>
      <c r="AZ162" s="27"/>
      <c r="BA162" s="27"/>
    </row>
    <row r="163" spans="2:53" ht="12.75">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c r="AY163" s="27"/>
      <c r="AZ163" s="27"/>
      <c r="BA163" s="27"/>
    </row>
    <row r="164" spans="2:53" ht="12.75">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c r="AX164" s="27"/>
      <c r="AY164" s="27"/>
      <c r="AZ164" s="27"/>
      <c r="BA164" s="27"/>
    </row>
    <row r="165" spans="2:53" ht="12.75">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c r="AY165" s="27"/>
      <c r="AZ165" s="27"/>
      <c r="BA165" s="27"/>
    </row>
    <row r="166" spans="2:53" ht="12.75">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c r="AY166" s="27"/>
      <c r="AZ166" s="27"/>
      <c r="BA166" s="27"/>
    </row>
    <row r="167" spans="2:53" ht="12.75">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c r="AY167" s="27"/>
      <c r="AZ167" s="27"/>
      <c r="BA167" s="27"/>
    </row>
    <row r="168" spans="2:53" ht="12.75">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c r="AY168" s="27"/>
      <c r="AZ168" s="27"/>
      <c r="BA168" s="27"/>
    </row>
    <row r="169" spans="2:53" ht="12.75">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c r="AY169" s="27"/>
      <c r="AZ169" s="27"/>
      <c r="BA169" s="27"/>
    </row>
    <row r="170" spans="2:53" ht="12.75">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c r="AY170" s="27"/>
      <c r="AZ170" s="27"/>
      <c r="BA170" s="27"/>
    </row>
    <row r="171" spans="2:53" ht="12.75">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c r="AY171" s="27"/>
      <c r="AZ171" s="27"/>
      <c r="BA171" s="27"/>
    </row>
    <row r="172" spans="2:53" ht="12.75">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c r="AW172" s="27"/>
      <c r="AX172" s="27"/>
      <c r="AY172" s="27"/>
      <c r="AZ172" s="27"/>
      <c r="BA172" s="27"/>
    </row>
    <row r="173" spans="2:53" ht="12.75">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c r="AY173" s="27"/>
      <c r="AZ173" s="27"/>
      <c r="BA173" s="27"/>
    </row>
    <row r="174" spans="2:53" ht="12.75">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c r="AW174" s="27"/>
      <c r="AX174" s="27"/>
      <c r="AY174" s="27"/>
      <c r="AZ174" s="27"/>
      <c r="BA174" s="27"/>
    </row>
    <row r="175" spans="2:53" ht="12.75">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c r="AY175" s="27"/>
      <c r="AZ175" s="27"/>
      <c r="BA175" s="27"/>
    </row>
    <row r="176" spans="2:53" ht="12.75">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c r="AY176" s="27"/>
      <c r="AZ176" s="27"/>
      <c r="BA176" s="27"/>
    </row>
    <row r="177" spans="2:53" ht="12.75">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c r="AY177" s="27"/>
      <c r="AZ177" s="27"/>
      <c r="BA177" s="27"/>
    </row>
    <row r="178" spans="2:53" ht="12.75">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c r="AY178" s="27"/>
      <c r="AZ178" s="27"/>
      <c r="BA178" s="27"/>
    </row>
    <row r="179" spans="2:53" ht="12.75">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c r="AY179" s="27"/>
      <c r="AZ179" s="27"/>
      <c r="BA179" s="27"/>
    </row>
    <row r="180" spans="2:53" ht="12.75">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c r="AY180" s="27"/>
      <c r="AZ180" s="27"/>
      <c r="BA180" s="27"/>
    </row>
    <row r="181" spans="2:53" ht="12.75">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c r="AY181" s="27"/>
      <c r="AZ181" s="27"/>
      <c r="BA181" s="27"/>
    </row>
    <row r="182" spans="2:53" ht="12.75">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c r="AY182" s="27"/>
      <c r="AZ182" s="27"/>
      <c r="BA182" s="27"/>
    </row>
    <row r="183" spans="2:53" ht="12.75">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c r="AY183" s="27"/>
      <c r="AZ183" s="27"/>
      <c r="BA183" s="27"/>
    </row>
    <row r="184" spans="2:53" ht="12.75">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c r="AW184" s="27"/>
      <c r="AX184" s="27"/>
      <c r="AY184" s="27"/>
      <c r="AZ184" s="27"/>
      <c r="BA184" s="27"/>
    </row>
    <row r="185" spans="2:53" ht="12.75">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c r="AY185" s="27"/>
      <c r="AZ185" s="27"/>
      <c r="BA185" s="27"/>
    </row>
    <row r="186" spans="2:53" ht="12.75">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c r="AY186" s="27"/>
      <c r="AZ186" s="27"/>
      <c r="BA186" s="27"/>
    </row>
    <row r="187" spans="2:53" ht="12.75">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c r="AY187" s="27"/>
      <c r="AZ187" s="27"/>
      <c r="BA187" s="27"/>
    </row>
    <row r="188" spans="2:53" ht="12.75">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c r="AY188" s="27"/>
      <c r="AZ188" s="27"/>
      <c r="BA188" s="27"/>
    </row>
    <row r="189" spans="2:53" ht="12.75">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c r="AY189" s="27"/>
      <c r="AZ189" s="27"/>
      <c r="BA189" s="27"/>
    </row>
    <row r="190" spans="2:53" ht="12.75">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c r="AY190" s="27"/>
      <c r="AZ190" s="27"/>
      <c r="BA190" s="27"/>
    </row>
    <row r="191" spans="2:53" ht="12.75">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c r="AY191" s="27"/>
      <c r="AZ191" s="27"/>
      <c r="BA191" s="27"/>
    </row>
    <row r="192" spans="2:53" ht="12.75">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c r="AY192" s="27"/>
      <c r="AZ192" s="27"/>
      <c r="BA192" s="27"/>
    </row>
    <row r="193" spans="2:53" ht="12.75">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c r="AX193" s="27"/>
      <c r="AY193" s="27"/>
      <c r="AZ193" s="27"/>
      <c r="BA193" s="27"/>
    </row>
    <row r="194" spans="2:53" ht="12.75">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c r="AY194" s="27"/>
      <c r="AZ194" s="27"/>
      <c r="BA194" s="27"/>
    </row>
    <row r="195" spans="2:53" ht="12.75">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c r="AW195" s="27"/>
      <c r="AX195" s="27"/>
      <c r="AY195" s="27"/>
      <c r="AZ195" s="27"/>
      <c r="BA195" s="27"/>
    </row>
    <row r="196" spans="2:53" ht="12.75">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c r="AY196" s="27"/>
      <c r="AZ196" s="27"/>
      <c r="BA196" s="27"/>
    </row>
    <row r="197" spans="2:53" ht="12.75">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c r="AW197" s="27"/>
      <c r="AX197" s="27"/>
      <c r="AY197" s="27"/>
      <c r="AZ197" s="27"/>
      <c r="BA197" s="27"/>
    </row>
    <row r="198" spans="2:53" ht="12.75">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c r="AY198" s="27"/>
      <c r="AZ198" s="27"/>
      <c r="BA198" s="27"/>
    </row>
    <row r="199" spans="2:53" ht="12.75">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c r="AW199" s="27"/>
      <c r="AX199" s="27"/>
      <c r="AY199" s="27"/>
      <c r="AZ199" s="27"/>
      <c r="BA199" s="27"/>
    </row>
    <row r="200" spans="2:53" ht="12.75">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c r="AY200" s="27"/>
      <c r="AZ200" s="27"/>
      <c r="BA200" s="27"/>
    </row>
    <row r="201" spans="2:53" ht="12.75">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c r="AV201" s="27"/>
      <c r="AW201" s="27"/>
      <c r="AX201" s="27"/>
      <c r="AY201" s="27"/>
      <c r="AZ201" s="27"/>
      <c r="BA201" s="27"/>
    </row>
    <row r="202" spans="2:53" ht="12.75">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c r="AW202" s="27"/>
      <c r="AX202" s="27"/>
      <c r="AY202" s="27"/>
      <c r="AZ202" s="27"/>
      <c r="BA202" s="27"/>
    </row>
    <row r="203" spans="2:53" ht="12.75">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c r="AY203" s="27"/>
      <c r="AZ203" s="27"/>
      <c r="BA203" s="27"/>
    </row>
    <row r="204" spans="2:53" ht="12.75">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c r="AW204" s="27"/>
      <c r="AX204" s="27"/>
      <c r="AY204" s="27"/>
      <c r="AZ204" s="27"/>
      <c r="BA204" s="27"/>
    </row>
    <row r="205" spans="2:53" ht="12.75">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c r="AW205" s="27"/>
      <c r="AX205" s="27"/>
      <c r="AY205" s="27"/>
      <c r="AZ205" s="27"/>
      <c r="BA205" s="27"/>
    </row>
    <row r="206" spans="2:53" ht="12.75">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c r="AY206" s="27"/>
      <c r="AZ206" s="27"/>
      <c r="BA206" s="27"/>
    </row>
    <row r="207" spans="2:53" ht="12.75">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c r="AY207" s="27"/>
      <c r="AZ207" s="27"/>
      <c r="BA207" s="27"/>
    </row>
    <row r="208" spans="2:53" ht="12.75">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c r="AY208" s="27"/>
      <c r="AZ208" s="27"/>
      <c r="BA208" s="27"/>
    </row>
    <row r="209" spans="2:53" ht="12.75">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c r="AW209" s="27"/>
      <c r="AX209" s="27"/>
      <c r="AY209" s="27"/>
      <c r="AZ209" s="27"/>
      <c r="BA209" s="27"/>
    </row>
    <row r="210" spans="2:53" ht="12.75">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c r="AW210" s="27"/>
      <c r="AX210" s="27"/>
      <c r="AY210" s="27"/>
      <c r="AZ210" s="27"/>
      <c r="BA210" s="27"/>
    </row>
    <row r="211" spans="2:53" ht="12.75">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27"/>
      <c r="AQ211" s="27"/>
      <c r="AR211" s="27"/>
      <c r="AS211" s="27"/>
      <c r="AT211" s="27"/>
      <c r="AU211" s="27"/>
      <c r="AV211" s="27"/>
      <c r="AW211" s="27"/>
      <c r="AX211" s="27"/>
      <c r="AY211" s="27"/>
      <c r="AZ211" s="27"/>
      <c r="BA211" s="27"/>
    </row>
    <row r="212" spans="2:53" ht="12.75">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27"/>
      <c r="AQ212" s="27"/>
      <c r="AR212" s="27"/>
      <c r="AS212" s="27"/>
      <c r="AT212" s="27"/>
      <c r="AU212" s="27"/>
      <c r="AV212" s="27"/>
      <c r="AW212" s="27"/>
      <c r="AX212" s="27"/>
      <c r="AY212" s="27"/>
      <c r="AZ212" s="27"/>
      <c r="BA212" s="27"/>
    </row>
    <row r="213" spans="2:53" ht="12.75">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c r="AL213" s="27"/>
      <c r="AM213" s="27"/>
      <c r="AN213" s="27"/>
      <c r="AO213" s="27"/>
      <c r="AP213" s="27"/>
      <c r="AQ213" s="27"/>
      <c r="AR213" s="27"/>
      <c r="AS213" s="27"/>
      <c r="AT213" s="27"/>
      <c r="AU213" s="27"/>
      <c r="AV213" s="27"/>
      <c r="AW213" s="27"/>
      <c r="AX213" s="27"/>
      <c r="AY213" s="27"/>
      <c r="AZ213" s="27"/>
      <c r="BA213" s="27"/>
    </row>
    <row r="214" spans="2:53" ht="12.75">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7"/>
      <c r="AU214" s="27"/>
      <c r="AV214" s="27"/>
      <c r="AW214" s="27"/>
      <c r="AX214" s="27"/>
      <c r="AY214" s="27"/>
      <c r="AZ214" s="27"/>
      <c r="BA214" s="27"/>
    </row>
    <row r="215" spans="2:53" ht="12.75">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c r="AV215" s="27"/>
      <c r="AW215" s="27"/>
      <c r="AX215" s="27"/>
      <c r="AY215" s="27"/>
      <c r="AZ215" s="27"/>
      <c r="BA215" s="27"/>
    </row>
    <row r="216" spans="2:53" ht="12.75">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c r="AQ216" s="27"/>
      <c r="AR216" s="27"/>
      <c r="AS216" s="27"/>
      <c r="AT216" s="27"/>
      <c r="AU216" s="27"/>
      <c r="AV216" s="27"/>
      <c r="AW216" s="27"/>
      <c r="AX216" s="27"/>
      <c r="AY216" s="27"/>
      <c r="AZ216" s="27"/>
      <c r="BA216" s="27"/>
    </row>
    <row r="217" spans="2:53" ht="12.75">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c r="AD217" s="27"/>
      <c r="AE217" s="27"/>
      <c r="AF217" s="27"/>
      <c r="AG217" s="27"/>
      <c r="AH217" s="27"/>
      <c r="AI217" s="27"/>
      <c r="AJ217" s="27"/>
      <c r="AK217" s="27"/>
      <c r="AL217" s="27"/>
      <c r="AM217" s="27"/>
      <c r="AN217" s="27"/>
      <c r="AO217" s="27"/>
      <c r="AP217" s="27"/>
      <c r="AQ217" s="27"/>
      <c r="AR217" s="27"/>
      <c r="AS217" s="27"/>
      <c r="AT217" s="27"/>
      <c r="AU217" s="27"/>
      <c r="AV217" s="27"/>
      <c r="AW217" s="27"/>
      <c r="AX217" s="27"/>
      <c r="AY217" s="27"/>
      <c r="AZ217" s="27"/>
      <c r="BA217" s="27"/>
    </row>
    <row r="218" spans="2:53" ht="12.75">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27"/>
      <c r="AS218" s="27"/>
      <c r="AT218" s="27"/>
      <c r="AU218" s="27"/>
      <c r="AV218" s="27"/>
      <c r="AW218" s="27"/>
      <c r="AX218" s="27"/>
      <c r="AY218" s="27"/>
      <c r="AZ218" s="27"/>
      <c r="BA218" s="27"/>
    </row>
    <row r="219" spans="2:53" ht="12.75">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c r="AD219" s="27"/>
      <c r="AE219" s="27"/>
      <c r="AF219" s="27"/>
      <c r="AG219" s="27"/>
      <c r="AH219" s="27"/>
      <c r="AI219" s="27"/>
      <c r="AJ219" s="27"/>
      <c r="AK219" s="27"/>
      <c r="AL219" s="27"/>
      <c r="AM219" s="27"/>
      <c r="AN219" s="27"/>
      <c r="AO219" s="27"/>
      <c r="AP219" s="27"/>
      <c r="AQ219" s="27"/>
      <c r="AR219" s="27"/>
      <c r="AS219" s="27"/>
      <c r="AT219" s="27"/>
      <c r="AU219" s="27"/>
      <c r="AV219" s="27"/>
      <c r="AW219" s="27"/>
      <c r="AX219" s="27"/>
      <c r="AY219" s="27"/>
      <c r="AZ219" s="27"/>
      <c r="BA219" s="27"/>
    </row>
    <row r="220" spans="2:53" ht="12.75">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c r="AP220" s="27"/>
      <c r="AQ220" s="27"/>
      <c r="AR220" s="27"/>
      <c r="AS220" s="27"/>
      <c r="AT220" s="27"/>
      <c r="AU220" s="27"/>
      <c r="AV220" s="27"/>
      <c r="AW220" s="27"/>
      <c r="AX220" s="27"/>
      <c r="AY220" s="27"/>
      <c r="AZ220" s="27"/>
      <c r="BA220" s="27"/>
    </row>
    <row r="221" spans="2:53" ht="12.75">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c r="AD221" s="27"/>
      <c r="AE221" s="27"/>
      <c r="AF221" s="27"/>
      <c r="AG221" s="27"/>
      <c r="AH221" s="27"/>
      <c r="AI221" s="27"/>
      <c r="AJ221" s="27"/>
      <c r="AK221" s="27"/>
      <c r="AL221" s="27"/>
      <c r="AM221" s="27"/>
      <c r="AN221" s="27"/>
      <c r="AO221" s="27"/>
      <c r="AP221" s="27"/>
      <c r="AQ221" s="27"/>
      <c r="AR221" s="27"/>
      <c r="AS221" s="27"/>
      <c r="AT221" s="27"/>
      <c r="AU221" s="27"/>
      <c r="AV221" s="27"/>
      <c r="AW221" s="27"/>
      <c r="AX221" s="27"/>
      <c r="AY221" s="27"/>
      <c r="AZ221" s="27"/>
      <c r="BA221" s="27"/>
    </row>
    <row r="222" spans="2:53" ht="12.75">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c r="AV222" s="27"/>
      <c r="AW222" s="27"/>
      <c r="AX222" s="27"/>
      <c r="AY222" s="27"/>
      <c r="AZ222" s="27"/>
      <c r="BA222" s="27"/>
    </row>
  </sheetData>
  <sheetProtection/>
  <mergeCells count="3">
    <mergeCell ref="E4:J4"/>
    <mergeCell ref="L4:N4"/>
    <mergeCell ref="A1:A40"/>
  </mergeCells>
  <hyperlinks>
    <hyperlink ref="B22" r:id="rId1" display="www.berr.gov.uk/files/file47740.pdf"/>
  </hyperlinks>
  <printOptions/>
  <pageMargins left="0.5118110236220472" right="0.5118110236220472" top="0.7874015748031497" bottom="0.7874015748031497" header="0.5118110236220472" footer="0.5118110236220472"/>
  <pageSetup fitToHeight="1" fitToWidth="1" horizontalDpi="1200" verticalDpi="1200" orientation="landscape" paperSize="9" scale="92" r:id="rId3"/>
  <drawing r:id="rId2"/>
</worksheet>
</file>

<file path=xl/worksheets/sheet5.xml><?xml version="1.0" encoding="utf-8"?>
<worksheet xmlns="http://schemas.openxmlformats.org/spreadsheetml/2006/main" xmlns:r="http://schemas.openxmlformats.org/officeDocument/2006/relationships">
  <sheetPr codeName="Sheet3">
    <pageSetUpPr fitToPage="1"/>
  </sheetPr>
  <dimension ref="A1:W48"/>
  <sheetViews>
    <sheetView zoomScalePageLayoutView="0" workbookViewId="0" topLeftCell="A1">
      <selection activeCell="A1" sqref="A1"/>
    </sheetView>
  </sheetViews>
  <sheetFormatPr defaultColWidth="9.140625" defaultRowHeight="12.75"/>
  <cols>
    <col min="1" max="1" width="8.140625" style="0" customWidth="1"/>
    <col min="2" max="2" width="9.8515625" style="3" customWidth="1"/>
    <col min="3" max="3" width="9.7109375" style="0" bestFit="1" customWidth="1"/>
    <col min="4" max="4" width="9.00390625" style="0" customWidth="1"/>
    <col min="5" max="7" width="8.57421875" style="0" customWidth="1"/>
    <col min="10" max="10" width="10.00390625" style="0" bestFit="1" customWidth="1"/>
    <col min="14" max="15" width="7.7109375" style="0" customWidth="1"/>
    <col min="16" max="16" width="9.00390625" style="0" customWidth="1"/>
  </cols>
  <sheetData>
    <row r="1" ht="12.75">
      <c r="B1" s="2"/>
    </row>
    <row r="2" spans="1:22" ht="12.75">
      <c r="A2" s="1"/>
      <c r="B2"/>
      <c r="C2" s="4"/>
      <c r="D2" s="2"/>
      <c r="E2" s="2"/>
      <c r="F2" s="2"/>
      <c r="G2" s="2"/>
      <c r="H2" s="2"/>
      <c r="I2" s="2"/>
      <c r="J2" s="2"/>
      <c r="K2" s="2"/>
      <c r="L2" s="2"/>
      <c r="M2" s="2"/>
      <c r="N2" s="2"/>
      <c r="O2" s="2"/>
      <c r="P2" s="2"/>
      <c r="Q2" s="2"/>
      <c r="R2" s="2"/>
      <c r="S2" s="2"/>
      <c r="T2" s="2"/>
      <c r="U2" s="2"/>
      <c r="V2" s="2"/>
    </row>
    <row r="3" spans="2:22" ht="12.75">
      <c r="B3"/>
      <c r="C3" s="4"/>
      <c r="D3" s="2"/>
      <c r="E3" s="2"/>
      <c r="F3" s="2"/>
      <c r="G3" s="2"/>
      <c r="H3" s="2"/>
      <c r="I3" s="2"/>
      <c r="J3" s="2"/>
      <c r="K3" s="2"/>
      <c r="L3" s="2"/>
      <c r="M3" s="2"/>
      <c r="N3" s="2"/>
      <c r="O3" s="2"/>
      <c r="P3" s="2"/>
      <c r="Q3" s="2"/>
      <c r="R3" s="2"/>
      <c r="S3" s="2"/>
      <c r="T3" s="2"/>
      <c r="U3" s="2"/>
      <c r="V3" s="2"/>
    </row>
    <row r="4" spans="2:22" ht="12.75">
      <c r="B4"/>
      <c r="C4" s="2"/>
      <c r="D4" s="2"/>
      <c r="E4" s="2"/>
      <c r="F4" s="2"/>
      <c r="G4" s="2"/>
      <c r="H4" s="5"/>
      <c r="I4" s="5"/>
      <c r="J4" s="5"/>
      <c r="K4" s="5"/>
      <c r="L4" s="5"/>
      <c r="M4" s="5"/>
      <c r="N4" s="2"/>
      <c r="O4" s="95"/>
      <c r="P4" s="95"/>
      <c r="Q4" s="95"/>
      <c r="R4" s="5"/>
      <c r="S4" s="2"/>
      <c r="T4" s="2"/>
      <c r="U4" s="2"/>
      <c r="V4" s="2"/>
    </row>
    <row r="5" spans="2:22" ht="12.75">
      <c r="B5"/>
      <c r="C5" s="2"/>
      <c r="D5" s="2"/>
      <c r="E5" s="2"/>
      <c r="F5" s="2"/>
      <c r="G5" s="2"/>
      <c r="H5" s="2"/>
      <c r="I5" s="2"/>
      <c r="J5" s="2"/>
      <c r="K5" s="2"/>
      <c r="L5" s="2"/>
      <c r="M5" s="2"/>
      <c r="N5" s="2"/>
      <c r="O5" s="2"/>
      <c r="P5" s="2"/>
      <c r="Q5" s="2">
        <f>28+28+35</f>
        <v>91</v>
      </c>
      <c r="R5" s="2"/>
      <c r="S5" s="2"/>
      <c r="T5" s="2"/>
      <c r="U5" s="2"/>
      <c r="V5" s="2"/>
    </row>
    <row r="6" spans="2:22" ht="13.5" thickBot="1">
      <c r="B6"/>
      <c r="C6" s="4"/>
      <c r="D6" s="2"/>
      <c r="E6" s="2"/>
      <c r="F6" s="2"/>
      <c r="G6" s="2"/>
      <c r="H6" s="2"/>
      <c r="I6" s="2"/>
      <c r="J6" s="2"/>
      <c r="K6" s="2"/>
      <c r="L6" s="2"/>
      <c r="M6" s="2" t="s">
        <v>52</v>
      </c>
      <c r="N6" s="2"/>
      <c r="O6" s="2"/>
      <c r="P6" s="2"/>
      <c r="Q6" s="2"/>
      <c r="R6" s="2"/>
      <c r="S6" s="2"/>
      <c r="T6" s="2"/>
      <c r="U6" s="2"/>
      <c r="V6" s="2"/>
    </row>
    <row r="7" spans="2:22" ht="13.5" thickBot="1">
      <c r="B7" s="10" t="s">
        <v>3</v>
      </c>
      <c r="C7" s="10">
        <v>2009</v>
      </c>
      <c r="D7" s="4" t="s">
        <v>38</v>
      </c>
      <c r="E7" s="2"/>
      <c r="F7" s="2"/>
      <c r="G7" s="2"/>
      <c r="H7" s="2"/>
      <c r="I7" s="2"/>
      <c r="J7" s="2"/>
      <c r="K7" s="2"/>
      <c r="L7" s="2"/>
      <c r="M7" s="2" t="s">
        <v>50</v>
      </c>
      <c r="O7" s="2"/>
      <c r="P7" s="96"/>
      <c r="Q7" s="2"/>
      <c r="R7" s="2"/>
      <c r="S7" s="2"/>
      <c r="T7" s="2"/>
      <c r="U7" s="2"/>
      <c r="V7" s="2"/>
    </row>
    <row r="8" spans="2:22" ht="12.75">
      <c r="B8"/>
      <c r="C8" s="4"/>
      <c r="D8" s="2"/>
      <c r="E8" s="2"/>
      <c r="F8" s="2"/>
      <c r="G8" s="2"/>
      <c r="H8" s="2"/>
      <c r="I8" s="2"/>
      <c r="J8" s="2"/>
      <c r="K8" s="2"/>
      <c r="L8" s="2"/>
      <c r="M8" s="2" t="s">
        <v>48</v>
      </c>
      <c r="N8" t="s">
        <v>49</v>
      </c>
      <c r="O8" s="2" t="s">
        <v>39</v>
      </c>
      <c r="P8" s="97" t="e">
        <f>((Table!#REF!*S8+Table!#REF!*T8+Table!#REF!*U8)-(Table!#REF!*S8+Table!#REF!*T8+Table!#REF!*U8))/91</f>
        <v>#REF!</v>
      </c>
      <c r="Q8" s="2"/>
      <c r="R8" s="2"/>
      <c r="S8" s="2">
        <v>28</v>
      </c>
      <c r="T8" s="2">
        <v>35</v>
      </c>
      <c r="U8" s="2">
        <v>28</v>
      </c>
      <c r="V8" s="2"/>
    </row>
    <row r="9" spans="2:22" ht="12.75">
      <c r="B9"/>
      <c r="M9" t="s">
        <v>49</v>
      </c>
      <c r="N9" t="s">
        <v>39</v>
      </c>
      <c r="O9" s="2" t="s">
        <v>40</v>
      </c>
      <c r="P9" s="97" t="e">
        <f>((Table!#REF!*S9+Table!#REF!*T9+Table!#REF!*U9)-(Table!#REF!*S9+Table!#REF!*T9+Table!#REF!*U9))/91</f>
        <v>#REF!</v>
      </c>
      <c r="S9" s="2">
        <v>35</v>
      </c>
      <c r="T9" s="2">
        <v>28</v>
      </c>
      <c r="U9" s="2">
        <v>28</v>
      </c>
      <c r="V9" s="2"/>
    </row>
    <row r="10" spans="2:23" ht="12.75">
      <c r="B10" s="4"/>
      <c r="M10" s="100" t="s">
        <v>39</v>
      </c>
      <c r="N10" s="100" t="s">
        <v>40</v>
      </c>
      <c r="O10" s="101" t="s">
        <v>41</v>
      </c>
      <c r="P10" s="102" t="e">
        <f>((Table!#REF!*S10+Table!#REF!*T10+Table!#REF!*U10)-(Table!#REF!*S10+Table!#REF!*T10+Table!#REF!*U10))/91</f>
        <v>#REF!</v>
      </c>
      <c r="S10" s="2">
        <v>28</v>
      </c>
      <c r="T10" s="2">
        <v>28</v>
      </c>
      <c r="U10" s="2">
        <v>35</v>
      </c>
      <c r="V10" s="2"/>
      <c r="W10" s="2"/>
    </row>
    <row r="11" spans="2:22" ht="12.75">
      <c r="B11"/>
      <c r="C11" t="s">
        <v>53</v>
      </c>
      <c r="D11" t="s">
        <v>54</v>
      </c>
      <c r="E11" t="s">
        <v>55</v>
      </c>
      <c r="F11" t="s">
        <v>58</v>
      </c>
      <c r="G11" t="s">
        <v>56</v>
      </c>
      <c r="H11" t="s">
        <v>57</v>
      </c>
      <c r="I11" t="s">
        <v>59</v>
      </c>
      <c r="J11" t="s">
        <v>60</v>
      </c>
      <c r="M11" t="s">
        <v>40</v>
      </c>
      <c r="N11" t="s">
        <v>41</v>
      </c>
      <c r="O11" s="2" t="s">
        <v>42</v>
      </c>
      <c r="P11" s="97" t="e">
        <f>((Table!#REF!*S11+Table!#REF!*T11+Table!#REF!*U11)-(Table!#REF!*S11+Table!#REF!*T11+Table!#REF!*U11))/91</f>
        <v>#REF!</v>
      </c>
      <c r="S11" s="2">
        <v>28</v>
      </c>
      <c r="T11" s="2">
        <v>35</v>
      </c>
      <c r="U11" s="2">
        <v>28</v>
      </c>
      <c r="V11" s="2"/>
    </row>
    <row r="12" spans="2:22" ht="12.75">
      <c r="B12">
        <v>6</v>
      </c>
      <c r="C12" s="11" t="str">
        <f aca="true" t="shared" si="0" ref="C12:J24">$D$7&amp;C$11&amp;$B12</f>
        <v>Month!r6</v>
      </c>
      <c r="D12" s="12" t="str">
        <f t="shared" si="0"/>
        <v>Month!s6</v>
      </c>
      <c r="E12" s="12" t="str">
        <f t="shared" si="0"/>
        <v>Month!t6</v>
      </c>
      <c r="F12" s="12" t="str">
        <f t="shared" si="0"/>
        <v>Month!u6</v>
      </c>
      <c r="G12" s="12" t="str">
        <f t="shared" si="0"/>
        <v>Month!ak6</v>
      </c>
      <c r="H12" s="12" t="str">
        <f t="shared" si="0"/>
        <v>Month!al6</v>
      </c>
      <c r="I12" s="13" t="str">
        <f t="shared" si="0"/>
        <v>Month!am6</v>
      </c>
      <c r="J12" s="13" t="str">
        <f>$D$7&amp;J$11&amp;$B12</f>
        <v>Month!an6</v>
      </c>
      <c r="K12" s="2"/>
      <c r="M12" t="s">
        <v>41</v>
      </c>
      <c r="N12" t="s">
        <v>42</v>
      </c>
      <c r="O12" s="2" t="s">
        <v>6</v>
      </c>
      <c r="P12" s="97" t="e">
        <f>((Table!#REF!*S12+Table!#REF!*T12+Table!#REF!*U12)-(Table!#REF!*S12+Table!#REF!*T12+Table!#REF!*U12))/91</f>
        <v>#REF!</v>
      </c>
      <c r="S12" s="2">
        <v>35</v>
      </c>
      <c r="T12" s="2">
        <v>28</v>
      </c>
      <c r="U12" s="2">
        <v>28</v>
      </c>
      <c r="V12" s="2"/>
    </row>
    <row r="13" spans="2:22" ht="12.75">
      <c r="B13">
        <v>7</v>
      </c>
      <c r="C13" s="14" t="str">
        <f t="shared" si="0"/>
        <v>Month!r7</v>
      </c>
      <c r="D13" s="2" t="str">
        <f t="shared" si="0"/>
        <v>Month!s7</v>
      </c>
      <c r="E13" s="2" t="str">
        <f t="shared" si="0"/>
        <v>Month!t7</v>
      </c>
      <c r="F13" s="2" t="str">
        <f t="shared" si="0"/>
        <v>Month!u7</v>
      </c>
      <c r="G13" s="2" t="str">
        <f t="shared" si="0"/>
        <v>Month!ak7</v>
      </c>
      <c r="H13" s="2" t="str">
        <f t="shared" si="0"/>
        <v>Month!al7</v>
      </c>
      <c r="I13" s="15" t="str">
        <f t="shared" si="0"/>
        <v>Month!am7</v>
      </c>
      <c r="J13" s="15" t="str">
        <f t="shared" si="0"/>
        <v>Month!an7</v>
      </c>
      <c r="K13" s="2"/>
      <c r="M13" s="100" t="s">
        <v>42</v>
      </c>
      <c r="N13" s="100" t="s">
        <v>6</v>
      </c>
      <c r="O13" s="101" t="s">
        <v>43</v>
      </c>
      <c r="P13" s="102" t="e">
        <f>((Table!#REF!*S13+Table!#REF!*T13+Table!#REF!*U13)-(Table!#REF!*S13+Table!#REF!*T13+Table!#REF!*U13))/91</f>
        <v>#REF!</v>
      </c>
      <c r="S13" s="2">
        <v>28</v>
      </c>
      <c r="T13" s="2">
        <v>28</v>
      </c>
      <c r="U13" s="2">
        <v>35</v>
      </c>
      <c r="V13" s="2"/>
    </row>
    <row r="14" spans="2:22" ht="12.75">
      <c r="B14">
        <v>8</v>
      </c>
      <c r="C14" s="14" t="str">
        <f t="shared" si="0"/>
        <v>Month!r8</v>
      </c>
      <c r="D14" s="2" t="str">
        <f t="shared" si="0"/>
        <v>Month!s8</v>
      </c>
      <c r="E14" s="2" t="str">
        <f t="shared" si="0"/>
        <v>Month!t8</v>
      </c>
      <c r="F14" s="2" t="str">
        <f t="shared" si="0"/>
        <v>Month!u8</v>
      </c>
      <c r="G14" s="2" t="str">
        <f t="shared" si="0"/>
        <v>Month!ak8</v>
      </c>
      <c r="H14" s="2" t="str">
        <f t="shared" si="0"/>
        <v>Month!al8</v>
      </c>
      <c r="I14" s="15" t="str">
        <f t="shared" si="0"/>
        <v>Month!am8</v>
      </c>
      <c r="J14" s="15" t="str">
        <f t="shared" si="0"/>
        <v>Month!an8</v>
      </c>
      <c r="K14" s="2"/>
      <c r="M14" t="s">
        <v>6</v>
      </c>
      <c r="N14" t="s">
        <v>43</v>
      </c>
      <c r="O14" s="2" t="s">
        <v>44</v>
      </c>
      <c r="P14" s="97" t="e">
        <f>((Table!#REF!*S14+Table!#REF!*T14+Table!#REF!*U14)-(Table!#REF!*S14+Table!#REF!*T14+Table!#REF!*U14))/91</f>
        <v>#REF!</v>
      </c>
      <c r="S14" s="2">
        <v>28</v>
      </c>
      <c r="T14" s="2">
        <v>35</v>
      </c>
      <c r="U14" s="2">
        <v>28</v>
      </c>
      <c r="V14" s="2"/>
    </row>
    <row r="15" spans="2:22" ht="12.75">
      <c r="B15">
        <v>9</v>
      </c>
      <c r="C15" s="14" t="str">
        <f t="shared" si="0"/>
        <v>Month!r9</v>
      </c>
      <c r="D15" s="2" t="str">
        <f t="shared" si="0"/>
        <v>Month!s9</v>
      </c>
      <c r="E15" s="2" t="str">
        <f t="shared" si="0"/>
        <v>Month!t9</v>
      </c>
      <c r="F15" s="2" t="str">
        <f t="shared" si="0"/>
        <v>Month!u9</v>
      </c>
      <c r="G15" s="2" t="str">
        <f t="shared" si="0"/>
        <v>Month!ak9</v>
      </c>
      <c r="H15" s="2" t="str">
        <f t="shared" si="0"/>
        <v>Month!al9</v>
      </c>
      <c r="I15" s="15" t="str">
        <f t="shared" si="0"/>
        <v>Month!am9</v>
      </c>
      <c r="J15" s="15" t="str">
        <f t="shared" si="0"/>
        <v>Month!an9</v>
      </c>
      <c r="K15" s="2"/>
      <c r="M15" t="s">
        <v>43</v>
      </c>
      <c r="N15" t="s">
        <v>44</v>
      </c>
      <c r="O15" s="2" t="s">
        <v>45</v>
      </c>
      <c r="P15" s="97" t="e">
        <f>((Table!#REF!*S15+Table!#REF!*T15+Table!#REF!*U15)-(Table!#REF!*S15+Table!#REF!*T15+Table!#REF!*U15))/91</f>
        <v>#REF!</v>
      </c>
      <c r="S15" s="2">
        <v>35</v>
      </c>
      <c r="T15" s="2">
        <v>28</v>
      </c>
      <c r="U15" s="2">
        <v>28</v>
      </c>
      <c r="V15" s="2"/>
    </row>
    <row r="16" spans="2:22" ht="12.75">
      <c r="B16">
        <v>10</v>
      </c>
      <c r="C16" s="14" t="str">
        <f t="shared" si="0"/>
        <v>Month!r10</v>
      </c>
      <c r="D16" s="2" t="str">
        <f t="shared" si="0"/>
        <v>Month!s10</v>
      </c>
      <c r="E16" s="2" t="str">
        <f t="shared" si="0"/>
        <v>Month!t10</v>
      </c>
      <c r="F16" s="2" t="str">
        <f t="shared" si="0"/>
        <v>Month!u10</v>
      </c>
      <c r="G16" s="2" t="str">
        <f t="shared" si="0"/>
        <v>Month!ak10</v>
      </c>
      <c r="H16" s="2" t="str">
        <f t="shared" si="0"/>
        <v>Month!al10</v>
      </c>
      <c r="I16" s="15" t="str">
        <f t="shared" si="0"/>
        <v>Month!am10</v>
      </c>
      <c r="J16" s="15" t="str">
        <f t="shared" si="0"/>
        <v>Month!an10</v>
      </c>
      <c r="K16" s="2"/>
      <c r="M16" s="100" t="s">
        <v>44</v>
      </c>
      <c r="N16" s="100" t="s">
        <v>45</v>
      </c>
      <c r="O16" s="101" t="s">
        <v>46</v>
      </c>
      <c r="P16" s="102" t="e">
        <f>((Table!#REF!*S16+Table!#REF!*T16+Table!#REF!*U16)-(Table!#REF!*S16+Table!#REF!*T16+Table!#REF!*U16))/91</f>
        <v>#REF!</v>
      </c>
      <c r="S16" s="2">
        <v>28</v>
      </c>
      <c r="T16" s="2">
        <v>28</v>
      </c>
      <c r="U16" s="2">
        <v>35</v>
      </c>
      <c r="V16" s="2"/>
    </row>
    <row r="17" spans="2:22" ht="12.75">
      <c r="B17">
        <v>11</v>
      </c>
      <c r="C17" s="14" t="str">
        <f t="shared" si="0"/>
        <v>Month!r11</v>
      </c>
      <c r="D17" s="2" t="str">
        <f t="shared" si="0"/>
        <v>Month!s11</v>
      </c>
      <c r="E17" s="2" t="str">
        <f t="shared" si="0"/>
        <v>Month!t11</v>
      </c>
      <c r="F17" s="2" t="str">
        <f t="shared" si="0"/>
        <v>Month!u11</v>
      </c>
      <c r="G17" s="2" t="str">
        <f t="shared" si="0"/>
        <v>Month!ak11</v>
      </c>
      <c r="H17" s="2" t="str">
        <f t="shared" si="0"/>
        <v>Month!al11</v>
      </c>
      <c r="I17" s="15" t="str">
        <f t="shared" si="0"/>
        <v>Month!am11</v>
      </c>
      <c r="J17" s="15" t="str">
        <f t="shared" si="0"/>
        <v>Month!an11</v>
      </c>
      <c r="K17" s="2"/>
      <c r="M17" t="s">
        <v>45</v>
      </c>
      <c r="N17" t="s">
        <v>46</v>
      </c>
      <c r="O17" s="2" t="s">
        <v>47</v>
      </c>
      <c r="P17" s="97" t="e">
        <f>((Table!#REF!*S17+Table!#REF!*T17+Table!#REF!*U17)-(Table!#REF!*S17+Table!#REF!*T17+Table!#REF!*U17))/91</f>
        <v>#REF!</v>
      </c>
      <c r="S17" s="2">
        <v>28</v>
      </c>
      <c r="T17" s="2">
        <v>35</v>
      </c>
      <c r="U17" s="2">
        <v>28</v>
      </c>
      <c r="V17" s="2"/>
    </row>
    <row r="18" spans="2:21" ht="12.75">
      <c r="B18">
        <v>12</v>
      </c>
      <c r="C18" s="14" t="str">
        <f t="shared" si="0"/>
        <v>Month!r12</v>
      </c>
      <c r="D18" s="2" t="str">
        <f t="shared" si="0"/>
        <v>Month!s12</v>
      </c>
      <c r="E18" s="2" t="str">
        <f t="shared" si="0"/>
        <v>Month!t12</v>
      </c>
      <c r="F18" s="2" t="str">
        <f t="shared" si="0"/>
        <v>Month!u12</v>
      </c>
      <c r="G18" s="2" t="str">
        <f t="shared" si="0"/>
        <v>Month!ak12</v>
      </c>
      <c r="H18" s="2" t="str">
        <f t="shared" si="0"/>
        <v>Month!al12</v>
      </c>
      <c r="I18" s="15" t="str">
        <f t="shared" si="0"/>
        <v>Month!am12</v>
      </c>
      <c r="J18" s="15" t="str">
        <f t="shared" si="0"/>
        <v>Month!an12</v>
      </c>
      <c r="K18" s="2"/>
      <c r="M18" t="s">
        <v>46</v>
      </c>
      <c r="N18" t="s">
        <v>47</v>
      </c>
      <c r="O18" s="2" t="s">
        <v>48</v>
      </c>
      <c r="P18" s="97" t="e">
        <f>((Table!#REF!*S18+Table!#REF!*T18+Table!#REF!*U18)-(Table!#REF!*S18+Table!#REF!*T18+Table!#REF!*U18))/91</f>
        <v>#REF!</v>
      </c>
      <c r="S18" s="2">
        <v>35</v>
      </c>
      <c r="T18" s="2">
        <v>28</v>
      </c>
      <c r="U18" s="2">
        <v>28</v>
      </c>
    </row>
    <row r="19" spans="2:21" ht="12.75">
      <c r="B19">
        <v>13</v>
      </c>
      <c r="C19" s="14" t="str">
        <f t="shared" si="0"/>
        <v>Month!r13</v>
      </c>
      <c r="D19" s="2" t="str">
        <f t="shared" si="0"/>
        <v>Month!s13</v>
      </c>
      <c r="E19" s="2" t="str">
        <f t="shared" si="0"/>
        <v>Month!t13</v>
      </c>
      <c r="F19" s="2" t="str">
        <f t="shared" si="0"/>
        <v>Month!u13</v>
      </c>
      <c r="G19" s="2" t="str">
        <f t="shared" si="0"/>
        <v>Month!ak13</v>
      </c>
      <c r="H19" s="2" t="str">
        <f t="shared" si="0"/>
        <v>Month!al13</v>
      </c>
      <c r="I19" s="15" t="str">
        <f t="shared" si="0"/>
        <v>Month!am13</v>
      </c>
      <c r="J19" s="15" t="str">
        <f t="shared" si="0"/>
        <v>Month!an13</v>
      </c>
      <c r="K19" s="2"/>
      <c r="M19" s="100" t="s">
        <v>47</v>
      </c>
      <c r="N19" s="100" t="s">
        <v>48</v>
      </c>
      <c r="O19" s="100" t="s">
        <v>49</v>
      </c>
      <c r="P19" s="102" t="e">
        <f>((Table!#REF!*S19+Table!#REF!*T19+Table!#REF!*U19)-(Table!#REF!*S19+Table!#REF!*T19+Table!#REF!*U19))/91</f>
        <v>#REF!</v>
      </c>
      <c r="Q19" t="e">
        <f>(P10+P13+P16+P19)/4</f>
        <v>#REF!</v>
      </c>
      <c r="S19" s="2">
        <v>28</v>
      </c>
      <c r="T19" s="2">
        <v>28</v>
      </c>
      <c r="U19" s="2">
        <v>35</v>
      </c>
    </row>
    <row r="20" spans="2:11" ht="12.75">
      <c r="B20">
        <v>14</v>
      </c>
      <c r="C20" s="14" t="str">
        <f t="shared" si="0"/>
        <v>Month!r14</v>
      </c>
      <c r="D20" s="2" t="str">
        <f t="shared" si="0"/>
        <v>Month!s14</v>
      </c>
      <c r="E20" s="2" t="str">
        <f t="shared" si="0"/>
        <v>Month!t14</v>
      </c>
      <c r="F20" s="2" t="str">
        <f t="shared" si="0"/>
        <v>Month!u14</v>
      </c>
      <c r="G20" s="2" t="str">
        <f t="shared" si="0"/>
        <v>Month!ak14</v>
      </c>
      <c r="H20" s="2" t="str">
        <f t="shared" si="0"/>
        <v>Month!al14</v>
      </c>
      <c r="I20" s="15" t="str">
        <f t="shared" si="0"/>
        <v>Month!am14</v>
      </c>
      <c r="J20" s="15" t="str">
        <f t="shared" si="0"/>
        <v>Month!an14</v>
      </c>
      <c r="K20" s="2"/>
    </row>
    <row r="21" spans="2:10" s="2" customFormat="1" ht="12.75">
      <c r="B21" s="2">
        <v>15</v>
      </c>
      <c r="C21" s="14" t="str">
        <f t="shared" si="0"/>
        <v>Month!r15</v>
      </c>
      <c r="D21" s="2" t="str">
        <f t="shared" si="0"/>
        <v>Month!s15</v>
      </c>
      <c r="E21" s="2" t="str">
        <f t="shared" si="0"/>
        <v>Month!t15</v>
      </c>
      <c r="F21" s="2" t="str">
        <f t="shared" si="0"/>
        <v>Month!u15</v>
      </c>
      <c r="G21" s="2" t="str">
        <f t="shared" si="0"/>
        <v>Month!ak15</v>
      </c>
      <c r="H21" s="2" t="str">
        <f t="shared" si="0"/>
        <v>Month!al15</v>
      </c>
      <c r="I21" s="2" t="str">
        <f t="shared" si="0"/>
        <v>Month!am15</v>
      </c>
      <c r="J21" s="15" t="str">
        <f t="shared" si="0"/>
        <v>Month!an15</v>
      </c>
    </row>
    <row r="22" spans="2:10" s="2" customFormat="1" ht="12.75">
      <c r="B22" s="2">
        <v>16</v>
      </c>
      <c r="C22" s="14" t="str">
        <f t="shared" si="0"/>
        <v>Month!r16</v>
      </c>
      <c r="D22" s="2" t="str">
        <f t="shared" si="0"/>
        <v>Month!s16</v>
      </c>
      <c r="E22" s="2" t="str">
        <f t="shared" si="0"/>
        <v>Month!t16</v>
      </c>
      <c r="F22" s="2" t="str">
        <f t="shared" si="0"/>
        <v>Month!u16</v>
      </c>
      <c r="G22" s="2" t="str">
        <f t="shared" si="0"/>
        <v>Month!ak16</v>
      </c>
      <c r="H22" s="2" t="str">
        <f t="shared" si="0"/>
        <v>Month!al16</v>
      </c>
      <c r="I22" s="2" t="str">
        <f t="shared" si="0"/>
        <v>Month!am16</v>
      </c>
      <c r="J22" s="15" t="str">
        <f t="shared" si="0"/>
        <v>Month!an16</v>
      </c>
    </row>
    <row r="23" spans="2:10" s="2" customFormat="1" ht="12.75" customHeight="1">
      <c r="B23" s="2">
        <v>17</v>
      </c>
      <c r="C23" s="14" t="str">
        <f t="shared" si="0"/>
        <v>Month!r17</v>
      </c>
      <c r="D23" s="2" t="str">
        <f t="shared" si="0"/>
        <v>Month!s17</v>
      </c>
      <c r="E23" s="2" t="str">
        <f t="shared" si="0"/>
        <v>Month!t17</v>
      </c>
      <c r="F23" s="2" t="str">
        <f t="shared" si="0"/>
        <v>Month!u17</v>
      </c>
      <c r="G23" s="2" t="str">
        <f t="shared" si="0"/>
        <v>Month!ak17</v>
      </c>
      <c r="H23" s="2" t="str">
        <f t="shared" si="0"/>
        <v>Month!al17</v>
      </c>
      <c r="I23" s="2" t="str">
        <f t="shared" si="0"/>
        <v>Month!am17</v>
      </c>
      <c r="J23" s="15" t="str">
        <f t="shared" si="0"/>
        <v>Month!an17</v>
      </c>
    </row>
    <row r="24" spans="2:13" s="2" customFormat="1" ht="12.75">
      <c r="B24" s="2">
        <v>18</v>
      </c>
      <c r="C24" s="16" t="str">
        <f t="shared" si="0"/>
        <v>Month!r18</v>
      </c>
      <c r="D24" s="9" t="str">
        <f t="shared" si="0"/>
        <v>Month!s18</v>
      </c>
      <c r="E24" s="9" t="str">
        <f t="shared" si="0"/>
        <v>Month!t18</v>
      </c>
      <c r="F24" s="9" t="str">
        <f t="shared" si="0"/>
        <v>Month!u18</v>
      </c>
      <c r="G24" s="9" t="str">
        <f t="shared" si="0"/>
        <v>Month!ak18</v>
      </c>
      <c r="H24" s="9" t="str">
        <f t="shared" si="0"/>
        <v>Month!al18</v>
      </c>
      <c r="I24" s="17" t="str">
        <f t="shared" si="0"/>
        <v>Month!am18</v>
      </c>
      <c r="J24" s="104" t="str">
        <f t="shared" si="0"/>
        <v>Month!an18</v>
      </c>
      <c r="M24" s="2" t="s">
        <v>51</v>
      </c>
    </row>
    <row r="25" spans="3:21" s="2" customFormat="1" ht="12.75">
      <c r="C25" s="94"/>
      <c r="D25" s="94"/>
      <c r="E25" s="94"/>
      <c r="F25" s="94"/>
      <c r="G25" s="94"/>
      <c r="H25" s="94"/>
      <c r="I25" s="94"/>
      <c r="M25" s="2" t="s">
        <v>48</v>
      </c>
      <c r="N25" t="s">
        <v>49</v>
      </c>
      <c r="O25" s="2" t="s">
        <v>39</v>
      </c>
      <c r="P25" s="97" t="e">
        <f>((Table!#REF!*S25+Table!#REF!*T25+Table!#REF!*U25)-(Table!#REF!*S25+Table!#REF!*T25+Table!#REF!*U25))/SUM(S25:U25)</f>
        <v>#REF!</v>
      </c>
      <c r="S25" s="99">
        <v>30</v>
      </c>
      <c r="T25" s="99">
        <v>31</v>
      </c>
      <c r="U25" s="2">
        <v>31</v>
      </c>
    </row>
    <row r="26" spans="2:21" s="2" customFormat="1" ht="12.75">
      <c r="B26" s="2">
        <v>23</v>
      </c>
      <c r="C26" s="14" t="str">
        <f aca="true" t="shared" si="1" ref="C26:J41">$D$7&amp;C$11&amp;$B26</f>
        <v>Month!r23</v>
      </c>
      <c r="D26" s="2" t="str">
        <f t="shared" si="1"/>
        <v>Month!s23</v>
      </c>
      <c r="E26" s="2" t="str">
        <f t="shared" si="1"/>
        <v>Month!t23</v>
      </c>
      <c r="F26" s="2" t="str">
        <f t="shared" si="1"/>
        <v>Month!u23</v>
      </c>
      <c r="G26" s="12" t="str">
        <f t="shared" si="1"/>
        <v>Month!ak23</v>
      </c>
      <c r="H26" s="2" t="str">
        <f t="shared" si="1"/>
        <v>Month!al23</v>
      </c>
      <c r="I26" s="2" t="str">
        <f t="shared" si="1"/>
        <v>Month!am23</v>
      </c>
      <c r="J26" s="12" t="str">
        <f t="shared" si="1"/>
        <v>Month!an23</v>
      </c>
      <c r="M26" t="s">
        <v>49</v>
      </c>
      <c r="N26" t="s">
        <v>39</v>
      </c>
      <c r="O26" s="2" t="s">
        <v>40</v>
      </c>
      <c r="P26" s="97" t="e">
        <f>((Table!#REF!*S26+Table!#REF!*T26+Table!#REF!*U26)-(Table!#REF!*S26+Table!#REF!*T26+Table!#REF!*U26))/SUM(S26:U26)</f>
        <v>#REF!</v>
      </c>
      <c r="S26" s="99">
        <v>31</v>
      </c>
      <c r="T26" s="2">
        <v>31</v>
      </c>
      <c r="U26" s="2">
        <v>28</v>
      </c>
    </row>
    <row r="27" spans="2:22" s="2" customFormat="1" ht="12.75">
      <c r="B27" s="2">
        <v>24</v>
      </c>
      <c r="C27" s="14" t="str">
        <f t="shared" si="1"/>
        <v>Month!r24</v>
      </c>
      <c r="D27" s="2" t="str">
        <f t="shared" si="1"/>
        <v>Month!s24</v>
      </c>
      <c r="E27" s="2" t="str">
        <f t="shared" si="1"/>
        <v>Month!t24</v>
      </c>
      <c r="F27" s="2" t="str">
        <f t="shared" si="1"/>
        <v>Month!u24</v>
      </c>
      <c r="G27" s="2" t="str">
        <f t="shared" si="1"/>
        <v>Month!ak24</v>
      </c>
      <c r="H27" s="2" t="str">
        <f t="shared" si="1"/>
        <v>Month!al24</v>
      </c>
      <c r="I27" s="2" t="str">
        <f t="shared" si="1"/>
        <v>Month!am24</v>
      </c>
      <c r="J27" s="15" t="str">
        <f t="shared" si="1"/>
        <v>Month!an24</v>
      </c>
      <c r="M27" s="100" t="s">
        <v>39</v>
      </c>
      <c r="N27" s="100" t="s">
        <v>40</v>
      </c>
      <c r="O27" s="101" t="s">
        <v>41</v>
      </c>
      <c r="P27" s="102" t="e">
        <f>((Table!#REF!*S27+Table!#REF!*T27+Table!#REF!*U27)-(Table!#REF!*S27+Table!#REF!*T27+Table!#REF!*U27))/SUM(S27:U27)</f>
        <v>#REF!</v>
      </c>
      <c r="S27" s="2">
        <v>31</v>
      </c>
      <c r="T27" s="2">
        <v>28</v>
      </c>
      <c r="U27" s="2">
        <v>31</v>
      </c>
      <c r="V27" s="2">
        <f>SUM(S27:U27)</f>
        <v>90</v>
      </c>
    </row>
    <row r="28" spans="2:21" s="2" customFormat="1" ht="12.75">
      <c r="B28" s="2">
        <v>25</v>
      </c>
      <c r="C28" s="14" t="str">
        <f t="shared" si="1"/>
        <v>Month!r25</v>
      </c>
      <c r="D28" s="2" t="str">
        <f t="shared" si="1"/>
        <v>Month!s25</v>
      </c>
      <c r="E28" s="2" t="str">
        <f t="shared" si="1"/>
        <v>Month!t25</v>
      </c>
      <c r="F28" s="2" t="str">
        <f t="shared" si="1"/>
        <v>Month!u25</v>
      </c>
      <c r="G28" s="2" t="str">
        <f t="shared" si="1"/>
        <v>Month!ak25</v>
      </c>
      <c r="H28" s="2" t="str">
        <f t="shared" si="1"/>
        <v>Month!al25</v>
      </c>
      <c r="I28" s="2" t="str">
        <f t="shared" si="1"/>
        <v>Month!am25</v>
      </c>
      <c r="J28" s="15" t="str">
        <f t="shared" si="1"/>
        <v>Month!an25</v>
      </c>
      <c r="M28" t="s">
        <v>40</v>
      </c>
      <c r="N28" t="s">
        <v>41</v>
      </c>
      <c r="O28" s="2" t="s">
        <v>42</v>
      </c>
      <c r="P28" s="97" t="e">
        <f>((Table!#REF!*S28+Table!#REF!*T28+Table!#REF!*U28)-(Table!#REF!*S28+Table!#REF!*T28+Table!#REF!*U28))/SUM(S28:U28)</f>
        <v>#REF!</v>
      </c>
      <c r="S28" s="2">
        <v>28</v>
      </c>
      <c r="T28" s="2">
        <v>31</v>
      </c>
      <c r="U28" s="99">
        <v>30</v>
      </c>
    </row>
    <row r="29" spans="2:21" ht="12.75">
      <c r="B29">
        <v>26</v>
      </c>
      <c r="C29" s="14" t="str">
        <f t="shared" si="1"/>
        <v>Month!r26</v>
      </c>
      <c r="D29" s="2" t="str">
        <f t="shared" si="1"/>
        <v>Month!s26</v>
      </c>
      <c r="E29" s="2" t="str">
        <f t="shared" si="1"/>
        <v>Month!t26</v>
      </c>
      <c r="F29" s="2" t="str">
        <f t="shared" si="1"/>
        <v>Month!u26</v>
      </c>
      <c r="G29" s="2" t="str">
        <f t="shared" si="1"/>
        <v>Month!ak26</v>
      </c>
      <c r="H29" s="2" t="str">
        <f t="shared" si="1"/>
        <v>Month!al26</v>
      </c>
      <c r="I29" s="15" t="str">
        <f t="shared" si="1"/>
        <v>Month!am26</v>
      </c>
      <c r="J29" s="15" t="str">
        <f t="shared" si="1"/>
        <v>Month!an26</v>
      </c>
      <c r="K29" s="2"/>
      <c r="M29" t="s">
        <v>41</v>
      </c>
      <c r="N29" t="s">
        <v>42</v>
      </c>
      <c r="O29" s="2" t="s">
        <v>6</v>
      </c>
      <c r="P29" s="97" t="e">
        <f>((Table!#REF!*S29+Table!#REF!*T29+Table!#REF!*U29)-(Table!#REF!*S29+Table!#REF!*T29+Table!#REF!*U29))/SUM(S29:U29)</f>
        <v>#REF!</v>
      </c>
      <c r="S29" s="2">
        <v>31</v>
      </c>
      <c r="T29" s="99">
        <v>30</v>
      </c>
      <c r="U29" s="99">
        <v>31</v>
      </c>
    </row>
    <row r="30" spans="2:22" ht="12.75">
      <c r="B30">
        <v>27</v>
      </c>
      <c r="C30" s="14" t="str">
        <f t="shared" si="1"/>
        <v>Month!r27</v>
      </c>
      <c r="D30" s="2" t="str">
        <f t="shared" si="1"/>
        <v>Month!s27</v>
      </c>
      <c r="E30" s="2" t="str">
        <f t="shared" si="1"/>
        <v>Month!t27</v>
      </c>
      <c r="F30" s="2" t="str">
        <f t="shared" si="1"/>
        <v>Month!u27</v>
      </c>
      <c r="G30" s="2" t="str">
        <f t="shared" si="1"/>
        <v>Month!ak27</v>
      </c>
      <c r="H30" s="2" t="str">
        <f t="shared" si="1"/>
        <v>Month!al27</v>
      </c>
      <c r="I30" s="15" t="str">
        <f t="shared" si="1"/>
        <v>Month!am27</v>
      </c>
      <c r="J30" s="15" t="str">
        <f t="shared" si="1"/>
        <v>Month!an27</v>
      </c>
      <c r="K30" s="2"/>
      <c r="M30" s="100" t="s">
        <v>42</v>
      </c>
      <c r="N30" s="100" t="s">
        <v>6</v>
      </c>
      <c r="O30" s="101" t="s">
        <v>43</v>
      </c>
      <c r="P30" s="102" t="e">
        <f>((Table!#REF!*S30+Table!#REF!*T30+Table!#REF!*U30)-(Table!#REF!*S30+Table!#REF!*T30+Table!#REF!*U30))/SUM(S30:U30)</f>
        <v>#REF!</v>
      </c>
      <c r="S30" s="99">
        <v>30</v>
      </c>
      <c r="T30" s="99">
        <v>31</v>
      </c>
      <c r="U30" s="99">
        <v>30</v>
      </c>
      <c r="V30">
        <f>SUM(S30:U30)</f>
        <v>91</v>
      </c>
    </row>
    <row r="31" spans="2:21" ht="12.75">
      <c r="B31">
        <v>28</v>
      </c>
      <c r="C31" s="14" t="str">
        <f t="shared" si="1"/>
        <v>Month!r28</v>
      </c>
      <c r="D31" s="2" t="str">
        <f t="shared" si="1"/>
        <v>Month!s28</v>
      </c>
      <c r="E31" s="2" t="str">
        <f t="shared" si="1"/>
        <v>Month!t28</v>
      </c>
      <c r="F31" s="2" t="str">
        <f t="shared" si="1"/>
        <v>Month!u28</v>
      </c>
      <c r="G31" s="2" t="str">
        <f t="shared" si="1"/>
        <v>Month!ak28</v>
      </c>
      <c r="H31" s="2" t="str">
        <f t="shared" si="1"/>
        <v>Month!al28</v>
      </c>
      <c r="I31" s="15" t="str">
        <f t="shared" si="1"/>
        <v>Month!am28</v>
      </c>
      <c r="J31" s="15" t="str">
        <f t="shared" si="1"/>
        <v>Month!an28</v>
      </c>
      <c r="K31" s="2"/>
      <c r="M31" t="s">
        <v>6</v>
      </c>
      <c r="N31" t="s">
        <v>43</v>
      </c>
      <c r="O31" s="2" t="s">
        <v>44</v>
      </c>
      <c r="P31" s="97" t="e">
        <f>((Table!#REF!*S31+Table!#REF!*T31+Table!#REF!*U31)-(Table!#REF!*S31+Table!#REF!*T31+Table!#REF!*U31))/SUM(S31:U31)</f>
        <v>#REF!</v>
      </c>
      <c r="S31" s="99">
        <v>31</v>
      </c>
      <c r="T31" s="99">
        <v>30</v>
      </c>
      <c r="U31" s="99">
        <v>31</v>
      </c>
    </row>
    <row r="32" spans="2:21" ht="12.75">
      <c r="B32">
        <v>29</v>
      </c>
      <c r="C32" s="14" t="str">
        <f t="shared" si="1"/>
        <v>Month!r29</v>
      </c>
      <c r="D32" s="2" t="str">
        <f t="shared" si="1"/>
        <v>Month!s29</v>
      </c>
      <c r="E32" s="2" t="str">
        <f t="shared" si="1"/>
        <v>Month!t29</v>
      </c>
      <c r="F32" s="2" t="str">
        <f t="shared" si="1"/>
        <v>Month!u29</v>
      </c>
      <c r="G32" s="2" t="str">
        <f t="shared" si="1"/>
        <v>Month!ak29</v>
      </c>
      <c r="H32" s="2" t="str">
        <f t="shared" si="1"/>
        <v>Month!al29</v>
      </c>
      <c r="I32" s="15" t="str">
        <f t="shared" si="1"/>
        <v>Month!am29</v>
      </c>
      <c r="J32" s="15" t="str">
        <f t="shared" si="1"/>
        <v>Month!an29</v>
      </c>
      <c r="K32" s="2"/>
      <c r="M32" t="s">
        <v>43</v>
      </c>
      <c r="N32" t="s">
        <v>44</v>
      </c>
      <c r="O32" s="2" t="s">
        <v>45</v>
      </c>
      <c r="P32" s="97" t="e">
        <f>((Table!#REF!*S32+Table!#REF!*T32+Table!#REF!*U32)-(Table!#REF!*S32+Table!#REF!*T32+Table!#REF!*U32))/SUM(S32:U32)</f>
        <v>#REF!</v>
      </c>
      <c r="S32" s="99">
        <v>30</v>
      </c>
      <c r="T32" s="99">
        <v>31</v>
      </c>
      <c r="U32" s="99">
        <v>31</v>
      </c>
    </row>
    <row r="33" spans="2:22" ht="12.75">
      <c r="B33">
        <v>30</v>
      </c>
      <c r="C33" s="14" t="str">
        <f t="shared" si="1"/>
        <v>Month!r30</v>
      </c>
      <c r="D33" s="2" t="str">
        <f t="shared" si="1"/>
        <v>Month!s30</v>
      </c>
      <c r="E33" s="2" t="str">
        <f t="shared" si="1"/>
        <v>Month!t30</v>
      </c>
      <c r="F33" s="2" t="str">
        <f t="shared" si="1"/>
        <v>Month!u30</v>
      </c>
      <c r="G33" s="2" t="str">
        <f t="shared" si="1"/>
        <v>Month!ak30</v>
      </c>
      <c r="H33" s="2" t="str">
        <f t="shared" si="1"/>
        <v>Month!al30</v>
      </c>
      <c r="I33" s="15" t="str">
        <f t="shared" si="1"/>
        <v>Month!am30</v>
      </c>
      <c r="J33" s="15" t="str">
        <f t="shared" si="1"/>
        <v>Month!an30</v>
      </c>
      <c r="K33" s="2"/>
      <c r="M33" s="100" t="s">
        <v>44</v>
      </c>
      <c r="N33" s="100" t="s">
        <v>45</v>
      </c>
      <c r="O33" s="101" t="s">
        <v>46</v>
      </c>
      <c r="P33" s="102" t="e">
        <f>((Table!#REF!*S33+Table!#REF!*T33+Table!#REF!*U33)-(Table!#REF!*S33+Table!#REF!*T33+Table!#REF!*U33))/SUM(S33:U33)</f>
        <v>#REF!</v>
      </c>
      <c r="S33" s="99">
        <v>31</v>
      </c>
      <c r="T33" s="99">
        <v>31</v>
      </c>
      <c r="U33" s="99">
        <v>30</v>
      </c>
      <c r="V33">
        <f>SUM(S33:U33)</f>
        <v>92</v>
      </c>
    </row>
    <row r="34" spans="2:21" ht="12.75">
      <c r="B34">
        <v>31</v>
      </c>
      <c r="C34" s="14" t="str">
        <f t="shared" si="1"/>
        <v>Month!r31</v>
      </c>
      <c r="D34" s="2" t="str">
        <f t="shared" si="1"/>
        <v>Month!s31</v>
      </c>
      <c r="E34" s="2" t="str">
        <f t="shared" si="1"/>
        <v>Month!t31</v>
      </c>
      <c r="F34" s="2" t="str">
        <f t="shared" si="1"/>
        <v>Month!u31</v>
      </c>
      <c r="G34" s="2" t="str">
        <f t="shared" si="1"/>
        <v>Month!ak31</v>
      </c>
      <c r="H34" s="2" t="str">
        <f t="shared" si="1"/>
        <v>Month!al31</v>
      </c>
      <c r="I34" s="15" t="str">
        <f t="shared" si="1"/>
        <v>Month!am31</v>
      </c>
      <c r="J34" s="15" t="str">
        <f t="shared" si="1"/>
        <v>Month!an31</v>
      </c>
      <c r="K34" s="2"/>
      <c r="M34" t="s">
        <v>45</v>
      </c>
      <c r="N34" t="s">
        <v>46</v>
      </c>
      <c r="O34" s="2" t="s">
        <v>47</v>
      </c>
      <c r="P34" s="97" t="e">
        <f>((Table!#REF!*S34+Table!#REF!*T34+Table!#REF!*U34)-(Table!#REF!*S34+Table!#REF!*T34+Table!#REF!*U34))/SUM(S34:U34)</f>
        <v>#REF!</v>
      </c>
      <c r="S34" s="99">
        <v>31</v>
      </c>
      <c r="T34" s="99">
        <v>30</v>
      </c>
      <c r="U34" s="99">
        <v>31</v>
      </c>
    </row>
    <row r="35" spans="2:21" ht="12.75">
      <c r="B35">
        <v>32</v>
      </c>
      <c r="C35" s="14" t="str">
        <f t="shared" si="1"/>
        <v>Month!r32</v>
      </c>
      <c r="D35" s="2" t="str">
        <f t="shared" si="1"/>
        <v>Month!s32</v>
      </c>
      <c r="E35" s="2" t="str">
        <f t="shared" si="1"/>
        <v>Month!t32</v>
      </c>
      <c r="F35" s="2" t="str">
        <f t="shared" si="1"/>
        <v>Month!u32</v>
      </c>
      <c r="G35" s="2" t="str">
        <f t="shared" si="1"/>
        <v>Month!ak32</v>
      </c>
      <c r="H35" s="2" t="str">
        <f t="shared" si="1"/>
        <v>Month!al32</v>
      </c>
      <c r="I35" s="15" t="str">
        <f t="shared" si="1"/>
        <v>Month!am32</v>
      </c>
      <c r="J35" s="15" t="str">
        <f t="shared" si="1"/>
        <v>Month!an32</v>
      </c>
      <c r="K35" s="2"/>
      <c r="M35" t="s">
        <v>46</v>
      </c>
      <c r="N35" t="s">
        <v>47</v>
      </c>
      <c r="O35" s="2" t="s">
        <v>48</v>
      </c>
      <c r="P35" s="97" t="e">
        <f>((Table!#REF!*S35+Table!#REF!*T35+Table!#REF!*U35)-(Table!#REF!*S35+Table!#REF!*T35+Table!#REF!*U35))/SUM(S35:U35)</f>
        <v>#REF!</v>
      </c>
      <c r="S35" s="99">
        <v>30</v>
      </c>
      <c r="T35" s="99">
        <v>31</v>
      </c>
      <c r="U35" s="99">
        <v>30</v>
      </c>
    </row>
    <row r="36" spans="2:22" ht="12.75">
      <c r="B36">
        <v>33</v>
      </c>
      <c r="C36" s="14" t="str">
        <f t="shared" si="1"/>
        <v>Month!r33</v>
      </c>
      <c r="D36" s="2" t="str">
        <f t="shared" si="1"/>
        <v>Month!s33</v>
      </c>
      <c r="E36" s="2" t="str">
        <f t="shared" si="1"/>
        <v>Month!t33</v>
      </c>
      <c r="F36" s="2" t="str">
        <f t="shared" si="1"/>
        <v>Month!u33</v>
      </c>
      <c r="G36" s="2" t="str">
        <f t="shared" si="1"/>
        <v>Month!ak33</v>
      </c>
      <c r="H36" s="2" t="str">
        <f t="shared" si="1"/>
        <v>Month!al33</v>
      </c>
      <c r="I36" s="15" t="str">
        <f t="shared" si="1"/>
        <v>Month!am33</v>
      </c>
      <c r="J36" s="15" t="str">
        <f t="shared" si="1"/>
        <v>Month!an33</v>
      </c>
      <c r="K36" s="2"/>
      <c r="M36" s="100" t="s">
        <v>47</v>
      </c>
      <c r="N36" s="100" t="s">
        <v>48</v>
      </c>
      <c r="O36" s="100" t="s">
        <v>49</v>
      </c>
      <c r="P36" s="102" t="e">
        <f>((Table!#REF!*S36+Table!#REF!*T36+Table!#REF!*U36)-(Table!#REF!*S36+Table!#REF!*T36+Table!#REF!*U36))/SUM(S36:U36)</f>
        <v>#REF!</v>
      </c>
      <c r="Q36" t="e">
        <f>((P27*V27)+(P30*V30)+(P33*V33)+(P36*V36))/V37</f>
        <v>#REF!</v>
      </c>
      <c r="S36" s="99">
        <v>31</v>
      </c>
      <c r="T36" s="99">
        <v>30</v>
      </c>
      <c r="U36" s="99">
        <v>31</v>
      </c>
      <c r="V36">
        <f>SUM(S36:U36)</f>
        <v>92</v>
      </c>
    </row>
    <row r="37" spans="2:22" ht="12.75">
      <c r="B37">
        <v>34</v>
      </c>
      <c r="C37" s="14" t="str">
        <f t="shared" si="1"/>
        <v>Month!r34</v>
      </c>
      <c r="D37" s="2" t="str">
        <f t="shared" si="1"/>
        <v>Month!s34</v>
      </c>
      <c r="E37" s="2" t="str">
        <f t="shared" si="1"/>
        <v>Month!t34</v>
      </c>
      <c r="F37" s="2" t="str">
        <f t="shared" si="1"/>
        <v>Month!u34</v>
      </c>
      <c r="G37" s="2" t="str">
        <f t="shared" si="1"/>
        <v>Month!ak34</v>
      </c>
      <c r="H37" s="2" t="str">
        <f t="shared" si="1"/>
        <v>Month!al34</v>
      </c>
      <c r="I37" s="15" t="str">
        <f t="shared" si="1"/>
        <v>Month!am34</v>
      </c>
      <c r="J37" s="15" t="str">
        <f t="shared" si="1"/>
        <v>Month!an34</v>
      </c>
      <c r="K37" s="2"/>
      <c r="S37" s="99"/>
      <c r="T37" s="99"/>
      <c r="V37">
        <f>SUM(V25:V36)</f>
        <v>365</v>
      </c>
    </row>
    <row r="38" spans="2:19" ht="12.75">
      <c r="B38">
        <v>35</v>
      </c>
      <c r="C38" s="16" t="str">
        <f t="shared" si="1"/>
        <v>Month!r35</v>
      </c>
      <c r="D38" s="9" t="str">
        <f t="shared" si="1"/>
        <v>Month!s35</v>
      </c>
      <c r="E38" s="9" t="str">
        <f t="shared" si="1"/>
        <v>Month!t35</v>
      </c>
      <c r="F38" s="9" t="str">
        <f t="shared" si="1"/>
        <v>Month!u35</v>
      </c>
      <c r="G38" s="9" t="str">
        <f t="shared" si="1"/>
        <v>Month!ak35</v>
      </c>
      <c r="H38" s="9" t="str">
        <f t="shared" si="1"/>
        <v>Month!al35</v>
      </c>
      <c r="I38" s="17" t="str">
        <f t="shared" si="1"/>
        <v>Month!am35</v>
      </c>
      <c r="J38" s="17" t="str">
        <f t="shared" si="1"/>
        <v>Month!an35</v>
      </c>
      <c r="K38" s="2"/>
      <c r="S38" s="99"/>
    </row>
    <row r="39" ht="12.75">
      <c r="B39"/>
    </row>
    <row r="40" spans="2:10" ht="12.75">
      <c r="B40" s="2">
        <v>23</v>
      </c>
      <c r="C40" s="14" t="str">
        <f t="shared" si="1"/>
        <v>Month!r23</v>
      </c>
      <c r="D40" s="2" t="str">
        <f t="shared" si="1"/>
        <v>Month!s23</v>
      </c>
      <c r="E40" s="2" t="str">
        <f t="shared" si="1"/>
        <v>Month!t23</v>
      </c>
      <c r="F40" s="2" t="str">
        <f t="shared" si="1"/>
        <v>Month!u23</v>
      </c>
      <c r="G40" s="12" t="str">
        <f t="shared" si="1"/>
        <v>Month!ak23</v>
      </c>
      <c r="H40" s="2" t="str">
        <f t="shared" si="1"/>
        <v>Month!al23</v>
      </c>
      <c r="I40" s="2" t="str">
        <f t="shared" si="1"/>
        <v>Month!am23</v>
      </c>
      <c r="J40" s="12" t="str">
        <f t="shared" si="1"/>
        <v>Month!an23</v>
      </c>
    </row>
    <row r="41" spans="2:10" ht="12.75">
      <c r="B41" s="2">
        <v>24</v>
      </c>
      <c r="C41" s="14" t="str">
        <f t="shared" si="1"/>
        <v>Month!r24</v>
      </c>
      <c r="D41" s="2" t="str">
        <f t="shared" si="1"/>
        <v>Month!s24</v>
      </c>
      <c r="E41" s="2" t="str">
        <f t="shared" si="1"/>
        <v>Month!t24</v>
      </c>
      <c r="F41" s="2" t="str">
        <f t="shared" si="1"/>
        <v>Month!u24</v>
      </c>
      <c r="G41" s="2" t="str">
        <f t="shared" si="1"/>
        <v>Month!ak24</v>
      </c>
      <c r="H41" s="2" t="str">
        <f t="shared" si="1"/>
        <v>Month!al24</v>
      </c>
      <c r="I41" s="2" t="str">
        <f t="shared" si="1"/>
        <v>Month!am24</v>
      </c>
      <c r="J41" s="15" t="str">
        <f t="shared" si="1"/>
        <v>Month!an24</v>
      </c>
    </row>
    <row r="42" spans="2:10" ht="12.75">
      <c r="B42" s="2">
        <v>25</v>
      </c>
      <c r="C42" s="14" t="str">
        <f aca="true" t="shared" si="2" ref="C42:J43">$D$7&amp;C$11&amp;$B42</f>
        <v>Month!r25</v>
      </c>
      <c r="D42" s="2" t="str">
        <f t="shared" si="2"/>
        <v>Month!s25</v>
      </c>
      <c r="E42" s="2" t="str">
        <f t="shared" si="2"/>
        <v>Month!t25</v>
      </c>
      <c r="F42" s="2" t="str">
        <f t="shared" si="2"/>
        <v>Month!u25</v>
      </c>
      <c r="G42" s="2" t="str">
        <f t="shared" si="2"/>
        <v>Month!ak25</v>
      </c>
      <c r="H42" s="2" t="str">
        <f t="shared" si="2"/>
        <v>Month!al25</v>
      </c>
      <c r="I42" s="2" t="str">
        <f t="shared" si="2"/>
        <v>Month!am25</v>
      </c>
      <c r="J42" s="15" t="str">
        <f t="shared" si="2"/>
        <v>Month!an25</v>
      </c>
    </row>
    <row r="43" spans="2:10" ht="12.75">
      <c r="B43">
        <v>26</v>
      </c>
      <c r="C43" s="14" t="str">
        <f t="shared" si="2"/>
        <v>Month!r26</v>
      </c>
      <c r="D43" s="2" t="str">
        <f t="shared" si="2"/>
        <v>Month!s26</v>
      </c>
      <c r="E43" s="2" t="str">
        <f t="shared" si="2"/>
        <v>Month!t26</v>
      </c>
      <c r="F43" s="2" t="str">
        <f t="shared" si="2"/>
        <v>Month!u26</v>
      </c>
      <c r="G43" s="2" t="str">
        <f t="shared" si="2"/>
        <v>Month!ak26</v>
      </c>
      <c r="H43" s="2" t="str">
        <f t="shared" si="2"/>
        <v>Month!al26</v>
      </c>
      <c r="I43" s="15" t="str">
        <f t="shared" si="2"/>
        <v>Month!am26</v>
      </c>
      <c r="J43" s="15" t="str">
        <f t="shared" si="2"/>
        <v>Month!an26</v>
      </c>
    </row>
    <row r="44" ht="12.75">
      <c r="B44"/>
    </row>
    <row r="45" ht="12.75">
      <c r="B45"/>
    </row>
    <row r="46" ht="12.75">
      <c r="B46"/>
    </row>
    <row r="47" ht="12.75">
      <c r="B47"/>
    </row>
    <row r="48" ht="12.75">
      <c r="B48"/>
    </row>
  </sheetData>
  <sheetProtection/>
  <printOptions gridLines="1"/>
  <pageMargins left="0.75" right="0.75" top="1" bottom="1" header="0.5" footer="0.5"/>
  <pageSetup fitToHeight="1" fitToWidth="1" horizontalDpi="300" verticalDpi="300" orientation="landscape" paperSize="9" scale="65"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sheetPr codeName="Sheet5"/>
  <dimension ref="A1:I19"/>
  <sheetViews>
    <sheetView zoomScalePageLayoutView="0" workbookViewId="0" topLeftCell="A1">
      <selection activeCell="A1" sqref="A1"/>
    </sheetView>
  </sheetViews>
  <sheetFormatPr defaultColWidth="9.140625" defaultRowHeight="12.75"/>
  <cols>
    <col min="2" max="2" width="13.7109375" style="0" customWidth="1"/>
  </cols>
  <sheetData>
    <row r="1" spans="1:9" ht="34.5">
      <c r="A1" s="40" t="s">
        <v>20</v>
      </c>
      <c r="B1" s="18"/>
      <c r="C1" s="18"/>
      <c r="D1" s="18"/>
      <c r="E1" s="18"/>
      <c r="F1" s="18"/>
      <c r="G1" s="18"/>
      <c r="H1" s="18"/>
      <c r="I1" s="18"/>
    </row>
    <row r="2" spans="1:9" ht="15.75">
      <c r="A2" s="51" t="s">
        <v>21</v>
      </c>
      <c r="B2" s="52"/>
      <c r="C2" s="52"/>
      <c r="D2" s="52"/>
      <c r="E2" s="52"/>
      <c r="F2" s="52"/>
      <c r="G2" s="52"/>
      <c r="H2" s="52"/>
      <c r="I2" s="53" t="s">
        <v>22</v>
      </c>
    </row>
    <row r="3" spans="1:9" ht="12.75">
      <c r="A3" s="45"/>
      <c r="B3" s="43"/>
      <c r="C3" s="42"/>
      <c r="D3" s="42"/>
      <c r="E3" s="42"/>
      <c r="F3" s="43"/>
      <c r="G3" s="42"/>
      <c r="H3" s="42"/>
      <c r="I3" s="44"/>
    </row>
    <row r="4" spans="1:9" ht="12.75">
      <c r="A4" s="22" t="s">
        <v>23</v>
      </c>
      <c r="B4" s="29"/>
      <c r="C4" s="30" t="s">
        <v>0</v>
      </c>
      <c r="D4" s="30"/>
      <c r="E4" s="30"/>
      <c r="F4" s="29"/>
      <c r="G4" s="30"/>
      <c r="H4" s="30"/>
      <c r="I4" s="30"/>
    </row>
    <row r="5" spans="1:9" ht="12.75">
      <c r="A5" s="31"/>
      <c r="B5" s="29"/>
      <c r="C5" s="32"/>
      <c r="D5" s="32">
        <v>1999</v>
      </c>
      <c r="E5" s="32">
        <v>2000</v>
      </c>
      <c r="F5" s="33"/>
      <c r="G5" s="32"/>
      <c r="H5" s="32"/>
      <c r="I5" s="32"/>
    </row>
    <row r="6" spans="1:9" ht="15">
      <c r="A6" s="31" t="s">
        <v>24</v>
      </c>
      <c r="B6" s="22"/>
      <c r="C6" s="22"/>
      <c r="D6" s="22"/>
      <c r="E6" s="22"/>
      <c r="F6" s="21"/>
      <c r="G6" s="22"/>
      <c r="H6" s="22"/>
      <c r="I6" s="22"/>
    </row>
    <row r="7" spans="1:9" ht="12.75">
      <c r="A7" s="22" t="s">
        <v>1</v>
      </c>
      <c r="B7" s="22" t="s">
        <v>25</v>
      </c>
      <c r="C7" s="24"/>
      <c r="D7" s="24">
        <v>5.6</v>
      </c>
      <c r="E7" s="24">
        <v>5.227380951685019</v>
      </c>
      <c r="F7" s="35"/>
      <c r="G7" s="24"/>
      <c r="H7" s="24"/>
      <c r="I7" s="24"/>
    </row>
    <row r="8" spans="1:9" ht="12.75">
      <c r="A8" s="22" t="s">
        <v>2</v>
      </c>
      <c r="B8" s="22" t="s">
        <v>26</v>
      </c>
      <c r="C8" s="24"/>
      <c r="D8" s="24">
        <v>5.6</v>
      </c>
      <c r="E8" s="24">
        <v>6.551344086611684</v>
      </c>
      <c r="F8" s="34"/>
      <c r="G8" s="24"/>
      <c r="H8" s="24"/>
      <c r="I8" s="24"/>
    </row>
    <row r="9" spans="1:9" ht="12.75">
      <c r="A9" s="22" t="s">
        <v>4</v>
      </c>
      <c r="B9" s="22" t="s">
        <v>27</v>
      </c>
      <c r="C9" s="24"/>
      <c r="D9" s="24">
        <v>7.9</v>
      </c>
      <c r="E9" s="24">
        <v>7.437771345875552</v>
      </c>
      <c r="F9" s="34"/>
      <c r="G9" s="24"/>
      <c r="H9" s="24"/>
      <c r="I9" s="24"/>
    </row>
    <row r="10" spans="1:9" ht="12.75">
      <c r="A10" s="22" t="s">
        <v>5</v>
      </c>
      <c r="B10" s="22" t="s">
        <v>28</v>
      </c>
      <c r="C10" s="24"/>
      <c r="D10" s="24">
        <v>9.3</v>
      </c>
      <c r="E10" s="24">
        <v>7.866666666666671</v>
      </c>
      <c r="F10" s="34"/>
      <c r="G10" s="24"/>
      <c r="H10" s="24"/>
      <c r="I10" s="24"/>
    </row>
    <row r="11" spans="1:9" ht="12.75">
      <c r="A11" s="22" t="s">
        <v>6</v>
      </c>
      <c r="B11" s="22" t="s">
        <v>29</v>
      </c>
      <c r="C11" s="24"/>
      <c r="D11" s="24">
        <v>12.911029411764716</v>
      </c>
      <c r="E11" s="24">
        <v>12.208532110091744</v>
      </c>
      <c r="F11" s="34"/>
      <c r="G11" s="24"/>
      <c r="H11" s="24"/>
      <c r="I11" s="24"/>
    </row>
    <row r="12" spans="1:9" ht="12.75">
      <c r="A12" s="22" t="s">
        <v>7</v>
      </c>
      <c r="B12" s="22" t="s">
        <v>35</v>
      </c>
      <c r="C12" s="24"/>
      <c r="D12" s="24">
        <v>14.075145348837207</v>
      </c>
      <c r="E12" s="24">
        <v>14.2032467532467</v>
      </c>
      <c r="F12" s="34"/>
      <c r="G12" s="24"/>
      <c r="H12" s="24"/>
      <c r="I12" s="24"/>
    </row>
    <row r="13" spans="1:9" ht="12.75">
      <c r="A13" s="22" t="s">
        <v>8</v>
      </c>
      <c r="B13" s="22" t="s">
        <v>36</v>
      </c>
      <c r="C13" s="24"/>
      <c r="D13" s="24">
        <v>17.6285714285714</v>
      </c>
      <c r="E13" s="24">
        <v>15.21605166051663</v>
      </c>
      <c r="F13" s="34"/>
      <c r="G13" s="24"/>
      <c r="H13" s="24"/>
      <c r="I13" s="24"/>
    </row>
    <row r="14" spans="1:9" ht="12.75">
      <c r="A14" s="22" t="s">
        <v>9</v>
      </c>
      <c r="B14" s="22" t="s">
        <v>37</v>
      </c>
      <c r="C14" s="24"/>
      <c r="D14" s="24">
        <v>16.127338129496408</v>
      </c>
      <c r="E14" s="24">
        <v>17.041452205882337</v>
      </c>
      <c r="F14" s="34"/>
      <c r="G14" s="24"/>
      <c r="H14" s="24"/>
      <c r="I14" s="24"/>
    </row>
    <row r="15" spans="1:9" ht="12.75">
      <c r="A15" s="22" t="s">
        <v>10</v>
      </c>
      <c r="B15" s="22" t="s">
        <v>30</v>
      </c>
      <c r="C15" s="24"/>
      <c r="D15" s="24">
        <v>15.469868035190647</v>
      </c>
      <c r="E15" s="48">
        <v>15.8</v>
      </c>
      <c r="F15" s="34"/>
      <c r="G15" s="24"/>
      <c r="H15" s="24"/>
      <c r="I15" s="24"/>
    </row>
    <row r="16" spans="1:9" ht="12.75">
      <c r="A16" s="22" t="s">
        <v>11</v>
      </c>
      <c r="B16" s="22" t="s">
        <v>31</v>
      </c>
      <c r="C16" s="24"/>
      <c r="D16" s="24">
        <v>10.98112522686025</v>
      </c>
      <c r="E16" s="47">
        <v>10.75444</v>
      </c>
      <c r="F16" s="34"/>
      <c r="G16" s="24"/>
      <c r="H16" s="24"/>
      <c r="I16" s="24"/>
    </row>
    <row r="17" spans="1:9" ht="12.75">
      <c r="A17" s="22" t="s">
        <v>12</v>
      </c>
      <c r="B17" s="22" t="s">
        <v>32</v>
      </c>
      <c r="C17" s="24"/>
      <c r="D17" s="24">
        <v>8.132110091743122</v>
      </c>
      <c r="E17" s="24">
        <v>6.8941</v>
      </c>
      <c r="F17" s="34"/>
      <c r="G17" s="24"/>
      <c r="H17" s="24"/>
      <c r="I17" s="24"/>
    </row>
    <row r="18" spans="1:9" ht="12.75">
      <c r="A18" s="36" t="s">
        <v>13</v>
      </c>
      <c r="B18" s="36" t="s">
        <v>34</v>
      </c>
      <c r="C18" s="38"/>
      <c r="D18" s="38">
        <v>5.2</v>
      </c>
      <c r="E18" s="38">
        <v>6.5</v>
      </c>
      <c r="F18" s="37"/>
      <c r="G18" s="38"/>
      <c r="H18" s="38"/>
      <c r="I18" s="38"/>
    </row>
    <row r="19" spans="1:9" ht="15">
      <c r="A19" s="39" t="s">
        <v>33</v>
      </c>
      <c r="B19" s="38"/>
      <c r="C19" s="38"/>
      <c r="D19" s="8">
        <f>(4*(D7+D8+D10+D11+D13+D14+D16+D17)+5*(D9+D12+D15+D18))/52</f>
        <v>10.737418539882364</v>
      </c>
      <c r="E19" s="8">
        <f>(4*(E7+E8+E10+E11+E13+E14+E16+E17)+5*(E9+E12+E15+E18))/52</f>
        <v>10.514326177335146</v>
      </c>
      <c r="F19" s="38"/>
      <c r="G19" s="38"/>
      <c r="H19" s="38"/>
      <c r="I19" s="38"/>
    </row>
  </sheetData>
  <sheetProtection/>
  <printOptions gridLines="1"/>
  <pageMargins left="0.75" right="0.75" top="1" bottom="1" header="0.5" footer="0.5"/>
  <pageSetup horizontalDpi="300" verticalDpi="300" orientation="portrait" paperSize="9"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 Computer Services</dc:creator>
  <cp:keywords/>
  <dc:description/>
  <cp:lastModifiedBy>Harris Kevin (Statistics)</cp:lastModifiedBy>
  <cp:lastPrinted>2014-01-14T14:45:38Z</cp:lastPrinted>
  <dcterms:created xsi:type="dcterms:W3CDTF">2000-02-09T17:56:12Z</dcterms:created>
  <dcterms:modified xsi:type="dcterms:W3CDTF">2014-02-21T12:08:19Z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