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December 2013" sheetId="1" r:id="rId1"/>
  </sheets>
  <definedNames>
    <definedName name="List_of_organisations">#REF!</definedName>
    <definedName name="Main_Department">#REF!</definedName>
    <definedName name="Month">#REF!</definedName>
    <definedName name="Organisation_Type">#REF!</definedName>
    <definedName name="_xlnm.Print_Area" localSheetId="0">'December 2013'!$A$1:$AO$21</definedName>
    <definedName name="Yes_No">#REF!</definedName>
  </definedNames>
  <calcPr fullCalcOnLoad="1"/>
</workbook>
</file>

<file path=xl/sharedStrings.xml><?xml version="1.0" encoding="utf-8"?>
<sst xmlns="http://schemas.openxmlformats.org/spreadsheetml/2006/main" count="84" uniqueCount="48">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</sst>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34">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A15" sqref="A15"/>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4" t="s">
        <v>34</v>
      </c>
      <c r="D4" s="45">
        <v>129</v>
      </c>
      <c r="E4" s="46">
        <v>120.15</v>
      </c>
      <c r="F4" s="45">
        <v>453</v>
      </c>
      <c r="G4" s="46">
        <v>432.81</v>
      </c>
      <c r="H4" s="45">
        <v>945</v>
      </c>
      <c r="I4" s="46">
        <v>914.19</v>
      </c>
      <c r="J4" s="45">
        <v>691</v>
      </c>
      <c r="K4" s="46">
        <v>662.65</v>
      </c>
      <c r="L4" s="45">
        <v>94</v>
      </c>
      <c r="M4" s="46">
        <v>90.93</v>
      </c>
      <c r="N4" s="45"/>
      <c r="O4" s="46"/>
      <c r="P4" s="47">
        <f>SUM(D4,F4,H4,J4,L4,N4)</f>
        <v>2312</v>
      </c>
      <c r="Q4" s="48">
        <f>SUM(E4,G4,I4,K4,M4,O4)</f>
        <v>2220.73</v>
      </c>
      <c r="R4" s="45">
        <v>55</v>
      </c>
      <c r="S4" s="46">
        <v>42.47</v>
      </c>
      <c r="T4" s="45"/>
      <c r="U4" s="46"/>
      <c r="V4" s="45">
        <v>6</v>
      </c>
      <c r="W4" s="46">
        <v>6</v>
      </c>
      <c r="X4" s="45"/>
      <c r="Y4" s="46"/>
      <c r="Z4" s="49">
        <f>SUM(R4,T4,V4,X4,)</f>
        <v>61</v>
      </c>
      <c r="AA4" s="50">
        <f>SUM(S4,U4,W4,Y4)</f>
        <v>48.47</v>
      </c>
      <c r="AB4" s="51">
        <f>P4+Z4</f>
        <v>2373</v>
      </c>
      <c r="AC4" s="51">
        <f>Q4+AA4</f>
        <v>2269.2</v>
      </c>
      <c r="AD4" s="52">
        <v>8349922.009999999</v>
      </c>
      <c r="AE4" s="53">
        <v>0</v>
      </c>
      <c r="AF4" s="53">
        <v>0</v>
      </c>
      <c r="AG4" s="53">
        <v>49856.950000000004</v>
      </c>
      <c r="AH4" s="53">
        <v>1573495.7199999995</v>
      </c>
      <c r="AI4" s="53">
        <v>701623.21</v>
      </c>
      <c r="AJ4" s="54">
        <f>SUM(AD4:AI4)</f>
        <v>10674897.889999997</v>
      </c>
      <c r="AK4" s="55">
        <v>212417.93</v>
      </c>
      <c r="AL4" s="55">
        <v>186842.63999999998</v>
      </c>
      <c r="AM4" s="56">
        <f>SUM(AK4:AL4)</f>
        <v>399260.56999999995</v>
      </c>
      <c r="AN4" s="56">
        <f>SUM(AM4,AJ4)</f>
        <v>11074158.459999997</v>
      </c>
      <c r="AO4" s="57" t="s">
        <v>36</v>
      </c>
    </row>
    <row r="5" spans="1:41" ht="15">
      <c r="A5" s="43" t="s">
        <v>37</v>
      </c>
      <c r="B5" s="43" t="s">
        <v>38</v>
      </c>
      <c r="C5" s="43" t="s">
        <v>34</v>
      </c>
      <c r="D5" s="45">
        <v>23</v>
      </c>
      <c r="E5" s="46">
        <v>21.2</v>
      </c>
      <c r="F5" s="45">
        <v>72</v>
      </c>
      <c r="G5" s="46">
        <v>69.01</v>
      </c>
      <c r="H5" s="45">
        <v>277</v>
      </c>
      <c r="I5" s="46">
        <v>268.83</v>
      </c>
      <c r="J5" s="45">
        <v>316</v>
      </c>
      <c r="K5" s="46">
        <v>311.89</v>
      </c>
      <c r="L5" s="45">
        <v>27</v>
      </c>
      <c r="M5" s="46">
        <v>26.52</v>
      </c>
      <c r="N5" s="45"/>
      <c r="O5" s="46"/>
      <c r="P5" s="47">
        <f aca="true" t="shared" si="0" ref="P5:Q11">SUM(D5,F5,H5,J5,L5,N5)</f>
        <v>715</v>
      </c>
      <c r="Q5" s="48">
        <f t="shared" si="0"/>
        <v>697.4499999999999</v>
      </c>
      <c r="R5" s="45">
        <v>18</v>
      </c>
      <c r="S5" s="46">
        <v>18</v>
      </c>
      <c r="T5" s="45"/>
      <c r="U5" s="46"/>
      <c r="V5" s="45">
        <v>153</v>
      </c>
      <c r="W5" s="46">
        <v>146.6</v>
      </c>
      <c r="X5" s="45"/>
      <c r="Y5" s="46"/>
      <c r="Z5" s="49">
        <f aca="true" t="shared" si="1" ref="Z5:Z11">SUM(R5,T5,V5,X5,)</f>
        <v>171</v>
      </c>
      <c r="AA5" s="50">
        <f aca="true" t="shared" si="2" ref="AA5:AA11">SUM(S5,U5,W5,Y5)</f>
        <v>164.6</v>
      </c>
      <c r="AB5" s="51">
        <f aca="true" t="shared" si="3" ref="AB5:AC11">P5+Z5</f>
        <v>886</v>
      </c>
      <c r="AC5" s="51">
        <f t="shared" si="3"/>
        <v>862.05</v>
      </c>
      <c r="AD5" s="52">
        <v>2299855.0100000002</v>
      </c>
      <c r="AE5" s="53">
        <v>0</v>
      </c>
      <c r="AF5" s="53">
        <v>0</v>
      </c>
      <c r="AG5" s="53">
        <v>403.06</v>
      </c>
      <c r="AH5" s="53">
        <v>570821.23</v>
      </c>
      <c r="AI5" s="53">
        <v>253671.08</v>
      </c>
      <c r="AJ5" s="54">
        <f aca="true" t="shared" si="4" ref="AJ5:AJ11">SUM(AD5:AI5)</f>
        <v>3124750.3800000004</v>
      </c>
      <c r="AK5" s="55">
        <v>290081.74</v>
      </c>
      <c r="AL5" s="55">
        <v>0</v>
      </c>
      <c r="AM5" s="56">
        <f aca="true" t="shared" si="5" ref="AM5:AM11">SUM(AK5:AL5)</f>
        <v>290081.74</v>
      </c>
      <c r="AN5" s="56">
        <f aca="true" t="shared" si="6" ref="AN5:AN11">SUM(AM5,AJ5)</f>
        <v>3414832.12</v>
      </c>
      <c r="AO5" s="58"/>
    </row>
    <row r="6" spans="1:41" ht="15">
      <c r="A6" s="43" t="s">
        <v>39</v>
      </c>
      <c r="B6" s="43" t="s">
        <v>38</v>
      </c>
      <c r="C6" s="43" t="s">
        <v>34</v>
      </c>
      <c r="D6" s="45">
        <v>35</v>
      </c>
      <c r="E6" s="46">
        <v>34.12</v>
      </c>
      <c r="F6" s="45">
        <v>88</v>
      </c>
      <c r="G6" s="46">
        <v>83.27</v>
      </c>
      <c r="H6" s="45">
        <v>138</v>
      </c>
      <c r="I6" s="46">
        <v>131.27</v>
      </c>
      <c r="J6" s="45">
        <v>89</v>
      </c>
      <c r="K6" s="46">
        <v>86.67</v>
      </c>
      <c r="L6" s="45">
        <v>12</v>
      </c>
      <c r="M6" s="46">
        <v>11.86</v>
      </c>
      <c r="N6" s="45"/>
      <c r="O6" s="46"/>
      <c r="P6" s="47">
        <f t="shared" si="0"/>
        <v>362</v>
      </c>
      <c r="Q6" s="48">
        <f t="shared" si="0"/>
        <v>347.19</v>
      </c>
      <c r="R6" s="45">
        <v>7</v>
      </c>
      <c r="S6" s="46">
        <v>5.38</v>
      </c>
      <c r="T6" s="45"/>
      <c r="U6" s="46"/>
      <c r="V6" s="45"/>
      <c r="W6" s="46"/>
      <c r="X6" s="45"/>
      <c r="Y6" s="46"/>
      <c r="Z6" s="49">
        <f t="shared" si="1"/>
        <v>7</v>
      </c>
      <c r="AA6" s="50">
        <f t="shared" si="2"/>
        <v>5.38</v>
      </c>
      <c r="AB6" s="51">
        <f t="shared" si="3"/>
        <v>369</v>
      </c>
      <c r="AC6" s="51">
        <f t="shared" si="3"/>
        <v>352.57</v>
      </c>
      <c r="AD6" s="52">
        <v>1075786.94</v>
      </c>
      <c r="AE6" s="53">
        <v>0</v>
      </c>
      <c r="AF6" s="53">
        <v>0</v>
      </c>
      <c r="AG6" s="53">
        <v>0</v>
      </c>
      <c r="AH6" s="53">
        <v>216472.16</v>
      </c>
      <c r="AI6" s="53">
        <v>93288.76000000001</v>
      </c>
      <c r="AJ6" s="54">
        <f t="shared" si="4"/>
        <v>1385547.8599999999</v>
      </c>
      <c r="AK6" s="55">
        <v>9216.7</v>
      </c>
      <c r="AL6" s="55">
        <v>-149788.17</v>
      </c>
      <c r="AM6" s="56">
        <f t="shared" si="5"/>
        <v>-140571.47</v>
      </c>
      <c r="AN6" s="56">
        <f t="shared" si="6"/>
        <v>1244976.39</v>
      </c>
      <c r="AO6" s="59"/>
    </row>
    <row r="7" spans="1:41" ht="15">
      <c r="A7" s="43" t="s">
        <v>40</v>
      </c>
      <c r="B7" s="43" t="s">
        <v>38</v>
      </c>
      <c r="C7" s="43" t="s">
        <v>34</v>
      </c>
      <c r="D7" s="45">
        <v>1</v>
      </c>
      <c r="E7" s="46">
        <v>1</v>
      </c>
      <c r="F7" s="45">
        <v>19</v>
      </c>
      <c r="G7" s="46">
        <v>19</v>
      </c>
      <c r="H7" s="45">
        <v>41</v>
      </c>
      <c r="I7" s="46">
        <v>40.2</v>
      </c>
      <c r="J7" s="45">
        <v>35</v>
      </c>
      <c r="K7" s="46">
        <v>34.04</v>
      </c>
      <c r="L7" s="45">
        <v>3</v>
      </c>
      <c r="M7" s="46">
        <v>3</v>
      </c>
      <c r="N7" s="45"/>
      <c r="O7" s="46"/>
      <c r="P7" s="47">
        <f t="shared" si="0"/>
        <v>99</v>
      </c>
      <c r="Q7" s="48">
        <f t="shared" si="0"/>
        <v>97.24000000000001</v>
      </c>
      <c r="R7" s="45">
        <v>1</v>
      </c>
      <c r="S7" s="46">
        <v>1</v>
      </c>
      <c r="T7" s="45"/>
      <c r="U7" s="46"/>
      <c r="V7" s="45">
        <v>6</v>
      </c>
      <c r="W7" s="46">
        <v>1.3</v>
      </c>
      <c r="X7" s="45"/>
      <c r="Y7" s="46"/>
      <c r="Z7" s="49">
        <f>SUM(R7,T7,V7,X7,)</f>
        <v>7</v>
      </c>
      <c r="AA7" s="50">
        <f t="shared" si="2"/>
        <v>2.3</v>
      </c>
      <c r="AB7" s="51">
        <f t="shared" si="3"/>
        <v>106</v>
      </c>
      <c r="AC7" s="51">
        <f t="shared" si="3"/>
        <v>99.54</v>
      </c>
      <c r="AD7" s="52">
        <v>317484.36</v>
      </c>
      <c r="AE7" s="53">
        <v>0</v>
      </c>
      <c r="AF7" s="53">
        <v>0</v>
      </c>
      <c r="AG7" s="53">
        <v>142.3</v>
      </c>
      <c r="AH7" s="53">
        <v>66800.27</v>
      </c>
      <c r="AI7" s="53">
        <v>28953.6</v>
      </c>
      <c r="AJ7" s="54">
        <f t="shared" si="4"/>
        <v>413380.52999999997</v>
      </c>
      <c r="AK7" s="55">
        <v>-10624.54</v>
      </c>
      <c r="AL7" s="55">
        <v>371.52</v>
      </c>
      <c r="AM7" s="56">
        <f t="shared" si="5"/>
        <v>-10253.02</v>
      </c>
      <c r="AN7" s="56">
        <f t="shared" si="6"/>
        <v>403127.50999999995</v>
      </c>
      <c r="AO7" s="59"/>
    </row>
    <row r="8" spans="1:41" ht="15">
      <c r="A8" s="43" t="s">
        <v>41</v>
      </c>
      <c r="B8" s="43" t="s">
        <v>42</v>
      </c>
      <c r="C8" s="43" t="s">
        <v>34</v>
      </c>
      <c r="D8" s="45">
        <v>307</v>
      </c>
      <c r="E8" s="46">
        <v>287.0054054054053</v>
      </c>
      <c r="F8" s="45">
        <v>64</v>
      </c>
      <c r="G8" s="46">
        <v>61.46756756756756</v>
      </c>
      <c r="H8" s="45">
        <v>83</v>
      </c>
      <c r="I8" s="46">
        <v>79.42972972972971</v>
      </c>
      <c r="J8" s="45">
        <v>1378</v>
      </c>
      <c r="K8" s="46">
        <v>1245.114493984204</v>
      </c>
      <c r="L8" s="45">
        <v>30</v>
      </c>
      <c r="M8" s="46">
        <v>28.8</v>
      </c>
      <c r="N8" s="45"/>
      <c r="O8" s="46"/>
      <c r="P8" s="47">
        <f t="shared" si="0"/>
        <v>1862</v>
      </c>
      <c r="Q8" s="48">
        <f t="shared" si="0"/>
        <v>1701.8171966869065</v>
      </c>
      <c r="R8" s="45">
        <v>167</v>
      </c>
      <c r="S8" s="46">
        <v>167</v>
      </c>
      <c r="T8" s="45">
        <v>3</v>
      </c>
      <c r="U8" s="46">
        <v>3</v>
      </c>
      <c r="V8" s="45"/>
      <c r="W8" s="46"/>
      <c r="X8" s="45"/>
      <c r="Y8" s="46"/>
      <c r="Z8" s="49">
        <f t="shared" si="1"/>
        <v>170</v>
      </c>
      <c r="AA8" s="50">
        <f t="shared" si="2"/>
        <v>170</v>
      </c>
      <c r="AB8" s="51">
        <f t="shared" si="3"/>
        <v>2032</v>
      </c>
      <c r="AC8" s="51">
        <f t="shared" si="3"/>
        <v>1871.8171966869065</v>
      </c>
      <c r="AD8" s="52">
        <v>5205963</v>
      </c>
      <c r="AE8" s="53">
        <v>125779</v>
      </c>
      <c r="AF8" s="53">
        <v>0</v>
      </c>
      <c r="AG8" s="53">
        <v>4535</v>
      </c>
      <c r="AH8" s="53">
        <v>1066962</v>
      </c>
      <c r="AI8" s="53">
        <v>447544</v>
      </c>
      <c r="AJ8" s="54">
        <f t="shared" si="4"/>
        <v>6850783</v>
      </c>
      <c r="AK8" s="55">
        <v>575186</v>
      </c>
      <c r="AL8" s="55"/>
      <c r="AM8" s="56">
        <f t="shared" si="5"/>
        <v>575186</v>
      </c>
      <c r="AN8" s="56">
        <f t="shared" si="6"/>
        <v>7425969</v>
      </c>
      <c r="AO8" s="59" t="s">
        <v>43</v>
      </c>
    </row>
    <row r="9" spans="1:41" ht="15">
      <c r="A9" s="43" t="s">
        <v>44</v>
      </c>
      <c r="B9" s="43" t="s">
        <v>45</v>
      </c>
      <c r="C9" s="43" t="s">
        <v>34</v>
      </c>
      <c r="D9" s="45">
        <v>172</v>
      </c>
      <c r="E9" s="46">
        <v>157.8</v>
      </c>
      <c r="F9" s="45">
        <v>122</v>
      </c>
      <c r="G9" s="46">
        <v>118</v>
      </c>
      <c r="H9" s="45">
        <v>425</v>
      </c>
      <c r="I9" s="46">
        <v>416.4</v>
      </c>
      <c r="J9" s="45">
        <v>491</v>
      </c>
      <c r="K9" s="46">
        <v>470.7</v>
      </c>
      <c r="L9" s="45">
        <v>29</v>
      </c>
      <c r="M9" s="46">
        <v>29</v>
      </c>
      <c r="N9" s="45">
        <v>13</v>
      </c>
      <c r="O9" s="46">
        <v>12.4</v>
      </c>
      <c r="P9" s="47">
        <f t="shared" si="0"/>
        <v>1252</v>
      </c>
      <c r="Q9" s="48">
        <f t="shared" si="0"/>
        <v>1204.3000000000002</v>
      </c>
      <c r="R9" s="45">
        <v>107</v>
      </c>
      <c r="S9" s="46">
        <v>66.7</v>
      </c>
      <c r="T9" s="45">
        <v>0</v>
      </c>
      <c r="U9" s="46">
        <v>0</v>
      </c>
      <c r="V9" s="45">
        <v>0</v>
      </c>
      <c r="W9" s="46">
        <v>0</v>
      </c>
      <c r="X9" s="45">
        <v>0</v>
      </c>
      <c r="Y9" s="46">
        <v>0</v>
      </c>
      <c r="Z9" s="49">
        <f t="shared" si="1"/>
        <v>107</v>
      </c>
      <c r="AA9" s="50">
        <f t="shared" si="2"/>
        <v>66.7</v>
      </c>
      <c r="AB9" s="51">
        <f t="shared" si="3"/>
        <v>1359</v>
      </c>
      <c r="AC9" s="51">
        <f t="shared" si="3"/>
        <v>1271.0000000000002</v>
      </c>
      <c r="AD9" s="52">
        <v>4453745.820000021</v>
      </c>
      <c r="AE9" s="53">
        <v>219162.51999999632</v>
      </c>
      <c r="AF9" s="53">
        <v>40541.67</v>
      </c>
      <c r="AG9" s="53">
        <v>13777.970000000005</v>
      </c>
      <c r="AH9" s="53">
        <v>960891.1999999969</v>
      </c>
      <c r="AI9" s="53">
        <v>459338.2499999967</v>
      </c>
      <c r="AJ9" s="54">
        <f t="shared" si="4"/>
        <v>6147457.430000011</v>
      </c>
      <c r="AK9" s="55">
        <v>257467.28250000003</v>
      </c>
      <c r="AL9" s="55">
        <v>0</v>
      </c>
      <c r="AM9" s="56">
        <f t="shared" si="5"/>
        <v>257467.28250000003</v>
      </c>
      <c r="AN9" s="56">
        <f t="shared" si="6"/>
        <v>6404924.712500011</v>
      </c>
      <c r="AO9" s="59"/>
    </row>
    <row r="10" spans="1:41" ht="15">
      <c r="A10" s="43" t="s">
        <v>46</v>
      </c>
      <c r="B10" s="43" t="s">
        <v>45</v>
      </c>
      <c r="C10" s="43" t="s">
        <v>34</v>
      </c>
      <c r="D10" s="45">
        <v>5</v>
      </c>
      <c r="E10" s="46">
        <v>5</v>
      </c>
      <c r="F10" s="45">
        <v>30</v>
      </c>
      <c r="G10" s="46">
        <v>29.03</v>
      </c>
      <c r="H10" s="45">
        <v>79</v>
      </c>
      <c r="I10" s="46">
        <v>77.98</v>
      </c>
      <c r="J10" s="45">
        <v>62</v>
      </c>
      <c r="K10" s="46">
        <v>61.29</v>
      </c>
      <c r="L10" s="45">
        <v>7</v>
      </c>
      <c r="M10" s="46">
        <v>7</v>
      </c>
      <c r="N10" s="45">
        <v>10</v>
      </c>
      <c r="O10" s="46">
        <v>10</v>
      </c>
      <c r="P10" s="47">
        <f t="shared" si="0"/>
        <v>193</v>
      </c>
      <c r="Q10" s="48">
        <f t="shared" si="0"/>
        <v>190.3</v>
      </c>
      <c r="R10" s="45">
        <v>6</v>
      </c>
      <c r="S10" s="46">
        <v>6</v>
      </c>
      <c r="T10" s="45">
        <v>11</v>
      </c>
      <c r="U10" s="46">
        <v>11</v>
      </c>
      <c r="V10" s="45">
        <v>11</v>
      </c>
      <c r="W10" s="46">
        <v>11</v>
      </c>
      <c r="X10" s="45">
        <v>0</v>
      </c>
      <c r="Y10" s="46">
        <v>0</v>
      </c>
      <c r="Z10" s="49">
        <f t="shared" si="1"/>
        <v>28</v>
      </c>
      <c r="AA10" s="50">
        <f t="shared" si="2"/>
        <v>28</v>
      </c>
      <c r="AB10" s="51">
        <f t="shared" si="3"/>
        <v>221</v>
      </c>
      <c r="AC10" s="51">
        <f t="shared" si="3"/>
        <v>218.3</v>
      </c>
      <c r="AD10" s="52">
        <v>652389</v>
      </c>
      <c r="AE10" s="53">
        <v>0</v>
      </c>
      <c r="AF10" s="53">
        <v>0</v>
      </c>
      <c r="AG10" s="53">
        <v>170</v>
      </c>
      <c r="AH10" s="53">
        <v>123308</v>
      </c>
      <c r="AI10" s="53">
        <v>58843</v>
      </c>
      <c r="AJ10" s="54">
        <f t="shared" si="4"/>
        <v>834710</v>
      </c>
      <c r="AK10" s="55">
        <v>233344</v>
      </c>
      <c r="AL10" s="55">
        <v>0</v>
      </c>
      <c r="AM10" s="56">
        <f t="shared" si="5"/>
        <v>233344</v>
      </c>
      <c r="AN10" s="56">
        <f t="shared" si="6"/>
        <v>1068054</v>
      </c>
      <c r="AO10" s="59"/>
    </row>
    <row r="11" spans="1:41" ht="15">
      <c r="A11" s="43" t="s">
        <v>47</v>
      </c>
      <c r="B11" s="43" t="s">
        <v>42</v>
      </c>
      <c r="C11" s="43" t="s">
        <v>34</v>
      </c>
      <c r="D11" s="45">
        <v>1</v>
      </c>
      <c r="E11" s="46">
        <v>1</v>
      </c>
      <c r="F11" s="45">
        <v>5</v>
      </c>
      <c r="G11" s="46">
        <v>5</v>
      </c>
      <c r="H11" s="45">
        <v>8</v>
      </c>
      <c r="I11" s="46">
        <v>8</v>
      </c>
      <c r="J11" s="45">
        <v>9</v>
      </c>
      <c r="K11" s="46">
        <v>8.4</v>
      </c>
      <c r="L11" s="45">
        <v>2</v>
      </c>
      <c r="M11" s="46">
        <v>2</v>
      </c>
      <c r="N11" s="45"/>
      <c r="O11" s="46"/>
      <c r="P11" s="47">
        <f t="shared" si="0"/>
        <v>25</v>
      </c>
      <c r="Q11" s="48">
        <f t="shared" si="0"/>
        <v>24.4</v>
      </c>
      <c r="R11" s="45">
        <v>0</v>
      </c>
      <c r="S11" s="46">
        <v>0</v>
      </c>
      <c r="T11" s="45">
        <v>0</v>
      </c>
      <c r="U11" s="46">
        <v>0</v>
      </c>
      <c r="V11" s="45">
        <v>0</v>
      </c>
      <c r="W11" s="46">
        <v>0</v>
      </c>
      <c r="X11" s="45">
        <v>0</v>
      </c>
      <c r="Y11" s="46">
        <v>0</v>
      </c>
      <c r="Z11" s="49">
        <f t="shared" si="1"/>
        <v>0</v>
      </c>
      <c r="AA11" s="50">
        <f t="shared" si="2"/>
        <v>0</v>
      </c>
      <c r="AB11" s="51">
        <f t="shared" si="3"/>
        <v>25</v>
      </c>
      <c r="AC11" s="51">
        <f t="shared" si="3"/>
        <v>24.4</v>
      </c>
      <c r="AD11" s="52">
        <v>94701.34</v>
      </c>
      <c r="AE11" s="53">
        <v>0</v>
      </c>
      <c r="AF11" s="53">
        <v>0</v>
      </c>
      <c r="AG11" s="53">
        <v>0</v>
      </c>
      <c r="AH11" s="53">
        <v>17488.3</v>
      </c>
      <c r="AI11" s="53">
        <v>9246.93</v>
      </c>
      <c r="AJ11" s="54">
        <f t="shared" si="4"/>
        <v>121436.57</v>
      </c>
      <c r="AK11" s="55">
        <v>25010.66</v>
      </c>
      <c r="AL11" s="55">
        <v>0</v>
      </c>
      <c r="AM11" s="56">
        <f t="shared" si="5"/>
        <v>25010.66</v>
      </c>
      <c r="AN11" s="56">
        <f t="shared" si="6"/>
        <v>146447.23</v>
      </c>
      <c r="AO11" s="59"/>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2:B100">
    <cfRule type="expression" priority="28" dxfId="4">
      <formula>AND(NOT(ISBLANK($A12)),ISBLANK(B12))</formula>
    </cfRule>
  </conditionalFormatting>
  <conditionalFormatting sqref="C12:C100">
    <cfRule type="expression" priority="27" dxfId="4">
      <formula>AND(NOT(ISBLANK(A12)),ISBLANK(C12))</formula>
    </cfRule>
  </conditionalFormatting>
  <conditionalFormatting sqref="D12:D100">
    <cfRule type="expression" priority="26" dxfId="4">
      <formula>AND(NOT(ISBLANK(E12)),ISBLANK(D12))</formula>
    </cfRule>
  </conditionalFormatting>
  <conditionalFormatting sqref="E12:E100">
    <cfRule type="expression" priority="25" dxfId="4">
      <formula>AND(NOT(ISBLANK(D12)),ISBLANK(E12))</formula>
    </cfRule>
  </conditionalFormatting>
  <conditionalFormatting sqref="F12:F100">
    <cfRule type="expression" priority="24" dxfId="4">
      <formula>AND(NOT(ISBLANK(G12)),ISBLANK(F12))</formula>
    </cfRule>
  </conditionalFormatting>
  <conditionalFormatting sqref="G12:G100">
    <cfRule type="expression" priority="23" dxfId="4">
      <formula>AND(NOT(ISBLANK(F12)),ISBLANK(G12))</formula>
    </cfRule>
  </conditionalFormatting>
  <conditionalFormatting sqref="H12:H100">
    <cfRule type="expression" priority="22" dxfId="4">
      <formula>AND(NOT(ISBLANK(I12)),ISBLANK(H12))</formula>
    </cfRule>
  </conditionalFormatting>
  <conditionalFormatting sqref="I12:I100">
    <cfRule type="expression" priority="21" dxfId="4">
      <formula>AND(NOT(ISBLANK(H12)),ISBLANK(I12))</formula>
    </cfRule>
  </conditionalFormatting>
  <conditionalFormatting sqref="J12:J100">
    <cfRule type="expression" priority="20" dxfId="4">
      <formula>AND(NOT(ISBLANK(K12)),ISBLANK(J12))</formula>
    </cfRule>
  </conditionalFormatting>
  <conditionalFormatting sqref="K12:K100">
    <cfRule type="expression" priority="19" dxfId="4">
      <formula>AND(NOT(ISBLANK(J12)),ISBLANK(K12))</formula>
    </cfRule>
  </conditionalFormatting>
  <conditionalFormatting sqref="L12:L100">
    <cfRule type="expression" priority="18" dxfId="4">
      <formula>AND(NOT(ISBLANK(M12)),ISBLANK(L12))</formula>
    </cfRule>
  </conditionalFormatting>
  <conditionalFormatting sqref="M12:M100">
    <cfRule type="expression" priority="17" dxfId="4">
      <formula>AND(NOT(ISBLANK(L12)),ISBLANK(M12))</formula>
    </cfRule>
  </conditionalFormatting>
  <conditionalFormatting sqref="N12:N100">
    <cfRule type="expression" priority="16" dxfId="4">
      <formula>AND(NOT(ISBLANK(O12)),ISBLANK(N12))</formula>
    </cfRule>
  </conditionalFormatting>
  <conditionalFormatting sqref="O12:O100">
    <cfRule type="expression" priority="15" dxfId="4">
      <formula>AND(NOT(ISBLANK(N12)),ISBLANK(O12))</formula>
    </cfRule>
  </conditionalFormatting>
  <conditionalFormatting sqref="R12:R100">
    <cfRule type="expression" priority="14" dxfId="4">
      <formula>AND(NOT(ISBLANK(S12)),ISBLANK(R12))</formula>
    </cfRule>
  </conditionalFormatting>
  <conditionalFormatting sqref="S12:S100">
    <cfRule type="expression" priority="13" dxfId="4">
      <formula>AND(NOT(ISBLANK(R12)),ISBLANK(S12))</formula>
    </cfRule>
  </conditionalFormatting>
  <conditionalFormatting sqref="T12:T100">
    <cfRule type="expression" priority="12" dxfId="4">
      <formula>AND(NOT(ISBLANK(U12)),ISBLANK(T12))</formula>
    </cfRule>
  </conditionalFormatting>
  <conditionalFormatting sqref="U12:U100">
    <cfRule type="expression" priority="11" dxfId="4">
      <formula>AND(NOT(ISBLANK(T12)),ISBLANK(U12))</formula>
    </cfRule>
  </conditionalFormatting>
  <conditionalFormatting sqref="V12:V100">
    <cfRule type="expression" priority="10" dxfId="4">
      <formula>AND(NOT(ISBLANK(W12)),ISBLANK(V12))</formula>
    </cfRule>
  </conditionalFormatting>
  <conditionalFormatting sqref="W12:W100">
    <cfRule type="expression" priority="9" dxfId="4">
      <formula>AND(NOT(ISBLANK(V12)),ISBLANK(W12))</formula>
    </cfRule>
  </conditionalFormatting>
  <conditionalFormatting sqref="X12:X100">
    <cfRule type="expression" priority="8" dxfId="4">
      <formula>AND(NOT(ISBLANK(Y12)),ISBLANK(X12))</formula>
    </cfRule>
  </conditionalFormatting>
  <conditionalFormatting sqref="Y12:Y100">
    <cfRule type="expression" priority="7" dxfId="4">
      <formula>AND(NOT(ISBLANK(X12)),ISBLANK(Y12))</formula>
    </cfRule>
  </conditionalFormatting>
  <conditionalFormatting sqref="B9:B11 B4">
    <cfRule type="expression" priority="4" dxfId="4">
      <formula>AND(NOT(ISBLANK($A4)),ISBLANK(B4))</formula>
    </cfRule>
  </conditionalFormatting>
  <conditionalFormatting sqref="C4:C11">
    <cfRule type="expression" priority="3" dxfId="4">
      <formula>AND(NOT(ISBLANK(A4)),ISBLANK(C4))</formula>
    </cfRule>
  </conditionalFormatting>
  <conditionalFormatting sqref="D4:D11 F4:F11 H4:H11 J4:J11 L4:L11 N4:N11 R4:R11 T4:T11 V4:V11 X4:X11">
    <cfRule type="expression" priority="2" dxfId="4">
      <formula>AND(NOT(ISBLANK(E4)),ISBLANK(D4))</formula>
    </cfRule>
  </conditionalFormatting>
  <conditionalFormatting sqref="E4:E11 W4:W11 G4:G11 I4:I11 K4:K11 M4:M11 O4:O11 S4:S11 U4:U11 Y4:Y11">
    <cfRule type="expression" priority="1" dxfId="4">
      <formula>AND(NOT(ISBLANK(D4)),ISBLANK(E4))</formula>
    </cfRule>
  </conditionalFormatting>
  <conditionalFormatting sqref="B5:B7">
    <cfRule type="expression" priority="5" dxfId="0" stopIfTrue="1">
      <formula>AND(NOT(ISBLANK($A3)),ISBLANK(B5))</formula>
    </cfRule>
  </conditionalFormatting>
  <conditionalFormatting sqref="B8">
    <cfRule type="expression" priority="6" dxfId="0" stopIfTrue="1">
      <formula>AND(NOT(ISBLANK(#REF!)),ISBLANK(B8))</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P1:IV65536 R101:AN65536 AO1 P4:Q65536 R1 A1:C1 P2 A101:O65536 AB1 AB3:AC100 AO6:AO65536 AO4"/>
    <dataValidation type="decimal" operator="greaterThan" allowBlank="1" showInputMessage="1" showErrorMessage="1" sqref="AK12:AL100 AD12:AI100">
      <formula1>0</formula1>
    </dataValidation>
    <dataValidation type="decimal" operator="greaterThanOrEqual" allowBlank="1" showInputMessage="1" showErrorMessage="1" sqref="AD4:AI11 AK4:AL11">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1">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1">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1">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2014-01-23T08:53:49Z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