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760" tabRatio="734" activeTab="0"/>
  </bookViews>
  <sheets>
    <sheet name="September 2013" sheetId="1" r:id="rId1"/>
  </sheets>
  <definedNames>
    <definedName name="List_of_organisations">#REF!</definedName>
    <definedName name="Main_Department">#REF!</definedName>
    <definedName name="Month">#REF!</definedName>
    <definedName name="Organisation_Type">#REF!</definedName>
    <definedName name="_xlnm.Print_Area" localSheetId="0">'September 2013'!$A$1:$AO$21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<sst xmlns="http://schemas.openxmlformats.org/spreadsheetml/2006/main" count="84" uniqueCount="48">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</sst>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40">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F22" sqref="F22"/>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108</v>
      </c>
      <c r="E4" s="46">
        <v>98.96</v>
      </c>
      <c r="F4" s="45">
        <v>445</v>
      </c>
      <c r="G4" s="46">
        <v>423.75</v>
      </c>
      <c r="H4" s="45">
        <v>961</v>
      </c>
      <c r="I4" s="46">
        <v>929.02</v>
      </c>
      <c r="J4" s="45">
        <v>664</v>
      </c>
      <c r="K4" s="46">
        <v>637.81</v>
      </c>
      <c r="L4" s="45">
        <v>97</v>
      </c>
      <c r="M4" s="46">
        <v>93.15</v>
      </c>
      <c r="N4" s="45"/>
      <c r="O4" s="46"/>
      <c r="P4" s="47">
        <f>SUM(D4,F4,H4,J4,L4,N4)</f>
        <v>2275</v>
      </c>
      <c r="Q4" s="48">
        <f>SUM(E4,G4,I4,K4,M4,O4)</f>
        <v>2182.69</v>
      </c>
      <c r="R4" s="45">
        <v>45</v>
      </c>
      <c r="S4" s="46">
        <v>38.77</v>
      </c>
      <c r="T4" s="45"/>
      <c r="U4" s="46"/>
      <c r="V4" s="45">
        <v>20</v>
      </c>
      <c r="W4" s="46">
        <v>20</v>
      </c>
      <c r="X4" s="45"/>
      <c r="Y4" s="46"/>
      <c r="Z4" s="49">
        <f>SUM(R4,T4,V4,X4,)</f>
        <v>65</v>
      </c>
      <c r="AA4" s="50">
        <f>SUM(S4,U4,W4,Y4)</f>
        <v>58.77</v>
      </c>
      <c r="AB4" s="51">
        <f>P4+Z4</f>
        <v>2340</v>
      </c>
      <c r="AC4" s="51">
        <f>Q4+AA4</f>
        <v>2241.46</v>
      </c>
      <c r="AD4" s="52">
        <v>7696464.060000001</v>
      </c>
      <c r="AE4" s="53">
        <v>0</v>
      </c>
      <c r="AF4" s="53">
        <v>0</v>
      </c>
      <c r="AG4" s="53">
        <v>41369.98999999999</v>
      </c>
      <c r="AH4" s="53">
        <v>1564441.09</v>
      </c>
      <c r="AI4" s="53">
        <v>689049.8600000001</v>
      </c>
      <c r="AJ4" s="54">
        <f>SUM(AD4:AI4)</f>
        <v>9991325.000000002</v>
      </c>
      <c r="AK4" s="55">
        <v>-452281.8299999999</v>
      </c>
      <c r="AL4" s="55">
        <v>25224.35</v>
      </c>
      <c r="AM4" s="56">
        <f>SUM(AK4:AL4)</f>
        <v>-427057.4799999999</v>
      </c>
      <c r="AN4" s="56">
        <f>SUM(AM4,AJ4)</f>
        <v>9564267.520000001</v>
      </c>
      <c r="AO4" s="57" t="s">
        <v>36</v>
      </c>
    </row>
    <row r="5" spans="1:41" ht="15">
      <c r="A5" s="43" t="s">
        <v>37</v>
      </c>
      <c r="B5" s="43" t="s">
        <v>38</v>
      </c>
      <c r="C5" s="43" t="s">
        <v>34</v>
      </c>
      <c r="D5" s="45">
        <v>27</v>
      </c>
      <c r="E5" s="46">
        <v>24.99</v>
      </c>
      <c r="F5" s="45">
        <v>54</v>
      </c>
      <c r="G5" s="46">
        <v>52.31</v>
      </c>
      <c r="H5" s="45">
        <v>275</v>
      </c>
      <c r="I5" s="46">
        <v>266.84</v>
      </c>
      <c r="J5" s="45">
        <v>309</v>
      </c>
      <c r="K5" s="46">
        <v>304.1</v>
      </c>
      <c r="L5" s="45">
        <v>28</v>
      </c>
      <c r="M5" s="46">
        <v>27.52</v>
      </c>
      <c r="N5" s="45"/>
      <c r="O5" s="46"/>
      <c r="P5" s="47">
        <f aca="true" t="shared" si="0" ref="P5:Q11">SUM(D5,F5,H5,J5,L5,N5)</f>
        <v>693</v>
      </c>
      <c r="Q5" s="48">
        <f t="shared" si="0"/>
        <v>675.76</v>
      </c>
      <c r="R5" s="45">
        <v>17</v>
      </c>
      <c r="S5" s="46">
        <v>17</v>
      </c>
      <c r="T5" s="45"/>
      <c r="U5" s="46"/>
      <c r="V5" s="45">
        <v>105</v>
      </c>
      <c r="W5" s="46">
        <v>105</v>
      </c>
      <c r="X5" s="45"/>
      <c r="Y5" s="46"/>
      <c r="Z5" s="49">
        <f aca="true" t="shared" si="1" ref="Z5:Z11">SUM(R5,T5,V5,X5,)</f>
        <v>122</v>
      </c>
      <c r="AA5" s="50">
        <f aca="true" t="shared" si="2" ref="AA5:AA11">SUM(S5,U5,W5,Y5)</f>
        <v>122</v>
      </c>
      <c r="AB5" s="51">
        <f aca="true" t="shared" si="3" ref="AB5:AC11">P5+Z5</f>
        <v>815</v>
      </c>
      <c r="AC5" s="51">
        <f t="shared" si="3"/>
        <v>797.76</v>
      </c>
      <c r="AD5" s="52">
        <v>2190261.29</v>
      </c>
      <c r="AE5" s="53">
        <v>0</v>
      </c>
      <c r="AF5" s="53">
        <v>0</v>
      </c>
      <c r="AG5" s="53">
        <v>183.1</v>
      </c>
      <c r="AH5" s="53">
        <v>551295.58</v>
      </c>
      <c r="AI5" s="53">
        <v>247905.61</v>
      </c>
      <c r="AJ5" s="54">
        <f aca="true" t="shared" si="4" ref="AJ5:AJ11">SUM(AD5:AI5)</f>
        <v>2989645.58</v>
      </c>
      <c r="AK5" s="55">
        <v>390846.71</v>
      </c>
      <c r="AL5" s="55">
        <v>0</v>
      </c>
      <c r="AM5" s="56">
        <f aca="true" t="shared" si="5" ref="AM5:AM11">SUM(AK5:AL5)</f>
        <v>390846.71</v>
      </c>
      <c r="AN5" s="56">
        <f aca="true" t="shared" si="6" ref="AN5:AN11">SUM(AM5,AJ5)</f>
        <v>3380492.29</v>
      </c>
      <c r="AO5" s="58"/>
    </row>
    <row r="6" spans="1:41" ht="15">
      <c r="A6" s="43" t="s">
        <v>39</v>
      </c>
      <c r="B6" s="43" t="s">
        <v>38</v>
      </c>
      <c r="C6" s="43" t="s">
        <v>34</v>
      </c>
      <c r="D6" s="45">
        <v>36</v>
      </c>
      <c r="E6" s="46">
        <v>35.12</v>
      </c>
      <c r="F6" s="45">
        <v>93</v>
      </c>
      <c r="G6" s="46">
        <v>88.36</v>
      </c>
      <c r="H6" s="45">
        <v>158</v>
      </c>
      <c r="I6" s="46">
        <v>150.61</v>
      </c>
      <c r="J6" s="45">
        <v>99</v>
      </c>
      <c r="K6" s="46">
        <v>96.67</v>
      </c>
      <c r="L6" s="45">
        <v>12</v>
      </c>
      <c r="M6" s="46">
        <v>11.86</v>
      </c>
      <c r="N6" s="45"/>
      <c r="O6" s="46"/>
      <c r="P6" s="47">
        <f t="shared" si="0"/>
        <v>398</v>
      </c>
      <c r="Q6" s="48">
        <f t="shared" si="0"/>
        <v>382.62000000000006</v>
      </c>
      <c r="R6" s="45">
        <v>6</v>
      </c>
      <c r="S6" s="46">
        <v>5.3</v>
      </c>
      <c r="T6" s="45"/>
      <c r="U6" s="46"/>
      <c r="V6" s="45"/>
      <c r="W6" s="46"/>
      <c r="X6" s="45"/>
      <c r="Y6" s="46"/>
      <c r="Z6" s="49">
        <f t="shared" si="1"/>
        <v>6</v>
      </c>
      <c r="AA6" s="50">
        <f t="shared" si="2"/>
        <v>5.3</v>
      </c>
      <c r="AB6" s="51">
        <f t="shared" si="3"/>
        <v>404</v>
      </c>
      <c r="AC6" s="51">
        <f t="shared" si="3"/>
        <v>387.9200000000001</v>
      </c>
      <c r="AD6" s="52">
        <v>1242952.3199999998</v>
      </c>
      <c r="AE6" s="53">
        <v>0</v>
      </c>
      <c r="AF6" s="53">
        <v>0</v>
      </c>
      <c r="AG6" s="53">
        <v>0</v>
      </c>
      <c r="AH6" s="53">
        <v>231797.54000000004</v>
      </c>
      <c r="AI6" s="53">
        <v>106720.21999999997</v>
      </c>
      <c r="AJ6" s="54">
        <f t="shared" si="4"/>
        <v>1581470.0799999998</v>
      </c>
      <c r="AK6" s="55">
        <v>10756.21</v>
      </c>
      <c r="AL6" s="55">
        <v>29360.820000000007</v>
      </c>
      <c r="AM6" s="56">
        <f t="shared" si="5"/>
        <v>40117.030000000006</v>
      </c>
      <c r="AN6" s="56">
        <f t="shared" si="6"/>
        <v>1621587.1099999999</v>
      </c>
      <c r="AO6" s="59"/>
    </row>
    <row r="7" spans="1:41" ht="15">
      <c r="A7" s="43" t="s">
        <v>40</v>
      </c>
      <c r="B7" s="43" t="s">
        <v>38</v>
      </c>
      <c r="C7" s="43" t="s">
        <v>34</v>
      </c>
      <c r="D7" s="45">
        <v>0</v>
      </c>
      <c r="E7" s="46">
        <v>0</v>
      </c>
      <c r="F7" s="45">
        <v>18</v>
      </c>
      <c r="G7" s="46">
        <v>17.98</v>
      </c>
      <c r="H7" s="45">
        <v>41</v>
      </c>
      <c r="I7" s="46">
        <v>40.2</v>
      </c>
      <c r="J7" s="45">
        <v>36</v>
      </c>
      <c r="K7" s="46">
        <v>35.04</v>
      </c>
      <c r="L7" s="45">
        <v>3</v>
      </c>
      <c r="M7" s="46">
        <v>3</v>
      </c>
      <c r="N7" s="45"/>
      <c r="O7" s="46"/>
      <c r="P7" s="47">
        <f t="shared" si="0"/>
        <v>98</v>
      </c>
      <c r="Q7" s="48">
        <f t="shared" si="0"/>
        <v>96.22</v>
      </c>
      <c r="R7" s="45">
        <v>1</v>
      </c>
      <c r="S7" s="46">
        <v>1</v>
      </c>
      <c r="T7" s="45"/>
      <c r="U7" s="46"/>
      <c r="V7" s="45">
        <v>8</v>
      </c>
      <c r="W7" s="46">
        <v>2.1</v>
      </c>
      <c r="X7" s="45"/>
      <c r="Y7" s="46"/>
      <c r="Z7" s="49">
        <f>SUM(R7,T7,V7,X7,)</f>
        <v>9</v>
      </c>
      <c r="AA7" s="50">
        <f t="shared" si="2"/>
        <v>3.1</v>
      </c>
      <c r="AB7" s="51">
        <f t="shared" si="3"/>
        <v>107</v>
      </c>
      <c r="AC7" s="51">
        <f t="shared" si="3"/>
        <v>99.32</v>
      </c>
      <c r="AD7" s="52">
        <v>321514.95</v>
      </c>
      <c r="AE7" s="53">
        <v>0</v>
      </c>
      <c r="AF7" s="53">
        <v>0</v>
      </c>
      <c r="AG7" s="53">
        <v>454.03</v>
      </c>
      <c r="AH7" s="53">
        <v>66496.76</v>
      </c>
      <c r="AI7" s="53">
        <v>28798.43</v>
      </c>
      <c r="AJ7" s="54">
        <f t="shared" si="4"/>
        <v>417264.17000000004</v>
      </c>
      <c r="AK7" s="55">
        <v>5284.78</v>
      </c>
      <c r="AL7" s="55">
        <v>-16925.28</v>
      </c>
      <c r="AM7" s="56">
        <f t="shared" si="5"/>
        <v>-11640.5</v>
      </c>
      <c r="AN7" s="56">
        <f t="shared" si="6"/>
        <v>405623.67000000004</v>
      </c>
      <c r="AO7" s="59"/>
    </row>
    <row r="8" spans="1:41" ht="15">
      <c r="A8" s="43" t="s">
        <v>41</v>
      </c>
      <c r="B8" s="43" t="s">
        <v>42</v>
      </c>
      <c r="C8" s="43" t="s">
        <v>34</v>
      </c>
      <c r="D8" s="45">
        <v>289</v>
      </c>
      <c r="E8" s="46">
        <v>269.527027027027</v>
      </c>
      <c r="F8" s="45">
        <v>63</v>
      </c>
      <c r="G8" s="46">
        <v>60.16756756756757</v>
      </c>
      <c r="H8" s="45">
        <v>81</v>
      </c>
      <c r="I8" s="46">
        <v>77.03243243243243</v>
      </c>
      <c r="J8" s="45">
        <v>1386</v>
      </c>
      <c r="K8" s="46">
        <v>1238.2550345247448</v>
      </c>
      <c r="L8" s="45">
        <v>30</v>
      </c>
      <c r="M8" s="46">
        <v>29.8</v>
      </c>
      <c r="N8" s="45"/>
      <c r="O8" s="46"/>
      <c r="P8" s="47">
        <f t="shared" si="0"/>
        <v>1849</v>
      </c>
      <c r="Q8" s="48">
        <f t="shared" si="0"/>
        <v>1674.7820615517717</v>
      </c>
      <c r="R8" s="45">
        <v>191</v>
      </c>
      <c r="S8" s="46">
        <v>191</v>
      </c>
      <c r="T8" s="45">
        <v>3</v>
      </c>
      <c r="U8" s="46">
        <v>3</v>
      </c>
      <c r="V8" s="45"/>
      <c r="W8" s="46"/>
      <c r="X8" s="45"/>
      <c r="Y8" s="46"/>
      <c r="Z8" s="49">
        <f t="shared" si="1"/>
        <v>194</v>
      </c>
      <c r="AA8" s="50">
        <f t="shared" si="2"/>
        <v>194</v>
      </c>
      <c r="AB8" s="51">
        <f t="shared" si="3"/>
        <v>2043</v>
      </c>
      <c r="AC8" s="51">
        <f t="shared" si="3"/>
        <v>1868.7820615517717</v>
      </c>
      <c r="AD8" s="52">
        <v>5172976</v>
      </c>
      <c r="AE8" s="53">
        <v>128001</v>
      </c>
      <c r="AF8" s="53"/>
      <c r="AG8" s="53">
        <v>10870</v>
      </c>
      <c r="AH8" s="53">
        <v>1043962</v>
      </c>
      <c r="AI8" s="53">
        <v>451201</v>
      </c>
      <c r="AJ8" s="54">
        <f t="shared" si="4"/>
        <v>6807010</v>
      </c>
      <c r="AK8" s="55">
        <v>762299</v>
      </c>
      <c r="AL8" s="55"/>
      <c r="AM8" s="56">
        <f t="shared" si="5"/>
        <v>762299</v>
      </c>
      <c r="AN8" s="56">
        <f t="shared" si="6"/>
        <v>7569309</v>
      </c>
      <c r="AO8" s="59" t="s">
        <v>43</v>
      </c>
    </row>
    <row r="9" spans="1:41" ht="15">
      <c r="A9" s="43" t="s">
        <v>44</v>
      </c>
      <c r="B9" s="43" t="s">
        <v>45</v>
      </c>
      <c r="C9" s="43" t="s">
        <v>34</v>
      </c>
      <c r="D9" s="45">
        <v>180</v>
      </c>
      <c r="E9" s="46">
        <v>166.37</v>
      </c>
      <c r="F9" s="45">
        <v>120</v>
      </c>
      <c r="G9" s="46">
        <v>116.42</v>
      </c>
      <c r="H9" s="45">
        <v>434</v>
      </c>
      <c r="I9" s="46">
        <v>425.88</v>
      </c>
      <c r="J9" s="45">
        <v>475</v>
      </c>
      <c r="K9" s="46">
        <v>455.43</v>
      </c>
      <c r="L9" s="45">
        <v>30</v>
      </c>
      <c r="M9" s="46">
        <v>29.62</v>
      </c>
      <c r="N9" s="45">
        <v>15</v>
      </c>
      <c r="O9" s="46">
        <v>15</v>
      </c>
      <c r="P9" s="47">
        <f t="shared" si="0"/>
        <v>1254</v>
      </c>
      <c r="Q9" s="48">
        <f t="shared" si="0"/>
        <v>1208.72</v>
      </c>
      <c r="R9" s="45">
        <v>37</v>
      </c>
      <c r="S9" s="46">
        <v>16.1</v>
      </c>
      <c r="T9" s="45">
        <v>1</v>
      </c>
      <c r="U9" s="46">
        <v>1</v>
      </c>
      <c r="V9" s="45">
        <v>1</v>
      </c>
      <c r="W9" s="46">
        <v>0.62</v>
      </c>
      <c r="X9" s="45">
        <v>0</v>
      </c>
      <c r="Y9" s="46">
        <v>0</v>
      </c>
      <c r="Z9" s="49">
        <f t="shared" si="1"/>
        <v>39</v>
      </c>
      <c r="AA9" s="50">
        <f t="shared" si="2"/>
        <v>17.720000000000002</v>
      </c>
      <c r="AB9" s="51">
        <f t="shared" si="3"/>
        <v>1293</v>
      </c>
      <c r="AC9" s="51">
        <f t="shared" si="3"/>
        <v>1226.44</v>
      </c>
      <c r="AD9" s="52">
        <v>4362242.90000002</v>
      </c>
      <c r="AE9" s="53">
        <v>220180.10999999603</v>
      </c>
      <c r="AF9" s="53">
        <v>0</v>
      </c>
      <c r="AG9" s="53">
        <v>12856.040000000006</v>
      </c>
      <c r="AH9" s="53">
        <v>941082.6999999977</v>
      </c>
      <c r="AI9" s="53">
        <v>435307.0699999968</v>
      </c>
      <c r="AJ9" s="54">
        <f t="shared" si="4"/>
        <v>5971668.82000001</v>
      </c>
      <c r="AK9" s="55">
        <v>153228.65999999995</v>
      </c>
      <c r="AL9" s="55">
        <v>0</v>
      </c>
      <c r="AM9" s="56">
        <f t="shared" si="5"/>
        <v>153228.65999999995</v>
      </c>
      <c r="AN9" s="56">
        <f t="shared" si="6"/>
        <v>6124897.48000001</v>
      </c>
      <c r="AO9" s="59"/>
    </row>
    <row r="10" spans="1:41" ht="15">
      <c r="A10" s="43" t="s">
        <v>46</v>
      </c>
      <c r="B10" s="43" t="s">
        <v>45</v>
      </c>
      <c r="C10" s="43" t="s">
        <v>34</v>
      </c>
      <c r="D10" s="45">
        <v>5</v>
      </c>
      <c r="E10" s="46">
        <v>5</v>
      </c>
      <c r="F10" s="45">
        <v>31</v>
      </c>
      <c r="G10" s="46">
        <v>29.82</v>
      </c>
      <c r="H10" s="45">
        <v>80</v>
      </c>
      <c r="I10" s="46">
        <v>78.98</v>
      </c>
      <c r="J10" s="45">
        <v>62</v>
      </c>
      <c r="K10" s="46">
        <v>61.79</v>
      </c>
      <c r="L10" s="45">
        <v>8</v>
      </c>
      <c r="M10" s="46">
        <v>8</v>
      </c>
      <c r="N10" s="45">
        <v>4</v>
      </c>
      <c r="O10" s="46">
        <v>4</v>
      </c>
      <c r="P10" s="47">
        <f t="shared" si="0"/>
        <v>190</v>
      </c>
      <c r="Q10" s="48">
        <f t="shared" si="0"/>
        <v>187.59</v>
      </c>
      <c r="R10" s="45">
        <v>6</v>
      </c>
      <c r="S10" s="46">
        <v>6</v>
      </c>
      <c r="T10" s="45">
        <v>8</v>
      </c>
      <c r="U10" s="46">
        <v>8</v>
      </c>
      <c r="V10" s="45">
        <v>12</v>
      </c>
      <c r="W10" s="46">
        <v>12</v>
      </c>
      <c r="X10" s="45">
        <v>0</v>
      </c>
      <c r="Y10" s="46">
        <v>0</v>
      </c>
      <c r="Z10" s="49">
        <f t="shared" si="1"/>
        <v>26</v>
      </c>
      <c r="AA10" s="50">
        <f t="shared" si="2"/>
        <v>26</v>
      </c>
      <c r="AB10" s="51">
        <f t="shared" si="3"/>
        <v>216</v>
      </c>
      <c r="AC10" s="51">
        <f t="shared" si="3"/>
        <v>213.59</v>
      </c>
      <c r="AD10" s="52">
        <v>648664</v>
      </c>
      <c r="AE10" s="53">
        <v>0</v>
      </c>
      <c r="AF10" s="53">
        <v>0</v>
      </c>
      <c r="AG10" s="53">
        <v>1981</v>
      </c>
      <c r="AH10" s="53">
        <v>125664</v>
      </c>
      <c r="AI10" s="53">
        <v>57990</v>
      </c>
      <c r="AJ10" s="54">
        <f t="shared" si="4"/>
        <v>834299</v>
      </c>
      <c r="AK10" s="55">
        <v>154379</v>
      </c>
      <c r="AL10" s="55">
        <v>0</v>
      </c>
      <c r="AM10" s="56">
        <f t="shared" si="5"/>
        <v>154379</v>
      </c>
      <c r="AN10" s="56">
        <f t="shared" si="6"/>
        <v>988678</v>
      </c>
      <c r="AO10" s="59"/>
    </row>
    <row r="11" spans="1:41" ht="15">
      <c r="A11" s="43" t="s">
        <v>47</v>
      </c>
      <c r="B11" s="43" t="s">
        <v>42</v>
      </c>
      <c r="C11" s="43" t="s">
        <v>34</v>
      </c>
      <c r="D11" s="45">
        <v>1</v>
      </c>
      <c r="E11" s="46">
        <v>1</v>
      </c>
      <c r="F11" s="45">
        <v>4</v>
      </c>
      <c r="G11" s="46">
        <v>4</v>
      </c>
      <c r="H11" s="45">
        <v>8</v>
      </c>
      <c r="I11" s="46">
        <v>8</v>
      </c>
      <c r="J11" s="45">
        <v>9</v>
      </c>
      <c r="K11" s="46">
        <v>8.4</v>
      </c>
      <c r="L11" s="45">
        <v>2</v>
      </c>
      <c r="M11" s="46">
        <v>2</v>
      </c>
      <c r="N11" s="45"/>
      <c r="O11" s="46"/>
      <c r="P11" s="47">
        <f t="shared" si="0"/>
        <v>24</v>
      </c>
      <c r="Q11" s="48">
        <f t="shared" si="0"/>
        <v>23.4</v>
      </c>
      <c r="R11" s="45">
        <v>0</v>
      </c>
      <c r="S11" s="46">
        <v>0</v>
      </c>
      <c r="T11" s="45">
        <v>0</v>
      </c>
      <c r="U11" s="46">
        <v>0</v>
      </c>
      <c r="V11" s="45">
        <v>0</v>
      </c>
      <c r="W11" s="46">
        <v>0</v>
      </c>
      <c r="X11" s="45">
        <v>0</v>
      </c>
      <c r="Y11" s="46">
        <v>0</v>
      </c>
      <c r="Z11" s="49">
        <f t="shared" si="1"/>
        <v>0</v>
      </c>
      <c r="AA11" s="50">
        <f t="shared" si="2"/>
        <v>0</v>
      </c>
      <c r="AB11" s="51">
        <f t="shared" si="3"/>
        <v>24</v>
      </c>
      <c r="AC11" s="51">
        <f t="shared" si="3"/>
        <v>23.4</v>
      </c>
      <c r="AD11" s="52">
        <v>91907.61</v>
      </c>
      <c r="AE11" s="53"/>
      <c r="AF11" s="53"/>
      <c r="AG11" s="53"/>
      <c r="AH11" s="53">
        <v>17377.92</v>
      </c>
      <c r="AI11" s="53">
        <v>8859.09</v>
      </c>
      <c r="AJ11" s="54">
        <f t="shared" si="4"/>
        <v>118144.62</v>
      </c>
      <c r="AK11" s="55">
        <v>10282.62</v>
      </c>
      <c r="AL11" s="55"/>
      <c r="AM11" s="56">
        <f t="shared" si="5"/>
        <v>10282.62</v>
      </c>
      <c r="AN11" s="56">
        <f t="shared" si="6"/>
        <v>128427.23999999999</v>
      </c>
      <c r="AO11" s="5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4">
      <formula>AND(NOT(ISBLANK($A12)),ISBLANK(B12))</formula>
    </cfRule>
  </conditionalFormatting>
  <conditionalFormatting sqref="C12:C100">
    <cfRule type="expression" priority="27" dxfId="4">
      <formula>AND(NOT(ISBLANK(A12)),ISBLANK(C12))</formula>
    </cfRule>
  </conditionalFormatting>
  <conditionalFormatting sqref="D12:D100">
    <cfRule type="expression" priority="26" dxfId="4">
      <formula>AND(NOT(ISBLANK(E12)),ISBLANK(D12))</formula>
    </cfRule>
  </conditionalFormatting>
  <conditionalFormatting sqref="E12:E100">
    <cfRule type="expression" priority="25" dxfId="4">
      <formula>AND(NOT(ISBLANK(D12)),ISBLANK(E12))</formula>
    </cfRule>
  </conditionalFormatting>
  <conditionalFormatting sqref="F12:F100">
    <cfRule type="expression" priority="24" dxfId="4">
      <formula>AND(NOT(ISBLANK(G12)),ISBLANK(F12))</formula>
    </cfRule>
  </conditionalFormatting>
  <conditionalFormatting sqref="G12:G100">
    <cfRule type="expression" priority="23" dxfId="4">
      <formula>AND(NOT(ISBLANK(F12)),ISBLANK(G12))</formula>
    </cfRule>
  </conditionalFormatting>
  <conditionalFormatting sqref="H12:H100">
    <cfRule type="expression" priority="22" dxfId="4">
      <formula>AND(NOT(ISBLANK(I12)),ISBLANK(H12))</formula>
    </cfRule>
  </conditionalFormatting>
  <conditionalFormatting sqref="I12:I100">
    <cfRule type="expression" priority="21" dxfId="4">
      <formula>AND(NOT(ISBLANK(H12)),ISBLANK(I12))</formula>
    </cfRule>
  </conditionalFormatting>
  <conditionalFormatting sqref="J12:J100">
    <cfRule type="expression" priority="20" dxfId="4">
      <formula>AND(NOT(ISBLANK(K12)),ISBLANK(J12))</formula>
    </cfRule>
  </conditionalFormatting>
  <conditionalFormatting sqref="K12:K100">
    <cfRule type="expression" priority="19" dxfId="4">
      <formula>AND(NOT(ISBLANK(J12)),ISBLANK(K12))</formula>
    </cfRule>
  </conditionalFormatting>
  <conditionalFormatting sqref="L12:L100">
    <cfRule type="expression" priority="18" dxfId="4">
      <formula>AND(NOT(ISBLANK(M12)),ISBLANK(L12))</formula>
    </cfRule>
  </conditionalFormatting>
  <conditionalFormatting sqref="M12:M100">
    <cfRule type="expression" priority="17" dxfId="4">
      <formula>AND(NOT(ISBLANK(L12)),ISBLANK(M12))</formula>
    </cfRule>
  </conditionalFormatting>
  <conditionalFormatting sqref="N12:N100">
    <cfRule type="expression" priority="16" dxfId="4">
      <formula>AND(NOT(ISBLANK(O12)),ISBLANK(N12))</formula>
    </cfRule>
  </conditionalFormatting>
  <conditionalFormatting sqref="O12:O100">
    <cfRule type="expression" priority="15" dxfId="4">
      <formula>AND(NOT(ISBLANK(N12)),ISBLANK(O12))</formula>
    </cfRule>
  </conditionalFormatting>
  <conditionalFormatting sqref="R12:R100">
    <cfRule type="expression" priority="14" dxfId="4">
      <formula>AND(NOT(ISBLANK(S12)),ISBLANK(R12))</formula>
    </cfRule>
  </conditionalFormatting>
  <conditionalFormatting sqref="S12:S100">
    <cfRule type="expression" priority="13" dxfId="4">
      <formula>AND(NOT(ISBLANK(R12)),ISBLANK(S12))</formula>
    </cfRule>
  </conditionalFormatting>
  <conditionalFormatting sqref="T12:T100">
    <cfRule type="expression" priority="12" dxfId="4">
      <formula>AND(NOT(ISBLANK(U12)),ISBLANK(T12))</formula>
    </cfRule>
  </conditionalFormatting>
  <conditionalFormatting sqref="U12:U100">
    <cfRule type="expression" priority="11" dxfId="4">
      <formula>AND(NOT(ISBLANK(T12)),ISBLANK(U12))</formula>
    </cfRule>
  </conditionalFormatting>
  <conditionalFormatting sqref="V12:V100">
    <cfRule type="expression" priority="10" dxfId="4">
      <formula>AND(NOT(ISBLANK(W12)),ISBLANK(V12))</formula>
    </cfRule>
  </conditionalFormatting>
  <conditionalFormatting sqref="W12:W100">
    <cfRule type="expression" priority="9" dxfId="4">
      <formula>AND(NOT(ISBLANK(V12)),ISBLANK(W12))</formula>
    </cfRule>
  </conditionalFormatting>
  <conditionalFormatting sqref="X12:X100">
    <cfRule type="expression" priority="8" dxfId="4">
      <formula>AND(NOT(ISBLANK(Y12)),ISBLANK(X12))</formula>
    </cfRule>
  </conditionalFormatting>
  <conditionalFormatting sqref="Y12:Y100">
    <cfRule type="expression" priority="7" dxfId="4">
      <formula>AND(NOT(ISBLANK(X12)),ISBLANK(Y12))</formula>
    </cfRule>
  </conditionalFormatting>
  <conditionalFormatting sqref="B9:B11 B4">
    <cfRule type="expression" priority="4" dxfId="4">
      <formula>AND(NOT(ISBLANK($A4)),ISBLANK(B4))</formula>
    </cfRule>
  </conditionalFormatting>
  <conditionalFormatting sqref="C4:C11">
    <cfRule type="expression" priority="3" dxfId="4">
      <formula>AND(NOT(ISBLANK(A4)),ISBLANK(C4))</formula>
    </cfRule>
  </conditionalFormatting>
  <conditionalFormatting sqref="D4:D11 F4:F11 H4:H11 J4:J11 L4:L11 N4:N11 R4:R11 T4:T11 V4:V11 X4:X11">
    <cfRule type="expression" priority="2" dxfId="4">
      <formula>AND(NOT(ISBLANK(E4)),ISBLANK(D4))</formula>
    </cfRule>
  </conditionalFormatting>
  <conditionalFormatting sqref="E4:E11 W4:W11 G4:G11 I4:I11 K4:K11 M4:M11 O4:O11 S4:S11 U4:U11 Y4:Y11">
    <cfRule type="expression" priority="1" dxfId="4">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2013-10-22T09:38:18Z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