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0365" windowHeight="5910" tabRatio="59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/>
  <calcPr fullCalcOnLoad="1"/>
</workbook>
</file>

<file path=xl/sharedStrings.xml><?xml version="1.0" encoding="utf-8"?>
<sst xmlns="http://schemas.openxmlformats.org/spreadsheetml/2006/main" count="535" uniqueCount="239">
  <si>
    <t>All Probation</t>
  </si>
  <si>
    <t>Service</t>
  </si>
  <si>
    <t xml:space="preserve">Cambridgeshire        </t>
  </si>
  <si>
    <t xml:space="preserve">Essex                 </t>
  </si>
  <si>
    <t xml:space="preserve">Hertfordshire         </t>
  </si>
  <si>
    <t xml:space="preserve">Norfolk               </t>
  </si>
  <si>
    <t xml:space="preserve">Suffolk               </t>
  </si>
  <si>
    <t>London</t>
  </si>
  <si>
    <t>South East</t>
  </si>
  <si>
    <t xml:space="preserve">Hampshire             </t>
  </si>
  <si>
    <t xml:space="preserve">Kent                  </t>
  </si>
  <si>
    <t xml:space="preserve">Surrey                </t>
  </si>
  <si>
    <t xml:space="preserve">Sussex                </t>
  </si>
  <si>
    <t xml:space="preserve">Thames Valley         </t>
  </si>
  <si>
    <t>South West</t>
  </si>
  <si>
    <t xml:space="preserve">Avon &amp; Somerset       </t>
  </si>
  <si>
    <t xml:space="preserve">Devon &amp; Cornwall      </t>
  </si>
  <si>
    <t xml:space="preserve">Dorset                </t>
  </si>
  <si>
    <t xml:space="preserve">Gloucestershire       </t>
  </si>
  <si>
    <t xml:space="preserve">Wiltshire             </t>
  </si>
  <si>
    <t>Wales</t>
  </si>
  <si>
    <t xml:space="preserve">Dyfed-Powys           </t>
  </si>
  <si>
    <t xml:space="preserve">Gwent                 </t>
  </si>
  <si>
    <t xml:space="preserve">North Wales           </t>
  </si>
  <si>
    <t xml:space="preserve">South Wales           </t>
  </si>
  <si>
    <t>*</t>
  </si>
  <si>
    <t xml:space="preserve">      DTTO</t>
  </si>
  <si>
    <r>
      <t xml:space="preserve">      C&amp;YP 1969</t>
    </r>
    <r>
      <rPr>
        <vertAlign val="superscript"/>
        <sz val="10"/>
        <rFont val="Arial"/>
        <family val="2"/>
      </rPr>
      <t>(3)</t>
    </r>
  </si>
  <si>
    <t>(3)   Transfer of responsibility for supervision of offenders aged 16 to 17 to Youth Offending Teams began in 2000.</t>
  </si>
  <si>
    <t>(2)   Includes CPOs for persistent petty offending and CPOs for fine default.</t>
  </si>
  <si>
    <t>All pre and</t>
  </si>
  <si>
    <t>All court</t>
  </si>
  <si>
    <t>post release</t>
  </si>
  <si>
    <t>Region/Area</t>
  </si>
  <si>
    <t>North East</t>
  </si>
  <si>
    <t xml:space="preserve">Durham                </t>
  </si>
  <si>
    <t xml:space="preserve">Northumbria           </t>
  </si>
  <si>
    <t xml:space="preserve">Teesside              </t>
  </si>
  <si>
    <t>North West</t>
  </si>
  <si>
    <t xml:space="preserve">Cheshire              </t>
  </si>
  <si>
    <t xml:space="preserve">Cumbria               </t>
  </si>
  <si>
    <t xml:space="preserve">Lancashire            </t>
  </si>
  <si>
    <t xml:space="preserve">Greater Manchester    </t>
  </si>
  <si>
    <t xml:space="preserve">Merseyside            </t>
  </si>
  <si>
    <t>Yorkshire &amp; Humberside</t>
  </si>
  <si>
    <t xml:space="preserve">Humberside            </t>
  </si>
  <si>
    <t xml:space="preserve">North Yorkshire       </t>
  </si>
  <si>
    <t xml:space="preserve">South Yorkshire       </t>
  </si>
  <si>
    <t xml:space="preserve">West Yorkshire        </t>
  </si>
  <si>
    <t>East Midlands</t>
  </si>
  <si>
    <t xml:space="preserve">Derbyshire            </t>
  </si>
  <si>
    <t xml:space="preserve">Leicestershire        </t>
  </si>
  <si>
    <t xml:space="preserve">Lincolnshire          </t>
  </si>
  <si>
    <t xml:space="preserve">Northamptonshire      </t>
  </si>
  <si>
    <t xml:space="preserve">Nottinghamshire       </t>
  </si>
  <si>
    <t>West Midlands</t>
  </si>
  <si>
    <t xml:space="preserve">Staffordshire         </t>
  </si>
  <si>
    <t xml:space="preserve">Warwickshire          </t>
  </si>
  <si>
    <t xml:space="preserve">West Mercia           </t>
  </si>
  <si>
    <t xml:space="preserve">West Midlands </t>
  </si>
  <si>
    <t>Eastern</t>
  </si>
  <si>
    <t xml:space="preserve">Bedfordshire          </t>
  </si>
  <si>
    <t>England and Wales</t>
  </si>
  <si>
    <t>Magistrates' courts</t>
  </si>
  <si>
    <t>Crown Court</t>
  </si>
  <si>
    <t>MALES AND FEMALES</t>
  </si>
  <si>
    <t>All community sentences</t>
  </si>
  <si>
    <t xml:space="preserve">      CRO</t>
  </si>
  <si>
    <r>
      <t xml:space="preserve">      CPO</t>
    </r>
    <r>
      <rPr>
        <vertAlign val="superscript"/>
        <sz val="10"/>
        <rFont val="Arial"/>
        <family val="2"/>
      </rPr>
      <t>(2)</t>
    </r>
  </si>
  <si>
    <t xml:space="preserve">      CPO (breach)</t>
  </si>
  <si>
    <t xml:space="preserve">      CPRO</t>
  </si>
  <si>
    <t xml:space="preserve">      MPSO</t>
  </si>
  <si>
    <t>MALES</t>
  </si>
  <si>
    <t>FEMALES</t>
  </si>
  <si>
    <t>Ran their full course</t>
  </si>
  <si>
    <t>Terminated early for:</t>
  </si>
  <si>
    <t xml:space="preserve">   good progress</t>
  </si>
  <si>
    <t xml:space="preserve">   conviction of offence</t>
  </si>
  <si>
    <t xml:space="preserve">   other reasons</t>
  </si>
  <si>
    <t>Total number</t>
  </si>
  <si>
    <t>(2)   Includes CPOs for persistent petty offending and CPOs for fine default. Excludes those supervised on CPO for more than 2 years.</t>
  </si>
  <si>
    <r>
      <t>All areas</t>
    </r>
    <r>
      <rPr>
        <b/>
        <vertAlign val="superscript"/>
        <sz val="10"/>
        <rFont val="Arial"/>
        <family val="2"/>
      </rPr>
      <t xml:space="preserve"> </t>
    </r>
  </si>
  <si>
    <t>Community</t>
  </si>
  <si>
    <t>Order</t>
  </si>
  <si>
    <t>(4)   Pre CJA03 sentence</t>
  </si>
  <si>
    <t>(5)   Excludes those on voluntary supervision for more than 3 years.</t>
  </si>
  <si>
    <t>Standard PSR</t>
  </si>
  <si>
    <t>Fast Delivery PSR written</t>
  </si>
  <si>
    <t>Fast Delivery PSR oral</t>
  </si>
  <si>
    <t xml:space="preserve">      SSSO</t>
  </si>
  <si>
    <r>
      <t xml:space="preserve">      SSSO </t>
    </r>
    <r>
      <rPr>
        <vertAlign val="superscript"/>
        <sz val="10"/>
        <rFont val="Arial"/>
        <family val="2"/>
      </rPr>
      <t>(4)</t>
    </r>
  </si>
  <si>
    <t>All court orders</t>
  </si>
  <si>
    <t xml:space="preserve">      Community order</t>
  </si>
  <si>
    <t xml:space="preserve">Suspended </t>
  </si>
  <si>
    <t>* Indicates that one or more of the comparative numbers are less than 50. For small numbers this could give misleading percentage changes.</t>
  </si>
  <si>
    <t>Pre release supervision</t>
  </si>
  <si>
    <t>Post release supervision</t>
  </si>
  <si>
    <t>All pre release</t>
  </si>
  <si>
    <t>supervision</t>
  </si>
  <si>
    <t>All post release</t>
  </si>
  <si>
    <t>All Pre</t>
  </si>
  <si>
    <t xml:space="preserve"> CJA orders</t>
  </si>
  <si>
    <t>Durham</t>
  </si>
  <si>
    <t>Northumbria</t>
  </si>
  <si>
    <t>Teesside</t>
  </si>
  <si>
    <t>Cheshire</t>
  </si>
  <si>
    <t>Cumbria</t>
  </si>
  <si>
    <t>Lancashire</t>
  </si>
  <si>
    <t>Greater Manchester</t>
  </si>
  <si>
    <t>Merseyside</t>
  </si>
  <si>
    <t>Humberside</t>
  </si>
  <si>
    <t>North Yorkshire</t>
  </si>
  <si>
    <t>South Yorkshire</t>
  </si>
  <si>
    <t>West Yorkshire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</si>
  <si>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</si>
  <si>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</si>
  <si>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</si>
  <si>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</si>
  <si>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</si>
  <si>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</si>
  <si>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</si>
  <si>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Mercia</t>
  </si>
  <si>
    <t>Bedfordshire</t>
  </si>
  <si>
    <t>Cambridgeshire</t>
  </si>
  <si>
    <t>Essex</t>
  </si>
  <si>
    <t>Norfolk</t>
  </si>
  <si>
    <t>Suffolk</t>
  </si>
  <si>
    <t>Hampshire</t>
  </si>
  <si>
    <t>Kent</t>
  </si>
  <si>
    <t>Surrey</t>
  </si>
  <si>
    <t>Sussex</t>
  </si>
  <si>
    <t>Thames Valley</t>
  </si>
  <si>
    <t>Avon &amp; Somerset</t>
  </si>
  <si>
    <t>Devon &amp; Cornwall</t>
  </si>
  <si>
    <t>Dorset</t>
  </si>
  <si>
    <t>Gloucestershire</t>
  </si>
  <si>
    <t>Wiltshire</t>
  </si>
  <si>
    <t>Dyfed-Powys</t>
  </si>
  <si>
    <t>Gwent</t>
  </si>
  <si>
    <t>North Wales</t>
  </si>
  <si>
    <t>South Wales</t>
  </si>
  <si>
    <t>Community Order</t>
  </si>
  <si>
    <t>Suspended Sentence Order</t>
  </si>
  <si>
    <t>All areas</t>
  </si>
  <si>
    <t>Table 5   Number of persons starting Communty Order and Suspended Sentence Order supervision by the Probation Service by area</t>
  </si>
  <si>
    <t xml:space="preserve"> (2)  On appearance for sentence after deferment.</t>
  </si>
  <si>
    <t>Residential</t>
  </si>
  <si>
    <t>Accredited Programme</t>
  </si>
  <si>
    <t>Drug Treatment</t>
  </si>
  <si>
    <t>Alcohol Treatment</t>
  </si>
  <si>
    <t>Curfew</t>
  </si>
  <si>
    <t>Attendance Centre</t>
  </si>
  <si>
    <t>Mental Health</t>
  </si>
  <si>
    <t>Specified Activity</t>
  </si>
  <si>
    <t>Prohibited Activity</t>
  </si>
  <si>
    <t xml:space="preserve">Unpaid Work </t>
  </si>
  <si>
    <t xml:space="preserve">Exclusion </t>
  </si>
  <si>
    <t>Supervision</t>
  </si>
  <si>
    <t>Community Sentences</t>
  </si>
  <si>
    <t>Custody</t>
  </si>
  <si>
    <t>Fine</t>
  </si>
  <si>
    <t>Absolute/Conditional Discharge</t>
  </si>
  <si>
    <t>Other</t>
  </si>
  <si>
    <t>All</t>
  </si>
  <si>
    <t>% breakdown</t>
  </si>
  <si>
    <t>Unpaid Work</t>
  </si>
  <si>
    <t xml:space="preserve">All </t>
  </si>
  <si>
    <t>5 or more</t>
  </si>
  <si>
    <t>Community Orders</t>
  </si>
  <si>
    <t>Suspended Sentence Orders</t>
  </si>
  <si>
    <t xml:space="preserve">Table 4   Number of requirements commenced under Community Orders and Suspended Sentence Orders </t>
  </si>
  <si>
    <r>
      <t>All court reports</t>
    </r>
    <r>
      <rPr>
        <b/>
        <vertAlign val="superscript"/>
        <sz val="10"/>
        <color indexed="8"/>
        <rFont val="Arial"/>
        <family val="2"/>
      </rPr>
      <t>(1)</t>
    </r>
  </si>
  <si>
    <t xml:space="preserve">All other combinations of requirements </t>
  </si>
  <si>
    <t>All other combinations of requirements</t>
  </si>
  <si>
    <t xml:space="preserve"> (1)  Does not include Court Review reports</t>
  </si>
  <si>
    <t>the fact that the more time the order has had to run, the greater the chance of it being completed successfully.</t>
  </si>
  <si>
    <t>Supervision &amp; Accredited Programme</t>
  </si>
  <si>
    <t>Supervision &amp; Unpaid Work</t>
  </si>
  <si>
    <t>Supervision &amp; Drug Treatment</t>
  </si>
  <si>
    <t>Supervision, Unpaid Work &amp; Accredited Programme</t>
  </si>
  <si>
    <t>Supervision, Accredited Programme &amp; Drug Treatment</t>
  </si>
  <si>
    <t>Supervision &amp; Specified Activity</t>
  </si>
  <si>
    <t>Supervision &amp; Curfew</t>
  </si>
  <si>
    <r>
      <t>orders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(1)</t>
    </r>
  </si>
  <si>
    <r>
      <t xml:space="preserve">supervision </t>
    </r>
    <r>
      <rPr>
        <b/>
        <vertAlign val="superscript"/>
        <sz val="8"/>
        <rFont val="Arial"/>
        <family val="2"/>
      </rPr>
      <t>(1)</t>
    </r>
  </si>
  <si>
    <t>Suspended 
Sentence Order</t>
  </si>
  <si>
    <r>
      <t xml:space="preserve">All Community Sentences </t>
    </r>
    <r>
      <rPr>
        <vertAlign val="superscript"/>
        <sz val="10"/>
        <rFont val="Arial"/>
        <family val="2"/>
      </rPr>
      <t>(1)</t>
    </r>
  </si>
  <si>
    <t>(1) Includes all pre-CJA community sentences</t>
  </si>
  <si>
    <t>Pre and post release supervision</t>
  </si>
  <si>
    <t>Table 3   Most frequently used combinations of requirements for Community Orders and Suspended Sentence Orders</t>
  </si>
  <si>
    <r>
      <t xml:space="preserve">      C&amp;YP 1969 </t>
    </r>
    <r>
      <rPr>
        <vertAlign val="superscript"/>
        <sz val="10"/>
        <rFont val="Arial"/>
        <family val="2"/>
      </rPr>
      <t>(3)</t>
    </r>
  </si>
  <si>
    <r>
      <t xml:space="preserve">      CPO </t>
    </r>
    <r>
      <rPr>
        <vertAlign val="superscript"/>
        <sz val="10"/>
        <rFont val="Arial"/>
        <family val="2"/>
      </rPr>
      <t>(2)</t>
    </r>
  </si>
  <si>
    <t>Sentence Order</t>
  </si>
  <si>
    <t xml:space="preserve">   failure to comply with requirements</t>
  </si>
  <si>
    <t xml:space="preserve">Court Review </t>
  </si>
  <si>
    <t>Sentence proposed</t>
  </si>
  <si>
    <t>Sentence given</t>
  </si>
  <si>
    <t xml:space="preserve">      Deferred sentence</t>
  </si>
  <si>
    <t>Average (mean)</t>
  </si>
  <si>
    <r>
      <t xml:space="preserve">All pre and post release supervision </t>
    </r>
    <r>
      <rPr>
        <b/>
        <vertAlign val="superscript"/>
        <sz val="10"/>
        <rFont val="Arial"/>
        <family val="2"/>
      </rPr>
      <t>(1,5)</t>
    </r>
  </si>
  <si>
    <t>Table 2  Number of persons starting Community Order and Suspended Sentence Order supervision by number of requirements</t>
  </si>
  <si>
    <t>% Breakdown</t>
  </si>
  <si>
    <t xml:space="preserve">Hertfordshire </t>
  </si>
  <si>
    <t>Other sentences</t>
  </si>
  <si>
    <t xml:space="preserve">      Suspended sentence order</t>
  </si>
  <si>
    <r>
      <t>Deferred sentence</t>
    </r>
    <r>
      <rPr>
        <vertAlign val="superscript"/>
        <sz val="10"/>
        <color indexed="8"/>
        <rFont val="Arial"/>
        <family val="2"/>
      </rPr>
      <t>(2)</t>
    </r>
  </si>
  <si>
    <t>PSR breach</t>
  </si>
  <si>
    <t xml:space="preserve">(1)   Each person is counted only once in the total even if they started several types of supervision in the year. </t>
  </si>
  <si>
    <t xml:space="preserve">(1)   Each person is counted only once in the all community sentences and pre and post release figures, even if they started several types of supervision in the year. </t>
  </si>
  <si>
    <r>
      <t xml:space="preserve">Unpaid Work &amp; Unpaid Work </t>
    </r>
    <r>
      <rPr>
        <vertAlign val="superscript"/>
        <sz val="10"/>
        <rFont val="Arial"/>
        <family val="2"/>
      </rPr>
      <t>(1)</t>
    </r>
  </si>
  <si>
    <t>(1)   Normally a result of further unpaid work given for breach.</t>
  </si>
  <si>
    <t>Q1 2008</t>
  </si>
  <si>
    <t>Tier 1 (Low)</t>
  </si>
  <si>
    <t>Tier 3 (Medium/High)</t>
  </si>
  <si>
    <t>Tier 2 (Low/Medium)</t>
  </si>
  <si>
    <t>Tier not stated</t>
  </si>
  <si>
    <t>Table 6  Number of persons starting Community Order and Suspended Sentence Order supervision by tier</t>
  </si>
  <si>
    <r>
      <t xml:space="preserve">Table 7       Persons supervised by the Probation Service at end of period </t>
    </r>
    <r>
      <rPr>
        <b/>
        <vertAlign val="superscript"/>
        <sz val="10"/>
        <rFont val="Arial"/>
        <family val="2"/>
      </rPr>
      <t xml:space="preserve">(1) </t>
    </r>
  </si>
  <si>
    <r>
      <t xml:space="preserve">Table 9       Terminations of court orders by reason </t>
    </r>
    <r>
      <rPr>
        <b/>
        <vertAlign val="superscript"/>
        <sz val="10"/>
        <rFont val="Arial"/>
        <family val="2"/>
      </rPr>
      <t>(1)</t>
    </r>
  </si>
  <si>
    <t>Tier 4 (High)</t>
  </si>
  <si>
    <t>Q2 2008</t>
  </si>
  <si>
    <t xml:space="preserve">          </t>
  </si>
  <si>
    <t>Table 10  Court reports written by the Probation Service by type of report and court</t>
  </si>
  <si>
    <t>All immediate custodial sentences</t>
  </si>
  <si>
    <t>Q3 2008</t>
  </si>
  <si>
    <t xml:space="preserve">(1) The increase over time in percentages of Community Orders and Suspended Sentence Orders running their full course is due partly to  </t>
  </si>
  <si>
    <t>Q4 2008</t>
  </si>
  <si>
    <r>
      <t xml:space="preserve">All Community Sentences </t>
    </r>
    <r>
      <rPr>
        <b/>
        <vertAlign val="superscript"/>
        <sz val="10"/>
        <rFont val="Arial"/>
        <family val="2"/>
      </rPr>
      <t>(1)</t>
    </r>
  </si>
  <si>
    <r>
      <t xml:space="preserve">Q4 2008 </t>
    </r>
    <r>
      <rPr>
        <b/>
        <vertAlign val="superscript"/>
        <sz val="8"/>
        <rFont val="Arial"/>
        <family val="2"/>
      </rPr>
      <t>(6)</t>
    </r>
  </si>
  <si>
    <t>(1)  Each person is counted only once in the all court orders and pre and post release figures, even if they started several types of supervision in the period.</t>
  </si>
  <si>
    <t xml:space="preserve">(6)   The pre and post release figures for Q4 2008 are slightly understated, due to an under-recording of the caseload in data submitted by the West Midlands area. </t>
  </si>
  <si>
    <t xml:space="preserve">        This is due to them recently changing case management systems.</t>
  </si>
  <si>
    <t>Q1 2009</t>
  </si>
  <si>
    <t>Percentage
change
Q1 2009</t>
  </si>
  <si>
    <t>Percentage change
Q1 2009</t>
  </si>
  <si>
    <t>Table 8      Persons supervised by the Probation Service at 31 March 2009, by area</t>
  </si>
  <si>
    <t>Table 11 Concordance between sentences proposed and given where a PSR was written, April 2008 - March 2009</t>
  </si>
  <si>
    <t>Percentages</t>
  </si>
  <si>
    <r>
      <t>Table 1   Number of persons starting Court Order and pre/post release supervision by the Probation Service by sex</t>
    </r>
    <r>
      <rPr>
        <b/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</si>
</sst>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#,##0.0"/>
    <numFmt numFmtId="172" formatCode="&quot;£&quot;#,##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000"/>
    <numFmt numFmtId="179" formatCode="#,##0_ ;\-#,##0\ "/>
    <numFmt numFmtId="180" formatCode="0.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%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2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Verdana"/>
      <family val="0"/>
    </font>
    <font>
      <i/>
      <sz val="8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i/>
      <sz val="8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1" xfId="16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1" fontId="0" fillId="0" borderId="0" xfId="16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4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41" fontId="0" fillId="0" borderId="0" xfId="16" applyFon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13" fillId="0" borderId="2" xfId="21" applyFont="1" applyBorder="1">
      <alignment/>
      <protection/>
    </xf>
    <xf numFmtId="0" fontId="13" fillId="0" borderId="2" xfId="21" applyFont="1" applyBorder="1" applyAlignment="1">
      <alignment horizontal="right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Alignment="1">
      <alignment horizontal="left" indent="2"/>
      <protection/>
    </xf>
    <xf numFmtId="0" fontId="5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21" applyFont="1" applyAlignment="1">
      <alignment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0" fillId="0" borderId="0" xfId="21" applyNumberFormat="1" applyFont="1" applyBorder="1" applyAlignment="1">
      <alignment horizontal="right" vertical="center"/>
      <protection/>
    </xf>
    <xf numFmtId="1" fontId="13" fillId="0" borderId="0" xfId="21" applyNumberFormat="1">
      <alignment/>
      <protection/>
    </xf>
    <xf numFmtId="0" fontId="13" fillId="0" borderId="0" xfId="21" applyAlignment="1">
      <alignment horizontal="left"/>
      <protection/>
    </xf>
    <xf numFmtId="1" fontId="13" fillId="0" borderId="0" xfId="21" applyNumberFormat="1" applyAlignment="1">
      <alignment horizontal="left"/>
      <protection/>
    </xf>
    <xf numFmtId="0" fontId="13" fillId="0" borderId="0" xfId="21" applyFont="1" applyAlignment="1">
      <alignment horizontal="left" wrapText="1"/>
      <protection/>
    </xf>
    <xf numFmtId="0" fontId="13" fillId="0" borderId="1" xfId="2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41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left" wrapText="1"/>
      <protection/>
    </xf>
    <xf numFmtId="3" fontId="0" fillId="0" borderId="2" xfId="0" applyNumberFormat="1" applyFont="1" applyBorder="1" applyAlignment="1">
      <alignment/>
    </xf>
    <xf numFmtId="41" fontId="13" fillId="0" borderId="0" xfId="21" applyNumberFormat="1">
      <alignment/>
      <protection/>
    </xf>
    <xf numFmtId="0" fontId="15" fillId="0" borderId="0" xfId="21" applyFont="1" applyAlignment="1">
      <alignment horizontal="left"/>
      <protection/>
    </xf>
    <xf numFmtId="0" fontId="13" fillId="0" borderId="0" xfId="21" applyFont="1" applyAlignment="1">
      <alignment horizontal="left"/>
      <protection/>
    </xf>
    <xf numFmtId="0" fontId="14" fillId="0" borderId="0" xfId="21" applyFont="1">
      <alignment/>
      <protection/>
    </xf>
    <xf numFmtId="0" fontId="16" fillId="0" borderId="0" xfId="21" applyFont="1" applyAlignment="1">
      <alignment/>
      <protection/>
    </xf>
    <xf numFmtId="3" fontId="5" fillId="0" borderId="0" xfId="21" applyNumberFormat="1" applyFont="1" applyAlignment="1">
      <alignment horizontal="right"/>
      <protection/>
    </xf>
    <xf numFmtId="1" fontId="13" fillId="0" borderId="0" xfId="21" applyNumberForma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0" fontId="0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3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5" fillId="0" borderId="0" xfId="22" applyNumberFormat="1" applyFont="1" applyBorder="1" applyAlignment="1">
      <alignment horizontal="right"/>
    </xf>
    <xf numFmtId="1" fontId="0" fillId="0" borderId="0" xfId="22" applyNumberFormat="1" applyFont="1" applyBorder="1" applyAlignment="1">
      <alignment horizontal="right"/>
    </xf>
    <xf numFmtId="170" fontId="0" fillId="0" borderId="0" xfId="22" applyNumberFormat="1" applyFont="1" applyBorder="1" applyAlignment="1">
      <alignment horizontal="right"/>
    </xf>
    <xf numFmtId="1" fontId="0" fillId="0" borderId="1" xfId="21" applyNumberFormat="1" applyFont="1" applyBorder="1" applyAlignment="1">
      <alignment horizontal="right"/>
      <protection/>
    </xf>
    <xf numFmtId="1" fontId="0" fillId="0" borderId="0" xfId="21" applyNumberFormat="1" applyFont="1" applyAlignment="1">
      <alignment horizontal="right"/>
      <protection/>
    </xf>
    <xf numFmtId="0" fontId="5" fillId="0" borderId="3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21" applyNumberFormat="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 horizontal="left" wrapText="1"/>
    </xf>
    <xf numFmtId="41" fontId="0" fillId="0" borderId="0" xfId="21" applyNumberFormat="1" applyFont="1">
      <alignment/>
      <protection/>
    </xf>
    <xf numFmtId="41" fontId="0" fillId="0" borderId="0" xfId="0" applyNumberFormat="1" applyFont="1" applyAlignment="1">
      <alignment/>
    </xf>
    <xf numFmtId="0" fontId="0" fillId="0" borderId="2" xfId="21" applyFont="1" applyBorder="1">
      <alignment/>
      <protection/>
    </xf>
    <xf numFmtId="0" fontId="0" fillId="0" borderId="2" xfId="0" applyFont="1" applyBorder="1" applyAlignment="1">
      <alignment/>
    </xf>
    <xf numFmtId="0" fontId="0" fillId="0" borderId="0" xfId="21" applyFont="1" applyAlignment="1">
      <alignment horizontal="left" indent="1"/>
      <protection/>
    </xf>
    <xf numFmtId="41" fontId="0" fillId="0" borderId="0" xfId="0" applyNumberFormat="1" applyFont="1" applyBorder="1" applyAlignment="1">
      <alignment/>
    </xf>
    <xf numFmtId="0" fontId="0" fillId="0" borderId="1" xfId="21" applyFont="1" applyBorder="1" applyAlignment="1">
      <alignment horizontal="left" wrapText="1"/>
      <protection/>
    </xf>
    <xf numFmtId="41" fontId="0" fillId="0" borderId="1" xfId="21" applyNumberFormat="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41" fontId="0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 indent="1"/>
    </xf>
    <xf numFmtId="3" fontId="17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0" fillId="0" borderId="1" xfId="0" applyFont="1" applyBorder="1" applyAlignment="1">
      <alignment/>
    </xf>
    <xf numFmtId="41" fontId="0" fillId="0" borderId="4" xfId="21" applyNumberFormat="1" applyFont="1" applyBorder="1">
      <alignment/>
      <protection/>
    </xf>
    <xf numFmtId="0" fontId="0" fillId="0" borderId="4" xfId="0" applyFont="1" applyBorder="1" applyAlignment="1">
      <alignment/>
    </xf>
    <xf numFmtId="0" fontId="13" fillId="0" borderId="0" xfId="21" applyFont="1" applyBorder="1" applyAlignment="1">
      <alignment horizontal="righ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1" fontId="5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" fontId="1" fillId="0" borderId="5" xfId="21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22" fillId="0" borderId="0" xfId="21" applyNumberFormat="1" applyFont="1">
      <alignment/>
      <protection/>
    </xf>
    <xf numFmtId="1" fontId="22" fillId="0" borderId="0" xfId="21" applyNumberFormat="1" applyFont="1" applyBorder="1" applyAlignment="1">
      <alignment horizontal="center"/>
      <protection/>
    </xf>
    <xf numFmtId="1" fontId="2" fillId="0" borderId="0" xfId="21" applyNumberFormat="1" applyFont="1" applyBorder="1" applyAlignment="1">
      <alignment horizontal="right"/>
      <protection/>
    </xf>
    <xf numFmtId="1" fontId="1" fillId="0" borderId="0" xfId="21" applyNumberFormat="1" applyFont="1" applyBorder="1" applyAlignment="1">
      <alignment horizontal="right"/>
      <protection/>
    </xf>
    <xf numFmtId="170" fontId="2" fillId="0" borderId="0" xfId="21" applyNumberFormat="1" applyFont="1" applyBorder="1" applyAlignment="1">
      <alignment horizontal="right"/>
      <protection/>
    </xf>
    <xf numFmtId="1" fontId="2" fillId="0" borderId="1" xfId="21" applyNumberFormat="1" applyFont="1" applyBorder="1" applyAlignment="1">
      <alignment horizontal="right"/>
      <protection/>
    </xf>
    <xf numFmtId="0" fontId="14" fillId="0" borderId="3" xfId="21" applyFont="1" applyBorder="1" applyAlignment="1">
      <alignment horizontal="left"/>
      <protection/>
    </xf>
    <xf numFmtId="17" fontId="5" fillId="0" borderId="3" xfId="21" applyNumberFormat="1" applyFont="1" applyBorder="1" applyAlignment="1">
      <alignment horizontal="right" vertical="center"/>
      <protection/>
    </xf>
    <xf numFmtId="1" fontId="1" fillId="0" borderId="3" xfId="21" applyNumberFormat="1" applyFont="1" applyBorder="1" applyAlignment="1">
      <alignment horizontal="right" wrapText="1"/>
      <protection/>
    </xf>
    <xf numFmtId="1" fontId="1" fillId="0" borderId="3" xfId="21" applyNumberFormat="1" applyFont="1" applyBorder="1" applyAlignment="1">
      <alignment horizontal="right" wrapText="1"/>
      <protection/>
    </xf>
    <xf numFmtId="0" fontId="2" fillId="0" borderId="4" xfId="21" applyFont="1" applyBorder="1">
      <alignment/>
      <protection/>
    </xf>
    <xf numFmtId="0" fontId="2" fillId="0" borderId="0" xfId="21" applyFont="1" applyBorder="1">
      <alignment/>
      <protection/>
    </xf>
    <xf numFmtId="41" fontId="2" fillId="0" borderId="1" xfId="21" applyNumberFormat="1" applyFont="1" applyBorder="1">
      <alignment/>
      <protection/>
    </xf>
    <xf numFmtId="41" fontId="2" fillId="0" borderId="0" xfId="21" applyNumberFormat="1" applyFont="1" applyBorder="1">
      <alignment/>
      <protection/>
    </xf>
    <xf numFmtId="0" fontId="2" fillId="0" borderId="0" xfId="21" applyFont="1">
      <alignment/>
      <protection/>
    </xf>
    <xf numFmtId="1" fontId="1" fillId="0" borderId="1" xfId="21" applyNumberFormat="1" applyFont="1" applyBorder="1" applyAlignment="1">
      <alignment horizontal="right" wrapText="1"/>
      <protection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0" xfId="21" applyBorder="1" applyAlignment="1">
      <alignment horizontal="left"/>
      <protection/>
    </xf>
    <xf numFmtId="0" fontId="0" fillId="0" borderId="2" xfId="21" applyFont="1" applyBorder="1" applyAlignment="1">
      <alignment horizontal="left"/>
      <protection/>
    </xf>
    <xf numFmtId="1" fontId="13" fillId="0" borderId="2" xfId="21" applyNumberFormat="1" applyBorder="1" applyAlignment="1">
      <alignment horizontal="left"/>
      <protection/>
    </xf>
    <xf numFmtId="1" fontId="22" fillId="0" borderId="0" xfId="21" applyNumberFormat="1" applyFont="1" applyBorder="1">
      <alignment/>
      <protection/>
    </xf>
    <xf numFmtId="1" fontId="22" fillId="0" borderId="2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left" wrapText="1"/>
      <protection/>
    </xf>
    <xf numFmtId="0" fontId="2" fillId="0" borderId="2" xfId="21" applyFont="1" applyBorder="1">
      <alignment/>
      <protection/>
    </xf>
    <xf numFmtId="0" fontId="17" fillId="0" borderId="2" xfId="0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3" fontId="23" fillId="0" borderId="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3" fontId="25" fillId="0" borderId="0" xfId="0" applyNumberFormat="1" applyFont="1" applyAlignment="1">
      <alignment/>
    </xf>
    <xf numFmtId="0" fontId="5" fillId="0" borderId="2" xfId="21" applyFont="1" applyBorder="1" applyAlignment="1">
      <alignment vertical="center"/>
      <protection/>
    </xf>
    <xf numFmtId="3" fontId="5" fillId="0" borderId="2" xfId="21" applyNumberFormat="1" applyFont="1" applyBorder="1" applyAlignment="1">
      <alignment horizontal="right" vertical="center"/>
      <protection/>
    </xf>
    <xf numFmtId="3" fontId="9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5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3" fillId="0" borderId="0" xfId="21" applyNumberFormat="1" applyFont="1">
      <alignment/>
      <protection/>
    </xf>
    <xf numFmtId="3" fontId="5" fillId="0" borderId="0" xfId="0" applyNumberFormat="1" applyFont="1" applyAlignment="1">
      <alignment horizontal="right"/>
    </xf>
    <xf numFmtId="0" fontId="0" fillId="0" borderId="0" xfId="21" applyFont="1" applyAlignment="1">
      <alignment/>
      <protection/>
    </xf>
    <xf numFmtId="2" fontId="0" fillId="0" borderId="0" xfId="0" applyNumberFormat="1" applyAlignment="1">
      <alignment/>
    </xf>
    <xf numFmtId="1" fontId="25" fillId="0" borderId="0" xfId="0" applyNumberFormat="1" applyFont="1" applyAlignment="1">
      <alignment/>
    </xf>
    <xf numFmtId="0" fontId="2" fillId="0" borderId="2" xfId="0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1" fontId="9" fillId="0" borderId="2" xfId="0" applyNumberFormat="1" applyFont="1" applyBorder="1" applyAlignment="1">
      <alignment/>
    </xf>
    <xf numFmtId="0" fontId="2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21" applyFont="1" applyBorder="1" applyAlignment="1">
      <alignment horizontal="right"/>
      <protection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3" fontId="5" fillId="0" borderId="2" xfId="0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8" fillId="0" borderId="2" xfId="0" applyNumberFormat="1" applyFont="1" applyBorder="1" applyAlignment="1">
      <alignment/>
    </xf>
    <xf numFmtId="0" fontId="2" fillId="0" borderId="2" xfId="0" applyFont="1" applyFill="1" applyBorder="1" applyAlignment="1">
      <alignment horizontal="right"/>
    </xf>
    <xf numFmtId="0" fontId="5" fillId="0" borderId="6" xfId="21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79</xdr:row>
      <xdr:rowOff>9525</xdr:rowOff>
    </xdr:from>
    <xdr:to>
      <xdr:col>8</xdr:col>
      <xdr:colOff>0</xdr:colOff>
      <xdr:row>82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12658725"/>
          <a:ext cx="67722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85725</xdr:rowOff>
    </xdr:from>
    <xdr:to>
      <xdr:col>7</xdr:col>
      <xdr:colOff>638175</xdr:colOff>
      <xdr:row>44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7150" y="6762750"/>
          <a:ext cx="5353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133350</xdr:rowOff>
    </xdr:from>
    <xdr:to>
      <xdr:col>6</xdr:col>
      <xdr:colOff>304800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933950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27</xdr:row>
      <xdr:rowOff>133350</xdr:rowOff>
    </xdr:from>
    <xdr:to>
      <xdr:col>6</xdr:col>
      <xdr:colOff>304800</xdr:colOff>
      <xdr:row>30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4933950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47625</xdr:rowOff>
    </xdr:from>
    <xdr:to>
      <xdr:col>8</xdr:col>
      <xdr:colOff>0</xdr:colOff>
      <xdr:row>44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70104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0</xdr:rowOff>
    </xdr:from>
    <xdr:to>
      <xdr:col>8</xdr:col>
      <xdr:colOff>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638925"/>
          <a:ext cx="7496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65</xdr:row>
      <xdr:rowOff>0</xdr:rowOff>
    </xdr:from>
    <xdr:to>
      <xdr:col>8</xdr:col>
      <xdr:colOff>0</xdr:colOff>
      <xdr:row>68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10848975"/>
          <a:ext cx="6657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133350</xdr:rowOff>
    </xdr:from>
    <xdr:to>
      <xdr:col>9</xdr:col>
      <xdr:colOff>0</xdr:colOff>
      <xdr:row>71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" y="11401425"/>
          <a:ext cx="61817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47625</xdr:rowOff>
    </xdr:from>
    <xdr:to>
      <xdr:col>8</xdr:col>
      <xdr:colOff>0</xdr:colOff>
      <xdr:row>40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627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87</xdr:row>
      <xdr:rowOff>114300</xdr:rowOff>
    </xdr:from>
    <xdr:to>
      <xdr:col>8</xdr:col>
      <xdr:colOff>0</xdr:colOff>
      <xdr:row>92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13801725"/>
          <a:ext cx="7143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72</xdr:row>
      <xdr:rowOff>0</xdr:rowOff>
    </xdr:from>
    <xdr:to>
      <xdr:col>8</xdr:col>
      <xdr:colOff>609600</xdr:colOff>
      <xdr:row>74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10953750"/>
          <a:ext cx="8210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133350</xdr:rowOff>
    </xdr:from>
    <xdr:to>
      <xdr:col>3</xdr:col>
      <xdr:colOff>9525</xdr:colOff>
      <xdr:row>29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219575"/>
          <a:ext cx="38004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0.421875" style="9" customWidth="1"/>
    <col min="2" max="6" width="11.7109375" style="9" customWidth="1"/>
    <col min="7" max="7" width="2.7109375" style="9" customWidth="1"/>
    <col min="8" max="8" width="10.7109375" style="9" customWidth="1"/>
    <col min="9" max="16384" width="9.140625" style="9" customWidth="1"/>
  </cols>
  <sheetData>
    <row r="1" s="41" customFormat="1" ht="15" customHeight="1">
      <c r="A1" s="69" t="s">
        <v>238</v>
      </c>
    </row>
    <row r="2" ht="12" customHeight="1"/>
    <row r="3" spans="1:8" ht="12" customHeight="1" thickBot="1">
      <c r="A3" s="29" t="s">
        <v>62</v>
      </c>
      <c r="B3" s="265"/>
      <c r="C3" s="265"/>
      <c r="D3" s="265"/>
      <c r="E3" s="79"/>
      <c r="F3" s="79"/>
      <c r="G3" s="28"/>
      <c r="H3" s="75"/>
    </row>
    <row r="4" spans="1:8" s="171" customFormat="1" ht="35.25" customHeight="1">
      <c r="A4" s="169"/>
      <c r="B4" s="170" t="s">
        <v>211</v>
      </c>
      <c r="C4" s="170" t="s">
        <v>220</v>
      </c>
      <c r="D4" s="170" t="s">
        <v>224</v>
      </c>
      <c r="E4" s="170" t="s">
        <v>226</v>
      </c>
      <c r="F4" s="170" t="s">
        <v>232</v>
      </c>
      <c r="G4" s="243"/>
      <c r="H4" s="182" t="s">
        <v>233</v>
      </c>
    </row>
    <row r="5" ht="12" customHeight="1">
      <c r="A5" s="28"/>
    </row>
    <row r="6" spans="1:6" ht="12" customHeight="1">
      <c r="A6" s="56" t="s">
        <v>65</v>
      </c>
      <c r="B6" s="5"/>
      <c r="C6" s="5"/>
      <c r="D6" s="5"/>
      <c r="E6" s="5"/>
      <c r="F6" s="5"/>
    </row>
    <row r="7" spans="1:6" ht="12" customHeight="1">
      <c r="A7" s="56"/>
      <c r="B7" s="5"/>
      <c r="C7" s="5"/>
      <c r="D7" s="5"/>
      <c r="E7" s="5"/>
      <c r="F7" s="5"/>
    </row>
    <row r="8" spans="1:15" ht="12.75">
      <c r="A8" s="70" t="s">
        <v>91</v>
      </c>
      <c r="B8" s="7">
        <v>46775</v>
      </c>
      <c r="C8" s="7">
        <v>47200</v>
      </c>
      <c r="D8" s="7">
        <v>47092</v>
      </c>
      <c r="E8" s="7">
        <v>46012</v>
      </c>
      <c r="F8" s="7">
        <v>48980</v>
      </c>
      <c r="G8" s="61"/>
      <c r="H8" s="62">
        <f>(F8-B8)/B8*100</f>
        <v>4.714056654195618</v>
      </c>
      <c r="L8" s="7"/>
      <c r="M8" s="7"/>
      <c r="N8" s="7"/>
      <c r="O8" s="7"/>
    </row>
    <row r="9" spans="1:15" ht="12" customHeight="1">
      <c r="A9" s="52"/>
      <c r="B9" s="24"/>
      <c r="C9" s="7"/>
      <c r="D9" s="24"/>
      <c r="E9"/>
      <c r="F9"/>
      <c r="H9" s="62"/>
      <c r="L9"/>
      <c r="M9"/>
      <c r="N9" s="7"/>
      <c r="O9" s="7"/>
    </row>
    <row r="10" spans="1:15" s="41" customFormat="1" ht="12.75" customHeight="1">
      <c r="A10" s="60" t="s">
        <v>66</v>
      </c>
      <c r="B10" s="7">
        <v>34735</v>
      </c>
      <c r="C10" s="7">
        <v>35341</v>
      </c>
      <c r="D10" s="7">
        <v>35596</v>
      </c>
      <c r="E10" s="7">
        <v>34907</v>
      </c>
      <c r="F10" s="7">
        <v>37183</v>
      </c>
      <c r="G10" s="61"/>
      <c r="H10" s="62">
        <f aca="true" t="shared" si="0" ref="H10:H15">(F10-B10)/B10*100</f>
        <v>7.047646466100475</v>
      </c>
      <c r="L10" s="7"/>
      <c r="M10" s="7"/>
      <c r="N10" s="7"/>
      <c r="O10" s="7"/>
    </row>
    <row r="11" spans="1:15" ht="12.75">
      <c r="A11" s="51" t="s">
        <v>92</v>
      </c>
      <c r="B11" s="23">
        <v>33045</v>
      </c>
      <c r="C11" s="23">
        <v>33672</v>
      </c>
      <c r="D11" s="23">
        <v>33934</v>
      </c>
      <c r="E11" s="23">
        <v>33452</v>
      </c>
      <c r="F11" s="23">
        <v>35922</v>
      </c>
      <c r="G11" s="61"/>
      <c r="H11" s="62">
        <f t="shared" si="0"/>
        <v>8.706309577848389</v>
      </c>
      <c r="L11" s="23"/>
      <c r="M11" s="23"/>
      <c r="N11" s="23"/>
      <c r="O11" s="23"/>
    </row>
    <row r="12" spans="1:15" ht="12.75">
      <c r="A12" s="8" t="s">
        <v>67</v>
      </c>
      <c r="B12">
        <v>172</v>
      </c>
      <c r="C12">
        <v>140</v>
      </c>
      <c r="D12">
        <v>139</v>
      </c>
      <c r="E12">
        <v>128</v>
      </c>
      <c r="F12">
        <v>108</v>
      </c>
      <c r="G12" s="61"/>
      <c r="H12" s="62">
        <f t="shared" si="0"/>
        <v>-37.2093023255814</v>
      </c>
      <c r="L12"/>
      <c r="M12"/>
      <c r="N12"/>
      <c r="O12"/>
    </row>
    <row r="13" spans="1:15" ht="14.25">
      <c r="A13" s="8" t="s">
        <v>68</v>
      </c>
      <c r="B13">
        <v>981</v>
      </c>
      <c r="C13">
        <v>983</v>
      </c>
      <c r="D13">
        <v>962</v>
      </c>
      <c r="E13">
        <v>859</v>
      </c>
      <c r="F13">
        <v>693</v>
      </c>
      <c r="G13" s="61"/>
      <c r="H13" s="62">
        <f t="shared" si="0"/>
        <v>-29.357798165137616</v>
      </c>
      <c r="L13" s="23"/>
      <c r="M13" s="23"/>
      <c r="N13" s="23"/>
      <c r="O13" s="23"/>
    </row>
    <row r="14" spans="1:15" ht="12.75">
      <c r="A14" s="8" t="s">
        <v>69</v>
      </c>
      <c r="B14">
        <v>322</v>
      </c>
      <c r="C14">
        <v>338</v>
      </c>
      <c r="D14">
        <v>202</v>
      </c>
      <c r="E14">
        <v>169</v>
      </c>
      <c r="F14">
        <v>154</v>
      </c>
      <c r="G14" s="61"/>
      <c r="H14" s="62">
        <f t="shared" si="0"/>
        <v>-52.17391304347826</v>
      </c>
      <c r="L14"/>
      <c r="M14"/>
      <c r="N14"/>
      <c r="O14"/>
    </row>
    <row r="15" spans="1:15" ht="12.75">
      <c r="A15" s="8" t="s">
        <v>70</v>
      </c>
      <c r="B15">
        <v>218</v>
      </c>
      <c r="C15">
        <v>212</v>
      </c>
      <c r="D15">
        <v>358</v>
      </c>
      <c r="E15">
        <v>313</v>
      </c>
      <c r="F15">
        <v>312</v>
      </c>
      <c r="G15" s="61"/>
      <c r="H15" s="62">
        <f t="shared" si="0"/>
        <v>43.11926605504588</v>
      </c>
      <c r="L15"/>
      <c r="M15"/>
      <c r="N15"/>
      <c r="O15"/>
    </row>
    <row r="16" spans="1:15" s="28" customFormat="1" ht="12.75">
      <c r="A16" s="5" t="s">
        <v>26</v>
      </c>
      <c r="B16">
        <v>7</v>
      </c>
      <c r="C16">
        <v>7</v>
      </c>
      <c r="D16">
        <v>5</v>
      </c>
      <c r="E16">
        <v>3</v>
      </c>
      <c r="F16">
        <v>0</v>
      </c>
      <c r="G16" s="61"/>
      <c r="H16" s="62" t="s">
        <v>25</v>
      </c>
      <c r="L16"/>
      <c r="M16"/>
      <c r="N16"/>
      <c r="O16"/>
    </row>
    <row r="17" spans="1:15" ht="14.25">
      <c r="A17" s="64" t="s">
        <v>27</v>
      </c>
      <c r="B17">
        <v>5</v>
      </c>
      <c r="C17">
        <v>5</v>
      </c>
      <c r="D17">
        <v>5</v>
      </c>
      <c r="E17">
        <v>6</v>
      </c>
      <c r="F17">
        <v>4</v>
      </c>
      <c r="G17" s="61"/>
      <c r="H17" s="62" t="s">
        <v>25</v>
      </c>
      <c r="L17"/>
      <c r="M17"/>
      <c r="N17"/>
      <c r="O17"/>
    </row>
    <row r="18" spans="1:15" ht="12.75">
      <c r="A18" s="65" t="s">
        <v>89</v>
      </c>
      <c r="B18">
        <v>8</v>
      </c>
      <c r="C18">
        <v>17</v>
      </c>
      <c r="D18">
        <v>13</v>
      </c>
      <c r="E18">
        <v>6</v>
      </c>
      <c r="F18">
        <v>10</v>
      </c>
      <c r="G18" s="61"/>
      <c r="H18" s="62" t="s">
        <v>25</v>
      </c>
      <c r="L18"/>
      <c r="M18"/>
      <c r="N18"/>
      <c r="O18"/>
    </row>
    <row r="19" spans="1:15" ht="12.75">
      <c r="A19" s="5" t="s">
        <v>71</v>
      </c>
      <c r="B19">
        <v>12</v>
      </c>
      <c r="C19">
        <v>13</v>
      </c>
      <c r="D19">
        <v>7</v>
      </c>
      <c r="E19">
        <v>9</v>
      </c>
      <c r="F19">
        <v>7</v>
      </c>
      <c r="G19" s="61"/>
      <c r="H19" s="62" t="s">
        <v>25</v>
      </c>
      <c r="L19"/>
      <c r="M19"/>
      <c r="N19"/>
      <c r="O19"/>
    </row>
    <row r="20" spans="2:8" ht="12.75">
      <c r="B20"/>
      <c r="C20"/>
      <c r="D20"/>
      <c r="E20"/>
      <c r="F20"/>
      <c r="H20" s="244"/>
    </row>
    <row r="21" spans="1:15" ht="12.75">
      <c r="A21" s="70" t="s">
        <v>203</v>
      </c>
      <c r="B21"/>
      <c r="C21"/>
      <c r="D21"/>
      <c r="E21"/>
      <c r="F21"/>
      <c r="G21" s="61"/>
      <c r="H21" s="62"/>
      <c r="L21" s="23"/>
      <c r="M21" s="23"/>
      <c r="N21" s="23"/>
      <c r="O21" s="23"/>
    </row>
    <row r="22" spans="1:15" ht="12.75">
      <c r="A22" s="51" t="s">
        <v>197</v>
      </c>
      <c r="B22">
        <v>129</v>
      </c>
      <c r="C22">
        <v>158</v>
      </c>
      <c r="D22">
        <v>158</v>
      </c>
      <c r="E22">
        <v>143</v>
      </c>
      <c r="F22">
        <v>127</v>
      </c>
      <c r="G22" s="61"/>
      <c r="H22" s="62">
        <f>(F22-B22)/B22*100</f>
        <v>-1.550387596899225</v>
      </c>
      <c r="L22"/>
      <c r="M22"/>
      <c r="N22"/>
      <c r="O22"/>
    </row>
    <row r="23" spans="1:15" ht="12.75">
      <c r="A23" s="51" t="s">
        <v>204</v>
      </c>
      <c r="B23" s="23">
        <v>12051</v>
      </c>
      <c r="C23" s="23">
        <v>11842</v>
      </c>
      <c r="D23" s="23">
        <v>11467</v>
      </c>
      <c r="E23" s="23">
        <v>11093</v>
      </c>
      <c r="F23" s="23">
        <v>11817</v>
      </c>
      <c r="G23" s="61"/>
      <c r="H23" s="62">
        <f>(F23-B23)/B23*100</f>
        <v>-1.9417475728155338</v>
      </c>
      <c r="L23" s="23"/>
      <c r="M23" s="23"/>
      <c r="N23" s="23"/>
      <c r="O23" s="23"/>
    </row>
    <row r="24" spans="1:15" ht="12.75">
      <c r="A24" s="51"/>
      <c r="B24"/>
      <c r="C24"/>
      <c r="D24"/>
      <c r="E24"/>
      <c r="F24"/>
      <c r="G24" s="61"/>
      <c r="H24" s="62"/>
      <c r="L24" s="23"/>
      <c r="M24" s="23"/>
      <c r="N24" s="23"/>
      <c r="O24" s="23"/>
    </row>
    <row r="25" spans="1:15" ht="12.75" customHeight="1">
      <c r="A25" s="183" t="s">
        <v>188</v>
      </c>
      <c r="B25" s="7">
        <v>11872</v>
      </c>
      <c r="C25" s="7">
        <v>12704</v>
      </c>
      <c r="D25" s="7">
        <v>12485</v>
      </c>
      <c r="E25" s="7">
        <v>11722</v>
      </c>
      <c r="F25" s="7">
        <v>11845</v>
      </c>
      <c r="G25" s="61"/>
      <c r="H25" s="62">
        <f>(F25-B25)/B25*100</f>
        <v>-0.22742587601078168</v>
      </c>
      <c r="L25" s="23"/>
      <c r="M25" s="23"/>
      <c r="N25" s="23"/>
      <c r="O25" s="23"/>
    </row>
    <row r="26" spans="1:15" ht="9" customHeight="1">
      <c r="A26" s="66"/>
      <c r="B26" s="11"/>
      <c r="C26" s="11"/>
      <c r="D26" s="11"/>
      <c r="E26" s="11"/>
      <c r="F26" s="11"/>
      <c r="G26" s="61"/>
      <c r="H26" s="230"/>
      <c r="L26" s="23"/>
      <c r="M26" s="23"/>
      <c r="N26" s="23"/>
      <c r="O26" s="23"/>
    </row>
    <row r="27" spans="1:15" ht="12" customHeight="1">
      <c r="A27" s="5"/>
      <c r="B27" s="53"/>
      <c r="C27" s="53"/>
      <c r="D27" s="53"/>
      <c r="E27" s="53"/>
      <c r="F27" s="53"/>
      <c r="H27" s="62"/>
      <c r="L27" s="23"/>
      <c r="M27" s="23"/>
      <c r="N27" s="23"/>
      <c r="O27" s="23"/>
    </row>
    <row r="28" spans="1:15" ht="12" customHeight="1">
      <c r="A28" s="52" t="s">
        <v>72</v>
      </c>
      <c r="B28" s="53"/>
      <c r="C28" s="53"/>
      <c r="D28" s="53"/>
      <c r="E28" s="53"/>
      <c r="F28" s="53"/>
      <c r="H28" s="62"/>
      <c r="L28" s="23"/>
      <c r="M28" s="23"/>
      <c r="N28" s="23"/>
      <c r="O28" s="23"/>
    </row>
    <row r="29" spans="1:15" ht="12" customHeight="1">
      <c r="A29" s="52"/>
      <c r="B29" s="53"/>
      <c r="C29" s="53"/>
      <c r="D29" s="53"/>
      <c r="E29" s="53"/>
      <c r="F29" s="53"/>
      <c r="H29" s="62"/>
      <c r="L29" s="53"/>
      <c r="M29" s="53"/>
      <c r="N29" s="53"/>
      <c r="O29" s="53"/>
    </row>
    <row r="30" spans="1:15" ht="12.75">
      <c r="A30" s="70" t="s">
        <v>91</v>
      </c>
      <c r="B30" s="7">
        <v>39701</v>
      </c>
      <c r="C30" s="7">
        <v>39920</v>
      </c>
      <c r="D30" s="7">
        <v>39846</v>
      </c>
      <c r="E30" s="7">
        <v>38854</v>
      </c>
      <c r="F30" s="7">
        <v>41407</v>
      </c>
      <c r="G30" s="61"/>
      <c r="H30" s="62">
        <f>(F30-B30)/B30*100</f>
        <v>4.29712097932042</v>
      </c>
      <c r="L30" s="7"/>
      <c r="M30" s="7"/>
      <c r="N30" s="7"/>
      <c r="O30" s="7"/>
    </row>
    <row r="31" spans="1:15" ht="12" customHeight="1">
      <c r="A31" s="52"/>
      <c r="B31" s="24"/>
      <c r="C31" s="7"/>
      <c r="D31" s="24"/>
      <c r="E31"/>
      <c r="F31"/>
      <c r="H31" s="62"/>
      <c r="L31"/>
      <c r="M31"/>
      <c r="N31" s="7"/>
      <c r="O31" s="7"/>
    </row>
    <row r="32" spans="1:15" s="41" customFormat="1" ht="12.75" customHeight="1">
      <c r="A32" s="60" t="s">
        <v>66</v>
      </c>
      <c r="B32" s="7">
        <v>29342</v>
      </c>
      <c r="C32" s="7">
        <v>29777</v>
      </c>
      <c r="D32" s="7">
        <v>30000</v>
      </c>
      <c r="E32" s="7">
        <v>29325</v>
      </c>
      <c r="F32" s="7">
        <v>31363</v>
      </c>
      <c r="G32" s="61"/>
      <c r="H32" s="62">
        <f aca="true" t="shared" si="1" ref="H32:H37">(F32-B32)/B32*100</f>
        <v>6.88773771385727</v>
      </c>
      <c r="L32" s="7"/>
      <c r="M32" s="7"/>
      <c r="N32" s="7"/>
      <c r="O32" s="7"/>
    </row>
    <row r="33" spans="1:15" ht="12.75">
      <c r="A33" s="51" t="s">
        <v>92</v>
      </c>
      <c r="B33" s="23">
        <v>27822</v>
      </c>
      <c r="C33" s="23">
        <v>28282</v>
      </c>
      <c r="D33" s="23">
        <v>28503</v>
      </c>
      <c r="E33" s="23">
        <v>27995</v>
      </c>
      <c r="F33" s="23">
        <v>30225</v>
      </c>
      <c r="G33" s="61"/>
      <c r="H33" s="62">
        <f t="shared" si="1"/>
        <v>8.637049816691826</v>
      </c>
      <c r="L33" s="23"/>
      <c r="M33" s="23"/>
      <c r="N33" s="23"/>
      <c r="O33" s="23"/>
    </row>
    <row r="34" spans="1:15" ht="12.75">
      <c r="A34" s="8" t="s">
        <v>67</v>
      </c>
      <c r="B34">
        <v>127</v>
      </c>
      <c r="C34">
        <v>112</v>
      </c>
      <c r="D34">
        <v>115</v>
      </c>
      <c r="E34">
        <v>114</v>
      </c>
      <c r="F34">
        <v>88</v>
      </c>
      <c r="G34" s="61"/>
      <c r="H34" s="62">
        <f t="shared" si="1"/>
        <v>-30.708661417322837</v>
      </c>
      <c r="L34"/>
      <c r="M34"/>
      <c r="N34"/>
      <c r="O34"/>
    </row>
    <row r="35" spans="1:15" ht="14.25">
      <c r="A35" s="8" t="s">
        <v>68</v>
      </c>
      <c r="B35">
        <v>901</v>
      </c>
      <c r="C35">
        <v>894</v>
      </c>
      <c r="D35">
        <v>879</v>
      </c>
      <c r="E35">
        <v>789</v>
      </c>
      <c r="F35">
        <v>632</v>
      </c>
      <c r="G35" s="61"/>
      <c r="H35" s="62">
        <f t="shared" si="1"/>
        <v>-29.855715871254162</v>
      </c>
      <c r="L35" s="23"/>
      <c r="M35" s="23"/>
      <c r="N35" s="23"/>
      <c r="O35" s="23"/>
    </row>
    <row r="36" spans="1:15" ht="12.75">
      <c r="A36" s="8" t="s">
        <v>69</v>
      </c>
      <c r="B36">
        <v>288</v>
      </c>
      <c r="C36">
        <v>307</v>
      </c>
      <c r="D36">
        <v>186</v>
      </c>
      <c r="E36">
        <v>160</v>
      </c>
      <c r="F36">
        <v>143</v>
      </c>
      <c r="G36" s="61"/>
      <c r="H36" s="62">
        <f t="shared" si="1"/>
        <v>-50.34722222222222</v>
      </c>
      <c r="L36"/>
      <c r="M36"/>
      <c r="N36"/>
      <c r="O36"/>
    </row>
    <row r="37" spans="1:15" ht="12.75">
      <c r="A37" s="8" t="s">
        <v>70</v>
      </c>
      <c r="B37">
        <v>206</v>
      </c>
      <c r="C37">
        <v>191</v>
      </c>
      <c r="D37">
        <v>324</v>
      </c>
      <c r="E37">
        <v>280</v>
      </c>
      <c r="F37">
        <v>282</v>
      </c>
      <c r="G37" s="61"/>
      <c r="H37" s="62">
        <f t="shared" si="1"/>
        <v>36.89320388349515</v>
      </c>
      <c r="L37"/>
      <c r="M37"/>
      <c r="N37"/>
      <c r="O37"/>
    </row>
    <row r="38" spans="1:15" s="28" customFormat="1" ht="12.75">
      <c r="A38" s="5" t="s">
        <v>26</v>
      </c>
      <c r="B38">
        <v>6</v>
      </c>
      <c r="C38">
        <v>6</v>
      </c>
      <c r="D38">
        <v>4</v>
      </c>
      <c r="E38">
        <v>3</v>
      </c>
      <c r="F38">
        <v>0</v>
      </c>
      <c r="G38" s="61"/>
      <c r="H38" s="62" t="s">
        <v>25</v>
      </c>
      <c r="L38"/>
      <c r="M38"/>
      <c r="N38"/>
      <c r="O38"/>
    </row>
    <row r="39" spans="1:15" ht="14.25">
      <c r="A39" s="8" t="s">
        <v>27</v>
      </c>
      <c r="B39">
        <v>5</v>
      </c>
      <c r="C39">
        <v>4</v>
      </c>
      <c r="D39">
        <v>5</v>
      </c>
      <c r="E39">
        <v>6</v>
      </c>
      <c r="F39">
        <v>3</v>
      </c>
      <c r="G39" s="61"/>
      <c r="H39" s="62" t="s">
        <v>25</v>
      </c>
      <c r="L39"/>
      <c r="M39"/>
      <c r="N39"/>
      <c r="O39"/>
    </row>
    <row r="40" spans="1:15" ht="12.75">
      <c r="A40" s="65" t="s">
        <v>89</v>
      </c>
      <c r="B40">
        <v>7</v>
      </c>
      <c r="C40">
        <v>9</v>
      </c>
      <c r="D40">
        <v>8</v>
      </c>
      <c r="E40">
        <v>4</v>
      </c>
      <c r="F40">
        <v>7</v>
      </c>
      <c r="G40" s="61"/>
      <c r="H40" s="62" t="s">
        <v>25</v>
      </c>
      <c r="L40"/>
      <c r="M40"/>
      <c r="N40"/>
      <c r="O40"/>
    </row>
    <row r="41" spans="1:15" ht="12.75">
      <c r="A41" s="5" t="s">
        <v>71</v>
      </c>
      <c r="B41">
        <v>9</v>
      </c>
      <c r="C41">
        <v>13</v>
      </c>
      <c r="D41">
        <v>4</v>
      </c>
      <c r="E41">
        <v>7</v>
      </c>
      <c r="F41">
        <v>5</v>
      </c>
      <c r="G41" s="61"/>
      <c r="H41" s="62" t="s">
        <v>25</v>
      </c>
      <c r="L41"/>
      <c r="M41"/>
      <c r="N41"/>
      <c r="O41"/>
    </row>
    <row r="42" spans="2:8" ht="12.75">
      <c r="B42"/>
      <c r="C42"/>
      <c r="D42"/>
      <c r="E42"/>
      <c r="F42"/>
      <c r="H42" s="244"/>
    </row>
    <row r="43" spans="1:15" ht="12.75">
      <c r="A43" s="70" t="s">
        <v>203</v>
      </c>
      <c r="B43"/>
      <c r="C43"/>
      <c r="D43"/>
      <c r="E43"/>
      <c r="F43"/>
      <c r="G43" s="61"/>
      <c r="H43" s="62"/>
      <c r="L43" s="23"/>
      <c r="M43" s="23"/>
      <c r="N43" s="23"/>
      <c r="O43" s="23"/>
    </row>
    <row r="44" spans="1:15" ht="12.75">
      <c r="A44" s="51" t="s">
        <v>197</v>
      </c>
      <c r="B44">
        <v>104</v>
      </c>
      <c r="C44">
        <v>122</v>
      </c>
      <c r="D44">
        <v>134</v>
      </c>
      <c r="E44">
        <v>113</v>
      </c>
      <c r="F44">
        <v>102</v>
      </c>
      <c r="G44" s="61"/>
      <c r="H44" s="62">
        <f>(F44-B44)/B44*100</f>
        <v>-1.9230769230769231</v>
      </c>
      <c r="L44"/>
      <c r="M44"/>
      <c r="N44"/>
      <c r="O44"/>
    </row>
    <row r="45" spans="1:15" ht="12.75">
      <c r="A45" s="51" t="s">
        <v>204</v>
      </c>
      <c r="B45" s="23">
        <v>10372</v>
      </c>
      <c r="C45" s="23">
        <v>10148</v>
      </c>
      <c r="D45" s="23">
        <v>9819</v>
      </c>
      <c r="E45" s="23">
        <v>9527</v>
      </c>
      <c r="F45" s="23">
        <v>10070</v>
      </c>
      <c r="G45" s="61"/>
      <c r="H45" s="62">
        <f>(F45-B45)/B45*100</f>
        <v>-2.911685306594678</v>
      </c>
      <c r="L45" s="23"/>
      <c r="M45" s="23"/>
      <c r="N45" s="23"/>
      <c r="O45" s="23"/>
    </row>
    <row r="46" spans="1:15" ht="12.75">
      <c r="A46" s="51"/>
      <c r="B46"/>
      <c r="C46"/>
      <c r="D46"/>
      <c r="E46"/>
      <c r="F46"/>
      <c r="G46" s="61"/>
      <c r="H46" s="62"/>
      <c r="L46" s="23"/>
      <c r="M46" s="23"/>
      <c r="N46" s="23"/>
      <c r="O46" s="23"/>
    </row>
    <row r="47" spans="1:15" ht="12.75" customHeight="1">
      <c r="A47" s="183" t="s">
        <v>188</v>
      </c>
      <c r="B47" s="7">
        <v>10991</v>
      </c>
      <c r="C47" s="7">
        <v>11747</v>
      </c>
      <c r="D47" s="7">
        <v>11593</v>
      </c>
      <c r="E47" s="7">
        <v>10879</v>
      </c>
      <c r="F47" s="7">
        <v>10985</v>
      </c>
      <c r="G47" s="61"/>
      <c r="H47" s="62">
        <f>(F47-B47)/B47*100</f>
        <v>-0.05459011918842689</v>
      </c>
      <c r="L47" s="23"/>
      <c r="M47" s="23"/>
      <c r="N47" s="23"/>
      <c r="O47" s="23"/>
    </row>
    <row r="48" spans="1:15" ht="12" customHeight="1">
      <c r="A48" s="66"/>
      <c r="B48" s="11"/>
      <c r="C48" s="11"/>
      <c r="D48" s="11"/>
      <c r="E48" s="11"/>
      <c r="F48" s="11"/>
      <c r="G48" s="61"/>
      <c r="H48" s="230"/>
      <c r="L48" s="23"/>
      <c r="M48" s="23"/>
      <c r="N48" s="23"/>
      <c r="O48" s="23"/>
    </row>
    <row r="49" spans="1:15" ht="12" customHeight="1">
      <c r="A49" s="5"/>
      <c r="B49" s="67"/>
      <c r="C49" s="67"/>
      <c r="D49" s="67"/>
      <c r="E49" s="67"/>
      <c r="F49" s="67"/>
      <c r="H49" s="62"/>
      <c r="L49" s="23"/>
      <c r="M49" s="23"/>
      <c r="N49" s="23"/>
      <c r="O49" s="23"/>
    </row>
    <row r="50" spans="1:15" ht="12" customHeight="1">
      <c r="A50" s="52" t="s">
        <v>73</v>
      </c>
      <c r="B50" s="10"/>
      <c r="C50" s="10"/>
      <c r="D50" s="10"/>
      <c r="E50" s="10"/>
      <c r="F50" s="10"/>
      <c r="H50" s="62"/>
      <c r="L50" s="23"/>
      <c r="M50" s="23"/>
      <c r="N50" s="23"/>
      <c r="O50" s="23"/>
    </row>
    <row r="51" spans="1:15" ht="12" customHeight="1">
      <c r="A51" s="52"/>
      <c r="B51" s="10"/>
      <c r="C51" s="10"/>
      <c r="D51" s="10"/>
      <c r="E51" s="10"/>
      <c r="F51" s="10"/>
      <c r="H51" s="62"/>
      <c r="L51" s="23"/>
      <c r="M51" s="23"/>
      <c r="N51" s="23"/>
      <c r="O51" s="23"/>
    </row>
    <row r="52" spans="1:15" ht="12.75">
      <c r="A52" s="70" t="s">
        <v>91</v>
      </c>
      <c r="B52" s="7">
        <v>7074</v>
      </c>
      <c r="C52" s="7">
        <v>7280</v>
      </c>
      <c r="D52" s="7">
        <v>7246</v>
      </c>
      <c r="E52" s="7">
        <v>7158</v>
      </c>
      <c r="F52" s="7">
        <v>7573</v>
      </c>
      <c r="G52" s="61"/>
      <c r="H52" s="62">
        <f>(F52-B52)/B52*100</f>
        <v>7.054000565450948</v>
      </c>
      <c r="L52" s="7"/>
      <c r="M52" s="7"/>
      <c r="N52" s="7"/>
      <c r="O52" s="7"/>
    </row>
    <row r="53" spans="1:15" ht="12" customHeight="1">
      <c r="A53" s="52"/>
      <c r="B53" s="24"/>
      <c r="C53" s="7"/>
      <c r="D53" s="24"/>
      <c r="E53"/>
      <c r="F53"/>
      <c r="H53" s="62"/>
      <c r="L53"/>
      <c r="M53"/>
      <c r="N53" s="7"/>
      <c r="O53" s="7"/>
    </row>
    <row r="54" spans="1:15" s="41" customFormat="1" ht="12.75" customHeight="1">
      <c r="A54" s="60" t="s">
        <v>66</v>
      </c>
      <c r="B54" s="7">
        <v>5393</v>
      </c>
      <c r="C54" s="7">
        <v>5564</v>
      </c>
      <c r="D54" s="7">
        <v>5596</v>
      </c>
      <c r="E54" s="7">
        <v>5582</v>
      </c>
      <c r="F54" s="7">
        <v>5820</v>
      </c>
      <c r="G54" s="61"/>
      <c r="H54" s="62">
        <f>(F54-B54)/B54*100</f>
        <v>7.917671055071389</v>
      </c>
      <c r="L54" s="7"/>
      <c r="M54" s="7"/>
      <c r="N54" s="7"/>
      <c r="O54" s="7"/>
    </row>
    <row r="55" spans="1:15" ht="12.75">
      <c r="A55" s="51" t="s">
        <v>92</v>
      </c>
      <c r="B55" s="23">
        <v>5223</v>
      </c>
      <c r="C55" s="23">
        <v>5390</v>
      </c>
      <c r="D55" s="23">
        <v>5431</v>
      </c>
      <c r="E55" s="23">
        <v>5457</v>
      </c>
      <c r="F55" s="23">
        <v>5697</v>
      </c>
      <c r="G55" s="61"/>
      <c r="H55" s="62">
        <f>(F55-B55)/B55*100</f>
        <v>9.075244112578977</v>
      </c>
      <c r="L55" s="23"/>
      <c r="M55" s="23"/>
      <c r="N55" s="23"/>
      <c r="O55" s="23"/>
    </row>
    <row r="56" spans="1:15" ht="12.75">
      <c r="A56" s="8" t="s">
        <v>67</v>
      </c>
      <c r="B56">
        <v>45</v>
      </c>
      <c r="C56">
        <v>28</v>
      </c>
      <c r="D56">
        <v>24</v>
      </c>
      <c r="E56">
        <v>14</v>
      </c>
      <c r="F56">
        <v>20</v>
      </c>
      <c r="G56" s="61"/>
      <c r="H56" s="62" t="s">
        <v>25</v>
      </c>
      <c r="L56"/>
      <c r="M56"/>
      <c r="N56"/>
      <c r="O56"/>
    </row>
    <row r="57" spans="1:15" ht="14.25">
      <c r="A57" s="8" t="s">
        <v>68</v>
      </c>
      <c r="B57">
        <v>80</v>
      </c>
      <c r="C57">
        <v>89</v>
      </c>
      <c r="D57">
        <v>83</v>
      </c>
      <c r="E57">
        <v>70</v>
      </c>
      <c r="F57">
        <v>61</v>
      </c>
      <c r="G57" s="61"/>
      <c r="H57" s="62">
        <f>(F57-B57)/B57*100</f>
        <v>-23.75</v>
      </c>
      <c r="L57"/>
      <c r="M57"/>
      <c r="N57"/>
      <c r="O57"/>
    </row>
    <row r="58" spans="1:15" ht="12.75">
      <c r="A58" s="8" t="s">
        <v>69</v>
      </c>
      <c r="B58">
        <v>34</v>
      </c>
      <c r="C58">
        <v>31</v>
      </c>
      <c r="D58">
        <v>16</v>
      </c>
      <c r="E58">
        <v>9</v>
      </c>
      <c r="F58">
        <v>11</v>
      </c>
      <c r="G58" s="61"/>
      <c r="H58" s="62" t="s">
        <v>25</v>
      </c>
      <c r="L58"/>
      <c r="M58"/>
      <c r="N58"/>
      <c r="O58"/>
    </row>
    <row r="59" spans="1:15" ht="12.75">
      <c r="A59" s="8" t="s">
        <v>70</v>
      </c>
      <c r="B59">
        <v>12</v>
      </c>
      <c r="C59">
        <v>21</v>
      </c>
      <c r="D59">
        <v>34</v>
      </c>
      <c r="E59">
        <v>33</v>
      </c>
      <c r="F59">
        <v>30</v>
      </c>
      <c r="G59" s="61"/>
      <c r="H59" s="62" t="s">
        <v>25</v>
      </c>
      <c r="L59"/>
      <c r="M59"/>
      <c r="N59"/>
      <c r="O59"/>
    </row>
    <row r="60" spans="1:15" s="28" customFormat="1" ht="12.75">
      <c r="A60" s="5" t="s">
        <v>26</v>
      </c>
      <c r="B60">
        <v>1</v>
      </c>
      <c r="C60">
        <v>1</v>
      </c>
      <c r="D60">
        <v>1</v>
      </c>
      <c r="E60">
        <v>0</v>
      </c>
      <c r="F60">
        <v>0</v>
      </c>
      <c r="G60" s="61"/>
      <c r="H60" s="62" t="s">
        <v>25</v>
      </c>
      <c r="L60"/>
      <c r="M60"/>
      <c r="N60"/>
      <c r="O60"/>
    </row>
    <row r="61" spans="1:15" ht="14.25">
      <c r="A61" s="8" t="s">
        <v>27</v>
      </c>
      <c r="B61">
        <v>0</v>
      </c>
      <c r="C61">
        <v>1</v>
      </c>
      <c r="D61">
        <v>0</v>
      </c>
      <c r="E61">
        <v>0</v>
      </c>
      <c r="F61">
        <v>1</v>
      </c>
      <c r="G61" s="61"/>
      <c r="H61" s="62" t="s">
        <v>25</v>
      </c>
      <c r="L61"/>
      <c r="M61"/>
      <c r="N61"/>
      <c r="O61"/>
    </row>
    <row r="62" spans="1:15" ht="12.75">
      <c r="A62" s="65" t="s">
        <v>89</v>
      </c>
      <c r="B62">
        <v>1</v>
      </c>
      <c r="C62">
        <v>8</v>
      </c>
      <c r="D62">
        <v>5</v>
      </c>
      <c r="E62">
        <v>2</v>
      </c>
      <c r="F62">
        <v>3</v>
      </c>
      <c r="G62" s="61"/>
      <c r="H62" s="62" t="s">
        <v>25</v>
      </c>
      <c r="L62"/>
      <c r="M62"/>
      <c r="N62"/>
      <c r="O62"/>
    </row>
    <row r="63" spans="1:15" ht="12.75">
      <c r="A63" s="5" t="s">
        <v>71</v>
      </c>
      <c r="B63">
        <v>3</v>
      </c>
      <c r="C63">
        <v>0</v>
      </c>
      <c r="D63">
        <v>3</v>
      </c>
      <c r="E63">
        <v>2</v>
      </c>
      <c r="F63">
        <v>2</v>
      </c>
      <c r="G63" s="61"/>
      <c r="H63" s="62" t="s">
        <v>25</v>
      </c>
      <c r="L63"/>
      <c r="M63"/>
      <c r="N63"/>
      <c r="O63"/>
    </row>
    <row r="64" spans="2:8" ht="12.75">
      <c r="B64"/>
      <c r="C64"/>
      <c r="D64"/>
      <c r="E64"/>
      <c r="F64"/>
      <c r="H64" s="62"/>
    </row>
    <row r="65" spans="1:15" ht="12.75">
      <c r="A65" s="70" t="s">
        <v>203</v>
      </c>
      <c r="B65"/>
      <c r="C65"/>
      <c r="D65"/>
      <c r="E65"/>
      <c r="F65"/>
      <c r="G65" s="61"/>
      <c r="H65" s="62"/>
      <c r="L65" s="23"/>
      <c r="M65" s="23"/>
      <c r="N65" s="23"/>
      <c r="O65" s="23"/>
    </row>
    <row r="66" spans="1:15" ht="12.75">
      <c r="A66" s="51" t="s">
        <v>197</v>
      </c>
      <c r="B66">
        <v>25</v>
      </c>
      <c r="C66">
        <v>36</v>
      </c>
      <c r="D66">
        <v>24</v>
      </c>
      <c r="E66">
        <v>30</v>
      </c>
      <c r="F66">
        <v>25</v>
      </c>
      <c r="G66" s="61"/>
      <c r="H66" s="62" t="s">
        <v>25</v>
      </c>
      <c r="L66"/>
      <c r="M66"/>
      <c r="N66"/>
      <c r="O66"/>
    </row>
    <row r="67" spans="1:15" ht="12.75">
      <c r="A67" s="51" t="s">
        <v>204</v>
      </c>
      <c r="B67" s="23">
        <v>1679</v>
      </c>
      <c r="C67" s="23">
        <v>1694</v>
      </c>
      <c r="D67" s="23">
        <v>1648</v>
      </c>
      <c r="E67" s="23">
        <v>1566</v>
      </c>
      <c r="F67" s="23">
        <v>1747</v>
      </c>
      <c r="G67" s="61"/>
      <c r="H67" s="62">
        <f>(F67-B67)/B67*100</f>
        <v>4.050029779630733</v>
      </c>
      <c r="L67" s="23"/>
      <c r="M67" s="23"/>
      <c r="N67" s="23"/>
      <c r="O67" s="23"/>
    </row>
    <row r="68" spans="1:15" ht="12.75">
      <c r="A68" s="51"/>
      <c r="B68"/>
      <c r="C68"/>
      <c r="D68"/>
      <c r="E68"/>
      <c r="F68"/>
      <c r="G68" s="61"/>
      <c r="H68" s="62"/>
      <c r="L68" s="23"/>
      <c r="M68" s="23"/>
      <c r="N68" s="23"/>
      <c r="O68" s="23"/>
    </row>
    <row r="69" spans="1:15" ht="12.75" customHeight="1">
      <c r="A69" s="183" t="s">
        <v>188</v>
      </c>
      <c r="B69" s="24">
        <v>881</v>
      </c>
      <c r="C69" s="24">
        <v>957</v>
      </c>
      <c r="D69" s="24">
        <v>892</v>
      </c>
      <c r="E69" s="24">
        <v>843</v>
      </c>
      <c r="F69" s="24">
        <v>860</v>
      </c>
      <c r="G69" s="61"/>
      <c r="H69" s="62">
        <f>(F69-B69)/B69*100</f>
        <v>-2.383654937570942</v>
      </c>
      <c r="L69" s="24"/>
      <c r="M69" s="24"/>
      <c r="N69" s="24"/>
      <c r="O69" s="24"/>
    </row>
    <row r="70" spans="1:8" ht="6.75" customHeight="1" thickBot="1">
      <c r="A70" s="68"/>
      <c r="B70" s="13"/>
      <c r="C70" s="13"/>
      <c r="D70" s="13"/>
      <c r="E70" s="13"/>
      <c r="F70" s="13"/>
      <c r="G70" s="13"/>
      <c r="H70" s="29"/>
    </row>
    <row r="72" ht="11.25">
      <c r="A72" s="9" t="s">
        <v>207</v>
      </c>
    </row>
    <row r="73" ht="3.75" customHeight="1"/>
    <row r="74" ht="11.25">
      <c r="A74" s="9" t="s">
        <v>29</v>
      </c>
    </row>
    <row r="75" ht="3.75" customHeight="1"/>
    <row r="76" ht="11.25">
      <c r="A76" s="9" t="s">
        <v>28</v>
      </c>
    </row>
    <row r="78" ht="11.25">
      <c r="A78" s="9" t="s">
        <v>94</v>
      </c>
    </row>
  </sheetData>
  <mergeCells count="1">
    <mergeCell ref="B3:D3"/>
  </mergeCells>
  <printOptions/>
  <pageMargins left="0.7874015748031497" right="0.51" top="0.39" bottom="0.41" header="0.1968503937007874" footer="0.32"/>
  <pageSetup fitToHeight="1" fitToWidth="1"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3">
      <selection activeCell="I36" sqref="I36"/>
    </sheetView>
  </sheetViews>
  <sheetFormatPr defaultColWidth="9.140625" defaultRowHeight="12.75"/>
  <cols>
    <col min="1" max="1" width="25.00390625" style="50" customWidth="1"/>
    <col min="2" max="6" width="8.8515625" style="50" customWidth="1"/>
    <col min="7" max="7" width="2.28125" style="42" customWidth="1"/>
    <col min="8" max="8" width="9.8515625" style="50" customWidth="1"/>
    <col min="9" max="9" width="22.00390625" style="50" bestFit="1" customWidth="1"/>
    <col min="10" max="10" width="9.140625" style="50" customWidth="1"/>
    <col min="11" max="11" width="28.00390625" style="50" customWidth="1"/>
    <col min="12" max="16384" width="9.140625" style="50" customWidth="1"/>
  </cols>
  <sheetData>
    <row r="1" spans="1:7" s="43" customFormat="1" ht="12" customHeight="1">
      <c r="A1" s="145" t="s">
        <v>222</v>
      </c>
      <c r="G1" s="48"/>
    </row>
    <row r="2" spans="2:8" s="44" customFormat="1" ht="12" customHeight="1">
      <c r="B2" s="46"/>
      <c r="C2" s="46"/>
      <c r="D2" s="46"/>
      <c r="E2" s="46"/>
      <c r="F2" s="46"/>
      <c r="G2" s="47"/>
      <c r="H2" s="45"/>
    </row>
    <row r="3" spans="1:8" s="44" customFormat="1" ht="12" customHeight="1">
      <c r="A3" s="47"/>
      <c r="B3" s="46"/>
      <c r="C3" s="46"/>
      <c r="D3" s="46"/>
      <c r="E3" s="46"/>
      <c r="F3" s="46"/>
      <c r="G3" s="47"/>
      <c r="H3" s="45"/>
    </row>
    <row r="4" spans="1:8" s="44" customFormat="1" ht="12" customHeight="1" thickBot="1">
      <c r="A4" s="47" t="s">
        <v>62</v>
      </c>
      <c r="B4" s="162"/>
      <c r="C4" s="162"/>
      <c r="D4" s="162"/>
      <c r="E4" s="162"/>
      <c r="F4" s="162"/>
      <c r="G4" s="146"/>
      <c r="H4" s="209"/>
    </row>
    <row r="5" spans="1:8" s="49" customFormat="1" ht="34.5" customHeight="1">
      <c r="A5" s="207"/>
      <c r="B5" s="208" t="s">
        <v>211</v>
      </c>
      <c r="C5" s="208" t="s">
        <v>220</v>
      </c>
      <c r="D5" s="208" t="s">
        <v>224</v>
      </c>
      <c r="E5" s="208" t="s">
        <v>226</v>
      </c>
      <c r="F5" s="208" t="s">
        <v>232</v>
      </c>
      <c r="G5" s="207"/>
      <c r="H5" s="193" t="s">
        <v>233</v>
      </c>
    </row>
    <row r="6" spans="1:8" s="44" customFormat="1" ht="12" customHeight="1">
      <c r="A6" s="146"/>
      <c r="B6" s="147"/>
      <c r="C6" s="147"/>
      <c r="D6" s="147"/>
      <c r="E6" s="147"/>
      <c r="F6" s="147"/>
      <c r="G6" s="146"/>
      <c r="H6" s="47"/>
    </row>
    <row r="7" spans="1:8" s="44" customFormat="1" ht="17.25" customHeight="1">
      <c r="A7" s="145" t="s">
        <v>171</v>
      </c>
      <c r="B7" s="148">
        <f>SUM(B8:B12)</f>
        <v>57802</v>
      </c>
      <c r="C7" s="148">
        <f>SUM(C8:C12)</f>
        <v>57726</v>
      </c>
      <c r="D7" s="148">
        <f>SUM(D8:D12)</f>
        <v>56598</v>
      </c>
      <c r="E7" s="148">
        <f>SUM(E8:E12)</f>
        <v>55101</v>
      </c>
      <c r="F7" s="148">
        <f>SUM(F8:F12)</f>
        <v>58184</v>
      </c>
      <c r="G7" s="146"/>
      <c r="H7" s="241">
        <f>(F7*100/B7)-100</f>
        <v>0.6608767862703644</v>
      </c>
    </row>
    <row r="8" spans="1:8" s="44" customFormat="1" ht="12" customHeight="1">
      <c r="A8" s="149" t="s">
        <v>86</v>
      </c>
      <c r="B8" s="150">
        <f aca="true" t="shared" si="0" ref="B8:E10">B18+B27</f>
        <v>34621</v>
      </c>
      <c r="C8" s="150">
        <f t="shared" si="0"/>
        <v>34402</v>
      </c>
      <c r="D8" s="150">
        <f t="shared" si="0"/>
        <v>33314</v>
      </c>
      <c r="E8" s="150">
        <f t="shared" si="0"/>
        <v>32182</v>
      </c>
      <c r="F8" s="150">
        <v>32057</v>
      </c>
      <c r="G8" s="146"/>
      <c r="H8" s="241">
        <f aca="true" t="shared" si="1" ref="H8:H13">(F8*100/B8)-100</f>
        <v>-7.405909707980712</v>
      </c>
    </row>
    <row r="9" spans="1:8" s="44" customFormat="1" ht="12" customHeight="1">
      <c r="A9" s="149" t="s">
        <v>87</v>
      </c>
      <c r="B9" s="150">
        <f t="shared" si="0"/>
        <v>13930</v>
      </c>
      <c r="C9" s="150">
        <f t="shared" si="0"/>
        <v>14022</v>
      </c>
      <c r="D9" s="150">
        <f t="shared" si="0"/>
        <v>14204</v>
      </c>
      <c r="E9" s="150">
        <f t="shared" si="0"/>
        <v>13890</v>
      </c>
      <c r="F9" s="150">
        <v>15816</v>
      </c>
      <c r="G9" s="146"/>
      <c r="H9" s="241">
        <f t="shared" si="1"/>
        <v>13.539124192390517</v>
      </c>
    </row>
    <row r="10" spans="1:8" s="44" customFormat="1" ht="12" customHeight="1">
      <c r="A10" s="149" t="s">
        <v>88</v>
      </c>
      <c r="B10" s="150">
        <f t="shared" si="0"/>
        <v>6099</v>
      </c>
      <c r="C10" s="150">
        <f t="shared" si="0"/>
        <v>6298</v>
      </c>
      <c r="D10" s="150">
        <f t="shared" si="0"/>
        <v>6136</v>
      </c>
      <c r="E10" s="150">
        <f t="shared" si="0"/>
        <v>6275</v>
      </c>
      <c r="F10" s="150">
        <v>7284</v>
      </c>
      <c r="G10" s="146"/>
      <c r="H10" s="241">
        <f t="shared" si="1"/>
        <v>19.429414658140672</v>
      </c>
    </row>
    <row r="11" spans="1:8" s="43" customFormat="1" ht="15" customHeight="1">
      <c r="A11" s="149" t="s">
        <v>205</v>
      </c>
      <c r="B11" s="150">
        <f aca="true" t="shared" si="2" ref="B11:E13">B21+B30</f>
        <v>270</v>
      </c>
      <c r="C11" s="150">
        <f t="shared" si="2"/>
        <v>231</v>
      </c>
      <c r="D11" s="150">
        <f t="shared" si="2"/>
        <v>228</v>
      </c>
      <c r="E11" s="150">
        <f t="shared" si="2"/>
        <v>251</v>
      </c>
      <c r="F11" s="150">
        <v>263</v>
      </c>
      <c r="G11" s="151"/>
      <c r="H11" s="241">
        <f t="shared" si="1"/>
        <v>-2.5925925925925952</v>
      </c>
    </row>
    <row r="12" spans="1:8" s="44" customFormat="1" ht="15.75" customHeight="1">
      <c r="A12" s="149" t="s">
        <v>206</v>
      </c>
      <c r="B12" s="150">
        <f t="shared" si="2"/>
        <v>2882</v>
      </c>
      <c r="C12" s="150">
        <f t="shared" si="2"/>
        <v>2773</v>
      </c>
      <c r="D12" s="150">
        <f t="shared" si="2"/>
        <v>2716</v>
      </c>
      <c r="E12" s="150">
        <f t="shared" si="2"/>
        <v>2503</v>
      </c>
      <c r="F12" s="150">
        <v>2764</v>
      </c>
      <c r="G12" s="146"/>
      <c r="H12" s="241">
        <f t="shared" si="1"/>
        <v>-4.094378903539209</v>
      </c>
    </row>
    <row r="13" spans="1:8" s="44" customFormat="1" ht="12" customHeight="1">
      <c r="A13" s="149" t="s">
        <v>194</v>
      </c>
      <c r="B13" s="150">
        <f t="shared" si="2"/>
        <v>198</v>
      </c>
      <c r="C13" s="150">
        <f t="shared" si="2"/>
        <v>174</v>
      </c>
      <c r="D13" s="150">
        <f t="shared" si="2"/>
        <v>191</v>
      </c>
      <c r="E13" s="150">
        <f t="shared" si="2"/>
        <v>180</v>
      </c>
      <c r="F13" s="150">
        <v>154</v>
      </c>
      <c r="G13" s="146"/>
      <c r="H13" s="241">
        <f t="shared" si="1"/>
        <v>-22.22222222222223</v>
      </c>
    </row>
    <row r="14" spans="1:8" s="44" customFormat="1" ht="12" customHeight="1">
      <c r="A14" s="152"/>
      <c r="B14" s="153"/>
      <c r="C14" s="153"/>
      <c r="D14" s="153"/>
      <c r="E14" s="153"/>
      <c r="F14" s="153"/>
      <c r="G14" s="169"/>
      <c r="H14" s="204"/>
    </row>
    <row r="15" spans="1:8" s="44" customFormat="1" ht="13.5" customHeight="1">
      <c r="A15" s="155"/>
      <c r="B15" s="154"/>
      <c r="C15" s="154"/>
      <c r="D15" s="154"/>
      <c r="E15" s="154"/>
      <c r="F15" s="154"/>
      <c r="G15" s="154"/>
      <c r="H15" s="205"/>
    </row>
    <row r="16" spans="1:8" s="44" customFormat="1" ht="14.25" customHeight="1">
      <c r="A16" s="145"/>
      <c r="B16" s="148"/>
      <c r="C16" s="148"/>
      <c r="D16" s="148"/>
      <c r="E16" s="148"/>
      <c r="F16" s="148"/>
      <c r="G16" s="146"/>
      <c r="H16" s="204"/>
    </row>
    <row r="17" spans="1:8" s="43" customFormat="1" ht="12" customHeight="1">
      <c r="A17" s="145" t="s">
        <v>63</v>
      </c>
      <c r="B17" s="148">
        <f>SUM(B18:B22)</f>
        <v>43785</v>
      </c>
      <c r="C17" s="148">
        <f>SUM(C18:C22)</f>
        <v>43118</v>
      </c>
      <c r="D17" s="148">
        <f>SUM(D18:D22)</f>
        <v>42399</v>
      </c>
      <c r="E17" s="148">
        <f>SUM(E18:E22)</f>
        <v>41005</v>
      </c>
      <c r="F17" s="148">
        <f>SUM(F18:F22)</f>
        <v>43215</v>
      </c>
      <c r="G17" s="151"/>
      <c r="H17" s="241">
        <f aca="true" t="shared" si="3" ref="H17:H23">(F17*100/B17)-100</f>
        <v>-1.3018156903048919</v>
      </c>
    </row>
    <row r="18" spans="1:8" s="44" customFormat="1" ht="12.75">
      <c r="A18" s="149" t="s">
        <v>86</v>
      </c>
      <c r="B18" s="150">
        <v>21652</v>
      </c>
      <c r="C18" s="150">
        <v>21050</v>
      </c>
      <c r="D18" s="150">
        <v>20497</v>
      </c>
      <c r="E18" s="150">
        <v>19599</v>
      </c>
      <c r="F18" s="150">
        <f>18988+185</f>
        <v>19173</v>
      </c>
      <c r="G18" s="146"/>
      <c r="H18" s="241">
        <f t="shared" si="3"/>
        <v>-11.449288749307229</v>
      </c>
    </row>
    <row r="19" spans="1:8" s="44" customFormat="1" ht="12.75">
      <c r="A19" s="149" t="s">
        <v>87</v>
      </c>
      <c r="B19" s="150">
        <v>13258</v>
      </c>
      <c r="C19" s="150">
        <v>13177</v>
      </c>
      <c r="D19" s="150">
        <v>13236</v>
      </c>
      <c r="E19" s="150">
        <v>12790</v>
      </c>
      <c r="F19" s="150">
        <f>14260+10</f>
        <v>14270</v>
      </c>
      <c r="G19" s="146"/>
      <c r="H19" s="241">
        <f t="shared" si="3"/>
        <v>7.6331271685020425</v>
      </c>
    </row>
    <row r="20" spans="1:8" s="47" customFormat="1" ht="12.75">
      <c r="A20" s="149" t="s">
        <v>88</v>
      </c>
      <c r="B20" s="156">
        <v>5996</v>
      </c>
      <c r="C20" s="156">
        <v>6160</v>
      </c>
      <c r="D20" s="156">
        <v>6005</v>
      </c>
      <c r="E20" s="156">
        <v>6142</v>
      </c>
      <c r="F20" s="156">
        <f>7066+6</f>
        <v>7072</v>
      </c>
      <c r="G20" s="146"/>
      <c r="H20" s="241">
        <f t="shared" si="3"/>
        <v>17.945296864576378</v>
      </c>
    </row>
    <row r="21" spans="1:8" s="47" customFormat="1" ht="14.25">
      <c r="A21" s="149" t="s">
        <v>205</v>
      </c>
      <c r="B21" s="156">
        <v>164</v>
      </c>
      <c r="C21" s="156">
        <v>139</v>
      </c>
      <c r="D21" s="156">
        <v>135</v>
      </c>
      <c r="E21" s="156">
        <v>145</v>
      </c>
      <c r="F21" s="156">
        <v>148</v>
      </c>
      <c r="G21" s="146"/>
      <c r="H21" s="241">
        <f t="shared" si="3"/>
        <v>-9.756097560975604</v>
      </c>
    </row>
    <row r="22" spans="1:8" s="44" customFormat="1" ht="12.75">
      <c r="A22" s="149" t="s">
        <v>206</v>
      </c>
      <c r="B22" s="150">
        <v>2715</v>
      </c>
      <c r="C22" s="150">
        <v>2592</v>
      </c>
      <c r="D22" s="150">
        <v>2526</v>
      </c>
      <c r="E22" s="150">
        <v>2329</v>
      </c>
      <c r="F22" s="150">
        <f>2395+157</f>
        <v>2552</v>
      </c>
      <c r="G22" s="146"/>
      <c r="H22" s="241">
        <f t="shared" si="3"/>
        <v>-6.003683241252304</v>
      </c>
    </row>
    <row r="23" spans="1:8" s="47" customFormat="1" ht="12.75">
      <c r="A23" s="149" t="s">
        <v>194</v>
      </c>
      <c r="B23" s="156">
        <v>194</v>
      </c>
      <c r="C23" s="156">
        <v>169</v>
      </c>
      <c r="D23" s="156">
        <v>186</v>
      </c>
      <c r="E23" s="156">
        <v>169</v>
      </c>
      <c r="F23" s="156">
        <f>105+41</f>
        <v>146</v>
      </c>
      <c r="G23" s="146"/>
      <c r="H23" s="241">
        <f t="shared" si="3"/>
        <v>-24.74226804123711</v>
      </c>
    </row>
    <row r="24" spans="1:8" s="44" customFormat="1" ht="12.75">
      <c r="A24" s="157"/>
      <c r="B24" s="158"/>
      <c r="C24" s="158"/>
      <c r="D24" s="158"/>
      <c r="E24" s="158"/>
      <c r="F24" s="153"/>
      <c r="G24" s="169"/>
      <c r="H24" s="206"/>
    </row>
    <row r="25" spans="1:8" ht="12.75">
      <c r="A25" s="159"/>
      <c r="B25" s="160"/>
      <c r="C25" s="160"/>
      <c r="D25" s="160"/>
      <c r="E25" s="160"/>
      <c r="F25" s="160"/>
      <c r="G25" s="161"/>
      <c r="H25" s="42"/>
    </row>
    <row r="26" spans="1:9" s="43" customFormat="1" ht="12" customHeight="1">
      <c r="A26" s="145" t="s">
        <v>64</v>
      </c>
      <c r="B26" s="148">
        <f>SUM(B27:B31)</f>
        <v>14017</v>
      </c>
      <c r="C26" s="148">
        <f>SUM(C27:C31)</f>
        <v>14608</v>
      </c>
      <c r="D26" s="148">
        <f>SUM(D27:D31)</f>
        <v>14199</v>
      </c>
      <c r="E26" s="148">
        <f>SUM(E27:E31)</f>
        <v>14096</v>
      </c>
      <c r="F26" s="148">
        <f>SUM(F27:F31)</f>
        <v>14969</v>
      </c>
      <c r="G26" s="151"/>
      <c r="H26" s="241">
        <f aca="true" t="shared" si="4" ref="H26:H31">(F26*100/B26)-100</f>
        <v>6.791752871513168</v>
      </c>
      <c r="I26" s="251"/>
    </row>
    <row r="27" spans="1:9" s="44" customFormat="1" ht="12" customHeight="1">
      <c r="A27" s="149" t="s">
        <v>86</v>
      </c>
      <c r="B27" s="150">
        <v>12969</v>
      </c>
      <c r="C27" s="150">
        <v>13352</v>
      </c>
      <c r="D27" s="150">
        <v>12817</v>
      </c>
      <c r="E27" s="23">
        <v>12583</v>
      </c>
      <c r="F27" s="23">
        <v>12884</v>
      </c>
      <c r="G27" s="146"/>
      <c r="H27" s="241">
        <f t="shared" si="4"/>
        <v>-0.6554090523556226</v>
      </c>
      <c r="I27" s="251"/>
    </row>
    <row r="28" spans="1:9" s="44" customFormat="1" ht="12" customHeight="1">
      <c r="A28" s="149" t="s">
        <v>87</v>
      </c>
      <c r="B28" s="150">
        <v>672</v>
      </c>
      <c r="C28" s="150">
        <v>845</v>
      </c>
      <c r="D28" s="150">
        <v>968</v>
      </c>
      <c r="E28" s="23">
        <v>1100</v>
      </c>
      <c r="F28" s="23">
        <v>1546</v>
      </c>
      <c r="G28" s="146"/>
      <c r="H28" s="241">
        <f t="shared" si="4"/>
        <v>130.0595238095238</v>
      </c>
      <c r="I28" s="251"/>
    </row>
    <row r="29" spans="1:9" s="44" customFormat="1" ht="12" customHeight="1">
      <c r="A29" s="149" t="s">
        <v>88</v>
      </c>
      <c r="B29" s="150">
        <v>103</v>
      </c>
      <c r="C29" s="150">
        <v>138</v>
      </c>
      <c r="D29" s="150">
        <v>131</v>
      </c>
      <c r="E29">
        <v>133</v>
      </c>
      <c r="F29" s="150">
        <v>212</v>
      </c>
      <c r="G29" s="146"/>
      <c r="H29" s="241">
        <f t="shared" si="4"/>
        <v>105.82524271844659</v>
      </c>
      <c r="I29" s="251"/>
    </row>
    <row r="30" spans="1:9" s="44" customFormat="1" ht="15.75" customHeight="1">
      <c r="A30" s="149" t="s">
        <v>205</v>
      </c>
      <c r="B30" s="150">
        <v>106</v>
      </c>
      <c r="C30" s="150">
        <v>92</v>
      </c>
      <c r="D30" s="150">
        <v>93</v>
      </c>
      <c r="E30">
        <v>106</v>
      </c>
      <c r="F30" s="150">
        <v>115</v>
      </c>
      <c r="G30" s="146"/>
      <c r="H30" s="241">
        <f t="shared" si="4"/>
        <v>8.490566037735846</v>
      </c>
      <c r="I30" s="251"/>
    </row>
    <row r="31" spans="1:9" s="44" customFormat="1" ht="15" customHeight="1">
      <c r="A31" s="149" t="s">
        <v>206</v>
      </c>
      <c r="B31" s="150">
        <v>167</v>
      </c>
      <c r="C31" s="150">
        <v>181</v>
      </c>
      <c r="D31" s="150">
        <v>190</v>
      </c>
      <c r="E31">
        <v>174</v>
      </c>
      <c r="F31" s="150">
        <v>212</v>
      </c>
      <c r="G31" s="146"/>
      <c r="H31" s="241">
        <f t="shared" si="4"/>
        <v>26.946107784431135</v>
      </c>
      <c r="I31" s="251"/>
    </row>
    <row r="32" spans="1:10" s="44" customFormat="1" ht="12" customHeight="1">
      <c r="A32" s="149" t="s">
        <v>194</v>
      </c>
      <c r="B32" s="150">
        <v>4</v>
      </c>
      <c r="C32" s="150">
        <v>5</v>
      </c>
      <c r="D32" s="150">
        <v>5</v>
      </c>
      <c r="E32">
        <v>11</v>
      </c>
      <c r="F32" s="150">
        <v>8</v>
      </c>
      <c r="G32" s="146"/>
      <c r="H32" s="242" t="s">
        <v>25</v>
      </c>
      <c r="J32" s="150"/>
    </row>
    <row r="33" spans="1:8" s="44" customFormat="1" ht="12" customHeight="1" thickBot="1">
      <c r="A33" s="217"/>
      <c r="B33" s="218"/>
      <c r="C33" s="218"/>
      <c r="D33" s="218"/>
      <c r="E33" s="218"/>
      <c r="F33" s="218"/>
      <c r="G33" s="217"/>
      <c r="H33" s="219"/>
    </row>
    <row r="34" s="44" customFormat="1" ht="11.25">
      <c r="G34" s="47"/>
    </row>
    <row r="35" spans="1:7" s="44" customFormat="1" ht="11.25">
      <c r="A35" s="42" t="s">
        <v>174</v>
      </c>
      <c r="G35" s="47"/>
    </row>
    <row r="36" ht="9.75" customHeight="1">
      <c r="A36" s="50" t="s">
        <v>145</v>
      </c>
    </row>
    <row r="37" s="42" customFormat="1" ht="11.25" customHeight="1"/>
    <row r="38" s="42" customFormat="1" ht="11.25" customHeight="1"/>
    <row r="39" s="9" customFormat="1" ht="11.25">
      <c r="A39" s="9" t="s">
        <v>94</v>
      </c>
    </row>
    <row r="40" s="9" customFormat="1" ht="11.25"/>
    <row r="41" spans="1:6" ht="11.25">
      <c r="A41" s="42"/>
      <c r="B41" s="42"/>
      <c r="C41" s="42"/>
      <c r="D41" s="42"/>
      <c r="E41" s="42"/>
      <c r="F41" s="42"/>
    </row>
    <row r="42" spans="1:6" ht="11.25">
      <c r="A42" s="42"/>
      <c r="B42" s="42"/>
      <c r="C42" s="42"/>
      <c r="D42" s="42"/>
      <c r="E42" s="42"/>
      <c r="F42" s="42"/>
    </row>
    <row r="48" ht="14.25" customHeight="1"/>
    <row r="49" ht="34.5" customHeight="1"/>
    <row r="50" ht="3.75" customHeight="1"/>
    <row r="55" ht="8.25" customHeight="1"/>
    <row r="57" ht="7.5" customHeight="1"/>
    <row r="59" ht="7.5" customHeight="1"/>
  </sheetData>
  <printOptions/>
  <pageMargins left="0.7874015748031497" right="0.35433070866141736" top="0.984251968503937" bottom="0.3937007874015748" header="0.6692913385826772" footer="0.5118110236220472"/>
  <pageSetup fitToHeight="1" fitToWidth="1" horizontalDpi="600" verticalDpi="600" orientation="portrait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workbookViewId="0" topLeftCell="A1">
      <selection activeCell="J13" sqref="J13"/>
    </sheetView>
  </sheetViews>
  <sheetFormatPr defaultColWidth="9.140625" defaultRowHeight="12.75"/>
  <cols>
    <col min="1" max="1" width="33.421875" style="128" customWidth="1"/>
    <col min="2" max="2" width="10.421875" style="128" bestFit="1" customWidth="1"/>
    <col min="3" max="3" width="15.421875" style="128" customWidth="1"/>
    <col min="4" max="4" width="7.8515625" style="128" bestFit="1" customWidth="1"/>
    <col min="5" max="5" width="15.421875" style="128" customWidth="1"/>
    <col min="6" max="6" width="18.8515625" style="128" customWidth="1"/>
    <col min="7" max="7" width="5.7109375" style="128" bestFit="1" customWidth="1"/>
    <col min="8" max="8" width="7.7109375" style="128" bestFit="1" customWidth="1"/>
    <col min="9" max="16384" width="9.140625" style="128" customWidth="1"/>
  </cols>
  <sheetData>
    <row r="1" spans="1:8" ht="12.75">
      <c r="A1" s="24" t="s">
        <v>236</v>
      </c>
      <c r="H1" s="24"/>
    </row>
    <row r="2" spans="1:8" ht="12.75">
      <c r="A2" s="24"/>
      <c r="H2" s="24"/>
    </row>
    <row r="3" spans="1:8" ht="13.5" thickBot="1">
      <c r="A3" s="2" t="s">
        <v>62</v>
      </c>
      <c r="H3" s="24"/>
    </row>
    <row r="4" spans="1:8" ht="17.25" customHeight="1">
      <c r="A4" s="221"/>
      <c r="B4" s="222"/>
      <c r="C4" s="222"/>
      <c r="D4" s="222"/>
      <c r="E4" s="223" t="s">
        <v>196</v>
      </c>
      <c r="F4" s="222"/>
      <c r="G4" s="222"/>
      <c r="H4" s="222"/>
    </row>
    <row r="5" spans="1:8" ht="35.25" customHeight="1">
      <c r="A5" s="172"/>
      <c r="B5" s="173" t="s">
        <v>158</v>
      </c>
      <c r="C5" s="173" t="s">
        <v>185</v>
      </c>
      <c r="D5" s="173" t="s">
        <v>159</v>
      </c>
      <c r="E5" s="173" t="s">
        <v>160</v>
      </c>
      <c r="F5" s="173" t="s">
        <v>161</v>
      </c>
      <c r="G5" s="173" t="s">
        <v>162</v>
      </c>
      <c r="H5" s="174" t="s">
        <v>163</v>
      </c>
    </row>
    <row r="6" spans="1:8" ht="12.75">
      <c r="A6" s="175"/>
      <c r="B6" s="176"/>
      <c r="C6" s="176"/>
      <c r="D6" s="176"/>
      <c r="E6" s="176"/>
      <c r="F6" s="176"/>
      <c r="G6" s="176"/>
      <c r="H6" s="177"/>
    </row>
    <row r="7" spans="1:8" ht="15">
      <c r="A7" s="220" t="s">
        <v>195</v>
      </c>
      <c r="B7" s="176"/>
      <c r="C7" s="176"/>
      <c r="D7" s="176"/>
      <c r="E7" s="176"/>
      <c r="F7" s="176"/>
      <c r="G7" s="176"/>
      <c r="H7" s="177"/>
    </row>
    <row r="8" spans="1:8" ht="12.75">
      <c r="A8" s="175"/>
      <c r="B8" s="176"/>
      <c r="C8" s="176"/>
      <c r="D8" s="176"/>
      <c r="E8" s="176"/>
      <c r="F8" s="176"/>
      <c r="G8" s="176"/>
      <c r="H8" s="177"/>
    </row>
    <row r="9" spans="1:8" ht="14.25">
      <c r="A9" s="24" t="s">
        <v>227</v>
      </c>
      <c r="B9" s="7">
        <v>96151</v>
      </c>
      <c r="C9" s="7">
        <v>21929</v>
      </c>
      <c r="D9" s="7">
        <v>14450</v>
      </c>
      <c r="E9" s="7">
        <v>1100</v>
      </c>
      <c r="F9" s="7">
        <v>1145</v>
      </c>
      <c r="G9" s="7">
        <v>2096</v>
      </c>
      <c r="H9" s="7">
        <f aca="true" t="shared" si="0" ref="H9:H15">SUM(B9:G9)</f>
        <v>136871</v>
      </c>
    </row>
    <row r="10" spans="2:8" ht="12.75">
      <c r="B10" s="72"/>
      <c r="C10" s="72"/>
      <c r="D10" s="72"/>
      <c r="E10" s="72"/>
      <c r="F10" s="72"/>
      <c r="G10" s="72"/>
      <c r="H10" s="7"/>
    </row>
    <row r="11" spans="1:8" ht="12.75">
      <c r="A11" s="24" t="s">
        <v>142</v>
      </c>
      <c r="B11" s="7">
        <v>2469</v>
      </c>
      <c r="C11" s="7">
        <v>10799</v>
      </c>
      <c r="D11" s="7">
        <v>6950</v>
      </c>
      <c r="E11" s="7">
        <v>88</v>
      </c>
      <c r="F11" s="7">
        <v>86</v>
      </c>
      <c r="G11" s="7">
        <v>355</v>
      </c>
      <c r="H11" s="7">
        <f>SUM(B11:G11)</f>
        <v>20747</v>
      </c>
    </row>
    <row r="12" spans="1:8" ht="12.75">
      <c r="A12" s="24" t="s">
        <v>223</v>
      </c>
      <c r="B12" s="7">
        <v>577</v>
      </c>
      <c r="C12" s="7">
        <v>822</v>
      </c>
      <c r="D12" s="7">
        <v>14743</v>
      </c>
      <c r="E12" s="7">
        <v>45</v>
      </c>
      <c r="F12" s="7">
        <v>77</v>
      </c>
      <c r="G12" s="7">
        <v>301</v>
      </c>
      <c r="H12" s="7">
        <f t="shared" si="0"/>
        <v>16565</v>
      </c>
    </row>
    <row r="13" spans="1:8" ht="12.75">
      <c r="A13" s="24" t="s">
        <v>160</v>
      </c>
      <c r="B13" s="7">
        <v>618</v>
      </c>
      <c r="C13" s="7">
        <v>159</v>
      </c>
      <c r="D13" s="7">
        <v>76</v>
      </c>
      <c r="E13" s="7">
        <v>1835</v>
      </c>
      <c r="F13" s="7">
        <v>186</v>
      </c>
      <c r="G13" s="7">
        <v>85</v>
      </c>
      <c r="H13" s="7">
        <f>SUM(B13:G13)</f>
        <v>2959</v>
      </c>
    </row>
    <row r="14" spans="2:8" ht="12.75">
      <c r="B14" s="72"/>
      <c r="C14" s="72"/>
      <c r="D14" s="72"/>
      <c r="E14" s="72"/>
      <c r="F14" s="72"/>
      <c r="G14" s="72"/>
      <c r="H14" s="7"/>
    </row>
    <row r="15" spans="1:8" ht="12.75">
      <c r="A15" s="24" t="s">
        <v>166</v>
      </c>
      <c r="B15" s="7">
        <f aca="true" t="shared" si="1" ref="B15:G15">SUM(B9:B13)</f>
        <v>99815</v>
      </c>
      <c r="C15" s="7">
        <f t="shared" si="1"/>
        <v>33709</v>
      </c>
      <c r="D15" s="7">
        <f t="shared" si="1"/>
        <v>36219</v>
      </c>
      <c r="E15" s="7">
        <f t="shared" si="1"/>
        <v>3068</v>
      </c>
      <c r="F15" s="7">
        <f t="shared" si="1"/>
        <v>1494</v>
      </c>
      <c r="G15" s="7">
        <f t="shared" si="1"/>
        <v>2837</v>
      </c>
      <c r="H15" s="7">
        <f t="shared" si="0"/>
        <v>177142</v>
      </c>
    </row>
    <row r="16" spans="1:8" ht="12.75">
      <c r="A16" s="27"/>
      <c r="B16" s="30"/>
      <c r="C16" s="30"/>
      <c r="D16" s="30"/>
      <c r="E16" s="30"/>
      <c r="F16" s="30"/>
      <c r="G16" s="30"/>
      <c r="H16" s="30"/>
    </row>
    <row r="17" spans="2:8" ht="12.75">
      <c r="B17" s="134"/>
      <c r="C17" s="134"/>
      <c r="D17" s="134"/>
      <c r="E17" s="134"/>
      <c r="F17" s="134"/>
      <c r="G17" s="134"/>
      <c r="H17" s="178"/>
    </row>
    <row r="18" spans="1:8" ht="12.75">
      <c r="A18" s="24" t="s">
        <v>164</v>
      </c>
      <c r="B18" s="134"/>
      <c r="C18" s="134"/>
      <c r="D18" s="134"/>
      <c r="E18" s="134"/>
      <c r="F18" s="134"/>
      <c r="G18" s="134"/>
      <c r="H18" s="178"/>
    </row>
    <row r="19" spans="2:8" ht="12.75">
      <c r="B19" s="134"/>
      <c r="C19" s="134"/>
      <c r="D19" s="134"/>
      <c r="E19" s="134"/>
      <c r="F19" s="134"/>
      <c r="G19" s="134"/>
      <c r="H19" s="178"/>
    </row>
    <row r="20" spans="1:8" ht="14.25">
      <c r="A20" s="128" t="s">
        <v>186</v>
      </c>
      <c r="B20" s="179">
        <f>B9/H9</f>
        <v>0.7024935888537381</v>
      </c>
      <c r="C20" s="179">
        <f>C9/H9</f>
        <v>0.1602165542737322</v>
      </c>
      <c r="D20" s="179">
        <f>D9/H9</f>
        <v>0.10557386151924074</v>
      </c>
      <c r="E20" s="179">
        <f>E9/H9</f>
        <v>0.008036764544717289</v>
      </c>
      <c r="F20" s="179">
        <f>F9/H9</f>
        <v>0.008365541276092087</v>
      </c>
      <c r="G20" s="179">
        <f>G9/H9</f>
        <v>0.015313689532479488</v>
      </c>
      <c r="H20" s="180">
        <f>SUM(B20:G20)</f>
        <v>0.9999999999999999</v>
      </c>
    </row>
    <row r="21" spans="2:8" ht="12.75">
      <c r="B21" s="179"/>
      <c r="C21" s="179"/>
      <c r="D21" s="179"/>
      <c r="E21" s="179"/>
      <c r="F21" s="179"/>
      <c r="G21" s="179"/>
      <c r="H21" s="180"/>
    </row>
    <row r="22" spans="1:8" ht="12.75">
      <c r="A22" s="128" t="s">
        <v>142</v>
      </c>
      <c r="B22" s="179">
        <f>B11/H11</f>
        <v>0.11900515737215019</v>
      </c>
      <c r="C22" s="179">
        <f>C11/H11</f>
        <v>0.520508989251458</v>
      </c>
      <c r="D22" s="179">
        <f>D11/H11</f>
        <v>0.33498819106376826</v>
      </c>
      <c r="E22" s="179">
        <f>E11/H11</f>
        <v>0.004241577095483684</v>
      </c>
      <c r="F22" s="179">
        <f>F11/H11</f>
        <v>0.004145177616040874</v>
      </c>
      <c r="G22" s="179">
        <f>G11/H11</f>
        <v>0.017110907601098953</v>
      </c>
      <c r="H22" s="180">
        <f>SUM(B22:G22)</f>
        <v>0.9999999999999999</v>
      </c>
    </row>
    <row r="23" spans="1:8" ht="12.75">
      <c r="A23" s="128" t="s">
        <v>223</v>
      </c>
      <c r="B23" s="179">
        <f>B12/H12</f>
        <v>0.03483247811651072</v>
      </c>
      <c r="C23" s="179">
        <f>C12/H12</f>
        <v>0.04962269846060972</v>
      </c>
      <c r="D23" s="179">
        <f>D12/H12</f>
        <v>0.8900090552369454</v>
      </c>
      <c r="E23" s="179">
        <f>E12/H12</f>
        <v>0.0027165710836100213</v>
      </c>
      <c r="F23" s="179">
        <f>F12/H12</f>
        <v>0.0046483549652882586</v>
      </c>
      <c r="G23" s="179">
        <f>G12/H12</f>
        <v>0.01817084213703592</v>
      </c>
      <c r="H23" s="180">
        <f>SUM(B23:G23)</f>
        <v>1</v>
      </c>
    </row>
    <row r="24" spans="1:8" ht="12.75">
      <c r="A24" s="128" t="s">
        <v>160</v>
      </c>
      <c r="B24" s="179">
        <f>B13/H13</f>
        <v>0.20885434268333897</v>
      </c>
      <c r="C24" s="179">
        <f>C13/H13</f>
        <v>0.05373436971949983</v>
      </c>
      <c r="D24" s="179">
        <f>D13/H13</f>
        <v>0.02568435282189929</v>
      </c>
      <c r="E24" s="179">
        <f>E13/H13</f>
        <v>0.620141939844542</v>
      </c>
      <c r="F24" s="179">
        <f>F13/H13</f>
        <v>0.06285907401149037</v>
      </c>
      <c r="G24" s="179">
        <f>G13/H13</f>
        <v>0.02872592091922947</v>
      </c>
      <c r="H24" s="180">
        <f>SUM(B24:G24)</f>
        <v>0.9999999999999999</v>
      </c>
    </row>
    <row r="25" spans="1:8" ht="13.5" thickBot="1">
      <c r="A25" s="136"/>
      <c r="B25" s="136"/>
      <c r="C25" s="136"/>
      <c r="D25" s="136"/>
      <c r="E25" s="136"/>
      <c r="F25" s="136"/>
      <c r="G25" s="136"/>
      <c r="H25" s="31"/>
    </row>
    <row r="26" ht="12.75">
      <c r="H26" s="24"/>
    </row>
    <row r="27" spans="1:8" ht="12.75">
      <c r="A27" s="128" t="s">
        <v>187</v>
      </c>
      <c r="H27" s="24"/>
    </row>
    <row r="28" ht="12.75">
      <c r="H28" s="24"/>
    </row>
    <row r="29" ht="12.75">
      <c r="H29" s="24"/>
    </row>
    <row r="30" spans="1:8" ht="12.75">
      <c r="A30" s="24"/>
      <c r="H30" s="24"/>
    </row>
    <row r="31" ht="12.75">
      <c r="H31" s="24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E17" sqref="E17"/>
    </sheetView>
  </sheetViews>
  <sheetFormatPr defaultColWidth="9.140625" defaultRowHeight="12.75"/>
  <cols>
    <col min="1" max="1" width="27.28125" style="0" customWidth="1"/>
    <col min="2" max="6" width="11.7109375" style="25" customWidth="1"/>
    <col min="7" max="7" width="2.7109375" style="25" customWidth="1"/>
    <col min="8" max="8" width="10.28125" style="184" customWidth="1"/>
  </cols>
  <sheetData>
    <row r="1" spans="1:7" ht="14.25" customHeight="1">
      <c r="A1" s="114" t="s">
        <v>200</v>
      </c>
      <c r="B1" s="96"/>
      <c r="C1" s="96"/>
      <c r="D1" s="96"/>
      <c r="E1" s="96"/>
      <c r="F1" s="96"/>
      <c r="G1" s="96"/>
    </row>
    <row r="2" spans="1:7" ht="12" customHeight="1">
      <c r="A2" s="114"/>
      <c r="B2" s="96"/>
      <c r="C2" s="96"/>
      <c r="D2" s="96"/>
      <c r="E2" s="96"/>
      <c r="F2" s="96"/>
      <c r="G2" s="96"/>
    </row>
    <row r="3" spans="1:8" ht="12" customHeight="1" thickBot="1">
      <c r="A3" s="28" t="s">
        <v>62</v>
      </c>
      <c r="B3" s="96"/>
      <c r="C3" s="96"/>
      <c r="D3" s="96"/>
      <c r="E3" s="96"/>
      <c r="F3" s="96"/>
      <c r="G3" s="113"/>
      <c r="H3" s="185"/>
    </row>
    <row r="4" spans="1:8" ht="33.75">
      <c r="A4" s="191"/>
      <c r="B4" s="192" t="s">
        <v>211</v>
      </c>
      <c r="C4" s="192" t="s">
        <v>220</v>
      </c>
      <c r="D4" s="192" t="s">
        <v>224</v>
      </c>
      <c r="E4" s="192" t="s">
        <v>226</v>
      </c>
      <c r="F4" s="192" t="s">
        <v>232</v>
      </c>
      <c r="G4" s="243"/>
      <c r="H4" s="193" t="s">
        <v>233</v>
      </c>
    </row>
    <row r="5" spans="1:8" ht="12.75">
      <c r="A5" s="97"/>
      <c r="B5" s="98"/>
      <c r="C5" s="98"/>
      <c r="D5" s="98"/>
      <c r="E5" s="98"/>
      <c r="F5" s="98"/>
      <c r="G5" s="98"/>
      <c r="H5" s="186"/>
    </row>
    <row r="6" spans="1:8" ht="12.75">
      <c r="A6" s="115" t="s">
        <v>168</v>
      </c>
      <c r="B6" s="112">
        <f>SUM(B7:B10)+B11</f>
        <v>33045</v>
      </c>
      <c r="C6" s="112">
        <f>SUM(C7:C10)+C11</f>
        <v>33672</v>
      </c>
      <c r="D6" s="7">
        <v>33934</v>
      </c>
      <c r="E6" s="7">
        <v>33452</v>
      </c>
      <c r="F6" s="7">
        <v>35922</v>
      </c>
      <c r="G6" s="112"/>
      <c r="H6" s="62">
        <f aca="true" t="shared" si="0" ref="H6:H11">(F6-B6)/B6*100</f>
        <v>8.706309577848389</v>
      </c>
    </row>
    <row r="7" spans="1:13" ht="12.75">
      <c r="A7" s="117">
        <v>1</v>
      </c>
      <c r="B7" s="23">
        <v>16778</v>
      </c>
      <c r="C7" s="23">
        <v>17153</v>
      </c>
      <c r="D7" s="23">
        <v>17080</v>
      </c>
      <c r="E7" s="23">
        <v>16574</v>
      </c>
      <c r="F7" s="23">
        <v>17980</v>
      </c>
      <c r="G7" s="119"/>
      <c r="H7" s="62">
        <f t="shared" si="0"/>
        <v>7.164143521277865</v>
      </c>
      <c r="J7" s="119"/>
      <c r="K7" s="119"/>
      <c r="L7" s="23"/>
      <c r="M7" s="23"/>
    </row>
    <row r="8" spans="1:13" ht="12.75">
      <c r="A8" s="117">
        <v>2</v>
      </c>
      <c r="B8" s="23">
        <v>11501</v>
      </c>
      <c r="C8" s="23">
        <v>11661</v>
      </c>
      <c r="D8" s="23">
        <v>11969</v>
      </c>
      <c r="E8" s="23">
        <v>11858</v>
      </c>
      <c r="F8" s="23">
        <v>12628</v>
      </c>
      <c r="G8" s="119"/>
      <c r="H8" s="62">
        <f t="shared" si="0"/>
        <v>9.799147900182593</v>
      </c>
      <c r="J8" s="119"/>
      <c r="K8" s="119"/>
      <c r="L8" s="23"/>
      <c r="M8" s="23"/>
    </row>
    <row r="9" spans="1:13" ht="12.75">
      <c r="A9" s="117">
        <v>3</v>
      </c>
      <c r="B9" s="23">
        <v>4108</v>
      </c>
      <c r="C9" s="23">
        <v>4162</v>
      </c>
      <c r="D9" s="23">
        <v>4190</v>
      </c>
      <c r="E9" s="23">
        <v>4186</v>
      </c>
      <c r="F9" s="23">
        <v>4491</v>
      </c>
      <c r="G9" s="119"/>
      <c r="H9" s="62">
        <f t="shared" si="0"/>
        <v>9.323271665043817</v>
      </c>
      <c r="J9" s="119"/>
      <c r="K9" s="119"/>
      <c r="L9" s="23"/>
      <c r="M9" s="23"/>
    </row>
    <row r="10" spans="1:11" ht="12.75">
      <c r="A10" s="117">
        <v>4</v>
      </c>
      <c r="B10">
        <v>569</v>
      </c>
      <c r="C10">
        <v>617</v>
      </c>
      <c r="D10">
        <v>604</v>
      </c>
      <c r="E10">
        <v>726</v>
      </c>
      <c r="F10" s="23">
        <v>708</v>
      </c>
      <c r="G10" s="119"/>
      <c r="H10" s="62">
        <f t="shared" si="0"/>
        <v>24.42882249560633</v>
      </c>
      <c r="J10" s="119"/>
      <c r="K10" s="119"/>
    </row>
    <row r="11" spans="1:13" ht="12.75">
      <c r="A11" s="117" t="s">
        <v>167</v>
      </c>
      <c r="B11">
        <v>89</v>
      </c>
      <c r="C11">
        <v>79</v>
      </c>
      <c r="D11">
        <v>91</v>
      </c>
      <c r="E11">
        <v>108</v>
      </c>
      <c r="F11" s="23">
        <v>115</v>
      </c>
      <c r="G11" s="119"/>
      <c r="H11" s="62">
        <f t="shared" si="0"/>
        <v>29.213483146067414</v>
      </c>
      <c r="J11" s="119"/>
      <c r="K11" s="119"/>
      <c r="L11" s="119"/>
      <c r="M11" s="119"/>
    </row>
    <row r="12" spans="1:8" ht="12.75">
      <c r="A12" s="117"/>
      <c r="B12" s="120"/>
      <c r="C12" s="120"/>
      <c r="D12" s="120"/>
      <c r="E12" s="120"/>
      <c r="F12" s="120"/>
      <c r="G12" s="120"/>
      <c r="H12" s="187"/>
    </row>
    <row r="13" spans="1:8" ht="12.75">
      <c r="A13" s="118" t="s">
        <v>201</v>
      </c>
      <c r="B13" s="121">
        <f>SUM(B14:B18)</f>
        <v>100</v>
      </c>
      <c r="C13" s="121">
        <f>SUM(C14:C18)</f>
        <v>100.00000000000001</v>
      </c>
      <c r="D13" s="121">
        <f>SUM(D14:D18)</f>
        <v>99.99999999999999</v>
      </c>
      <c r="E13" s="121">
        <f>SUM(E14:E18)</f>
        <v>99.99999999999999</v>
      </c>
      <c r="F13" s="121">
        <f>SUM(F14:F18)</f>
        <v>100</v>
      </c>
      <c r="G13" s="121"/>
      <c r="H13" s="188"/>
    </row>
    <row r="14" spans="1:9" ht="12.75">
      <c r="A14" s="117">
        <v>1</v>
      </c>
      <c r="B14" s="122">
        <f>B7/$B$6*100</f>
        <v>50.773188076864884</v>
      </c>
      <c r="C14" s="122">
        <f>C7/$C$6*100</f>
        <v>50.941435020194824</v>
      </c>
      <c r="D14" s="122">
        <f>D7/$D$6*100</f>
        <v>50.33299935168268</v>
      </c>
      <c r="E14" s="122">
        <f>E7/$E$6*100</f>
        <v>49.54561760133923</v>
      </c>
      <c r="F14" s="122">
        <f>F7/$F$6*100</f>
        <v>50.05289237792996</v>
      </c>
      <c r="G14" s="122"/>
      <c r="H14" s="187"/>
      <c r="I14" s="25"/>
    </row>
    <row r="15" spans="1:9" ht="12.75">
      <c r="A15" s="117">
        <v>2</v>
      </c>
      <c r="B15" s="122">
        <f>B8/$B$6*100</f>
        <v>34.804055076410954</v>
      </c>
      <c r="C15" s="122">
        <f>C8/$C$6*100</f>
        <v>34.63114754098361</v>
      </c>
      <c r="D15" s="122">
        <f>D8/$D$6*100</f>
        <v>35.27140920610597</v>
      </c>
      <c r="E15" s="122">
        <f>E8/$E$6*100</f>
        <v>35.447805811311724</v>
      </c>
      <c r="F15" s="122">
        <f>F8/$F$6*100</f>
        <v>35.15394465786983</v>
      </c>
      <c r="G15" s="122"/>
      <c r="H15" s="187"/>
      <c r="I15" s="25"/>
    </row>
    <row r="16" spans="1:9" ht="12.75">
      <c r="A16" s="117">
        <v>3</v>
      </c>
      <c r="B16" s="122">
        <f>B9/$B$6*100</f>
        <v>12.431532758359811</v>
      </c>
      <c r="C16" s="122">
        <f>C9/$C$6*100</f>
        <v>12.360418151579948</v>
      </c>
      <c r="D16" s="122">
        <f>D9/$D$6*100</f>
        <v>12.347498084517003</v>
      </c>
      <c r="E16" s="122">
        <f>E9/$E$6*100</f>
        <v>12.513452110486668</v>
      </c>
      <c r="F16" s="122">
        <f>F9/$F$6*100</f>
        <v>12.50208785702355</v>
      </c>
      <c r="G16" s="122"/>
      <c r="H16" s="187"/>
      <c r="I16" s="25"/>
    </row>
    <row r="17" spans="1:9" ht="12.75">
      <c r="A17" s="117">
        <v>4</v>
      </c>
      <c r="B17" s="122">
        <f>B10/$B$6*100</f>
        <v>1.7218943864427299</v>
      </c>
      <c r="C17" s="122">
        <f>C10/$C$6*100</f>
        <v>1.832382988833452</v>
      </c>
      <c r="D17" s="122">
        <f>D10/$D$6*100</f>
        <v>1.7799257381976779</v>
      </c>
      <c r="E17" s="122">
        <f>E10/$E$6*100</f>
        <v>2.170273825182351</v>
      </c>
      <c r="F17" s="122">
        <f>F10/$F$6*100</f>
        <v>1.9709370302321696</v>
      </c>
      <c r="G17" s="122"/>
      <c r="H17" s="187"/>
      <c r="I17" s="25"/>
    </row>
    <row r="18" spans="1:9" ht="12.75">
      <c r="A18" s="117" t="s">
        <v>167</v>
      </c>
      <c r="B18" s="122">
        <f>B11/$B$6*100</f>
        <v>0.26932970192162203</v>
      </c>
      <c r="C18" s="122">
        <f>C11/$C$6*100</f>
        <v>0.23461629840817294</v>
      </c>
      <c r="D18" s="122">
        <f>D11/$D$6*100</f>
        <v>0.26816761949667</v>
      </c>
      <c r="E18" s="122">
        <f>E11/$E$6*100</f>
        <v>0.32285065168001914</v>
      </c>
      <c r="F18" s="122">
        <f>F11/$F$6*100</f>
        <v>0.32013807694449087</v>
      </c>
      <c r="G18" s="122"/>
      <c r="H18" s="187"/>
      <c r="I18" s="25"/>
    </row>
    <row r="19" spans="1:8" ht="12.75">
      <c r="A19" s="117"/>
      <c r="B19" s="122"/>
      <c r="C19" s="122"/>
      <c r="D19" s="122"/>
      <c r="E19" s="122"/>
      <c r="F19" s="122"/>
      <c r="G19" s="122"/>
      <c r="H19" s="187"/>
    </row>
    <row r="20" spans="1:8" ht="12.75">
      <c r="A20" s="117" t="s">
        <v>198</v>
      </c>
      <c r="B20" s="123">
        <v>1.7</v>
      </c>
      <c r="C20" s="123">
        <v>1.7</v>
      </c>
      <c r="D20" s="123">
        <v>1.7</v>
      </c>
      <c r="E20" s="123">
        <v>1.7</v>
      </c>
      <c r="F20" s="123">
        <f>((A7*F7)+(A8*F8)+(A9*F9)+(A10*F10)+(5*F11))/F6</f>
        <v>1.673514837703914</v>
      </c>
      <c r="G20" s="123"/>
      <c r="H20" s="189"/>
    </row>
    <row r="21" spans="1:8" ht="12.75">
      <c r="A21" s="100"/>
      <c r="B21" s="124"/>
      <c r="C21" s="124"/>
      <c r="D21" s="124"/>
      <c r="E21" s="124"/>
      <c r="F21" s="124"/>
      <c r="G21" s="120"/>
      <c r="H21" s="190"/>
    </row>
    <row r="22" spans="1:8" ht="12.75">
      <c r="A22" s="97"/>
      <c r="B22" s="125"/>
      <c r="C22" s="125"/>
      <c r="D22" s="125"/>
      <c r="E22" s="125"/>
      <c r="F22" s="125"/>
      <c r="G22" s="120"/>
      <c r="H22" s="187"/>
    </row>
    <row r="23" spans="1:8" ht="16.5" customHeight="1">
      <c r="A23" s="115" t="s">
        <v>169</v>
      </c>
      <c r="B23" s="112">
        <f>SUM(B24:B27)+B28</f>
        <v>12051</v>
      </c>
      <c r="C23" s="112">
        <f>SUM(C24:C27)+C28</f>
        <v>11842</v>
      </c>
      <c r="D23" s="7">
        <v>11467</v>
      </c>
      <c r="E23" s="7">
        <v>11093</v>
      </c>
      <c r="F23" s="7">
        <v>11817</v>
      </c>
      <c r="G23" s="112"/>
      <c r="H23" s="62">
        <f>(F23-B23)/B23*100</f>
        <v>-1.9417475728155338</v>
      </c>
    </row>
    <row r="24" spans="1:13" ht="12.75">
      <c r="A24" s="117">
        <v>1</v>
      </c>
      <c r="B24" s="23">
        <v>4544</v>
      </c>
      <c r="C24" s="23">
        <v>4560</v>
      </c>
      <c r="D24" s="23">
        <v>4354</v>
      </c>
      <c r="E24" s="23">
        <v>4026</v>
      </c>
      <c r="F24" s="23">
        <v>4288</v>
      </c>
      <c r="G24" s="119"/>
      <c r="H24" s="62">
        <f>(F24-B24)/B24*100</f>
        <v>-5.633802816901409</v>
      </c>
      <c r="J24" s="119"/>
      <c r="K24" s="119"/>
      <c r="L24" s="23"/>
      <c r="M24" s="23"/>
    </row>
    <row r="25" spans="1:13" ht="12.75">
      <c r="A25" s="117">
        <v>2</v>
      </c>
      <c r="B25" s="23">
        <v>5059</v>
      </c>
      <c r="C25" s="23">
        <v>4891</v>
      </c>
      <c r="D25" s="23">
        <v>4857</v>
      </c>
      <c r="E25" s="23">
        <v>4732</v>
      </c>
      <c r="F25" s="23">
        <v>5004</v>
      </c>
      <c r="G25" s="119"/>
      <c r="H25" s="62">
        <f>(F25-B25)/B25*100</f>
        <v>-1.087171377742637</v>
      </c>
      <c r="J25" s="119"/>
      <c r="K25" s="119"/>
      <c r="L25" s="23"/>
      <c r="M25" s="23"/>
    </row>
    <row r="26" spans="1:13" ht="12.75">
      <c r="A26" s="117">
        <v>3</v>
      </c>
      <c r="B26" s="23">
        <v>2091</v>
      </c>
      <c r="C26" s="23">
        <v>2028</v>
      </c>
      <c r="D26" s="23">
        <v>1939</v>
      </c>
      <c r="E26" s="23">
        <v>1967</v>
      </c>
      <c r="F26" s="23">
        <v>2182</v>
      </c>
      <c r="G26" s="119"/>
      <c r="H26" s="62">
        <f>(F26-B26)/B26*100</f>
        <v>4.351984696317551</v>
      </c>
      <c r="J26" s="119"/>
      <c r="K26" s="119"/>
      <c r="L26" s="23"/>
      <c r="M26" s="23"/>
    </row>
    <row r="27" spans="1:11" ht="12.75">
      <c r="A27" s="117">
        <v>4</v>
      </c>
      <c r="B27">
        <v>320</v>
      </c>
      <c r="C27">
        <v>320</v>
      </c>
      <c r="D27">
        <v>276</v>
      </c>
      <c r="E27">
        <v>324</v>
      </c>
      <c r="F27" s="23">
        <v>299</v>
      </c>
      <c r="G27" s="119"/>
      <c r="H27" s="62">
        <f>(F27-B27)/B27*100</f>
        <v>-6.5625</v>
      </c>
      <c r="J27" s="119"/>
      <c r="K27" s="119"/>
    </row>
    <row r="28" spans="1:11" ht="12.75">
      <c r="A28" s="117" t="s">
        <v>167</v>
      </c>
      <c r="B28">
        <v>37</v>
      </c>
      <c r="C28">
        <v>43</v>
      </c>
      <c r="D28">
        <v>41</v>
      </c>
      <c r="E28">
        <v>44</v>
      </c>
      <c r="F28" s="23">
        <v>44</v>
      </c>
      <c r="G28" s="119"/>
      <c r="H28" s="62" t="s">
        <v>25</v>
      </c>
      <c r="J28" s="119"/>
      <c r="K28" s="119"/>
    </row>
    <row r="29" spans="1:8" ht="12.75">
      <c r="A29" s="117"/>
      <c r="B29" s="120"/>
      <c r="C29" s="120"/>
      <c r="D29" s="120"/>
      <c r="E29" s="120"/>
      <c r="F29" s="120"/>
      <c r="G29" s="120"/>
      <c r="H29" s="62"/>
    </row>
    <row r="30" spans="1:8" ht="12.75">
      <c r="A30" s="118" t="s">
        <v>201</v>
      </c>
      <c r="B30" s="121">
        <f>SUM(B31:B35)</f>
        <v>100</v>
      </c>
      <c r="C30" s="121">
        <f>SUM(C31:C35)</f>
        <v>100</v>
      </c>
      <c r="D30" s="121">
        <f>SUM(D31:D35)</f>
        <v>99.99999999999999</v>
      </c>
      <c r="E30" s="121">
        <f>SUM(E31:E35)</f>
        <v>100</v>
      </c>
      <c r="F30" s="121">
        <f>SUM(F31:F35)</f>
        <v>100</v>
      </c>
      <c r="G30" s="121"/>
      <c r="H30" s="188"/>
    </row>
    <row r="31" spans="1:9" ht="12.75">
      <c r="A31" s="117">
        <v>1</v>
      </c>
      <c r="B31" s="122">
        <f>B24/$B$23*100</f>
        <v>37.70641440544353</v>
      </c>
      <c r="C31" s="122">
        <f>C24/$C$23*100</f>
        <v>38.50700895119068</v>
      </c>
      <c r="D31" s="122">
        <f>D24/$D$23*100</f>
        <v>37.969826458533184</v>
      </c>
      <c r="E31" s="122">
        <f>E24/$E$23*100</f>
        <v>36.293157847291084</v>
      </c>
      <c r="F31" s="122">
        <f>F24/$F$23*100</f>
        <v>36.286705593636285</v>
      </c>
      <c r="G31" s="122"/>
      <c r="H31" s="187"/>
      <c r="I31" s="25"/>
    </row>
    <row r="32" spans="1:9" ht="12.75">
      <c r="A32" s="117">
        <v>2</v>
      </c>
      <c r="B32" s="122">
        <f>B25/$B$23*100</f>
        <v>41.979918678947804</v>
      </c>
      <c r="C32" s="122">
        <f>C25/$C$23*100</f>
        <v>41.302144907954734</v>
      </c>
      <c r="D32" s="122">
        <f>D25/$D$23*100</f>
        <v>42.35632685096363</v>
      </c>
      <c r="E32" s="122">
        <f>E25/$E$23*100</f>
        <v>42.657531776796176</v>
      </c>
      <c r="F32" s="122">
        <f>F25/$F$23*100</f>
        <v>42.345773038842346</v>
      </c>
      <c r="G32" s="122"/>
      <c r="H32" s="187"/>
      <c r="I32" s="25"/>
    </row>
    <row r="33" spans="1:9" ht="12.75">
      <c r="A33" s="117">
        <v>3</v>
      </c>
      <c r="B33" s="122">
        <f>B26/$B$23*100</f>
        <v>17.3512571570824</v>
      </c>
      <c r="C33" s="122">
        <f>C26/$C$23*100</f>
        <v>17.125485559871642</v>
      </c>
      <c r="D33" s="122">
        <f>D26/$D$23*100</f>
        <v>16.9093921688323</v>
      </c>
      <c r="E33" s="122">
        <f>E26/$E$23*100</f>
        <v>17.731903001893084</v>
      </c>
      <c r="F33" s="122">
        <f>F26/$F$23*100</f>
        <v>18.464923415418465</v>
      </c>
      <c r="G33" s="122"/>
      <c r="H33" s="187"/>
      <c r="I33" s="25"/>
    </row>
    <row r="34" spans="1:9" ht="12.75">
      <c r="A34" s="117">
        <v>4</v>
      </c>
      <c r="B34" s="122">
        <f>B27/$B$23*100</f>
        <v>2.6553812961579952</v>
      </c>
      <c r="C34" s="122">
        <f>C27/$C$23*100</f>
        <v>2.7022462421888194</v>
      </c>
      <c r="D34" s="122">
        <f>D27/$D$23*100</f>
        <v>2.406906775965815</v>
      </c>
      <c r="E34" s="122">
        <f>E27/$E$23*100</f>
        <v>2.9207608401694762</v>
      </c>
      <c r="F34" s="122">
        <f>F27/$F$23*100</f>
        <v>2.5302530253025304</v>
      </c>
      <c r="G34" s="122"/>
      <c r="H34" s="187"/>
      <c r="I34" s="25"/>
    </row>
    <row r="35" spans="1:9" ht="12.75">
      <c r="A35" s="117" t="s">
        <v>167</v>
      </c>
      <c r="B35" s="122">
        <f>B28/$B$23*100</f>
        <v>0.3070284623682682</v>
      </c>
      <c r="C35" s="122">
        <f>C28/$C$23*100</f>
        <v>0.36311433879412264</v>
      </c>
      <c r="D35" s="122">
        <f>D28/$D$23*100</f>
        <v>0.3575477457050667</v>
      </c>
      <c r="E35" s="122">
        <f>E28/$E$23*100</f>
        <v>0.3966465338501758</v>
      </c>
      <c r="F35" s="122">
        <f>F28/$F$23*100</f>
        <v>0.37234492680037234</v>
      </c>
      <c r="G35" s="122"/>
      <c r="H35" s="187"/>
      <c r="I35" s="25"/>
    </row>
    <row r="36" spans="1:8" ht="12.75">
      <c r="A36" s="117"/>
      <c r="B36" s="122"/>
      <c r="C36" s="122"/>
      <c r="D36" s="122"/>
      <c r="E36" s="122"/>
      <c r="F36" s="122"/>
      <c r="G36" s="122"/>
      <c r="H36" s="187"/>
    </row>
    <row r="37" spans="1:8" ht="12.75">
      <c r="A37" s="117" t="s">
        <v>198</v>
      </c>
      <c r="B37" s="123">
        <f>(($A$24*B24)+($A$25*B25)+($A$26*B26)+($A$27*B27)+(5*B28))/B23</f>
        <v>1.8587669073105966</v>
      </c>
      <c r="C37" s="123">
        <f>(($A$24*C24)+($A$25*C25)+($A$26*C26)+($A$27*C27)+(5*C28))/C23</f>
        <v>1.8511231210944097</v>
      </c>
      <c r="D37" s="123">
        <v>1.8</v>
      </c>
      <c r="E37" s="123">
        <v>1.9</v>
      </c>
      <c r="F37" s="123">
        <f>((A24*F24)+(A25*F25)+(A26*F26)+(A27*F27)+(5*F28))/F23</f>
        <v>1.8835575865278835</v>
      </c>
      <c r="G37" s="123"/>
      <c r="H37" s="189"/>
    </row>
    <row r="38" spans="1:8" ht="13.5" thickBot="1">
      <c r="A38" s="211"/>
      <c r="B38" s="212"/>
      <c r="C38" s="212"/>
      <c r="D38" s="212"/>
      <c r="E38" s="212"/>
      <c r="F38" s="212"/>
      <c r="G38" s="212"/>
      <c r="H38" s="214"/>
    </row>
    <row r="39" spans="1:8" ht="12.75">
      <c r="A39" s="210"/>
      <c r="B39" s="113"/>
      <c r="C39" s="113"/>
      <c r="D39" s="113"/>
      <c r="E39" s="113"/>
      <c r="F39" s="113"/>
      <c r="G39" s="113"/>
      <c r="H39" s="213"/>
    </row>
    <row r="40" spans="1:8" ht="12.75">
      <c r="A40" s="9" t="s">
        <v>94</v>
      </c>
      <c r="B40" s="113"/>
      <c r="C40" s="113"/>
      <c r="D40" s="113"/>
      <c r="E40" s="113"/>
      <c r="F40" s="113"/>
      <c r="G40" s="113"/>
      <c r="H40" s="213"/>
    </row>
    <row r="41" spans="1:8" ht="12.75">
      <c r="A41" s="9"/>
      <c r="B41" s="113"/>
      <c r="C41" s="113"/>
      <c r="D41" s="113"/>
      <c r="E41" s="113"/>
      <c r="F41" s="113"/>
      <c r="G41" s="113"/>
      <c r="H41" s="213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F36" sqref="F36"/>
    </sheetView>
  </sheetViews>
  <sheetFormatPr defaultColWidth="9.140625" defaultRowHeight="12.75"/>
  <cols>
    <col min="1" max="1" width="47.00390625" style="0" customWidth="1"/>
    <col min="2" max="2" width="9.57421875" style="0" customWidth="1"/>
    <col min="3" max="3" width="10.00390625" style="0" customWidth="1"/>
    <col min="4" max="4" width="10.57421875" style="0" bestFit="1" customWidth="1"/>
    <col min="5" max="6" width="11.7109375" style="0" customWidth="1"/>
    <col min="7" max="7" width="2.7109375" style="0" customWidth="1"/>
    <col min="8" max="8" width="10.00390625" style="1" bestFit="1" customWidth="1"/>
    <col min="10" max="10" width="40.7109375" style="0" customWidth="1"/>
  </cols>
  <sheetData>
    <row r="1" ht="14.25" customHeight="1">
      <c r="A1" s="24" t="s">
        <v>189</v>
      </c>
    </row>
    <row r="3" spans="1:7" ht="13.5" thickBot="1">
      <c r="A3" s="28" t="s">
        <v>62</v>
      </c>
      <c r="G3" s="15"/>
    </row>
    <row r="4" spans="1:8" ht="33.75">
      <c r="A4" s="126"/>
      <c r="B4" s="192" t="s">
        <v>211</v>
      </c>
      <c r="C4" s="192" t="s">
        <v>220</v>
      </c>
      <c r="D4" s="192" t="s">
        <v>224</v>
      </c>
      <c r="E4" s="192" t="s">
        <v>226</v>
      </c>
      <c r="F4" s="192" t="s">
        <v>232</v>
      </c>
      <c r="G4" s="243"/>
      <c r="H4" s="193" t="s">
        <v>233</v>
      </c>
    </row>
    <row r="5" spans="1:8" ht="12.75">
      <c r="A5" s="116"/>
      <c r="B5" s="128"/>
      <c r="C5" s="128"/>
      <c r="D5" s="128"/>
      <c r="E5" s="128"/>
      <c r="F5" s="128"/>
      <c r="G5" s="129"/>
      <c r="H5" s="246"/>
    </row>
    <row r="6" spans="1:8" ht="12.75">
      <c r="A6" s="118" t="s">
        <v>168</v>
      </c>
      <c r="B6" s="130">
        <f>SUM(B8:B17)+B19</f>
        <v>33045</v>
      </c>
      <c r="C6" s="130">
        <f>SUM(C8:C17)+C19</f>
        <v>33672</v>
      </c>
      <c r="D6" s="130">
        <f>SUM(D8:D17)+D19</f>
        <v>33934</v>
      </c>
      <c r="E6" s="130">
        <v>33452</v>
      </c>
      <c r="F6" s="130">
        <v>35922</v>
      </c>
      <c r="G6" s="128"/>
      <c r="H6" s="247">
        <f>(F6*100/B6)-100</f>
        <v>8.706309577848387</v>
      </c>
    </row>
    <row r="7" spans="1:8" ht="12.75">
      <c r="A7" s="118"/>
      <c r="B7" s="130"/>
      <c r="C7" s="130"/>
      <c r="D7" s="130"/>
      <c r="E7" s="130"/>
      <c r="F7" s="130"/>
      <c r="G7" s="128"/>
      <c r="H7" s="247"/>
    </row>
    <row r="8" spans="1:14" ht="12.75">
      <c r="A8" s="131" t="s">
        <v>165</v>
      </c>
      <c r="B8" s="23">
        <v>10660</v>
      </c>
      <c r="C8" s="23">
        <v>10806</v>
      </c>
      <c r="D8" s="23">
        <v>10789</v>
      </c>
      <c r="E8" s="23">
        <v>10377</v>
      </c>
      <c r="F8" s="23">
        <v>11363</v>
      </c>
      <c r="G8" s="128"/>
      <c r="H8" s="247">
        <f aca="true" t="shared" si="0" ref="H8:H19">(F8*100/B8)-100</f>
        <v>6.594746716697941</v>
      </c>
      <c r="J8" s="238"/>
      <c r="M8" s="101"/>
      <c r="N8" s="101"/>
    </row>
    <row r="9" spans="1:14" ht="12.75">
      <c r="A9" s="131" t="s">
        <v>157</v>
      </c>
      <c r="B9" s="23">
        <v>4338</v>
      </c>
      <c r="C9" s="23">
        <v>4450</v>
      </c>
      <c r="D9" s="23">
        <v>4442</v>
      </c>
      <c r="E9" s="23">
        <v>4456</v>
      </c>
      <c r="F9" s="23">
        <v>4545</v>
      </c>
      <c r="G9" s="128"/>
      <c r="H9" s="247">
        <f t="shared" si="0"/>
        <v>4.77178423236515</v>
      </c>
      <c r="J9" s="238"/>
      <c r="M9" s="101"/>
      <c r="N9" s="101"/>
    </row>
    <row r="10" spans="1:14" ht="12.75">
      <c r="A10" s="131" t="s">
        <v>176</v>
      </c>
      <c r="B10" s="23">
        <v>3603</v>
      </c>
      <c r="C10" s="23">
        <v>3457</v>
      </c>
      <c r="D10" s="23">
        <v>3325</v>
      </c>
      <c r="E10" s="23">
        <v>3258</v>
      </c>
      <c r="F10" s="23">
        <v>3307</v>
      </c>
      <c r="G10" s="128"/>
      <c r="H10" s="247">
        <f t="shared" si="0"/>
        <v>-8.215376075492642</v>
      </c>
      <c r="J10" s="238"/>
      <c r="M10" s="101"/>
      <c r="N10" s="101"/>
    </row>
    <row r="11" spans="1:14" ht="12.75">
      <c r="A11" s="131" t="s">
        <v>177</v>
      </c>
      <c r="B11" s="23">
        <v>2376</v>
      </c>
      <c r="C11" s="23">
        <v>2542</v>
      </c>
      <c r="D11" s="23">
        <v>2552</v>
      </c>
      <c r="E11" s="23">
        <v>2512</v>
      </c>
      <c r="F11" s="23">
        <v>2781</v>
      </c>
      <c r="G11" s="128"/>
      <c r="H11" s="247">
        <f t="shared" si="0"/>
        <v>17.045454545454547</v>
      </c>
      <c r="J11" s="238"/>
      <c r="M11" s="101"/>
      <c r="N11" s="101"/>
    </row>
    <row r="12" spans="1:14" ht="12.75">
      <c r="A12" s="131" t="s">
        <v>178</v>
      </c>
      <c r="B12" s="23">
        <v>1848</v>
      </c>
      <c r="C12" s="23">
        <v>2005</v>
      </c>
      <c r="D12" s="23">
        <v>2073</v>
      </c>
      <c r="E12" s="23">
        <v>2056</v>
      </c>
      <c r="F12" s="23">
        <v>2125</v>
      </c>
      <c r="G12" s="128"/>
      <c r="H12" s="247">
        <f t="shared" si="0"/>
        <v>14.989177489177493</v>
      </c>
      <c r="J12" s="238"/>
      <c r="M12" s="101"/>
      <c r="N12" s="101"/>
    </row>
    <row r="13" spans="1:14" ht="12.75">
      <c r="A13" s="131" t="s">
        <v>150</v>
      </c>
      <c r="B13" s="23">
        <v>1407</v>
      </c>
      <c r="C13" s="23">
        <v>1537</v>
      </c>
      <c r="D13" s="23">
        <v>1460</v>
      </c>
      <c r="E13" s="23">
        <v>1363</v>
      </c>
      <c r="F13" s="23">
        <v>1581</v>
      </c>
      <c r="G13" s="128"/>
      <c r="H13" s="247">
        <f t="shared" si="0"/>
        <v>12.366737739872065</v>
      </c>
      <c r="J13" s="238"/>
      <c r="M13" s="101"/>
      <c r="N13" s="101"/>
    </row>
    <row r="14" spans="1:14" ht="12.75">
      <c r="A14" s="131" t="s">
        <v>179</v>
      </c>
      <c r="B14" s="23">
        <v>1144</v>
      </c>
      <c r="C14" s="23">
        <v>1223</v>
      </c>
      <c r="D14" s="23">
        <v>1083</v>
      </c>
      <c r="E14" s="23">
        <v>1072</v>
      </c>
      <c r="F14" s="23">
        <v>1166</v>
      </c>
      <c r="G14" s="128"/>
      <c r="H14" s="247">
        <f t="shared" si="0"/>
        <v>1.9230769230769198</v>
      </c>
      <c r="J14" s="238"/>
      <c r="M14" s="101"/>
      <c r="N14" s="101"/>
    </row>
    <row r="15" spans="1:14" ht="14.25">
      <c r="A15" s="131" t="s">
        <v>209</v>
      </c>
      <c r="B15" s="23">
        <v>720</v>
      </c>
      <c r="C15">
        <v>703</v>
      </c>
      <c r="D15" s="23">
        <v>696</v>
      </c>
      <c r="E15" s="23">
        <v>602</v>
      </c>
      <c r="F15" s="23">
        <v>590</v>
      </c>
      <c r="G15" s="128"/>
      <c r="H15" s="247">
        <f t="shared" si="0"/>
        <v>-18.055555555555557</v>
      </c>
      <c r="J15" s="238"/>
      <c r="M15" s="101"/>
      <c r="N15" s="101"/>
    </row>
    <row r="16" spans="1:14" ht="12.75">
      <c r="A16" s="131" t="s">
        <v>181</v>
      </c>
      <c r="B16" s="23">
        <v>649</v>
      </c>
      <c r="C16">
        <v>632</v>
      </c>
      <c r="D16" s="23">
        <v>733</v>
      </c>
      <c r="E16" s="23">
        <v>812</v>
      </c>
      <c r="F16" s="23">
        <v>913</v>
      </c>
      <c r="G16" s="128"/>
      <c r="H16" s="247">
        <f t="shared" si="0"/>
        <v>40.67796610169492</v>
      </c>
      <c r="J16" s="238"/>
      <c r="M16" s="101"/>
      <c r="N16" s="101"/>
    </row>
    <row r="17" spans="1:14" ht="12.75">
      <c r="A17" s="131" t="s">
        <v>180</v>
      </c>
      <c r="B17" s="23">
        <v>535</v>
      </c>
      <c r="C17">
        <v>511</v>
      </c>
      <c r="D17" s="23">
        <v>500</v>
      </c>
      <c r="E17" s="23">
        <v>545</v>
      </c>
      <c r="F17" s="23">
        <v>429</v>
      </c>
      <c r="G17" s="128"/>
      <c r="H17" s="247">
        <f t="shared" si="0"/>
        <v>-19.81308411214954</v>
      </c>
      <c r="J17" s="238"/>
      <c r="M17" s="101"/>
      <c r="N17" s="101"/>
    </row>
    <row r="18" spans="2:14" ht="12.75">
      <c r="B18" s="23"/>
      <c r="C18" s="23"/>
      <c r="D18" s="23"/>
      <c r="E18" s="23"/>
      <c r="F18" s="23"/>
      <c r="G18" s="128"/>
      <c r="H18" s="247"/>
      <c r="J18" s="238"/>
      <c r="M18" s="23"/>
      <c r="N18" s="72"/>
    </row>
    <row r="19" spans="1:14" ht="12.75">
      <c r="A19" s="127" t="s">
        <v>172</v>
      </c>
      <c r="B19" s="23">
        <v>5765</v>
      </c>
      <c r="C19" s="23">
        <v>5806</v>
      </c>
      <c r="D19" s="23">
        <v>6281</v>
      </c>
      <c r="E19" s="23">
        <v>6399</v>
      </c>
      <c r="F19" s="23">
        <v>7122</v>
      </c>
      <c r="G19" s="128"/>
      <c r="H19" s="247">
        <f t="shared" si="0"/>
        <v>23.538594969644407</v>
      </c>
      <c r="J19" s="238"/>
      <c r="M19" s="181"/>
      <c r="N19" s="181"/>
    </row>
    <row r="20" spans="1:8" ht="12.75">
      <c r="A20" s="90"/>
      <c r="B20" s="140"/>
      <c r="C20" s="163"/>
      <c r="D20" s="163"/>
      <c r="E20" s="163"/>
      <c r="F20" s="163"/>
      <c r="G20" s="129"/>
      <c r="H20" s="248"/>
    </row>
    <row r="21" spans="1:10" ht="12.75">
      <c r="A21" s="141"/>
      <c r="B21" s="164"/>
      <c r="C21" s="164"/>
      <c r="D21" s="165"/>
      <c r="E21" s="129"/>
      <c r="F21" s="129"/>
      <c r="G21" s="129"/>
      <c r="H21" s="249"/>
      <c r="J21" s="25"/>
    </row>
    <row r="22" spans="1:8" ht="12.75">
      <c r="A22" s="118" t="s">
        <v>169</v>
      </c>
      <c r="B22" s="130">
        <f>SUM(B24:B33)+B35</f>
        <v>12051</v>
      </c>
      <c r="C22" s="130">
        <f>SUM(C24:C33)+C35</f>
        <v>11842</v>
      </c>
      <c r="D22" s="130">
        <f>SUM(D24:D33)+D35</f>
        <v>11467</v>
      </c>
      <c r="E22" s="7">
        <v>11093</v>
      </c>
      <c r="F22" s="7">
        <v>11817</v>
      </c>
      <c r="G22" s="128"/>
      <c r="H22" s="247">
        <f>(F22*100/B22)-100</f>
        <v>-1.9417475728155296</v>
      </c>
    </row>
    <row r="23" spans="3:8" ht="12.75">
      <c r="C23" s="130"/>
      <c r="D23" s="130"/>
      <c r="E23" s="130"/>
      <c r="F23" s="130"/>
      <c r="G23" s="128"/>
      <c r="H23" s="247"/>
    </row>
    <row r="24" spans="1:14" ht="12.75">
      <c r="A24" s="132" t="s">
        <v>165</v>
      </c>
      <c r="B24" s="101">
        <v>2311</v>
      </c>
      <c r="C24" s="23">
        <v>2281</v>
      </c>
      <c r="D24" s="23">
        <v>2229</v>
      </c>
      <c r="E24" s="23">
        <v>2124</v>
      </c>
      <c r="F24" s="23">
        <v>2332</v>
      </c>
      <c r="G24" s="128"/>
      <c r="H24" s="247">
        <f aca="true" t="shared" si="1" ref="H24:H35">(F24*100/B24)-100</f>
        <v>0.9086975335352605</v>
      </c>
      <c r="I24" s="25"/>
      <c r="J24" s="239"/>
      <c r="K24" s="101"/>
      <c r="L24" s="101"/>
      <c r="M24" s="101"/>
      <c r="N24" s="101"/>
    </row>
    <row r="25" spans="1:14" ht="12.75">
      <c r="A25" s="116" t="s">
        <v>176</v>
      </c>
      <c r="B25" s="101">
        <v>1798</v>
      </c>
      <c r="C25" s="23">
        <v>1749</v>
      </c>
      <c r="D25" s="23">
        <v>1708</v>
      </c>
      <c r="E25" s="23">
        <v>1585</v>
      </c>
      <c r="F25" s="23">
        <v>1555</v>
      </c>
      <c r="G25" s="128"/>
      <c r="H25" s="247">
        <f t="shared" si="1"/>
        <v>-13.51501668520578</v>
      </c>
      <c r="I25" s="25"/>
      <c r="J25" s="239"/>
      <c r="K25" s="101"/>
      <c r="L25" s="101"/>
      <c r="M25" s="101"/>
      <c r="N25" s="101"/>
    </row>
    <row r="26" spans="1:14" ht="12.75">
      <c r="A26" s="132" t="s">
        <v>157</v>
      </c>
      <c r="B26" s="101">
        <v>1632</v>
      </c>
      <c r="C26" s="23">
        <v>1681</v>
      </c>
      <c r="D26" s="23">
        <v>1582</v>
      </c>
      <c r="E26" s="23">
        <v>1369</v>
      </c>
      <c r="F26" s="23">
        <v>1405</v>
      </c>
      <c r="G26" s="128"/>
      <c r="H26" s="247">
        <f t="shared" si="1"/>
        <v>-13.909313725490193</v>
      </c>
      <c r="I26" s="25"/>
      <c r="J26" s="239"/>
      <c r="K26" s="101"/>
      <c r="L26" s="101"/>
      <c r="M26" s="101"/>
      <c r="N26" s="101"/>
    </row>
    <row r="27" spans="1:14" ht="12.75">
      <c r="A27" s="132" t="s">
        <v>177</v>
      </c>
      <c r="B27" s="101">
        <v>1326</v>
      </c>
      <c r="C27" s="23">
        <v>1251</v>
      </c>
      <c r="D27" s="23">
        <v>1250</v>
      </c>
      <c r="E27" s="23">
        <v>1197</v>
      </c>
      <c r="F27" s="23">
        <v>1278</v>
      </c>
      <c r="G27" s="128"/>
      <c r="H27" s="247">
        <f t="shared" si="1"/>
        <v>-3.619909502262445</v>
      </c>
      <c r="I27" s="25"/>
      <c r="J27" s="239"/>
      <c r="K27" s="101"/>
      <c r="L27" s="101"/>
      <c r="M27" s="101"/>
      <c r="N27" s="101"/>
    </row>
    <row r="28" spans="1:14" ht="12.75">
      <c r="A28" s="116" t="s">
        <v>179</v>
      </c>
      <c r="B28" s="101">
        <v>741</v>
      </c>
      <c r="C28">
        <v>677</v>
      </c>
      <c r="D28">
        <v>637</v>
      </c>
      <c r="E28" s="23">
        <v>607</v>
      </c>
      <c r="F28" s="23">
        <v>652</v>
      </c>
      <c r="G28" s="128"/>
      <c r="H28" s="247">
        <f t="shared" si="1"/>
        <v>-12.010796221322536</v>
      </c>
      <c r="I28" s="25"/>
      <c r="J28" s="239"/>
      <c r="K28" s="101"/>
      <c r="L28" s="101"/>
      <c r="M28" s="101"/>
      <c r="N28" s="101"/>
    </row>
    <row r="29" spans="1:14" ht="12.75">
      <c r="A29" s="132" t="s">
        <v>178</v>
      </c>
      <c r="B29" s="101">
        <v>652</v>
      </c>
      <c r="C29">
        <v>617</v>
      </c>
      <c r="D29">
        <v>621</v>
      </c>
      <c r="E29" s="23">
        <v>601</v>
      </c>
      <c r="F29" s="23">
        <v>652</v>
      </c>
      <c r="G29" s="128"/>
      <c r="H29" s="247">
        <f t="shared" si="1"/>
        <v>0</v>
      </c>
      <c r="I29" s="25"/>
      <c r="J29" s="239"/>
      <c r="K29" s="101"/>
      <c r="L29" s="101"/>
      <c r="M29" s="101"/>
      <c r="N29" s="101"/>
    </row>
    <row r="30" spans="1:14" ht="12.75">
      <c r="A30" s="132" t="s">
        <v>150</v>
      </c>
      <c r="B30" s="101">
        <v>342</v>
      </c>
      <c r="C30">
        <v>326</v>
      </c>
      <c r="D30">
        <v>307</v>
      </c>
      <c r="E30" s="23">
        <v>323</v>
      </c>
      <c r="F30" s="23">
        <v>329</v>
      </c>
      <c r="G30" s="128"/>
      <c r="H30" s="247">
        <f t="shared" si="1"/>
        <v>-3.801169590643269</v>
      </c>
      <c r="I30" s="25"/>
      <c r="J30" s="239"/>
      <c r="K30" s="101"/>
      <c r="L30" s="101"/>
      <c r="M30" s="101"/>
      <c r="N30" s="101"/>
    </row>
    <row r="31" spans="1:14" ht="12.75">
      <c r="A31" s="132" t="s">
        <v>182</v>
      </c>
      <c r="B31" s="101">
        <v>311</v>
      </c>
      <c r="C31">
        <v>305</v>
      </c>
      <c r="D31">
        <v>298</v>
      </c>
      <c r="E31" s="23">
        <v>294</v>
      </c>
      <c r="F31" s="23">
        <v>270</v>
      </c>
      <c r="G31" s="128"/>
      <c r="H31" s="247">
        <f t="shared" si="1"/>
        <v>-13.18327974276528</v>
      </c>
      <c r="I31" s="25"/>
      <c r="J31" s="239"/>
      <c r="K31" s="101"/>
      <c r="L31" s="101"/>
      <c r="M31" s="101"/>
      <c r="N31" s="101"/>
    </row>
    <row r="32" spans="1:14" ht="12.75">
      <c r="A32" s="132" t="s">
        <v>180</v>
      </c>
      <c r="B32" s="101">
        <v>231</v>
      </c>
      <c r="C32">
        <v>217</v>
      </c>
      <c r="D32">
        <v>188</v>
      </c>
      <c r="E32" s="23">
        <v>190</v>
      </c>
      <c r="F32" s="23">
        <v>178</v>
      </c>
      <c r="G32" s="128"/>
      <c r="H32" s="247">
        <f t="shared" si="1"/>
        <v>-22.943722943722946</v>
      </c>
      <c r="I32" s="25"/>
      <c r="J32" s="239"/>
      <c r="K32" s="101"/>
      <c r="L32" s="101"/>
      <c r="M32" s="101"/>
      <c r="N32" s="101"/>
    </row>
    <row r="33" spans="1:14" ht="12.75">
      <c r="A33" s="132" t="s">
        <v>181</v>
      </c>
      <c r="B33" s="101">
        <v>180</v>
      </c>
      <c r="C33">
        <v>204</v>
      </c>
      <c r="D33">
        <v>210</v>
      </c>
      <c r="E33" s="23">
        <v>206</v>
      </c>
      <c r="F33" s="23">
        <v>277</v>
      </c>
      <c r="G33" s="128"/>
      <c r="H33" s="247">
        <f t="shared" si="1"/>
        <v>53.888888888888886</v>
      </c>
      <c r="I33" s="25"/>
      <c r="J33" s="239"/>
      <c r="K33" s="101"/>
      <c r="L33" s="101"/>
      <c r="M33" s="101"/>
      <c r="N33" s="101"/>
    </row>
    <row r="34" spans="2:10" ht="12.75">
      <c r="B34" s="72"/>
      <c r="C34" s="72"/>
      <c r="D34" s="72"/>
      <c r="E34" s="72"/>
      <c r="F34" s="72"/>
      <c r="G34" s="128"/>
      <c r="H34" s="247"/>
      <c r="I34" s="25"/>
      <c r="J34" s="25"/>
    </row>
    <row r="35" spans="1:11" ht="12.75">
      <c r="A35" s="142" t="s">
        <v>173</v>
      </c>
      <c r="B35" s="181">
        <v>2527</v>
      </c>
      <c r="C35" s="181">
        <v>2534</v>
      </c>
      <c r="D35" s="181">
        <v>2437</v>
      </c>
      <c r="E35" s="181">
        <v>2597</v>
      </c>
      <c r="F35" s="181">
        <v>2889</v>
      </c>
      <c r="G35" s="129"/>
      <c r="H35" s="247">
        <f t="shared" si="1"/>
        <v>14.325286901464182</v>
      </c>
      <c r="I35" s="25"/>
      <c r="J35" s="239"/>
      <c r="K35" s="181"/>
    </row>
    <row r="36" spans="1:11" ht="13.5" thickBot="1">
      <c r="A36" s="135"/>
      <c r="B36" s="106"/>
      <c r="C36" s="106"/>
      <c r="D36" s="106"/>
      <c r="E36" s="234"/>
      <c r="F36" s="234"/>
      <c r="G36" s="135"/>
      <c r="H36" s="250"/>
      <c r="I36" s="25"/>
      <c r="J36" s="229"/>
      <c r="K36" s="181"/>
    </row>
    <row r="37" spans="1:11" ht="12.75">
      <c r="A37" s="83"/>
      <c r="B37" s="101"/>
      <c r="C37" s="101"/>
      <c r="D37" s="103"/>
      <c r="G37" s="15"/>
      <c r="K37" s="23"/>
    </row>
    <row r="38" spans="1:11" ht="12.75">
      <c r="A38" s="9" t="s">
        <v>210</v>
      </c>
      <c r="B38" s="101"/>
      <c r="C38" s="101"/>
      <c r="D38" s="103"/>
      <c r="G38" s="15"/>
      <c r="K38" s="23"/>
    </row>
    <row r="39" spans="1:11" ht="12.75">
      <c r="A39" s="83"/>
      <c r="B39" s="101"/>
      <c r="C39" s="101"/>
      <c r="D39" s="103"/>
      <c r="G39" s="15"/>
      <c r="K39" s="23"/>
    </row>
    <row r="40" spans="1:3" ht="12.75">
      <c r="A40" s="102"/>
      <c r="B40" s="101"/>
      <c r="C40" s="101"/>
    </row>
    <row r="41" spans="1:3" ht="12.75">
      <c r="A41" s="99"/>
      <c r="B41" s="101"/>
      <c r="C41" s="101"/>
    </row>
    <row r="42" spans="1:3" ht="12.75">
      <c r="A42" s="99"/>
      <c r="B42" s="101"/>
      <c r="C42" s="101"/>
    </row>
    <row r="43" spans="1:3" ht="12.75">
      <c r="A43" s="99"/>
      <c r="B43" s="101"/>
      <c r="C43" s="101"/>
    </row>
    <row r="44" spans="1:4" ht="12.75">
      <c r="A44" s="102"/>
      <c r="B44" s="101"/>
      <c r="C44" s="101"/>
      <c r="D44" s="103"/>
    </row>
    <row r="45" spans="1:3" ht="12.75">
      <c r="A45" s="99"/>
      <c r="B45" s="101"/>
      <c r="C45" s="101"/>
    </row>
    <row r="46" spans="1:4" ht="12.75">
      <c r="A46" s="102"/>
      <c r="B46" s="101"/>
      <c r="C46" s="101"/>
      <c r="D46" s="103"/>
    </row>
    <row r="47" spans="1:4" ht="12.75">
      <c r="A47" s="102"/>
      <c r="B47" s="101"/>
      <c r="C47" s="101"/>
      <c r="D47" s="103"/>
    </row>
    <row r="48" spans="1:4" ht="12.75">
      <c r="A48" s="102"/>
      <c r="B48" s="101"/>
      <c r="C48" s="101"/>
      <c r="D48" s="103"/>
    </row>
    <row r="49" spans="1:4" ht="12.75">
      <c r="A49" s="102"/>
      <c r="B49" s="101"/>
      <c r="C49" s="101"/>
      <c r="D49" s="103"/>
    </row>
    <row r="50" spans="1:4" ht="12.75">
      <c r="A50" s="102"/>
      <c r="B50" s="101"/>
      <c r="C50" s="101"/>
      <c r="D50" s="103"/>
    </row>
    <row r="51" spans="1:4" ht="12.75">
      <c r="A51" s="102"/>
      <c r="B51" s="101"/>
      <c r="C51" s="101"/>
      <c r="D51" s="103"/>
    </row>
    <row r="52" spans="1:4" ht="12.75">
      <c r="A52" s="102"/>
      <c r="B52" s="101"/>
      <c r="C52" s="101"/>
      <c r="D52" s="107"/>
    </row>
    <row r="53" spans="1:4" ht="12.75">
      <c r="A53" s="102"/>
      <c r="B53" s="101"/>
      <c r="C53" s="101"/>
      <c r="D53" s="103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42">
      <selection activeCell="F50" sqref="F50"/>
    </sheetView>
  </sheetViews>
  <sheetFormatPr defaultColWidth="9.140625" defaultRowHeight="12.75"/>
  <cols>
    <col min="1" max="1" width="27.28125" style="109" customWidth="1"/>
    <col min="2" max="2" width="11.00390625" style="104" customWidth="1"/>
    <col min="3" max="6" width="12.421875" style="104" customWidth="1"/>
    <col min="7" max="7" width="2.7109375" style="104" customWidth="1"/>
    <col min="8" max="8" width="10.00390625" style="199" bestFit="1" customWidth="1"/>
    <col min="9" max="16384" width="12.421875" style="104" customWidth="1"/>
  </cols>
  <sheetData>
    <row r="1" ht="12.75">
      <c r="A1" s="114" t="s">
        <v>170</v>
      </c>
    </row>
    <row r="2" ht="15">
      <c r="A2" s="108"/>
    </row>
    <row r="3" spans="1:7" ht="13.5" thickBot="1">
      <c r="A3" s="28" t="s">
        <v>62</v>
      </c>
      <c r="G3" s="144"/>
    </row>
    <row r="4" spans="1:8" s="110" customFormat="1" ht="33.75">
      <c r="A4" s="126"/>
      <c r="B4" s="192" t="s">
        <v>211</v>
      </c>
      <c r="C4" s="192" t="s">
        <v>220</v>
      </c>
      <c r="D4" s="192" t="s">
        <v>224</v>
      </c>
      <c r="E4" s="192" t="s">
        <v>226</v>
      </c>
      <c r="F4" s="192" t="s">
        <v>232</v>
      </c>
      <c r="G4" s="243"/>
      <c r="H4" s="194" t="s">
        <v>234</v>
      </c>
    </row>
    <row r="5" spans="1:8" ht="12.75">
      <c r="A5" s="116"/>
      <c r="B5" s="127"/>
      <c r="C5" s="127"/>
      <c r="D5" s="127"/>
      <c r="E5" s="127"/>
      <c r="F5" s="127"/>
      <c r="G5" s="142"/>
      <c r="H5" s="195"/>
    </row>
    <row r="6" spans="1:12" ht="12.75">
      <c r="A6" s="115" t="s">
        <v>168</v>
      </c>
      <c r="B6" s="236">
        <f>SUM(B7:B18)</f>
        <v>55167</v>
      </c>
      <c r="C6" s="7">
        <f>SUM(C7:C18)</f>
        <v>56296</v>
      </c>
      <c r="D6" s="7">
        <f>SUM(D7:D18)</f>
        <v>56885</v>
      </c>
      <c r="E6" s="7">
        <v>56685</v>
      </c>
      <c r="F6" s="7">
        <v>60608</v>
      </c>
      <c r="G6" s="127"/>
      <c r="H6" s="62">
        <f>(F6-B6)/B6*100</f>
        <v>9.862780285315496</v>
      </c>
      <c r="I6" s="235"/>
      <c r="J6" s="235"/>
      <c r="K6" s="235"/>
      <c r="L6" s="235"/>
    </row>
    <row r="7" spans="1:12" ht="12.75">
      <c r="A7" s="137" t="s">
        <v>157</v>
      </c>
      <c r="B7" s="23">
        <v>18957</v>
      </c>
      <c r="C7" s="23">
        <v>19373</v>
      </c>
      <c r="D7" s="23">
        <v>19615</v>
      </c>
      <c r="E7" s="23">
        <v>19789</v>
      </c>
      <c r="F7" s="23">
        <v>20771</v>
      </c>
      <c r="G7" s="127"/>
      <c r="H7" s="62">
        <f aca="true" t="shared" si="0" ref="H7:H18">(F7-B7)/B7*100</f>
        <v>9.569024634699582</v>
      </c>
      <c r="I7" s="101"/>
      <c r="J7" s="101"/>
      <c r="K7" s="23"/>
      <c r="L7" s="23"/>
    </row>
    <row r="8" spans="1:12" ht="12.75">
      <c r="A8" s="137" t="s">
        <v>155</v>
      </c>
      <c r="B8" s="23">
        <v>18385</v>
      </c>
      <c r="C8" s="23">
        <v>18824</v>
      </c>
      <c r="D8" s="23">
        <v>18721</v>
      </c>
      <c r="E8" s="23">
        <v>18006</v>
      </c>
      <c r="F8" s="23">
        <v>19731</v>
      </c>
      <c r="G8" s="127"/>
      <c r="H8" s="62">
        <f t="shared" si="0"/>
        <v>7.321185749252107</v>
      </c>
      <c r="I8" s="101"/>
      <c r="J8" s="101"/>
      <c r="K8" s="23"/>
      <c r="L8" s="23"/>
    </row>
    <row r="9" spans="1:12" ht="12.75">
      <c r="A9" s="137" t="s">
        <v>147</v>
      </c>
      <c r="B9" s="23">
        <v>6871</v>
      </c>
      <c r="C9" s="23">
        <v>6704</v>
      </c>
      <c r="D9" s="23">
        <v>6465</v>
      </c>
      <c r="E9" s="23">
        <v>6424</v>
      </c>
      <c r="F9" s="23">
        <v>6628</v>
      </c>
      <c r="G9" s="127"/>
      <c r="H9" s="62">
        <f t="shared" si="0"/>
        <v>-3.536603114539368</v>
      </c>
      <c r="I9" s="101"/>
      <c r="J9" s="101"/>
      <c r="K9" s="23"/>
      <c r="L9" s="23"/>
    </row>
    <row r="10" spans="1:12" ht="12.75">
      <c r="A10" s="137" t="s">
        <v>148</v>
      </c>
      <c r="B10" s="23">
        <v>3110</v>
      </c>
      <c r="C10" s="23">
        <v>3227</v>
      </c>
      <c r="D10" s="23">
        <v>3381</v>
      </c>
      <c r="E10" s="23">
        <v>3430</v>
      </c>
      <c r="F10" s="23">
        <v>3370</v>
      </c>
      <c r="G10" s="127"/>
      <c r="H10" s="62">
        <f t="shared" si="0"/>
        <v>8.360128617363344</v>
      </c>
      <c r="I10" s="101"/>
      <c r="J10" s="101"/>
      <c r="K10" s="23"/>
      <c r="L10" s="23"/>
    </row>
    <row r="11" spans="1:12" ht="12.75">
      <c r="A11" s="137" t="s">
        <v>150</v>
      </c>
      <c r="B11" s="23">
        <v>3700</v>
      </c>
      <c r="C11" s="23">
        <v>3887</v>
      </c>
      <c r="D11" s="23">
        <v>3917</v>
      </c>
      <c r="E11" s="23">
        <v>3871</v>
      </c>
      <c r="F11" s="23">
        <v>4189</v>
      </c>
      <c r="G11" s="127"/>
      <c r="H11" s="62">
        <f t="shared" si="0"/>
        <v>13.216216216216218</v>
      </c>
      <c r="I11" s="101"/>
      <c r="J11" s="101"/>
      <c r="K11" s="23"/>
      <c r="L11" s="23"/>
    </row>
    <row r="12" spans="1:12" ht="12.75">
      <c r="A12" s="137" t="s">
        <v>153</v>
      </c>
      <c r="B12" s="23">
        <v>2173</v>
      </c>
      <c r="C12" s="23">
        <v>2169</v>
      </c>
      <c r="D12" s="23">
        <v>2401</v>
      </c>
      <c r="E12" s="23">
        <v>2644</v>
      </c>
      <c r="F12" s="23">
        <v>3154</v>
      </c>
      <c r="G12" s="127"/>
      <c r="H12" s="62">
        <f t="shared" si="0"/>
        <v>45.1449608835711</v>
      </c>
      <c r="I12" s="101"/>
      <c r="J12" s="101"/>
      <c r="K12" s="23"/>
      <c r="L12" s="23"/>
    </row>
    <row r="13" spans="1:12" ht="12.75">
      <c r="A13" s="137" t="s">
        <v>149</v>
      </c>
      <c r="B13">
        <v>957</v>
      </c>
      <c r="C13" s="23">
        <v>1041</v>
      </c>
      <c r="D13" s="23">
        <v>1271</v>
      </c>
      <c r="E13" s="23">
        <v>1391</v>
      </c>
      <c r="F13" s="23">
        <v>1534</v>
      </c>
      <c r="G13" s="127"/>
      <c r="H13" s="62">
        <f t="shared" si="0"/>
        <v>60.29258098223615</v>
      </c>
      <c r="I13" s="101"/>
      <c r="J13" s="101"/>
      <c r="K13" s="23"/>
      <c r="L13" s="23"/>
    </row>
    <row r="14" spans="1:12" ht="12.75">
      <c r="A14" s="137" t="s">
        <v>146</v>
      </c>
      <c r="B14">
        <v>208</v>
      </c>
      <c r="C14">
        <v>239</v>
      </c>
      <c r="D14">
        <v>233</v>
      </c>
      <c r="E14">
        <v>255</v>
      </c>
      <c r="F14" s="23">
        <v>219</v>
      </c>
      <c r="G14" s="127"/>
      <c r="H14" s="62">
        <f t="shared" si="0"/>
        <v>5.288461538461538</v>
      </c>
      <c r="I14" s="101"/>
      <c r="J14" s="101"/>
      <c r="K14" s="23"/>
      <c r="L14" s="23"/>
    </row>
    <row r="15" spans="1:12" ht="12.75">
      <c r="A15" s="137" t="s">
        <v>152</v>
      </c>
      <c r="B15">
        <v>177</v>
      </c>
      <c r="C15">
        <v>203</v>
      </c>
      <c r="D15">
        <v>167</v>
      </c>
      <c r="E15">
        <v>192</v>
      </c>
      <c r="F15" s="23">
        <v>213</v>
      </c>
      <c r="H15" s="62">
        <f t="shared" si="0"/>
        <v>20.33898305084746</v>
      </c>
      <c r="I15" s="101"/>
      <c r="J15" s="101"/>
      <c r="K15" s="23"/>
      <c r="L15" s="23"/>
    </row>
    <row r="16" spans="1:12" ht="12.75">
      <c r="A16" s="137" t="s">
        <v>156</v>
      </c>
      <c r="B16">
        <v>257</v>
      </c>
      <c r="C16">
        <v>252</v>
      </c>
      <c r="D16">
        <v>253</v>
      </c>
      <c r="E16">
        <v>267</v>
      </c>
      <c r="F16" s="23">
        <v>299</v>
      </c>
      <c r="H16" s="62">
        <f t="shared" si="0"/>
        <v>16.342412451361866</v>
      </c>
      <c r="I16" s="101"/>
      <c r="J16" s="101"/>
      <c r="K16" s="23"/>
      <c r="L16" s="23"/>
    </row>
    <row r="17" spans="1:12" ht="12.75">
      <c r="A17" s="137" t="s">
        <v>154</v>
      </c>
      <c r="B17">
        <v>249</v>
      </c>
      <c r="C17">
        <v>247</v>
      </c>
      <c r="D17">
        <v>327</v>
      </c>
      <c r="E17">
        <v>288</v>
      </c>
      <c r="F17" s="23">
        <v>338</v>
      </c>
      <c r="H17" s="62">
        <f t="shared" si="0"/>
        <v>35.7429718875502</v>
      </c>
      <c r="I17" s="101"/>
      <c r="J17" s="101"/>
      <c r="K17" s="23"/>
      <c r="L17" s="23"/>
    </row>
    <row r="18" spans="1:12" ht="12.75">
      <c r="A18" s="137" t="s">
        <v>151</v>
      </c>
      <c r="B18">
        <v>123</v>
      </c>
      <c r="C18">
        <v>130</v>
      </c>
      <c r="D18">
        <v>134</v>
      </c>
      <c r="E18">
        <v>128</v>
      </c>
      <c r="F18" s="23">
        <v>162</v>
      </c>
      <c r="G18" s="127"/>
      <c r="H18" s="62">
        <f t="shared" si="0"/>
        <v>31.70731707317073</v>
      </c>
      <c r="I18" s="101"/>
      <c r="J18" s="101"/>
      <c r="K18" s="23"/>
      <c r="L18" s="23"/>
    </row>
    <row r="19" spans="1:8" ht="12.75">
      <c r="A19" s="137"/>
      <c r="B19" s="133"/>
      <c r="C19" s="127"/>
      <c r="D19" s="127"/>
      <c r="E19" s="127"/>
      <c r="F19" s="127"/>
      <c r="G19" s="127"/>
      <c r="H19" s="196"/>
    </row>
    <row r="20" spans="1:8" ht="12.75">
      <c r="A20" s="114" t="s">
        <v>164</v>
      </c>
      <c r="B20" s="18">
        <f>SUM(B21:B32)</f>
        <v>100</v>
      </c>
      <c r="C20" s="18">
        <f>C6/$D$6*100</f>
        <v>98.96457765667574</v>
      </c>
      <c r="D20" s="18">
        <f>D6/$E$6*100</f>
        <v>100.35282702655024</v>
      </c>
      <c r="E20" s="18">
        <f>E6/$F$6*100</f>
        <v>93.52725712777192</v>
      </c>
      <c r="F20" s="18">
        <f>F6/$F$6*100</f>
        <v>100</v>
      </c>
      <c r="G20" s="127"/>
      <c r="H20" s="196"/>
    </row>
    <row r="21" spans="1:8" ht="12.75">
      <c r="A21" s="137" t="s">
        <v>157</v>
      </c>
      <c r="B21" s="101">
        <f>B7/$B$6*100</f>
        <v>34.36293436293436</v>
      </c>
      <c r="C21" s="101">
        <f>C7/$C$6*100</f>
        <v>34.41274690919426</v>
      </c>
      <c r="D21" s="101">
        <f>D7/$D$6*100</f>
        <v>34.481849345170076</v>
      </c>
      <c r="E21" s="101">
        <f>E7/$E$6*100</f>
        <v>34.910470142012876</v>
      </c>
      <c r="F21" s="101">
        <f>F7/$F$6*100</f>
        <v>34.27105332629356</v>
      </c>
      <c r="G21" s="127"/>
      <c r="H21" s="196"/>
    </row>
    <row r="22" spans="1:8" ht="12.75">
      <c r="A22" s="137" t="s">
        <v>155</v>
      </c>
      <c r="B22" s="101">
        <f aca="true" t="shared" si="1" ref="B22:B32">B8/$B$6*100</f>
        <v>33.32608262185727</v>
      </c>
      <c r="C22" s="101">
        <f aca="true" t="shared" si="2" ref="C22:C32">C8/$C$6*100</f>
        <v>33.43754440812846</v>
      </c>
      <c r="D22" s="101">
        <f aca="true" t="shared" si="3" ref="D22:D32">D8/$D$6*100</f>
        <v>32.91025753713633</v>
      </c>
      <c r="E22" s="101">
        <f aca="true" t="shared" si="4" ref="E22:E32">E8/$E$6*100</f>
        <v>31.765017200317548</v>
      </c>
      <c r="F22" s="101">
        <f aca="true" t="shared" si="5" ref="F22:F32">F8/$F$6*100</f>
        <v>32.55510823653643</v>
      </c>
      <c r="G22" s="127"/>
      <c r="H22" s="196"/>
    </row>
    <row r="23" spans="1:8" ht="12.75">
      <c r="A23" s="137" t="s">
        <v>147</v>
      </c>
      <c r="B23" s="101">
        <f t="shared" si="1"/>
        <v>12.45490963800823</v>
      </c>
      <c r="C23" s="101">
        <f t="shared" si="2"/>
        <v>11.90848372886173</v>
      </c>
      <c r="D23" s="101">
        <f t="shared" si="3"/>
        <v>11.365034719170255</v>
      </c>
      <c r="E23" s="101">
        <f t="shared" si="4"/>
        <v>11.332804092793507</v>
      </c>
      <c r="F23" s="101">
        <f t="shared" si="5"/>
        <v>10.93585005279831</v>
      </c>
      <c r="G23" s="127"/>
      <c r="H23" s="196"/>
    </row>
    <row r="24" spans="1:8" ht="12.75">
      <c r="A24" s="137" t="s">
        <v>148</v>
      </c>
      <c r="B24" s="101">
        <f t="shared" si="1"/>
        <v>5.63742817263944</v>
      </c>
      <c r="C24" s="101">
        <f t="shared" si="2"/>
        <v>5.732201222111696</v>
      </c>
      <c r="D24" s="101">
        <f t="shared" si="3"/>
        <v>5.943570361255164</v>
      </c>
      <c r="E24" s="101">
        <f t="shared" si="4"/>
        <v>6.050983505336509</v>
      </c>
      <c r="F24" s="101">
        <f t="shared" si="5"/>
        <v>5.56032206969377</v>
      </c>
      <c r="G24" s="127"/>
      <c r="H24" s="196"/>
    </row>
    <row r="25" spans="1:8" ht="12.75">
      <c r="A25" s="137" t="s">
        <v>150</v>
      </c>
      <c r="B25" s="101">
        <f t="shared" si="1"/>
        <v>6.70690811535882</v>
      </c>
      <c r="C25" s="101">
        <f t="shared" si="2"/>
        <v>6.904575813556914</v>
      </c>
      <c r="D25" s="101">
        <f t="shared" si="3"/>
        <v>6.885822273006943</v>
      </c>
      <c r="E25" s="101">
        <f t="shared" si="4"/>
        <v>6.828967098879775</v>
      </c>
      <c r="F25" s="101">
        <f t="shared" si="5"/>
        <v>6.911628827877508</v>
      </c>
      <c r="G25" s="127"/>
      <c r="H25" s="196"/>
    </row>
    <row r="26" spans="1:8" ht="12.75">
      <c r="A26" s="137" t="s">
        <v>153</v>
      </c>
      <c r="B26" s="101">
        <f t="shared" si="1"/>
        <v>3.9389490093715445</v>
      </c>
      <c r="C26" s="101">
        <f t="shared" si="2"/>
        <v>3.8528492255222395</v>
      </c>
      <c r="D26" s="101">
        <f t="shared" si="3"/>
        <v>4.220796343500044</v>
      </c>
      <c r="E26" s="101">
        <f t="shared" si="4"/>
        <v>4.6643732909940905</v>
      </c>
      <c r="F26" s="101">
        <f t="shared" si="5"/>
        <v>5.203933474128828</v>
      </c>
      <c r="G26" s="127"/>
      <c r="H26" s="196"/>
    </row>
    <row r="27" spans="1:8" ht="13.5" customHeight="1">
      <c r="A27" s="137" t="s">
        <v>149</v>
      </c>
      <c r="B27" s="101">
        <f t="shared" si="1"/>
        <v>1.7347327206482137</v>
      </c>
      <c r="C27" s="101">
        <f t="shared" si="2"/>
        <v>1.8491544692340485</v>
      </c>
      <c r="D27" s="101">
        <f t="shared" si="3"/>
        <v>2.23433242506812</v>
      </c>
      <c r="E27" s="101">
        <f t="shared" si="4"/>
        <v>2.4539119696568754</v>
      </c>
      <c r="F27" s="101">
        <f t="shared" si="5"/>
        <v>2.5310190073917638</v>
      </c>
      <c r="G27" s="127"/>
      <c r="H27" s="196"/>
    </row>
    <row r="28" spans="1:8" ht="12.75">
      <c r="A28" s="137" t="s">
        <v>146</v>
      </c>
      <c r="B28" s="101">
        <f t="shared" si="1"/>
        <v>0.3770369967553066</v>
      </c>
      <c r="C28" s="101">
        <f t="shared" si="2"/>
        <v>0.42454170811425324</v>
      </c>
      <c r="D28" s="101">
        <f t="shared" si="3"/>
        <v>0.4095983123846357</v>
      </c>
      <c r="E28" s="101">
        <f t="shared" si="4"/>
        <v>0.44985445885154807</v>
      </c>
      <c r="F28" s="101">
        <f t="shared" si="5"/>
        <v>0.3613384371700106</v>
      </c>
      <c r="G28" s="127"/>
      <c r="H28" s="196"/>
    </row>
    <row r="29" spans="1:8" ht="12.75">
      <c r="A29" s="137" t="s">
        <v>152</v>
      </c>
      <c r="B29" s="101">
        <f t="shared" si="1"/>
        <v>0.3208439828158138</v>
      </c>
      <c r="C29" s="101">
        <f t="shared" si="2"/>
        <v>0.3605940031263322</v>
      </c>
      <c r="D29" s="101">
        <f t="shared" si="3"/>
        <v>0.29357475608684186</v>
      </c>
      <c r="E29" s="101">
        <f t="shared" si="4"/>
        <v>0.33871394548822437</v>
      </c>
      <c r="F29" s="101">
        <f t="shared" si="5"/>
        <v>0.3514387539598733</v>
      </c>
      <c r="G29" s="127"/>
      <c r="H29" s="196"/>
    </row>
    <row r="30" spans="1:8" ht="12.75">
      <c r="A30" s="137" t="s">
        <v>156</v>
      </c>
      <c r="B30" s="101">
        <f t="shared" si="1"/>
        <v>0.4658582123370856</v>
      </c>
      <c r="C30" s="101">
        <f t="shared" si="2"/>
        <v>0.44763393491544695</v>
      </c>
      <c r="D30" s="101">
        <f t="shared" si="3"/>
        <v>0.4447569658082095</v>
      </c>
      <c r="E30" s="101">
        <f t="shared" si="4"/>
        <v>0.47102408044456207</v>
      </c>
      <c r="F30" s="101">
        <f t="shared" si="5"/>
        <v>0.49333421330517424</v>
      </c>
      <c r="G30" s="127"/>
      <c r="H30" s="196"/>
    </row>
    <row r="31" spans="1:8" ht="12.75">
      <c r="A31" s="137" t="s">
        <v>154</v>
      </c>
      <c r="B31" s="101">
        <f t="shared" si="1"/>
        <v>0.45135678938495843</v>
      </c>
      <c r="C31" s="101">
        <f t="shared" si="2"/>
        <v>0.4387523092226801</v>
      </c>
      <c r="D31" s="101">
        <f t="shared" si="3"/>
        <v>0.5748439834754329</v>
      </c>
      <c r="E31" s="101">
        <f t="shared" si="4"/>
        <v>0.5080709182323365</v>
      </c>
      <c r="F31" s="101">
        <f t="shared" si="5"/>
        <v>0.5576821541710665</v>
      </c>
      <c r="G31" s="127"/>
      <c r="H31" s="196"/>
    </row>
    <row r="32" spans="1:8" ht="12.75">
      <c r="A32" s="137" t="s">
        <v>151</v>
      </c>
      <c r="B32" s="101">
        <f t="shared" si="1"/>
        <v>0.22295937788895537</v>
      </c>
      <c r="C32" s="101">
        <f t="shared" si="2"/>
        <v>0.23092226801193688</v>
      </c>
      <c r="D32" s="101">
        <f t="shared" si="3"/>
        <v>0.23556297793794495</v>
      </c>
      <c r="E32" s="101">
        <f t="shared" si="4"/>
        <v>0.2258092969921496</v>
      </c>
      <c r="F32" s="101">
        <f t="shared" si="5"/>
        <v>0.26729144667370647</v>
      </c>
      <c r="G32" s="127"/>
      <c r="H32" s="196"/>
    </row>
    <row r="33" spans="1:8" ht="12.75">
      <c r="A33" s="139"/>
      <c r="B33" s="140"/>
      <c r="C33" s="140"/>
      <c r="D33" s="140"/>
      <c r="E33" s="140"/>
      <c r="F33" s="140"/>
      <c r="G33" s="143"/>
      <c r="H33" s="197"/>
    </row>
    <row r="34" spans="1:8" ht="12.75">
      <c r="A34" s="116"/>
      <c r="B34" s="133"/>
      <c r="C34" s="133"/>
      <c r="D34" s="133"/>
      <c r="E34" s="133"/>
      <c r="F34" s="133"/>
      <c r="G34" s="143"/>
      <c r="H34" s="198"/>
    </row>
    <row r="35" spans="1:8" ht="12.75" customHeight="1">
      <c r="A35" s="115" t="s">
        <v>169</v>
      </c>
      <c r="B35" s="236">
        <f>SUM(B36:B47)</f>
        <v>22477</v>
      </c>
      <c r="C35" s="7">
        <f>SUM(C36:C47)</f>
        <v>22000</v>
      </c>
      <c r="D35" s="7">
        <f>SUM(D36:D47)</f>
        <v>21243</v>
      </c>
      <c r="E35" s="7">
        <v>20962</v>
      </c>
      <c r="F35" s="7">
        <v>22330</v>
      </c>
      <c r="G35" s="127"/>
      <c r="H35" s="62">
        <f>(F35-B35)/B35*100</f>
        <v>-0.6540018685767673</v>
      </c>
    </row>
    <row r="36" spans="1:13" ht="12.75">
      <c r="A36" s="137" t="s">
        <v>157</v>
      </c>
      <c r="B36" s="23">
        <v>8672</v>
      </c>
      <c r="C36" s="23">
        <v>8493</v>
      </c>
      <c r="D36" s="23">
        <v>8242</v>
      </c>
      <c r="E36" s="23">
        <v>7996</v>
      </c>
      <c r="F36" s="23">
        <v>8415</v>
      </c>
      <c r="G36" s="127"/>
      <c r="H36" s="62">
        <f aca="true" t="shared" si="6" ref="H36:H46">(F36-B36)/B36*100</f>
        <v>-2.963560885608856</v>
      </c>
      <c r="J36" s="138"/>
      <c r="K36" s="138"/>
      <c r="L36" s="72"/>
      <c r="M36" s="72"/>
    </row>
    <row r="37" spans="1:13" ht="12.75">
      <c r="A37" s="137" t="s">
        <v>155</v>
      </c>
      <c r="B37" s="23">
        <v>5616</v>
      </c>
      <c r="C37" s="23">
        <v>5449</v>
      </c>
      <c r="D37" s="23">
        <v>5299</v>
      </c>
      <c r="E37" s="23">
        <v>5163</v>
      </c>
      <c r="F37" s="23">
        <v>5566</v>
      </c>
      <c r="G37" s="127"/>
      <c r="H37" s="62">
        <f t="shared" si="6"/>
        <v>-0.8903133903133903</v>
      </c>
      <c r="J37" s="138"/>
      <c r="K37" s="138"/>
      <c r="L37" s="72"/>
      <c r="M37" s="72"/>
    </row>
    <row r="38" spans="1:13" ht="12.75">
      <c r="A38" s="137" t="s">
        <v>147</v>
      </c>
      <c r="B38" s="23">
        <v>3665</v>
      </c>
      <c r="C38" s="23">
        <v>3527</v>
      </c>
      <c r="D38" s="23">
        <v>3350</v>
      </c>
      <c r="E38" s="23">
        <v>3201</v>
      </c>
      <c r="F38" s="23">
        <v>3332</v>
      </c>
      <c r="G38" s="127"/>
      <c r="H38" s="62">
        <f t="shared" si="6"/>
        <v>-9.085948158253752</v>
      </c>
      <c r="J38" s="138"/>
      <c r="K38" s="138"/>
      <c r="L38" s="72"/>
      <c r="M38" s="72"/>
    </row>
    <row r="39" spans="1:13" ht="12.75">
      <c r="A39" s="137" t="s">
        <v>150</v>
      </c>
      <c r="B39" s="23">
        <v>1629</v>
      </c>
      <c r="C39" s="23">
        <v>1527</v>
      </c>
      <c r="D39" s="23">
        <v>1520</v>
      </c>
      <c r="E39" s="23">
        <v>1579</v>
      </c>
      <c r="F39" s="23">
        <v>1664</v>
      </c>
      <c r="G39" s="127"/>
      <c r="H39" s="62">
        <f t="shared" si="6"/>
        <v>2.148557397176182</v>
      </c>
      <c r="J39" s="138"/>
      <c r="K39" s="138"/>
      <c r="L39" s="72"/>
      <c r="M39" s="72"/>
    </row>
    <row r="40" spans="1:13" ht="12.75">
      <c r="A40" s="137" t="s">
        <v>148</v>
      </c>
      <c r="B40" s="23">
        <v>1127</v>
      </c>
      <c r="C40" s="23">
        <v>1095</v>
      </c>
      <c r="D40" s="23">
        <v>1031</v>
      </c>
      <c r="E40" s="23">
        <v>1050</v>
      </c>
      <c r="F40" s="23">
        <v>1063</v>
      </c>
      <c r="G40" s="127"/>
      <c r="H40" s="62">
        <f t="shared" si="6"/>
        <v>-5.678793256433008</v>
      </c>
      <c r="J40" s="138"/>
      <c r="K40" s="138"/>
      <c r="L40" s="72"/>
      <c r="M40" s="72"/>
    </row>
    <row r="41" spans="1:13" ht="12.75">
      <c r="A41" s="137" t="s">
        <v>153</v>
      </c>
      <c r="B41">
        <v>698</v>
      </c>
      <c r="C41">
        <v>757</v>
      </c>
      <c r="D41">
        <v>728</v>
      </c>
      <c r="E41">
        <v>808</v>
      </c>
      <c r="F41" s="23">
        <v>948</v>
      </c>
      <c r="G41" s="127"/>
      <c r="H41" s="62">
        <f t="shared" si="6"/>
        <v>35.816618911174785</v>
      </c>
      <c r="J41" s="138"/>
      <c r="K41" s="138"/>
      <c r="L41" s="72"/>
      <c r="M41" s="72"/>
    </row>
    <row r="42" spans="1:13" ht="12.75">
      <c r="A42" s="137" t="s">
        <v>149</v>
      </c>
      <c r="B42">
        <v>438</v>
      </c>
      <c r="C42">
        <v>431</v>
      </c>
      <c r="D42">
        <v>461</v>
      </c>
      <c r="E42">
        <v>546</v>
      </c>
      <c r="F42" s="23">
        <v>652</v>
      </c>
      <c r="G42" s="127"/>
      <c r="H42" s="62">
        <f t="shared" si="6"/>
        <v>48.858447488584474</v>
      </c>
      <c r="J42" s="138"/>
      <c r="K42" s="138"/>
      <c r="L42" s="72"/>
      <c r="M42" s="72"/>
    </row>
    <row r="43" spans="1:13" ht="12.75">
      <c r="A43" s="137" t="s">
        <v>156</v>
      </c>
      <c r="B43">
        <v>174</v>
      </c>
      <c r="C43">
        <v>179</v>
      </c>
      <c r="D43">
        <v>147</v>
      </c>
      <c r="E43">
        <v>159</v>
      </c>
      <c r="F43" s="23">
        <v>163</v>
      </c>
      <c r="G43" s="127"/>
      <c r="H43" s="62">
        <f t="shared" si="6"/>
        <v>-6.321839080459771</v>
      </c>
      <c r="J43" s="138"/>
      <c r="K43" s="138"/>
      <c r="L43" s="72"/>
      <c r="M43" s="72"/>
    </row>
    <row r="44" spans="1:13" ht="12.75">
      <c r="A44" s="137" t="s">
        <v>154</v>
      </c>
      <c r="B44">
        <v>175</v>
      </c>
      <c r="C44">
        <v>230</v>
      </c>
      <c r="D44">
        <v>183</v>
      </c>
      <c r="E44">
        <v>204</v>
      </c>
      <c r="F44" s="23">
        <v>235</v>
      </c>
      <c r="G44" s="127"/>
      <c r="H44" s="62">
        <f t="shared" si="6"/>
        <v>34.285714285714285</v>
      </c>
      <c r="J44" s="138"/>
      <c r="K44" s="138"/>
      <c r="L44" s="72"/>
      <c r="M44" s="72"/>
    </row>
    <row r="45" spans="1:13" ht="12.75">
      <c r="A45" s="137" t="s">
        <v>146</v>
      </c>
      <c r="B45">
        <v>208</v>
      </c>
      <c r="C45">
        <v>240</v>
      </c>
      <c r="D45">
        <v>217</v>
      </c>
      <c r="E45">
        <v>177</v>
      </c>
      <c r="F45" s="23">
        <v>202</v>
      </c>
      <c r="G45" s="127"/>
      <c r="H45" s="62">
        <f t="shared" si="6"/>
        <v>-2.8846153846153846</v>
      </c>
      <c r="J45" s="138"/>
      <c r="K45" s="138"/>
      <c r="L45" s="72"/>
      <c r="M45" s="72"/>
    </row>
    <row r="46" spans="1:13" ht="12.75">
      <c r="A46" s="137" t="s">
        <v>152</v>
      </c>
      <c r="B46">
        <v>57</v>
      </c>
      <c r="C46">
        <v>54</v>
      </c>
      <c r="D46">
        <v>49</v>
      </c>
      <c r="E46">
        <v>62</v>
      </c>
      <c r="F46" s="23">
        <v>66</v>
      </c>
      <c r="G46" s="127"/>
      <c r="H46" s="62">
        <f t="shared" si="6"/>
        <v>15.789473684210526</v>
      </c>
      <c r="J46" s="138"/>
      <c r="K46" s="138"/>
      <c r="L46" s="72"/>
      <c r="M46" s="72"/>
    </row>
    <row r="47" spans="1:13" ht="12.75">
      <c r="A47" s="137" t="s">
        <v>151</v>
      </c>
      <c r="B47">
        <v>18</v>
      </c>
      <c r="C47">
        <v>18</v>
      </c>
      <c r="D47">
        <v>16</v>
      </c>
      <c r="E47">
        <v>17</v>
      </c>
      <c r="F47" s="23">
        <v>24</v>
      </c>
      <c r="G47" s="127"/>
      <c r="H47" s="62" t="s">
        <v>25</v>
      </c>
      <c r="J47" s="138"/>
      <c r="K47" s="138"/>
      <c r="L47" s="72"/>
      <c r="M47" s="72"/>
    </row>
    <row r="48" spans="1:8" ht="12.75">
      <c r="A48" s="137"/>
      <c r="B48" s="133"/>
      <c r="C48" s="127"/>
      <c r="D48" s="127"/>
      <c r="E48" s="237"/>
      <c r="F48" s="237"/>
      <c r="G48" s="127"/>
      <c r="H48" s="196"/>
    </row>
    <row r="49" spans="1:8" ht="12.75">
      <c r="A49" s="114" t="s">
        <v>164</v>
      </c>
      <c r="B49" s="245">
        <f>SUM(B50:B61)</f>
        <v>100.00000000000001</v>
      </c>
      <c r="C49" s="245">
        <f>SUM(C50:C61)</f>
        <v>100</v>
      </c>
      <c r="D49" s="245">
        <f>SUM(D50:D61)</f>
        <v>100.00000000000003</v>
      </c>
      <c r="E49" s="245">
        <f>SUM(E50:E61)</f>
        <v>100</v>
      </c>
      <c r="F49" s="245">
        <f>SUM(F50:F61)</f>
        <v>100.00000000000001</v>
      </c>
      <c r="G49" s="127"/>
      <c r="H49" s="196"/>
    </row>
    <row r="50" spans="1:8" ht="12.75">
      <c r="A50" s="137" t="s">
        <v>157</v>
      </c>
      <c r="B50" s="138">
        <f>B36/$B$35*100</f>
        <v>38.58166125372603</v>
      </c>
      <c r="C50" s="138">
        <f>C36/$C$35*100</f>
        <v>38.60454545454545</v>
      </c>
      <c r="D50" s="101">
        <f>D36/$D$35*100</f>
        <v>38.79866308901756</v>
      </c>
      <c r="E50" s="101">
        <f>E36/$E$35*100</f>
        <v>38.14521515122603</v>
      </c>
      <c r="F50" s="101">
        <f>F36/$F$35*100</f>
        <v>37.68472906403941</v>
      </c>
      <c r="G50" s="127"/>
      <c r="H50" s="196"/>
    </row>
    <row r="51" spans="1:8" ht="12.75">
      <c r="A51" s="137" t="s">
        <v>155</v>
      </c>
      <c r="B51" s="138">
        <f aca="true" t="shared" si="7" ref="B51:B61">B37/$B$35*100</f>
        <v>24.98554077501446</v>
      </c>
      <c r="C51" s="138">
        <f aca="true" t="shared" si="8" ref="C51:C61">C37/$C$35*100</f>
        <v>24.768181818181816</v>
      </c>
      <c r="D51" s="101">
        <f aca="true" t="shared" si="9" ref="D51:D61">D37/$D$35*100</f>
        <v>24.94468766181801</v>
      </c>
      <c r="E51" s="101">
        <f aca="true" t="shared" si="10" ref="E51:E61">E37/$E$35*100</f>
        <v>24.630283369907453</v>
      </c>
      <c r="F51" s="101">
        <f aca="true" t="shared" si="11" ref="F51:F61">F37/$F$35*100</f>
        <v>24.92610837438424</v>
      </c>
      <c r="G51" s="127"/>
      <c r="H51" s="196"/>
    </row>
    <row r="52" spans="1:8" ht="12.75">
      <c r="A52" s="137" t="s">
        <v>147</v>
      </c>
      <c r="B52" s="138">
        <f t="shared" si="7"/>
        <v>16.305556791386753</v>
      </c>
      <c r="C52" s="138">
        <f t="shared" si="8"/>
        <v>16.031818181818185</v>
      </c>
      <c r="D52" s="101">
        <f t="shared" si="9"/>
        <v>15.769900673162923</v>
      </c>
      <c r="E52" s="101">
        <f t="shared" si="10"/>
        <v>15.270489457112872</v>
      </c>
      <c r="F52" s="101">
        <f t="shared" si="11"/>
        <v>14.921630094043886</v>
      </c>
      <c r="G52" s="127"/>
      <c r="H52" s="196"/>
    </row>
    <row r="53" spans="1:8" ht="12.75">
      <c r="A53" s="137" t="s">
        <v>150</v>
      </c>
      <c r="B53" s="138">
        <f t="shared" si="7"/>
        <v>7.247408461983361</v>
      </c>
      <c r="C53" s="138">
        <f t="shared" si="8"/>
        <v>6.9409090909090905</v>
      </c>
      <c r="D53" s="101">
        <f t="shared" si="9"/>
        <v>7.155298215882879</v>
      </c>
      <c r="E53" s="101">
        <f t="shared" si="10"/>
        <v>7.532678179563018</v>
      </c>
      <c r="F53" s="101">
        <f t="shared" si="11"/>
        <v>7.451858486341245</v>
      </c>
      <c r="G53" s="127"/>
      <c r="H53" s="196"/>
    </row>
    <row r="54" spans="1:8" ht="12.75">
      <c r="A54" s="137" t="s">
        <v>148</v>
      </c>
      <c r="B54" s="138">
        <f t="shared" si="7"/>
        <v>5.014014325755216</v>
      </c>
      <c r="C54" s="138">
        <f t="shared" si="8"/>
        <v>4.9772727272727275</v>
      </c>
      <c r="D54" s="101">
        <f t="shared" si="9"/>
        <v>4.8533634609047684</v>
      </c>
      <c r="E54" s="101">
        <f t="shared" si="10"/>
        <v>5.0090640206087205</v>
      </c>
      <c r="F54" s="101">
        <f t="shared" si="11"/>
        <v>4.7604120017913125</v>
      </c>
      <c r="G54" s="127"/>
      <c r="H54" s="196"/>
    </row>
    <row r="55" spans="1:8" ht="12.75">
      <c r="A55" s="137" t="s">
        <v>153</v>
      </c>
      <c r="B55" s="138">
        <f t="shared" si="7"/>
        <v>3.1053966276638345</v>
      </c>
      <c r="C55" s="138">
        <f t="shared" si="8"/>
        <v>3.440909090909091</v>
      </c>
      <c r="D55" s="101">
        <f t="shared" si="9"/>
        <v>3.427011250764958</v>
      </c>
      <c r="E55" s="101">
        <f t="shared" si="10"/>
        <v>3.8545940272874724</v>
      </c>
      <c r="F55" s="101">
        <f t="shared" si="11"/>
        <v>4.245409762651143</v>
      </c>
      <c r="G55" s="127"/>
      <c r="H55" s="196"/>
    </row>
    <row r="56" spans="1:8" ht="12.75">
      <c r="A56" s="137" t="s">
        <v>149</v>
      </c>
      <c r="B56" s="138">
        <f t="shared" si="7"/>
        <v>1.948658628820572</v>
      </c>
      <c r="C56" s="138">
        <f t="shared" si="8"/>
        <v>1.959090909090909</v>
      </c>
      <c r="D56" s="101">
        <f t="shared" si="9"/>
        <v>2.170126629948689</v>
      </c>
      <c r="E56" s="101">
        <f t="shared" si="10"/>
        <v>2.6047132907165347</v>
      </c>
      <c r="F56" s="101">
        <f t="shared" si="11"/>
        <v>2.9198387819077474</v>
      </c>
      <c r="G56" s="127"/>
      <c r="H56" s="196"/>
    </row>
    <row r="57" spans="1:8" ht="12.75">
      <c r="A57" s="137" t="s">
        <v>156</v>
      </c>
      <c r="B57" s="138">
        <f t="shared" si="7"/>
        <v>0.774124660764337</v>
      </c>
      <c r="C57" s="138">
        <f t="shared" si="8"/>
        <v>0.8136363636363636</v>
      </c>
      <c r="D57" s="101">
        <f t="shared" si="9"/>
        <v>0.6919926564044627</v>
      </c>
      <c r="E57" s="101">
        <f t="shared" si="10"/>
        <v>0.7585154088350348</v>
      </c>
      <c r="F57" s="101">
        <f t="shared" si="11"/>
        <v>0.7299596954769368</v>
      </c>
      <c r="G57" s="127"/>
      <c r="H57" s="196"/>
    </row>
    <row r="58" spans="1:8" ht="12.75">
      <c r="A58" s="137" t="s">
        <v>154</v>
      </c>
      <c r="B58" s="138">
        <f t="shared" si="7"/>
        <v>0.7785736530675802</v>
      </c>
      <c r="C58" s="138">
        <f t="shared" si="8"/>
        <v>1.0454545454545454</v>
      </c>
      <c r="D58" s="101">
        <f t="shared" si="9"/>
        <v>0.8614602457280044</v>
      </c>
      <c r="E58" s="101">
        <f t="shared" si="10"/>
        <v>0.9731895811468371</v>
      </c>
      <c r="F58" s="101">
        <f t="shared" si="11"/>
        <v>1.052395879982087</v>
      </c>
      <c r="G58" s="127"/>
      <c r="H58" s="196"/>
    </row>
    <row r="59" spans="1:8" ht="12.75">
      <c r="A59" s="137" t="s">
        <v>146</v>
      </c>
      <c r="B59" s="138">
        <f t="shared" si="7"/>
        <v>0.9253903990746095</v>
      </c>
      <c r="C59" s="138">
        <f t="shared" si="8"/>
        <v>1.090909090909091</v>
      </c>
      <c r="D59" s="101">
        <f t="shared" si="9"/>
        <v>1.0215129689780162</v>
      </c>
      <c r="E59" s="101">
        <f t="shared" si="10"/>
        <v>0.8443850777597557</v>
      </c>
      <c r="F59" s="101">
        <f t="shared" si="11"/>
        <v>0.9046126287505597</v>
      </c>
      <c r="G59" s="127"/>
      <c r="H59" s="196"/>
    </row>
    <row r="60" spans="1:8" ht="12.75">
      <c r="A60" s="137" t="s">
        <v>152</v>
      </c>
      <c r="B60" s="138">
        <f t="shared" si="7"/>
        <v>0.25359256128486896</v>
      </c>
      <c r="C60" s="138">
        <f t="shared" si="8"/>
        <v>0.24545454545454545</v>
      </c>
      <c r="D60" s="101">
        <f t="shared" si="9"/>
        <v>0.23066421880148757</v>
      </c>
      <c r="E60" s="101">
        <f t="shared" si="10"/>
        <v>0.29577330407403873</v>
      </c>
      <c r="F60" s="101">
        <f t="shared" si="11"/>
        <v>0.2955665024630542</v>
      </c>
      <c r="G60" s="127"/>
      <c r="H60" s="196"/>
    </row>
    <row r="61" spans="1:8" ht="12.75">
      <c r="A61" s="137" t="s">
        <v>151</v>
      </c>
      <c r="B61" s="138">
        <f t="shared" si="7"/>
        <v>0.08008186145837967</v>
      </c>
      <c r="C61" s="138">
        <f t="shared" si="8"/>
        <v>0.08181818181818182</v>
      </c>
      <c r="D61" s="101">
        <f t="shared" si="9"/>
        <v>0.07531892858824082</v>
      </c>
      <c r="E61" s="101">
        <f t="shared" si="10"/>
        <v>0.08109913176223642</v>
      </c>
      <c r="F61" s="101">
        <f t="shared" si="11"/>
        <v>0.10747872816838334</v>
      </c>
      <c r="G61" s="127"/>
      <c r="H61" s="196"/>
    </row>
    <row r="62" spans="1:8" ht="13.5" thickBot="1">
      <c r="A62" s="215"/>
      <c r="B62" s="135"/>
      <c r="C62" s="135"/>
      <c r="D62" s="135"/>
      <c r="E62" s="135"/>
      <c r="F62" s="135"/>
      <c r="G62" s="135"/>
      <c r="H62" s="216"/>
    </row>
    <row r="63" spans="1:7" ht="12.75">
      <c r="A63" s="105"/>
      <c r="G63" s="144"/>
    </row>
    <row r="64" spans="1:7" ht="12.75">
      <c r="A64" s="9" t="s">
        <v>94</v>
      </c>
      <c r="G64" s="144"/>
    </row>
    <row r="65" spans="1:7" ht="12.75">
      <c r="A65" s="105"/>
      <c r="G65" s="144"/>
    </row>
    <row r="66" ht="12.75">
      <c r="A66" s="111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 topLeftCell="A22">
      <selection activeCell="L72" sqref="L72"/>
    </sheetView>
  </sheetViews>
  <sheetFormatPr defaultColWidth="9.140625" defaultRowHeight="12.75" outlineLevelRow="1"/>
  <cols>
    <col min="1" max="1" width="23.421875" style="83" customWidth="1"/>
    <col min="2" max="6" width="10.7109375" style="82" customWidth="1"/>
    <col min="7" max="7" width="1.28515625" style="166" customWidth="1"/>
    <col min="8" max="8" width="10.00390625" style="82" bestFit="1" customWidth="1"/>
    <col min="9" max="9" width="5.28125" style="166" customWidth="1"/>
    <col min="10" max="14" width="10.7109375" style="82" customWidth="1"/>
    <col min="15" max="15" width="1.28515625" style="166" customWidth="1"/>
    <col min="16" max="16" width="10.00390625" style="82" customWidth="1"/>
    <col min="17" max="16384" width="12.28125" style="83" customWidth="1"/>
  </cols>
  <sheetData>
    <row r="1" ht="12.75">
      <c r="A1" s="69" t="s">
        <v>144</v>
      </c>
    </row>
    <row r="2" spans="1:16" ht="13.5" thickBot="1">
      <c r="A2" s="84"/>
      <c r="B2" s="166"/>
      <c r="C2" s="166"/>
      <c r="D2" s="166"/>
      <c r="E2" s="166"/>
      <c r="F2" s="166"/>
      <c r="H2" s="166"/>
      <c r="J2" s="85"/>
      <c r="K2" s="85"/>
      <c r="L2" s="85"/>
      <c r="M2" s="166"/>
      <c r="N2" s="166"/>
      <c r="P2" s="85"/>
    </row>
    <row r="3" spans="1:16" s="81" customFormat="1" ht="15.75" customHeight="1">
      <c r="A3" s="89"/>
      <c r="B3" s="266"/>
      <c r="C3" s="266"/>
      <c r="D3" s="266"/>
      <c r="E3" s="266"/>
      <c r="F3" s="266"/>
      <c r="G3" s="266"/>
      <c r="H3" s="266"/>
      <c r="I3" s="243"/>
      <c r="J3" s="266"/>
      <c r="K3" s="266"/>
      <c r="L3" s="266"/>
      <c r="M3" s="266"/>
      <c r="N3" s="266"/>
      <c r="O3" s="266"/>
      <c r="P3" s="266"/>
    </row>
    <row r="4" spans="1:16" ht="33.75">
      <c r="A4" s="90"/>
      <c r="B4" s="58" t="s">
        <v>211</v>
      </c>
      <c r="C4" s="58" t="s">
        <v>220</v>
      </c>
      <c r="D4" s="58" t="s">
        <v>224</v>
      </c>
      <c r="E4" s="58" t="s">
        <v>226</v>
      </c>
      <c r="F4" s="58" t="s">
        <v>232</v>
      </c>
      <c r="G4" s="167"/>
      <c r="H4" s="200" t="s">
        <v>233</v>
      </c>
      <c r="I4" s="167"/>
      <c r="J4" s="58" t="s">
        <v>211</v>
      </c>
      <c r="K4" s="58" t="s">
        <v>220</v>
      </c>
      <c r="L4" s="58" t="s">
        <v>224</v>
      </c>
      <c r="M4" s="58" t="s">
        <v>226</v>
      </c>
      <c r="N4" s="58" t="s">
        <v>232</v>
      </c>
      <c r="O4" s="167"/>
      <c r="P4" s="200" t="s">
        <v>233</v>
      </c>
    </row>
    <row r="5" spans="1:16" s="86" customFormat="1" ht="12.75">
      <c r="A5" s="89"/>
      <c r="H5" s="92"/>
      <c r="I5" s="92"/>
      <c r="P5" s="91"/>
    </row>
    <row r="6" spans="1:21" s="258" customFormat="1" ht="12.75">
      <c r="A6" s="89" t="s">
        <v>34</v>
      </c>
      <c r="B6" s="7">
        <v>2370</v>
      </c>
      <c r="C6" s="7">
        <v>2410</v>
      </c>
      <c r="D6" s="7">
        <v>2403</v>
      </c>
      <c r="E6" s="7">
        <v>2433</v>
      </c>
      <c r="F6" s="255">
        <v>2633</v>
      </c>
      <c r="G6" s="76"/>
      <c r="H6" s="62">
        <f>(F6-B6)/B6*100</f>
        <v>11.09704641350211</v>
      </c>
      <c r="I6" s="94"/>
      <c r="J6" s="24">
        <v>733</v>
      </c>
      <c r="K6" s="24">
        <v>685</v>
      </c>
      <c r="L6" s="24">
        <v>742</v>
      </c>
      <c r="M6" s="24">
        <v>670</v>
      </c>
      <c r="N6" s="256">
        <v>721</v>
      </c>
      <c r="O6" s="257"/>
      <c r="P6" s="62">
        <f>(N6-J6)/J6*100</f>
        <v>-1.6371077762619373</v>
      </c>
      <c r="R6" s="24"/>
      <c r="S6" s="24"/>
      <c r="T6" s="24"/>
      <c r="U6" s="24"/>
    </row>
    <row r="7" spans="1:21" ht="12.75" outlineLevel="1">
      <c r="A7" s="93" t="s">
        <v>102</v>
      </c>
      <c r="B7">
        <v>479</v>
      </c>
      <c r="C7">
        <v>494</v>
      </c>
      <c r="D7">
        <v>481</v>
      </c>
      <c r="E7">
        <v>495</v>
      </c>
      <c r="F7">
        <v>516</v>
      </c>
      <c r="G7" s="76"/>
      <c r="H7" s="62">
        <f aca="true" t="shared" si="0" ref="H7:H67">(F7-B7)/B7*100</f>
        <v>7.724425887265135</v>
      </c>
      <c r="I7" s="95"/>
      <c r="J7">
        <v>151</v>
      </c>
      <c r="K7">
        <v>174</v>
      </c>
      <c r="L7">
        <v>176</v>
      </c>
      <c r="M7">
        <v>148</v>
      </c>
      <c r="N7">
        <v>146</v>
      </c>
      <c r="P7" s="62">
        <f aca="true" t="shared" si="1" ref="P7:P67">(N7-J7)/J7*100</f>
        <v>-3.3112582781456954</v>
      </c>
      <c r="R7"/>
      <c r="S7"/>
      <c r="T7"/>
      <c r="U7"/>
    </row>
    <row r="8" spans="1:21" ht="12.75" outlineLevel="1">
      <c r="A8" s="93" t="s">
        <v>103</v>
      </c>
      <c r="B8" s="23">
        <v>1256</v>
      </c>
      <c r="C8" s="23">
        <v>1223</v>
      </c>
      <c r="D8" s="23">
        <v>1235</v>
      </c>
      <c r="E8" s="23">
        <v>1275</v>
      </c>
      <c r="F8" s="23">
        <v>1382</v>
      </c>
      <c r="G8" s="76"/>
      <c r="H8" s="62">
        <f t="shared" si="0"/>
        <v>10.031847133757962</v>
      </c>
      <c r="I8" s="95"/>
      <c r="J8">
        <v>380</v>
      </c>
      <c r="K8">
        <v>310</v>
      </c>
      <c r="L8">
        <v>363</v>
      </c>
      <c r="M8">
        <v>347</v>
      </c>
      <c r="N8">
        <v>387</v>
      </c>
      <c r="P8" s="62">
        <f t="shared" si="1"/>
        <v>1.8421052631578945</v>
      </c>
      <c r="R8"/>
      <c r="S8"/>
      <c r="T8"/>
      <c r="U8"/>
    </row>
    <row r="9" spans="1:21" ht="12.75" outlineLevel="1">
      <c r="A9" s="93" t="s">
        <v>104</v>
      </c>
      <c r="B9">
        <v>635</v>
      </c>
      <c r="C9">
        <v>693</v>
      </c>
      <c r="D9">
        <v>687</v>
      </c>
      <c r="E9">
        <v>663</v>
      </c>
      <c r="F9">
        <v>735</v>
      </c>
      <c r="G9" s="76"/>
      <c r="H9" s="62">
        <f t="shared" si="0"/>
        <v>15.748031496062993</v>
      </c>
      <c r="I9" s="95"/>
      <c r="J9">
        <v>202</v>
      </c>
      <c r="K9">
        <v>201</v>
      </c>
      <c r="L9">
        <v>203</v>
      </c>
      <c r="M9">
        <v>175</v>
      </c>
      <c r="N9">
        <v>188</v>
      </c>
      <c r="P9" s="62">
        <f t="shared" si="1"/>
        <v>-6.9306930693069315</v>
      </c>
      <c r="R9"/>
      <c r="S9"/>
      <c r="T9"/>
      <c r="U9"/>
    </row>
    <row r="10" spans="1:21" s="86" customFormat="1" ht="12.75">
      <c r="A10" s="93"/>
      <c r="B10"/>
      <c r="C10"/>
      <c r="D10"/>
      <c r="E10"/>
      <c r="F10"/>
      <c r="G10" s="76"/>
      <c r="H10" s="62"/>
      <c r="I10" s="95"/>
      <c r="J10"/>
      <c r="K10"/>
      <c r="L10"/>
      <c r="M10"/>
      <c r="N10"/>
      <c r="O10" s="166"/>
      <c r="P10" s="62"/>
      <c r="R10"/>
      <c r="S10"/>
      <c r="T10"/>
      <c r="U10"/>
    </row>
    <row r="11" spans="1:21" s="258" customFormat="1" ht="12.75">
      <c r="A11" s="89" t="s">
        <v>38</v>
      </c>
      <c r="B11" s="7">
        <v>5202</v>
      </c>
      <c r="C11" s="7">
        <v>5542</v>
      </c>
      <c r="D11" s="7">
        <v>5672</v>
      </c>
      <c r="E11" s="7">
        <v>5451</v>
      </c>
      <c r="F11" s="255">
        <v>5747</v>
      </c>
      <c r="G11" s="76"/>
      <c r="H11" s="62">
        <f t="shared" si="0"/>
        <v>10.476739715494041</v>
      </c>
      <c r="I11" s="94"/>
      <c r="J11" s="7">
        <v>2001</v>
      </c>
      <c r="K11" s="7">
        <v>2015</v>
      </c>
      <c r="L11" s="7">
        <v>1858</v>
      </c>
      <c r="M11" s="7">
        <v>1769</v>
      </c>
      <c r="N11" s="255">
        <v>1896</v>
      </c>
      <c r="O11" s="257"/>
      <c r="P11" s="62">
        <f t="shared" si="1"/>
        <v>-5.247376311844078</v>
      </c>
      <c r="R11" s="7"/>
      <c r="S11" s="7"/>
      <c r="T11" s="7"/>
      <c r="U11" s="7"/>
    </row>
    <row r="12" spans="1:21" ht="12.75" outlineLevel="1">
      <c r="A12" s="93" t="s">
        <v>105</v>
      </c>
      <c r="B12">
        <v>634</v>
      </c>
      <c r="C12">
        <v>581</v>
      </c>
      <c r="D12">
        <v>652</v>
      </c>
      <c r="E12">
        <v>670</v>
      </c>
      <c r="F12">
        <v>663</v>
      </c>
      <c r="G12" s="76"/>
      <c r="H12" s="62">
        <f t="shared" si="0"/>
        <v>4.574132492113565</v>
      </c>
      <c r="I12" s="95"/>
      <c r="J12">
        <v>215</v>
      </c>
      <c r="K12">
        <v>218</v>
      </c>
      <c r="L12">
        <v>168</v>
      </c>
      <c r="M12">
        <v>205</v>
      </c>
      <c r="N12">
        <v>198</v>
      </c>
      <c r="P12" s="62">
        <f t="shared" si="1"/>
        <v>-7.906976744186046</v>
      </c>
      <c r="R12"/>
      <c r="S12"/>
      <c r="T12"/>
      <c r="U12"/>
    </row>
    <row r="13" spans="1:21" ht="12.75" outlineLevel="1">
      <c r="A13" s="93" t="s">
        <v>106</v>
      </c>
      <c r="B13">
        <v>408</v>
      </c>
      <c r="C13">
        <v>415</v>
      </c>
      <c r="D13">
        <v>386</v>
      </c>
      <c r="E13">
        <v>383</v>
      </c>
      <c r="F13">
        <v>377</v>
      </c>
      <c r="G13" s="76"/>
      <c r="H13" s="62">
        <f t="shared" si="0"/>
        <v>-7.598039215686274</v>
      </c>
      <c r="I13" s="95"/>
      <c r="J13">
        <v>115</v>
      </c>
      <c r="K13">
        <v>99</v>
      </c>
      <c r="L13">
        <v>89</v>
      </c>
      <c r="M13">
        <v>73</v>
      </c>
      <c r="N13">
        <v>96</v>
      </c>
      <c r="P13" s="62">
        <f t="shared" si="1"/>
        <v>-16.52173913043478</v>
      </c>
      <c r="R13"/>
      <c r="S13"/>
      <c r="T13"/>
      <c r="U13"/>
    </row>
    <row r="14" spans="1:21" ht="12.75" outlineLevel="1">
      <c r="A14" s="93" t="s">
        <v>107</v>
      </c>
      <c r="B14" s="23">
        <v>1241</v>
      </c>
      <c r="C14" s="23">
        <v>1255</v>
      </c>
      <c r="D14" s="23">
        <v>1290</v>
      </c>
      <c r="E14" s="23">
        <v>1259</v>
      </c>
      <c r="F14" s="23">
        <v>1330</v>
      </c>
      <c r="G14" s="76"/>
      <c r="H14" s="62">
        <f t="shared" si="0"/>
        <v>7.17163577759871</v>
      </c>
      <c r="I14" s="95"/>
      <c r="J14">
        <v>481</v>
      </c>
      <c r="K14">
        <v>423</v>
      </c>
      <c r="L14">
        <v>376</v>
      </c>
      <c r="M14">
        <v>360</v>
      </c>
      <c r="N14">
        <v>389</v>
      </c>
      <c r="P14" s="62">
        <f t="shared" si="1"/>
        <v>-19.12681912681913</v>
      </c>
      <c r="R14"/>
      <c r="S14"/>
      <c r="T14"/>
      <c r="U14"/>
    </row>
    <row r="15" spans="1:21" ht="12.75" outlineLevel="1">
      <c r="A15" s="93" t="s">
        <v>108</v>
      </c>
      <c r="B15" s="23">
        <v>2057</v>
      </c>
      <c r="C15" s="23">
        <v>2034</v>
      </c>
      <c r="D15" s="23">
        <v>2099</v>
      </c>
      <c r="E15" s="23">
        <v>2005</v>
      </c>
      <c r="F15" s="23">
        <v>2166</v>
      </c>
      <c r="G15" s="76"/>
      <c r="H15" s="62">
        <f t="shared" si="0"/>
        <v>5.298979095770539</v>
      </c>
      <c r="I15" s="95"/>
      <c r="J15">
        <v>895</v>
      </c>
      <c r="K15">
        <v>888</v>
      </c>
      <c r="L15">
        <v>776</v>
      </c>
      <c r="M15">
        <v>758</v>
      </c>
      <c r="N15">
        <v>838</v>
      </c>
      <c r="P15" s="62">
        <f t="shared" si="1"/>
        <v>-6.368715083798883</v>
      </c>
      <c r="R15"/>
      <c r="S15"/>
      <c r="T15"/>
      <c r="U15"/>
    </row>
    <row r="16" spans="1:21" ht="12.75" outlineLevel="1">
      <c r="A16" s="93" t="s">
        <v>109</v>
      </c>
      <c r="B16">
        <v>862</v>
      </c>
      <c r="C16" s="23">
        <v>1257</v>
      </c>
      <c r="D16" s="23">
        <v>1245</v>
      </c>
      <c r="E16" s="23">
        <v>1134</v>
      </c>
      <c r="F16" s="23">
        <v>1211</v>
      </c>
      <c r="G16" s="76"/>
      <c r="H16" s="62">
        <f t="shared" si="0"/>
        <v>40.48723897911833</v>
      </c>
      <c r="I16" s="95"/>
      <c r="J16">
        <v>295</v>
      </c>
      <c r="K16">
        <v>387</v>
      </c>
      <c r="L16">
        <v>449</v>
      </c>
      <c r="M16">
        <v>373</v>
      </c>
      <c r="N16">
        <v>375</v>
      </c>
      <c r="P16" s="62">
        <f t="shared" si="1"/>
        <v>27.11864406779661</v>
      </c>
      <c r="R16"/>
      <c r="S16"/>
      <c r="T16"/>
      <c r="U16"/>
    </row>
    <row r="17" spans="1:21" s="86" customFormat="1" ht="12.75">
      <c r="A17" s="93"/>
      <c r="B17"/>
      <c r="C17" s="23"/>
      <c r="D17" s="23"/>
      <c r="E17" s="23"/>
      <c r="F17" s="23"/>
      <c r="G17" s="76"/>
      <c r="H17" s="62"/>
      <c r="I17" s="95"/>
      <c r="J17"/>
      <c r="K17"/>
      <c r="L17"/>
      <c r="M17"/>
      <c r="N17"/>
      <c r="O17" s="166"/>
      <c r="P17" s="62"/>
      <c r="R17"/>
      <c r="S17"/>
      <c r="T17"/>
      <c r="U17"/>
    </row>
    <row r="18" spans="1:21" s="258" customFormat="1" ht="12.75">
      <c r="A18" s="89" t="s">
        <v>44</v>
      </c>
      <c r="B18" s="7">
        <v>3889</v>
      </c>
      <c r="C18" s="7">
        <v>4018</v>
      </c>
      <c r="D18" s="7">
        <v>4090</v>
      </c>
      <c r="E18" s="7">
        <v>4002</v>
      </c>
      <c r="F18" s="255">
        <v>4303</v>
      </c>
      <c r="G18" s="76"/>
      <c r="H18" s="62">
        <f t="shared" si="0"/>
        <v>10.64541013113911</v>
      </c>
      <c r="I18" s="94"/>
      <c r="J18" s="7">
        <v>1200</v>
      </c>
      <c r="K18" s="7">
        <v>1074</v>
      </c>
      <c r="L18" s="7">
        <v>1055</v>
      </c>
      <c r="M18" s="7">
        <v>1015</v>
      </c>
      <c r="N18" s="255">
        <v>1126</v>
      </c>
      <c r="O18" s="257"/>
      <c r="P18" s="62">
        <f t="shared" si="1"/>
        <v>-6.166666666666667</v>
      </c>
      <c r="R18" s="7"/>
      <c r="S18" s="7"/>
      <c r="T18" s="7"/>
      <c r="U18" s="7"/>
    </row>
    <row r="19" spans="1:21" ht="12.75" outlineLevel="1">
      <c r="A19" s="93" t="s">
        <v>110</v>
      </c>
      <c r="B19">
        <v>535</v>
      </c>
      <c r="C19">
        <v>572</v>
      </c>
      <c r="D19">
        <v>592</v>
      </c>
      <c r="E19">
        <v>637</v>
      </c>
      <c r="F19">
        <v>624</v>
      </c>
      <c r="G19" s="76"/>
      <c r="H19" s="62">
        <f t="shared" si="0"/>
        <v>16.635514018691588</v>
      </c>
      <c r="I19" s="95"/>
      <c r="J19">
        <v>296</v>
      </c>
      <c r="K19">
        <v>255</v>
      </c>
      <c r="L19">
        <v>218</v>
      </c>
      <c r="M19">
        <v>251</v>
      </c>
      <c r="N19">
        <v>273</v>
      </c>
      <c r="P19" s="62">
        <f t="shared" si="1"/>
        <v>-7.77027027027027</v>
      </c>
      <c r="R19"/>
      <c r="S19"/>
      <c r="T19"/>
      <c r="U19"/>
    </row>
    <row r="20" spans="1:21" ht="12.75" outlineLevel="1">
      <c r="A20" s="93" t="s">
        <v>111</v>
      </c>
      <c r="B20">
        <v>410</v>
      </c>
      <c r="C20">
        <v>425</v>
      </c>
      <c r="D20">
        <v>430</v>
      </c>
      <c r="E20">
        <v>457</v>
      </c>
      <c r="F20">
        <v>500</v>
      </c>
      <c r="G20" s="76"/>
      <c r="H20" s="62">
        <f t="shared" si="0"/>
        <v>21.951219512195124</v>
      </c>
      <c r="I20" s="95"/>
      <c r="J20">
        <v>150</v>
      </c>
      <c r="K20">
        <v>117</v>
      </c>
      <c r="L20">
        <v>129</v>
      </c>
      <c r="M20">
        <v>112</v>
      </c>
      <c r="N20">
        <v>126</v>
      </c>
      <c r="P20" s="62">
        <f t="shared" si="1"/>
        <v>-16</v>
      </c>
      <c r="R20"/>
      <c r="S20"/>
      <c r="T20"/>
      <c r="U20"/>
    </row>
    <row r="21" spans="1:21" ht="12.75" outlineLevel="1">
      <c r="A21" s="93" t="s">
        <v>112</v>
      </c>
      <c r="B21">
        <v>979</v>
      </c>
      <c r="C21" s="23">
        <v>1031</v>
      </c>
      <c r="D21" s="23">
        <v>1070</v>
      </c>
      <c r="E21" s="23">
        <v>1069</v>
      </c>
      <c r="F21" s="23">
        <v>1145</v>
      </c>
      <c r="G21" s="76"/>
      <c r="H21" s="62">
        <f t="shared" si="0"/>
        <v>16.956077630234933</v>
      </c>
      <c r="I21" s="95"/>
      <c r="J21">
        <v>419</v>
      </c>
      <c r="K21">
        <v>377</v>
      </c>
      <c r="L21">
        <v>360</v>
      </c>
      <c r="M21">
        <v>328</v>
      </c>
      <c r="N21">
        <v>379</v>
      </c>
      <c r="P21" s="62">
        <f t="shared" si="1"/>
        <v>-9.54653937947494</v>
      </c>
      <c r="R21"/>
      <c r="S21"/>
      <c r="T21"/>
      <c r="U21"/>
    </row>
    <row r="22" spans="1:21" ht="12.75" outlineLevel="1">
      <c r="A22" s="93" t="s">
        <v>113</v>
      </c>
      <c r="B22" s="23">
        <v>1965</v>
      </c>
      <c r="C22" s="23">
        <v>1990</v>
      </c>
      <c r="D22" s="23">
        <v>1998</v>
      </c>
      <c r="E22" s="23">
        <v>1839</v>
      </c>
      <c r="F22" s="23">
        <v>2034</v>
      </c>
      <c r="G22" s="76"/>
      <c r="H22" s="62">
        <f t="shared" si="0"/>
        <v>3.5114503816793894</v>
      </c>
      <c r="I22" s="95"/>
      <c r="J22">
        <v>335</v>
      </c>
      <c r="K22">
        <v>325</v>
      </c>
      <c r="L22">
        <v>348</v>
      </c>
      <c r="M22">
        <v>324</v>
      </c>
      <c r="N22">
        <v>348</v>
      </c>
      <c r="P22" s="62">
        <f t="shared" si="1"/>
        <v>3.880597014925373</v>
      </c>
      <c r="R22"/>
      <c r="S22"/>
      <c r="T22"/>
      <c r="U22"/>
    </row>
    <row r="23" spans="1:21" s="86" customFormat="1" ht="12.75">
      <c r="A23" s="93"/>
      <c r="B23" s="23"/>
      <c r="C23" s="23"/>
      <c r="D23" s="23"/>
      <c r="E23" s="23"/>
      <c r="F23" s="23"/>
      <c r="G23" s="76"/>
      <c r="H23" s="62"/>
      <c r="I23" s="95"/>
      <c r="J23"/>
      <c r="K23"/>
      <c r="L23"/>
      <c r="M23"/>
      <c r="N23"/>
      <c r="O23" s="166"/>
      <c r="P23" s="62"/>
      <c r="R23"/>
      <c r="S23"/>
      <c r="T23"/>
      <c r="U23"/>
    </row>
    <row r="24" spans="1:21" s="258" customFormat="1" ht="12.75">
      <c r="A24" s="89" t="s">
        <v>49</v>
      </c>
      <c r="B24" s="7">
        <v>2745</v>
      </c>
      <c r="C24" s="7">
        <v>2878</v>
      </c>
      <c r="D24" s="7">
        <v>2731</v>
      </c>
      <c r="E24" s="7">
        <v>2749</v>
      </c>
      <c r="F24" s="255">
        <v>2837</v>
      </c>
      <c r="G24" s="76"/>
      <c r="H24" s="62">
        <f t="shared" si="0"/>
        <v>3.351548269581057</v>
      </c>
      <c r="I24" s="94"/>
      <c r="J24" s="7">
        <v>1093</v>
      </c>
      <c r="K24" s="7">
        <v>1049</v>
      </c>
      <c r="L24" s="24">
        <v>972</v>
      </c>
      <c r="M24" s="24">
        <v>923</v>
      </c>
      <c r="N24" s="256">
        <v>974</v>
      </c>
      <c r="O24" s="257"/>
      <c r="P24" s="62">
        <f t="shared" si="1"/>
        <v>-10.887465690759377</v>
      </c>
      <c r="R24" s="24"/>
      <c r="S24" s="24"/>
      <c r="T24" s="7"/>
      <c r="U24" s="24"/>
    </row>
    <row r="25" spans="1:21" ht="12.75" outlineLevel="1">
      <c r="A25" s="93" t="s">
        <v>114</v>
      </c>
      <c r="B25">
        <v>594</v>
      </c>
      <c r="C25">
        <v>654</v>
      </c>
      <c r="D25">
        <v>596</v>
      </c>
      <c r="E25">
        <v>639</v>
      </c>
      <c r="F25">
        <v>712</v>
      </c>
      <c r="G25" s="76"/>
      <c r="H25" s="62">
        <f t="shared" si="0"/>
        <v>19.865319865319865</v>
      </c>
      <c r="I25" s="95"/>
      <c r="J25">
        <v>274</v>
      </c>
      <c r="K25">
        <v>274</v>
      </c>
      <c r="L25">
        <v>283</v>
      </c>
      <c r="M25">
        <v>237</v>
      </c>
      <c r="N25">
        <v>239</v>
      </c>
      <c r="P25" s="62">
        <f t="shared" si="1"/>
        <v>-12.773722627737227</v>
      </c>
      <c r="R25"/>
      <c r="S25"/>
      <c r="T25"/>
      <c r="U25"/>
    </row>
    <row r="26" spans="1:21" ht="12.75" outlineLevel="1">
      <c r="A26" s="93" t="s">
        <v>115</v>
      </c>
      <c r="B26">
        <v>676</v>
      </c>
      <c r="C26">
        <v>614</v>
      </c>
      <c r="D26">
        <v>532</v>
      </c>
      <c r="E26">
        <v>517</v>
      </c>
      <c r="F26">
        <v>543</v>
      </c>
      <c r="G26" s="76"/>
      <c r="H26" s="62">
        <f t="shared" si="0"/>
        <v>-19.674556213017752</v>
      </c>
      <c r="I26" s="95"/>
      <c r="J26">
        <v>254</v>
      </c>
      <c r="K26">
        <v>253</v>
      </c>
      <c r="L26">
        <v>222</v>
      </c>
      <c r="M26">
        <v>261</v>
      </c>
      <c r="N26">
        <v>227</v>
      </c>
      <c r="P26" s="62">
        <f t="shared" si="1"/>
        <v>-10.62992125984252</v>
      </c>
      <c r="R26"/>
      <c r="S26"/>
      <c r="T26"/>
      <c r="U26"/>
    </row>
    <row r="27" spans="1:21" ht="12.75" outlineLevel="1">
      <c r="A27" s="93" t="s">
        <v>116</v>
      </c>
      <c r="B27">
        <v>311</v>
      </c>
      <c r="C27">
        <v>338</v>
      </c>
      <c r="D27">
        <v>359</v>
      </c>
      <c r="E27">
        <v>350</v>
      </c>
      <c r="F27">
        <v>336</v>
      </c>
      <c r="G27" s="76"/>
      <c r="H27" s="62">
        <f t="shared" si="0"/>
        <v>8.038585209003216</v>
      </c>
      <c r="I27" s="95"/>
      <c r="J27">
        <v>146</v>
      </c>
      <c r="K27">
        <v>135</v>
      </c>
      <c r="L27">
        <v>103</v>
      </c>
      <c r="M27">
        <v>108</v>
      </c>
      <c r="N27">
        <v>110</v>
      </c>
      <c r="P27" s="62">
        <f t="shared" si="1"/>
        <v>-24.65753424657534</v>
      </c>
      <c r="R27"/>
      <c r="S27"/>
      <c r="T27"/>
      <c r="U27"/>
    </row>
    <row r="28" spans="1:21" ht="12.75" outlineLevel="1">
      <c r="A28" s="93" t="s">
        <v>117</v>
      </c>
      <c r="B28">
        <v>344</v>
      </c>
      <c r="C28">
        <v>387</v>
      </c>
      <c r="D28">
        <v>369</v>
      </c>
      <c r="E28">
        <v>392</v>
      </c>
      <c r="F28">
        <v>362</v>
      </c>
      <c r="G28" s="76"/>
      <c r="H28" s="62">
        <f t="shared" si="0"/>
        <v>5.232558139534884</v>
      </c>
      <c r="I28" s="95"/>
      <c r="J28">
        <v>116</v>
      </c>
      <c r="K28">
        <v>139</v>
      </c>
      <c r="L28">
        <v>131</v>
      </c>
      <c r="M28">
        <v>94</v>
      </c>
      <c r="N28">
        <v>118</v>
      </c>
      <c r="P28" s="62">
        <f t="shared" si="1"/>
        <v>1.7241379310344827</v>
      </c>
      <c r="R28"/>
      <c r="S28"/>
      <c r="T28"/>
      <c r="U28"/>
    </row>
    <row r="29" spans="1:21" ht="12.75" outlineLevel="1">
      <c r="A29" s="93" t="s">
        <v>118</v>
      </c>
      <c r="B29">
        <v>820</v>
      </c>
      <c r="C29">
        <v>885</v>
      </c>
      <c r="D29">
        <v>875</v>
      </c>
      <c r="E29">
        <v>851</v>
      </c>
      <c r="F29">
        <v>884</v>
      </c>
      <c r="G29" s="76"/>
      <c r="H29" s="62">
        <f t="shared" si="0"/>
        <v>7.804878048780488</v>
      </c>
      <c r="I29" s="95"/>
      <c r="J29">
        <v>303</v>
      </c>
      <c r="K29">
        <v>248</v>
      </c>
      <c r="L29">
        <v>233</v>
      </c>
      <c r="M29">
        <v>223</v>
      </c>
      <c r="N29">
        <v>280</v>
      </c>
      <c r="P29" s="62">
        <f t="shared" si="1"/>
        <v>-7.590759075907591</v>
      </c>
      <c r="R29"/>
      <c r="S29"/>
      <c r="T29"/>
      <c r="U29"/>
    </row>
    <row r="30" spans="1:21" s="86" customFormat="1" ht="12.75">
      <c r="A30" s="93"/>
      <c r="B30"/>
      <c r="C30"/>
      <c r="D30"/>
      <c r="E30"/>
      <c r="F30"/>
      <c r="G30" s="76"/>
      <c r="H30" s="62"/>
      <c r="I30" s="95"/>
      <c r="J30"/>
      <c r="K30"/>
      <c r="L30"/>
      <c r="M30"/>
      <c r="N30"/>
      <c r="O30" s="166"/>
      <c r="P30" s="62"/>
      <c r="R30"/>
      <c r="S30"/>
      <c r="T30"/>
      <c r="U30"/>
    </row>
    <row r="31" spans="1:21" s="258" customFormat="1" ht="12.75">
      <c r="A31" s="89" t="s">
        <v>55</v>
      </c>
      <c r="B31" s="7">
        <v>3331</v>
      </c>
      <c r="C31" s="7">
        <v>3383</v>
      </c>
      <c r="D31" s="7">
        <v>3430</v>
      </c>
      <c r="E31" s="7">
        <v>3237</v>
      </c>
      <c r="F31" s="255">
        <v>3866</v>
      </c>
      <c r="G31" s="76"/>
      <c r="H31" s="62">
        <f t="shared" si="0"/>
        <v>16.061242870009007</v>
      </c>
      <c r="I31" s="94"/>
      <c r="J31" s="7">
        <v>1413</v>
      </c>
      <c r="K31" s="7">
        <v>1344</v>
      </c>
      <c r="L31" s="7">
        <v>1306</v>
      </c>
      <c r="M31" s="7">
        <v>1295</v>
      </c>
      <c r="N31" s="255">
        <v>1537</v>
      </c>
      <c r="O31" s="257"/>
      <c r="P31" s="62">
        <f t="shared" si="1"/>
        <v>8.775654635527246</v>
      </c>
      <c r="R31" s="7"/>
      <c r="S31" s="24"/>
      <c r="T31" s="7"/>
      <c r="U31" s="7"/>
    </row>
    <row r="32" spans="1:21" ht="12.75" outlineLevel="1">
      <c r="A32" s="93" t="s">
        <v>119</v>
      </c>
      <c r="B32">
        <v>574</v>
      </c>
      <c r="C32">
        <v>621</v>
      </c>
      <c r="D32">
        <v>613</v>
      </c>
      <c r="E32">
        <v>590</v>
      </c>
      <c r="F32">
        <v>616</v>
      </c>
      <c r="G32" s="76"/>
      <c r="H32" s="62">
        <f t="shared" si="0"/>
        <v>7.317073170731707</v>
      </c>
      <c r="I32" s="95"/>
      <c r="J32">
        <v>217</v>
      </c>
      <c r="K32">
        <v>260</v>
      </c>
      <c r="L32">
        <v>230</v>
      </c>
      <c r="M32">
        <v>243</v>
      </c>
      <c r="N32">
        <v>250</v>
      </c>
      <c r="P32" s="62">
        <f t="shared" si="1"/>
        <v>15.207373271889402</v>
      </c>
      <c r="R32"/>
      <c r="S32"/>
      <c r="T32"/>
      <c r="U32"/>
    </row>
    <row r="33" spans="1:21" ht="12.75" outlineLevel="1">
      <c r="A33" s="93" t="s">
        <v>120</v>
      </c>
      <c r="B33">
        <v>293</v>
      </c>
      <c r="C33">
        <v>275</v>
      </c>
      <c r="D33">
        <v>284</v>
      </c>
      <c r="E33">
        <v>266</v>
      </c>
      <c r="F33">
        <v>343</v>
      </c>
      <c r="G33" s="76"/>
      <c r="H33" s="62">
        <f t="shared" si="0"/>
        <v>17.064846416382252</v>
      </c>
      <c r="I33" s="95"/>
      <c r="J33">
        <v>83</v>
      </c>
      <c r="K33">
        <v>65</v>
      </c>
      <c r="L33">
        <v>61</v>
      </c>
      <c r="M33">
        <v>61</v>
      </c>
      <c r="N33">
        <v>74</v>
      </c>
      <c r="P33" s="62">
        <f t="shared" si="1"/>
        <v>-10.843373493975903</v>
      </c>
      <c r="R33"/>
      <c r="S33"/>
      <c r="T33"/>
      <c r="U33"/>
    </row>
    <row r="34" spans="1:21" ht="12.75" outlineLevel="1">
      <c r="A34" s="93" t="s">
        <v>121</v>
      </c>
      <c r="B34">
        <v>530</v>
      </c>
      <c r="C34">
        <v>569</v>
      </c>
      <c r="D34">
        <v>624</v>
      </c>
      <c r="E34">
        <v>601</v>
      </c>
      <c r="F34">
        <v>668</v>
      </c>
      <c r="G34" s="76"/>
      <c r="H34" s="62">
        <f t="shared" si="0"/>
        <v>26.037735849056602</v>
      </c>
      <c r="I34" s="95"/>
      <c r="J34">
        <v>198</v>
      </c>
      <c r="K34">
        <v>187</v>
      </c>
      <c r="L34">
        <v>170</v>
      </c>
      <c r="M34">
        <v>198</v>
      </c>
      <c r="N34">
        <v>217</v>
      </c>
      <c r="P34" s="62">
        <f t="shared" si="1"/>
        <v>9.595959595959595</v>
      </c>
      <c r="R34"/>
      <c r="S34"/>
      <c r="T34"/>
      <c r="U34"/>
    </row>
    <row r="35" spans="1:21" ht="12.75" outlineLevel="1">
      <c r="A35" s="93" t="s">
        <v>55</v>
      </c>
      <c r="B35" s="23">
        <v>1934</v>
      </c>
      <c r="C35" s="23">
        <v>1918</v>
      </c>
      <c r="D35" s="23">
        <v>1909</v>
      </c>
      <c r="E35" s="23">
        <v>1780</v>
      </c>
      <c r="F35" s="23">
        <v>2239</v>
      </c>
      <c r="G35" s="76"/>
      <c r="H35" s="62">
        <f t="shared" si="0"/>
        <v>15.77042399172699</v>
      </c>
      <c r="I35" s="95"/>
      <c r="J35">
        <v>915</v>
      </c>
      <c r="K35">
        <v>832</v>
      </c>
      <c r="L35">
        <v>845</v>
      </c>
      <c r="M35">
        <v>793</v>
      </c>
      <c r="N35">
        <v>996</v>
      </c>
      <c r="P35" s="62">
        <f t="shared" si="1"/>
        <v>8.852459016393443</v>
      </c>
      <c r="R35"/>
      <c r="S35"/>
      <c r="T35"/>
      <c r="U35"/>
    </row>
    <row r="36" spans="1:21" s="86" customFormat="1" ht="12.75">
      <c r="A36" s="93"/>
      <c r="B36" s="23"/>
      <c r="C36" s="23"/>
      <c r="D36" s="23"/>
      <c r="E36" s="23"/>
      <c r="F36" s="23"/>
      <c r="G36" s="76"/>
      <c r="H36" s="62"/>
      <c r="I36" s="95"/>
      <c r="J36"/>
      <c r="K36"/>
      <c r="L36"/>
      <c r="M36"/>
      <c r="N36"/>
      <c r="O36" s="166"/>
      <c r="P36" s="62"/>
      <c r="R36"/>
      <c r="S36"/>
      <c r="T36"/>
      <c r="U36"/>
    </row>
    <row r="37" spans="1:21" s="258" customFormat="1" ht="12.75">
      <c r="A37" s="89" t="s">
        <v>60</v>
      </c>
      <c r="B37" s="7">
        <v>2944</v>
      </c>
      <c r="C37" s="7">
        <v>2859</v>
      </c>
      <c r="D37" s="7">
        <v>3071</v>
      </c>
      <c r="E37" s="7">
        <v>2913</v>
      </c>
      <c r="F37" s="255">
        <v>3059</v>
      </c>
      <c r="G37" s="76"/>
      <c r="H37" s="62">
        <f t="shared" si="0"/>
        <v>3.90625</v>
      </c>
      <c r="I37" s="94"/>
      <c r="J37" s="7">
        <v>1051</v>
      </c>
      <c r="K37" s="7">
        <v>1035</v>
      </c>
      <c r="L37" s="7">
        <v>1025</v>
      </c>
      <c r="M37" s="24">
        <v>959</v>
      </c>
      <c r="N37" s="255">
        <v>1003</v>
      </c>
      <c r="O37" s="257"/>
      <c r="P37" s="62">
        <f t="shared" si="1"/>
        <v>-4.567078972407232</v>
      </c>
      <c r="R37" s="24"/>
      <c r="S37" s="24"/>
      <c r="T37" s="7"/>
      <c r="U37" s="24"/>
    </row>
    <row r="38" spans="1:21" ht="12.75" outlineLevel="1">
      <c r="A38" s="93" t="s">
        <v>122</v>
      </c>
      <c r="B38">
        <v>324</v>
      </c>
      <c r="C38">
        <v>310</v>
      </c>
      <c r="D38">
        <v>315</v>
      </c>
      <c r="E38">
        <v>300</v>
      </c>
      <c r="F38">
        <v>329</v>
      </c>
      <c r="G38" s="76"/>
      <c r="H38" s="62">
        <f t="shared" si="0"/>
        <v>1.5432098765432098</v>
      </c>
      <c r="I38" s="95"/>
      <c r="J38">
        <v>91</v>
      </c>
      <c r="K38">
        <v>83</v>
      </c>
      <c r="L38">
        <v>90</v>
      </c>
      <c r="M38">
        <v>84</v>
      </c>
      <c r="N38">
        <v>97</v>
      </c>
      <c r="P38" s="62">
        <f t="shared" si="1"/>
        <v>6.593406593406594</v>
      </c>
      <c r="R38"/>
      <c r="S38"/>
      <c r="T38"/>
      <c r="U38"/>
    </row>
    <row r="39" spans="1:21" ht="12.75" outlineLevel="1">
      <c r="A39" s="93" t="s">
        <v>123</v>
      </c>
      <c r="B39">
        <v>400</v>
      </c>
      <c r="C39">
        <v>443</v>
      </c>
      <c r="D39">
        <v>463</v>
      </c>
      <c r="E39">
        <v>400</v>
      </c>
      <c r="F39">
        <v>429</v>
      </c>
      <c r="G39" s="76"/>
      <c r="H39" s="62">
        <f t="shared" si="0"/>
        <v>7.249999999999999</v>
      </c>
      <c r="I39" s="95"/>
      <c r="J39">
        <v>157</v>
      </c>
      <c r="K39">
        <v>196</v>
      </c>
      <c r="L39">
        <v>197</v>
      </c>
      <c r="M39">
        <v>182</v>
      </c>
      <c r="N39">
        <v>168</v>
      </c>
      <c r="P39" s="62">
        <f t="shared" si="1"/>
        <v>7.006369426751593</v>
      </c>
      <c r="R39"/>
      <c r="S39"/>
      <c r="T39"/>
      <c r="U39"/>
    </row>
    <row r="40" spans="1:21" ht="12.75" outlineLevel="1">
      <c r="A40" s="93" t="s">
        <v>124</v>
      </c>
      <c r="B40">
        <v>950</v>
      </c>
      <c r="C40">
        <v>873</v>
      </c>
      <c r="D40">
        <v>959</v>
      </c>
      <c r="E40">
        <v>912</v>
      </c>
      <c r="F40">
        <v>951</v>
      </c>
      <c r="G40" s="76"/>
      <c r="H40" s="62">
        <f t="shared" si="0"/>
        <v>0.10526315789473684</v>
      </c>
      <c r="I40" s="95"/>
      <c r="J40">
        <v>310</v>
      </c>
      <c r="K40">
        <v>283</v>
      </c>
      <c r="L40">
        <v>292</v>
      </c>
      <c r="M40">
        <v>289</v>
      </c>
      <c r="N40">
        <v>326</v>
      </c>
      <c r="P40" s="62">
        <f t="shared" si="1"/>
        <v>5.161290322580645</v>
      </c>
      <c r="R40"/>
      <c r="S40"/>
      <c r="T40"/>
      <c r="U40"/>
    </row>
    <row r="41" spans="1:21" ht="12.75" outlineLevel="1">
      <c r="A41" s="93" t="s">
        <v>202</v>
      </c>
      <c r="B41">
        <v>582</v>
      </c>
      <c r="C41">
        <v>611</v>
      </c>
      <c r="D41">
        <v>580</v>
      </c>
      <c r="E41">
        <v>548</v>
      </c>
      <c r="F41">
        <v>592</v>
      </c>
      <c r="G41" s="76"/>
      <c r="H41" s="62">
        <f t="shared" si="0"/>
        <v>1.718213058419244</v>
      </c>
      <c r="I41" s="95"/>
      <c r="J41">
        <v>161</v>
      </c>
      <c r="K41">
        <v>146</v>
      </c>
      <c r="L41">
        <v>173</v>
      </c>
      <c r="M41">
        <v>157</v>
      </c>
      <c r="N41">
        <v>149</v>
      </c>
      <c r="P41" s="62">
        <f t="shared" si="1"/>
        <v>-7.453416149068323</v>
      </c>
      <c r="R41"/>
      <c r="S41"/>
      <c r="T41"/>
      <c r="U41"/>
    </row>
    <row r="42" spans="1:21" ht="12.75" outlineLevel="1">
      <c r="A42" s="93" t="s">
        <v>125</v>
      </c>
      <c r="B42">
        <v>407</v>
      </c>
      <c r="C42">
        <v>356</v>
      </c>
      <c r="D42">
        <v>427</v>
      </c>
      <c r="E42">
        <v>395</v>
      </c>
      <c r="F42">
        <v>408</v>
      </c>
      <c r="G42" s="76"/>
      <c r="H42" s="62">
        <f t="shared" si="0"/>
        <v>0.2457002457002457</v>
      </c>
      <c r="I42" s="95"/>
      <c r="J42">
        <v>195</v>
      </c>
      <c r="K42">
        <v>190</v>
      </c>
      <c r="L42">
        <v>156</v>
      </c>
      <c r="M42">
        <v>143</v>
      </c>
      <c r="N42">
        <v>150</v>
      </c>
      <c r="P42" s="62">
        <f t="shared" si="1"/>
        <v>-23.076923076923077</v>
      </c>
      <c r="R42"/>
      <c r="S42"/>
      <c r="T42"/>
      <c r="U42"/>
    </row>
    <row r="43" spans="1:21" ht="12.75" outlineLevel="1">
      <c r="A43" s="93" t="s">
        <v>126</v>
      </c>
      <c r="B43">
        <v>281</v>
      </c>
      <c r="C43">
        <v>266</v>
      </c>
      <c r="D43">
        <v>327</v>
      </c>
      <c r="E43">
        <v>358</v>
      </c>
      <c r="F43">
        <v>350</v>
      </c>
      <c r="G43" s="76"/>
      <c r="H43" s="62">
        <f t="shared" si="0"/>
        <v>24.555160142348754</v>
      </c>
      <c r="I43" s="95"/>
      <c r="J43">
        <v>137</v>
      </c>
      <c r="K43">
        <v>137</v>
      </c>
      <c r="L43">
        <v>117</v>
      </c>
      <c r="M43">
        <v>104</v>
      </c>
      <c r="N43">
        <v>113</v>
      </c>
      <c r="P43" s="62">
        <f t="shared" si="1"/>
        <v>-17.51824817518248</v>
      </c>
      <c r="R43"/>
      <c r="S43"/>
      <c r="T43"/>
      <c r="U43"/>
    </row>
    <row r="44" spans="1:21" s="86" customFormat="1" ht="12.75">
      <c r="A44" s="93"/>
      <c r="B44"/>
      <c r="C44"/>
      <c r="D44" s="23"/>
      <c r="E44"/>
      <c r="F44"/>
      <c r="G44" s="76"/>
      <c r="H44" s="62"/>
      <c r="I44" s="95"/>
      <c r="J44"/>
      <c r="K44"/>
      <c r="L44" s="23"/>
      <c r="M44"/>
      <c r="N44"/>
      <c r="O44" s="166"/>
      <c r="P44" s="62"/>
      <c r="R44" s="23"/>
      <c r="S44" s="23"/>
      <c r="T44"/>
      <c r="U44"/>
    </row>
    <row r="45" spans="1:21" s="258" customFormat="1" ht="12.75">
      <c r="A45" s="89" t="s">
        <v>7</v>
      </c>
      <c r="B45" s="7">
        <v>4086</v>
      </c>
      <c r="C45" s="7">
        <v>4130</v>
      </c>
      <c r="D45" s="7">
        <v>4282</v>
      </c>
      <c r="E45" s="7">
        <v>4196</v>
      </c>
      <c r="F45" s="255">
        <v>4374</v>
      </c>
      <c r="G45" s="76"/>
      <c r="H45" s="62">
        <f t="shared" si="0"/>
        <v>7.048458149779736</v>
      </c>
      <c r="I45" s="94"/>
      <c r="J45" s="7">
        <v>1637</v>
      </c>
      <c r="K45" s="7">
        <v>1626</v>
      </c>
      <c r="L45" s="7">
        <v>1668</v>
      </c>
      <c r="M45" s="7">
        <v>1688</v>
      </c>
      <c r="N45" s="255">
        <v>1764</v>
      </c>
      <c r="O45" s="257"/>
      <c r="P45" s="62">
        <f t="shared" si="1"/>
        <v>7.758094074526572</v>
      </c>
      <c r="R45" s="7"/>
      <c r="S45" s="7"/>
      <c r="T45" s="7"/>
      <c r="U45" s="7"/>
    </row>
    <row r="46" spans="1:21" s="259" customFormat="1" ht="12.75">
      <c r="A46" s="89"/>
      <c r="B46" s="7"/>
      <c r="C46" s="7"/>
      <c r="D46" s="255"/>
      <c r="E46" s="255"/>
      <c r="F46" s="255"/>
      <c r="G46" s="76"/>
      <c r="H46" s="62"/>
      <c r="I46" s="94"/>
      <c r="J46" s="7"/>
      <c r="K46" s="7"/>
      <c r="L46" s="255"/>
      <c r="M46" s="255"/>
      <c r="N46" s="255"/>
      <c r="O46" s="257"/>
      <c r="P46" s="62"/>
      <c r="R46" s="255"/>
      <c r="S46" s="255"/>
      <c r="T46" s="7"/>
      <c r="U46" s="7"/>
    </row>
    <row r="47" spans="1:21" s="258" customFormat="1" ht="12.75">
      <c r="A47" s="89" t="s">
        <v>8</v>
      </c>
      <c r="B47" s="7">
        <f>SUM(B48:B52)</f>
        <v>4528</v>
      </c>
      <c r="C47" s="7">
        <v>3637</v>
      </c>
      <c r="D47" s="7">
        <v>4050</v>
      </c>
      <c r="E47" s="7">
        <f>SUM(E48:E52)</f>
        <v>3894</v>
      </c>
      <c r="F47" s="255">
        <v>4187</v>
      </c>
      <c r="G47" s="76"/>
      <c r="H47" s="62">
        <f t="shared" si="0"/>
        <v>-7.530918727915194</v>
      </c>
      <c r="I47" s="94"/>
      <c r="J47" s="7">
        <v>1281</v>
      </c>
      <c r="K47" s="7">
        <v>1513</v>
      </c>
      <c r="L47" s="7">
        <v>1426</v>
      </c>
      <c r="M47" s="7">
        <f>SUM(M48:M52)</f>
        <v>1229</v>
      </c>
      <c r="N47" s="255">
        <v>1261</v>
      </c>
      <c r="O47" s="257"/>
      <c r="P47" s="62">
        <f t="shared" si="1"/>
        <v>-1.56128024980484</v>
      </c>
      <c r="R47" s="7"/>
      <c r="S47" s="7"/>
      <c r="T47" s="7"/>
      <c r="U47" s="7"/>
    </row>
    <row r="48" spans="1:21" ht="12.75" outlineLevel="1">
      <c r="A48" s="93" t="s">
        <v>127</v>
      </c>
      <c r="B48" s="23">
        <v>1119</v>
      </c>
      <c r="C48" s="23">
        <v>1102</v>
      </c>
      <c r="D48" s="23">
        <v>1147</v>
      </c>
      <c r="E48" s="23">
        <v>1079</v>
      </c>
      <c r="F48" s="23">
        <v>1125</v>
      </c>
      <c r="G48" s="76"/>
      <c r="H48" s="62">
        <f t="shared" si="0"/>
        <v>0.5361930294906166</v>
      </c>
      <c r="I48" s="95"/>
      <c r="J48">
        <v>326</v>
      </c>
      <c r="K48">
        <v>384</v>
      </c>
      <c r="L48">
        <v>335</v>
      </c>
      <c r="M48">
        <v>319</v>
      </c>
      <c r="N48">
        <v>268</v>
      </c>
      <c r="P48" s="62">
        <f t="shared" si="1"/>
        <v>-17.791411042944784</v>
      </c>
      <c r="R48"/>
      <c r="S48"/>
      <c r="T48"/>
      <c r="U48"/>
    </row>
    <row r="49" spans="1:21" ht="12.75" outlineLevel="1">
      <c r="A49" s="93" t="s">
        <v>128</v>
      </c>
      <c r="B49">
        <v>833</v>
      </c>
      <c r="C49">
        <v>819</v>
      </c>
      <c r="D49">
        <v>833</v>
      </c>
      <c r="E49">
        <v>788</v>
      </c>
      <c r="F49">
        <v>917</v>
      </c>
      <c r="G49" s="76"/>
      <c r="H49" s="62">
        <f t="shared" si="0"/>
        <v>10.084033613445378</v>
      </c>
      <c r="I49" s="95"/>
      <c r="J49">
        <v>301</v>
      </c>
      <c r="K49">
        <v>342</v>
      </c>
      <c r="L49">
        <v>298</v>
      </c>
      <c r="M49">
        <v>302</v>
      </c>
      <c r="N49">
        <v>316</v>
      </c>
      <c r="P49" s="62">
        <f t="shared" si="1"/>
        <v>4.983388704318937</v>
      </c>
      <c r="R49"/>
      <c r="S49"/>
      <c r="T49"/>
      <c r="U49"/>
    </row>
    <row r="50" spans="1:21" ht="12.75" outlineLevel="1">
      <c r="A50" s="93" t="s">
        <v>129</v>
      </c>
      <c r="B50">
        <v>428</v>
      </c>
      <c r="C50">
        <v>388</v>
      </c>
      <c r="D50">
        <v>404</v>
      </c>
      <c r="E50">
        <v>434</v>
      </c>
      <c r="F50">
        <v>452</v>
      </c>
      <c r="G50" s="76"/>
      <c r="H50" s="62">
        <f t="shared" si="0"/>
        <v>5.607476635514018</v>
      </c>
      <c r="I50" s="95"/>
      <c r="J50">
        <v>133</v>
      </c>
      <c r="K50">
        <v>138</v>
      </c>
      <c r="L50">
        <v>133</v>
      </c>
      <c r="M50">
        <v>103</v>
      </c>
      <c r="N50">
        <v>121</v>
      </c>
      <c r="P50" s="62">
        <f t="shared" si="1"/>
        <v>-9.022556390977442</v>
      </c>
      <c r="R50"/>
      <c r="S50"/>
      <c r="T50"/>
      <c r="U50"/>
    </row>
    <row r="51" spans="1:21" ht="12.75" outlineLevel="1">
      <c r="A51" s="93" t="s">
        <v>130</v>
      </c>
      <c r="B51">
        <v>1202</v>
      </c>
      <c r="C51">
        <v>705</v>
      </c>
      <c r="D51">
        <v>717</v>
      </c>
      <c r="E51">
        <v>698</v>
      </c>
      <c r="F51">
        <v>805</v>
      </c>
      <c r="G51" s="76"/>
      <c r="H51" s="62">
        <f t="shared" si="0"/>
        <v>-33.02828618968386</v>
      </c>
      <c r="I51" s="95"/>
      <c r="J51">
        <v>398</v>
      </c>
      <c r="K51">
        <v>271</v>
      </c>
      <c r="L51">
        <v>286</v>
      </c>
      <c r="M51">
        <v>211</v>
      </c>
      <c r="N51">
        <v>245</v>
      </c>
      <c r="P51" s="62">
        <f t="shared" si="1"/>
        <v>-38.44221105527638</v>
      </c>
      <c r="R51"/>
      <c r="S51"/>
      <c r="T51"/>
      <c r="U51"/>
    </row>
    <row r="52" spans="1:21" ht="12.75" outlineLevel="1">
      <c r="A52" s="93" t="s">
        <v>131</v>
      </c>
      <c r="B52">
        <v>946</v>
      </c>
      <c r="C52">
        <v>962</v>
      </c>
      <c r="D52">
        <v>949</v>
      </c>
      <c r="E52">
        <v>895</v>
      </c>
      <c r="F52">
        <v>888</v>
      </c>
      <c r="G52" s="76"/>
      <c r="H52" s="62">
        <f t="shared" si="0"/>
        <v>-6.13107822410148</v>
      </c>
      <c r="I52" s="95"/>
      <c r="J52">
        <v>357</v>
      </c>
      <c r="K52">
        <v>378</v>
      </c>
      <c r="L52">
        <v>374</v>
      </c>
      <c r="M52">
        <v>294</v>
      </c>
      <c r="N52">
        <v>311</v>
      </c>
      <c r="P52" s="62">
        <f t="shared" si="1"/>
        <v>-12.885154061624648</v>
      </c>
      <c r="R52"/>
      <c r="S52"/>
      <c r="T52"/>
      <c r="U52"/>
    </row>
    <row r="53" spans="1:21" s="86" customFormat="1" ht="12.75">
      <c r="A53" s="93"/>
      <c r="B53"/>
      <c r="C53"/>
      <c r="D53"/>
      <c r="E53"/>
      <c r="F53"/>
      <c r="G53" s="76"/>
      <c r="H53" s="62"/>
      <c r="I53" s="95"/>
      <c r="J53"/>
      <c r="K53"/>
      <c r="L53"/>
      <c r="M53"/>
      <c r="N53"/>
      <c r="O53" s="166"/>
      <c r="P53" s="62"/>
      <c r="R53"/>
      <c r="S53"/>
      <c r="T53"/>
      <c r="U53"/>
    </row>
    <row r="54" spans="1:21" s="258" customFormat="1" ht="12.75">
      <c r="A54" s="89" t="s">
        <v>14</v>
      </c>
      <c r="B54" s="7">
        <v>2161</v>
      </c>
      <c r="C54" s="7">
        <v>2344</v>
      </c>
      <c r="D54" s="7">
        <v>2140</v>
      </c>
      <c r="E54" s="7">
        <v>2434</v>
      </c>
      <c r="F54" s="255">
        <v>2544</v>
      </c>
      <c r="G54" s="76"/>
      <c r="H54" s="62">
        <f t="shared" si="0"/>
        <v>17.723276260990282</v>
      </c>
      <c r="I54" s="94"/>
      <c r="J54" s="24">
        <v>734</v>
      </c>
      <c r="K54" s="24">
        <v>690</v>
      </c>
      <c r="L54" s="24">
        <v>659</v>
      </c>
      <c r="M54" s="24">
        <v>683</v>
      </c>
      <c r="N54" s="256">
        <v>744</v>
      </c>
      <c r="O54" s="257"/>
      <c r="P54" s="62">
        <f t="shared" si="1"/>
        <v>1.3623978201634876</v>
      </c>
      <c r="R54" s="24"/>
      <c r="S54" s="24"/>
      <c r="T54" s="24"/>
      <c r="U54" s="24"/>
    </row>
    <row r="55" spans="1:21" ht="12.75" outlineLevel="1">
      <c r="A55" s="93" t="s">
        <v>132</v>
      </c>
      <c r="B55">
        <v>661</v>
      </c>
      <c r="C55">
        <v>787</v>
      </c>
      <c r="D55">
        <v>771</v>
      </c>
      <c r="E55">
        <v>837</v>
      </c>
      <c r="F55">
        <v>867</v>
      </c>
      <c r="G55" s="76"/>
      <c r="H55" s="62">
        <f t="shared" si="0"/>
        <v>31.164901664145233</v>
      </c>
      <c r="I55" s="95"/>
      <c r="J55">
        <v>213</v>
      </c>
      <c r="K55">
        <v>213</v>
      </c>
      <c r="L55">
        <v>195</v>
      </c>
      <c r="M55">
        <v>213</v>
      </c>
      <c r="N55">
        <v>253</v>
      </c>
      <c r="P55" s="62">
        <f t="shared" si="1"/>
        <v>18.779342723004692</v>
      </c>
      <c r="R55"/>
      <c r="S55"/>
      <c r="T55"/>
      <c r="U55"/>
    </row>
    <row r="56" spans="1:21" ht="12.75" outlineLevel="1">
      <c r="A56" s="93" t="s">
        <v>133</v>
      </c>
      <c r="B56">
        <v>577</v>
      </c>
      <c r="C56">
        <v>593</v>
      </c>
      <c r="D56">
        <v>427</v>
      </c>
      <c r="E56">
        <v>645</v>
      </c>
      <c r="F56">
        <v>639</v>
      </c>
      <c r="G56" s="76"/>
      <c r="H56" s="62">
        <f t="shared" si="0"/>
        <v>10.74523396880416</v>
      </c>
      <c r="I56" s="95"/>
      <c r="J56">
        <v>213</v>
      </c>
      <c r="K56">
        <v>196</v>
      </c>
      <c r="L56">
        <v>178</v>
      </c>
      <c r="M56">
        <v>181</v>
      </c>
      <c r="N56">
        <v>204</v>
      </c>
      <c r="P56" s="62">
        <f t="shared" si="1"/>
        <v>-4.225352112676056</v>
      </c>
      <c r="R56"/>
      <c r="S56"/>
      <c r="T56"/>
      <c r="U56"/>
    </row>
    <row r="57" spans="1:21" ht="12.75" outlineLevel="1">
      <c r="A57" s="93" t="s">
        <v>134</v>
      </c>
      <c r="B57">
        <v>313</v>
      </c>
      <c r="C57">
        <v>323</v>
      </c>
      <c r="D57">
        <v>324</v>
      </c>
      <c r="E57">
        <v>326</v>
      </c>
      <c r="F57">
        <v>369</v>
      </c>
      <c r="G57" s="76"/>
      <c r="H57" s="62">
        <f t="shared" si="0"/>
        <v>17.89137380191693</v>
      </c>
      <c r="I57" s="95"/>
      <c r="J57">
        <v>127</v>
      </c>
      <c r="K57">
        <v>115</v>
      </c>
      <c r="L57">
        <v>133</v>
      </c>
      <c r="M57">
        <v>123</v>
      </c>
      <c r="N57">
        <v>146</v>
      </c>
      <c r="P57" s="62">
        <f t="shared" si="1"/>
        <v>14.960629921259844</v>
      </c>
      <c r="R57"/>
      <c r="S57"/>
      <c r="T57"/>
      <c r="U57"/>
    </row>
    <row r="58" spans="1:21" ht="12.75" outlineLevel="1">
      <c r="A58" s="93" t="s">
        <v>135</v>
      </c>
      <c r="B58">
        <v>324</v>
      </c>
      <c r="C58">
        <v>345</v>
      </c>
      <c r="D58">
        <v>324</v>
      </c>
      <c r="E58">
        <v>339</v>
      </c>
      <c r="F58">
        <v>346</v>
      </c>
      <c r="G58" s="76"/>
      <c r="H58" s="62">
        <f t="shared" si="0"/>
        <v>6.790123456790123</v>
      </c>
      <c r="I58" s="95"/>
      <c r="J58">
        <v>99</v>
      </c>
      <c r="K58">
        <v>84</v>
      </c>
      <c r="L58">
        <v>90</v>
      </c>
      <c r="M58">
        <v>105</v>
      </c>
      <c r="N58">
        <v>85</v>
      </c>
      <c r="P58" s="62">
        <f t="shared" si="1"/>
        <v>-14.14141414141414</v>
      </c>
      <c r="R58"/>
      <c r="S58"/>
      <c r="T58"/>
      <c r="U58"/>
    </row>
    <row r="59" spans="1:21" ht="12.75" outlineLevel="1">
      <c r="A59" s="93" t="s">
        <v>136</v>
      </c>
      <c r="B59">
        <v>286</v>
      </c>
      <c r="C59">
        <v>296</v>
      </c>
      <c r="D59">
        <v>294</v>
      </c>
      <c r="E59">
        <v>287</v>
      </c>
      <c r="F59">
        <v>323</v>
      </c>
      <c r="G59" s="76"/>
      <c r="H59" s="62">
        <f t="shared" si="0"/>
        <v>12.937062937062937</v>
      </c>
      <c r="I59" s="95"/>
      <c r="J59">
        <v>82</v>
      </c>
      <c r="K59">
        <v>82</v>
      </c>
      <c r="L59">
        <v>63</v>
      </c>
      <c r="M59">
        <v>61</v>
      </c>
      <c r="N59">
        <v>56</v>
      </c>
      <c r="P59" s="62">
        <f t="shared" si="1"/>
        <v>-31.70731707317073</v>
      </c>
      <c r="R59"/>
      <c r="S59"/>
      <c r="T59"/>
      <c r="U59"/>
    </row>
    <row r="60" spans="1:21" s="86" customFormat="1" ht="12.75">
      <c r="A60" s="93"/>
      <c r="B60"/>
      <c r="C60"/>
      <c r="D60"/>
      <c r="E60"/>
      <c r="F60"/>
      <c r="G60" s="76"/>
      <c r="H60" s="62"/>
      <c r="I60" s="95"/>
      <c r="J60"/>
      <c r="K60"/>
      <c r="L60"/>
      <c r="M60"/>
      <c r="N60"/>
      <c r="O60" s="166"/>
      <c r="P60" s="62"/>
      <c r="R60"/>
      <c r="S60"/>
      <c r="T60"/>
      <c r="U60"/>
    </row>
    <row r="61" spans="1:21" s="258" customFormat="1" ht="12.75">
      <c r="A61" s="89" t="s">
        <v>20</v>
      </c>
      <c r="B61" s="7">
        <v>2162</v>
      </c>
      <c r="C61" s="7">
        <v>2132</v>
      </c>
      <c r="D61" s="7">
        <v>2065</v>
      </c>
      <c r="E61" s="7">
        <v>2143</v>
      </c>
      <c r="F61" s="255">
        <v>2372</v>
      </c>
      <c r="G61" s="76"/>
      <c r="H61" s="62">
        <f t="shared" si="0"/>
        <v>9.71322849213691</v>
      </c>
      <c r="I61" s="94"/>
      <c r="J61" s="24">
        <v>791</v>
      </c>
      <c r="K61" s="24">
        <v>811</v>
      </c>
      <c r="L61" s="24">
        <v>756</v>
      </c>
      <c r="M61" s="24">
        <v>862</v>
      </c>
      <c r="N61" s="256">
        <v>791</v>
      </c>
      <c r="O61" s="257"/>
      <c r="P61" s="62">
        <f t="shared" si="1"/>
        <v>0</v>
      </c>
      <c r="R61" s="24"/>
      <c r="S61" s="24"/>
      <c r="T61" s="24"/>
      <c r="U61" s="24"/>
    </row>
    <row r="62" spans="1:21" ht="12.75" outlineLevel="1">
      <c r="A62" s="93" t="s">
        <v>137</v>
      </c>
      <c r="B62">
        <v>253</v>
      </c>
      <c r="C62">
        <v>243</v>
      </c>
      <c r="D62">
        <v>214</v>
      </c>
      <c r="E62">
        <v>242</v>
      </c>
      <c r="F62">
        <v>281</v>
      </c>
      <c r="G62" s="76"/>
      <c r="H62" s="62">
        <f t="shared" si="0"/>
        <v>11.067193675889328</v>
      </c>
      <c r="I62" s="95"/>
      <c r="J62">
        <v>86</v>
      </c>
      <c r="K62">
        <v>91</v>
      </c>
      <c r="L62">
        <v>101</v>
      </c>
      <c r="M62">
        <v>117</v>
      </c>
      <c r="N62">
        <v>86</v>
      </c>
      <c r="P62" s="62">
        <f t="shared" si="1"/>
        <v>0</v>
      </c>
      <c r="R62"/>
      <c r="S62"/>
      <c r="T62"/>
      <c r="U62"/>
    </row>
    <row r="63" spans="1:21" ht="12.75" outlineLevel="1">
      <c r="A63" s="93" t="s">
        <v>138</v>
      </c>
      <c r="B63">
        <v>381</v>
      </c>
      <c r="C63">
        <v>374</v>
      </c>
      <c r="D63">
        <v>374</v>
      </c>
      <c r="E63">
        <v>404</v>
      </c>
      <c r="F63">
        <v>421</v>
      </c>
      <c r="G63" s="76"/>
      <c r="H63" s="62">
        <f t="shared" si="0"/>
        <v>10.498687664041995</v>
      </c>
      <c r="I63" s="95"/>
      <c r="J63">
        <v>135</v>
      </c>
      <c r="K63">
        <v>127</v>
      </c>
      <c r="L63">
        <v>122</v>
      </c>
      <c r="M63">
        <v>136</v>
      </c>
      <c r="N63">
        <v>144</v>
      </c>
      <c r="P63" s="62">
        <f t="shared" si="1"/>
        <v>6.666666666666667</v>
      </c>
      <c r="R63"/>
      <c r="S63"/>
      <c r="T63"/>
      <c r="U63"/>
    </row>
    <row r="64" spans="1:21" ht="12.75" outlineLevel="1">
      <c r="A64" s="93" t="s">
        <v>139</v>
      </c>
      <c r="B64">
        <v>455</v>
      </c>
      <c r="C64">
        <v>461</v>
      </c>
      <c r="D64">
        <v>500</v>
      </c>
      <c r="E64">
        <v>470</v>
      </c>
      <c r="F64">
        <v>540</v>
      </c>
      <c r="G64" s="76"/>
      <c r="H64" s="62">
        <f t="shared" si="0"/>
        <v>18.681318681318682</v>
      </c>
      <c r="I64" s="95"/>
      <c r="J64">
        <v>151</v>
      </c>
      <c r="K64">
        <v>166</v>
      </c>
      <c r="L64">
        <v>149</v>
      </c>
      <c r="M64">
        <v>161</v>
      </c>
      <c r="N64">
        <v>176</v>
      </c>
      <c r="P64" s="62">
        <f t="shared" si="1"/>
        <v>16.55629139072848</v>
      </c>
      <c r="R64"/>
      <c r="S64"/>
      <c r="T64"/>
      <c r="U64"/>
    </row>
    <row r="65" spans="1:21" ht="12.75" outlineLevel="1">
      <c r="A65" s="93" t="s">
        <v>140</v>
      </c>
      <c r="B65" s="23">
        <v>1073</v>
      </c>
      <c r="C65" s="23">
        <v>1054</v>
      </c>
      <c r="D65">
        <v>977</v>
      </c>
      <c r="E65" s="23">
        <v>1027</v>
      </c>
      <c r="F65" s="23">
        <v>1130</v>
      </c>
      <c r="G65" s="76"/>
      <c r="H65" s="62">
        <f t="shared" si="0"/>
        <v>5.312208760484623</v>
      </c>
      <c r="I65" s="95"/>
      <c r="J65">
        <v>419</v>
      </c>
      <c r="K65">
        <v>427</v>
      </c>
      <c r="L65">
        <v>384</v>
      </c>
      <c r="M65">
        <v>448</v>
      </c>
      <c r="N65">
        <v>385</v>
      </c>
      <c r="P65" s="62">
        <f t="shared" si="1"/>
        <v>-8.1145584725537</v>
      </c>
      <c r="R65"/>
      <c r="S65"/>
      <c r="T65"/>
      <c r="U65"/>
    </row>
    <row r="66" spans="1:21" s="86" customFormat="1" ht="7.5" customHeight="1">
      <c r="A66" s="93"/>
      <c r="B66"/>
      <c r="C66"/>
      <c r="D66"/>
      <c r="E66"/>
      <c r="F66"/>
      <c r="G66" s="76"/>
      <c r="H66" s="62"/>
      <c r="I66" s="95"/>
      <c r="J66"/>
      <c r="K66"/>
      <c r="L66"/>
      <c r="M66"/>
      <c r="N66"/>
      <c r="O66" s="166"/>
      <c r="P66" s="62"/>
      <c r="R66"/>
      <c r="S66"/>
      <c r="T66"/>
      <c r="U66"/>
    </row>
    <row r="67" spans="1:21" s="87" customFormat="1" ht="13.5" thickBot="1">
      <c r="A67" s="225" t="s">
        <v>143</v>
      </c>
      <c r="B67" s="32">
        <v>33045</v>
      </c>
      <c r="C67" s="32">
        <v>33672</v>
      </c>
      <c r="D67" s="32">
        <v>33934</v>
      </c>
      <c r="E67" s="32">
        <v>33452</v>
      </c>
      <c r="F67" s="260">
        <v>35922</v>
      </c>
      <c r="G67" s="75"/>
      <c r="H67" s="227">
        <f t="shared" si="0"/>
        <v>8.706309577848389</v>
      </c>
      <c r="I67" s="226"/>
      <c r="J67" s="32">
        <v>12051</v>
      </c>
      <c r="K67" s="32">
        <v>11842</v>
      </c>
      <c r="L67" s="32">
        <v>11467</v>
      </c>
      <c r="M67" s="32">
        <v>11093</v>
      </c>
      <c r="N67" s="32">
        <v>11817</v>
      </c>
      <c r="O67" s="85"/>
      <c r="P67" s="227">
        <f t="shared" si="1"/>
        <v>-1.9417475728155338</v>
      </c>
      <c r="R67"/>
      <c r="S67"/>
      <c r="T67"/>
      <c r="U67"/>
    </row>
    <row r="68" spans="1:21" s="87" customFormat="1" ht="12.75">
      <c r="A68" s="89"/>
      <c r="B68" s="7"/>
      <c r="C68" s="7"/>
      <c r="D68" s="7"/>
      <c r="E68" s="7"/>
      <c r="F68" s="7"/>
      <c r="G68" s="76"/>
      <c r="H68" s="62"/>
      <c r="I68" s="94"/>
      <c r="J68" s="7"/>
      <c r="K68" s="7"/>
      <c r="L68" s="7"/>
      <c r="M68" s="7"/>
      <c r="N68" s="7"/>
      <c r="O68" s="166"/>
      <c r="P68" s="62"/>
      <c r="R68"/>
      <c r="S68"/>
      <c r="T68"/>
      <c r="U68"/>
    </row>
    <row r="69" spans="18:21" s="28" customFormat="1" ht="12.75">
      <c r="R69"/>
      <c r="S69"/>
      <c r="T69"/>
      <c r="U69"/>
    </row>
    <row r="70" spans="7:15" s="9" customFormat="1" ht="11.25">
      <c r="G70" s="28"/>
      <c r="I70" s="28"/>
      <c r="O70" s="28"/>
    </row>
    <row r="71" s="28" customFormat="1" ht="11.25"/>
    <row r="72" s="28" customFormat="1" ht="11.25"/>
    <row r="73" spans="7:15" s="9" customFormat="1" ht="11.25">
      <c r="G73" s="28"/>
      <c r="I73" s="28"/>
      <c r="O73" s="28"/>
    </row>
    <row r="74" spans="7:15" s="9" customFormat="1" ht="11.25">
      <c r="G74" s="28"/>
      <c r="I74" s="28"/>
      <c r="O74" s="28"/>
    </row>
    <row r="76" ht="12.75">
      <c r="A76" s="88"/>
    </row>
    <row r="77" ht="12.75">
      <c r="A77" s="88"/>
    </row>
    <row r="78" ht="12.75">
      <c r="A78" s="88"/>
    </row>
    <row r="79" ht="12.75">
      <c r="A79" s="88"/>
    </row>
    <row r="80" ht="12.75">
      <c r="A80" s="88"/>
    </row>
  </sheetData>
  <mergeCells count="2">
    <mergeCell ref="B3:H3"/>
    <mergeCell ref="J3:P3"/>
  </mergeCells>
  <printOptions/>
  <pageMargins left="0.7874015748031497" right="0.7480314960629921" top="0.3937007874015748" bottom="0.1968503937007874" header="0.5118110236220472" footer="0.5905511811023623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21">
      <selection activeCell="D14" sqref="D14:D17"/>
    </sheetView>
  </sheetViews>
  <sheetFormatPr defaultColWidth="9.140625" defaultRowHeight="12.75"/>
  <cols>
    <col min="1" max="1" width="27.28125" style="0" customWidth="1"/>
    <col min="2" max="6" width="11.7109375" style="25" customWidth="1"/>
    <col min="7" max="7" width="2.7109375" style="25" customWidth="1"/>
    <col min="8" max="8" width="10.28125" style="184" customWidth="1"/>
  </cols>
  <sheetData>
    <row r="1" spans="1:7" ht="14.25" customHeight="1">
      <c r="A1" s="114" t="s">
        <v>216</v>
      </c>
      <c r="B1" s="96"/>
      <c r="C1" s="96"/>
      <c r="D1" s="96"/>
      <c r="E1" s="96"/>
      <c r="F1" s="96"/>
      <c r="G1" s="96"/>
    </row>
    <row r="2" spans="1:7" ht="12" customHeight="1">
      <c r="A2" s="114"/>
      <c r="B2" s="96"/>
      <c r="C2" s="96"/>
      <c r="D2" s="96"/>
      <c r="E2" s="96"/>
      <c r="F2" s="96"/>
      <c r="G2" s="96"/>
    </row>
    <row r="3" spans="1:8" ht="12" customHeight="1" thickBot="1">
      <c r="A3" s="28" t="s">
        <v>62</v>
      </c>
      <c r="B3" s="96"/>
      <c r="C3" s="96"/>
      <c r="D3" s="96"/>
      <c r="E3" s="96"/>
      <c r="F3" s="96"/>
      <c r="G3" s="113"/>
      <c r="H3" s="185"/>
    </row>
    <row r="4" spans="1:8" ht="33.75">
      <c r="A4" s="191"/>
      <c r="B4" s="192" t="s">
        <v>211</v>
      </c>
      <c r="C4" s="192" t="s">
        <v>220</v>
      </c>
      <c r="D4" s="192" t="s">
        <v>224</v>
      </c>
      <c r="E4" s="192" t="s">
        <v>226</v>
      </c>
      <c r="F4" s="192" t="s">
        <v>232</v>
      </c>
      <c r="G4" s="243"/>
      <c r="H4" s="193" t="s">
        <v>233</v>
      </c>
    </row>
    <row r="5" spans="1:8" ht="12.75">
      <c r="A5" s="97"/>
      <c r="B5" s="98"/>
      <c r="C5" s="98"/>
      <c r="D5" s="98"/>
      <c r="E5" s="98"/>
      <c r="F5" s="98"/>
      <c r="G5" s="98"/>
      <c r="H5" s="186"/>
    </row>
    <row r="6" spans="1:8" ht="12.75">
      <c r="A6" s="115" t="s">
        <v>168</v>
      </c>
      <c r="B6" s="7">
        <v>33045</v>
      </c>
      <c r="C6" s="7">
        <v>33672</v>
      </c>
      <c r="D6" s="7">
        <v>33934</v>
      </c>
      <c r="E6" s="7">
        <v>33452</v>
      </c>
      <c r="F6" s="7">
        <v>35922</v>
      </c>
      <c r="G6" s="112"/>
      <c r="H6" s="62">
        <f aca="true" t="shared" si="0" ref="H6:H11">(F6-B6)/B6*100</f>
        <v>8.706309577848389</v>
      </c>
    </row>
    <row r="7" spans="1:13" ht="12.75">
      <c r="A7" s="117" t="s">
        <v>212</v>
      </c>
      <c r="B7" s="23">
        <v>9506</v>
      </c>
      <c r="C7" s="23">
        <v>10428</v>
      </c>
      <c r="D7" s="23">
        <v>11280</v>
      </c>
      <c r="E7" s="23">
        <v>10926</v>
      </c>
      <c r="F7" s="23">
        <v>12069</v>
      </c>
      <c r="G7" s="119"/>
      <c r="H7" s="62">
        <f t="shared" si="0"/>
        <v>26.961918788133808</v>
      </c>
      <c r="J7" s="119"/>
      <c r="K7" s="119"/>
      <c r="L7" s="23"/>
      <c r="M7" s="23"/>
    </row>
    <row r="8" spans="1:13" ht="12.75">
      <c r="A8" s="117" t="s">
        <v>214</v>
      </c>
      <c r="B8" s="23">
        <v>9424</v>
      </c>
      <c r="C8" s="23">
        <v>8979</v>
      </c>
      <c r="D8" s="23">
        <v>8609</v>
      </c>
      <c r="E8" s="23">
        <v>8618</v>
      </c>
      <c r="F8" s="23">
        <v>9159</v>
      </c>
      <c r="G8" s="119"/>
      <c r="H8" s="62">
        <f t="shared" si="0"/>
        <v>-2.8119694397283532</v>
      </c>
      <c r="J8" s="119"/>
      <c r="K8" s="119"/>
      <c r="L8" s="23"/>
      <c r="M8" s="23"/>
    </row>
    <row r="9" spans="1:13" ht="12.75">
      <c r="A9" s="117" t="s">
        <v>213</v>
      </c>
      <c r="B9" s="23">
        <v>12145</v>
      </c>
      <c r="C9" s="23">
        <v>12234</v>
      </c>
      <c r="D9" s="23">
        <v>12064</v>
      </c>
      <c r="E9" s="23">
        <v>11836</v>
      </c>
      <c r="F9" s="23">
        <v>12514</v>
      </c>
      <c r="G9" s="119"/>
      <c r="H9" s="62">
        <f t="shared" si="0"/>
        <v>3.038287361053932</v>
      </c>
      <c r="J9" s="119"/>
      <c r="K9" s="119"/>
      <c r="L9" s="23"/>
      <c r="M9" s="23"/>
    </row>
    <row r="10" spans="1:11" ht="12.75">
      <c r="A10" s="117" t="s">
        <v>219</v>
      </c>
      <c r="B10" s="23">
        <v>1328</v>
      </c>
      <c r="C10" s="23">
        <v>1406</v>
      </c>
      <c r="D10" s="23">
        <v>1472</v>
      </c>
      <c r="E10" s="23">
        <v>1515</v>
      </c>
      <c r="F10" s="23">
        <v>1609</v>
      </c>
      <c r="G10" s="119"/>
      <c r="H10" s="62">
        <f t="shared" si="0"/>
        <v>21.159638554216865</v>
      </c>
      <c r="J10" s="119"/>
      <c r="K10" s="119"/>
    </row>
    <row r="11" spans="1:13" ht="12.75">
      <c r="A11" s="117" t="s">
        <v>215</v>
      </c>
      <c r="B11">
        <v>642</v>
      </c>
      <c r="C11">
        <v>625</v>
      </c>
      <c r="D11" s="23">
        <v>509</v>
      </c>
      <c r="E11" s="23">
        <v>557</v>
      </c>
      <c r="F11" s="23">
        <v>571</v>
      </c>
      <c r="G11" s="119"/>
      <c r="H11" s="62">
        <f t="shared" si="0"/>
        <v>-11.059190031152648</v>
      </c>
      <c r="J11" s="119"/>
      <c r="K11" s="119"/>
      <c r="L11" s="119"/>
      <c r="M11" s="119"/>
    </row>
    <row r="12" spans="1:8" ht="12.75">
      <c r="A12" s="117"/>
      <c r="B12" s="120"/>
      <c r="C12" s="120"/>
      <c r="D12" s="120"/>
      <c r="E12" s="120"/>
      <c r="F12" s="120"/>
      <c r="G12" s="120"/>
      <c r="H12" s="187"/>
    </row>
    <row r="13" spans="1:8" ht="12.75">
      <c r="A13" s="118" t="s">
        <v>201</v>
      </c>
      <c r="B13" s="121">
        <f>SUM(B14:B18)</f>
        <v>100</v>
      </c>
      <c r="C13" s="121">
        <f>SUM(C14:C18)</f>
        <v>100</v>
      </c>
      <c r="D13" s="121">
        <f>SUM(D14:D18)</f>
        <v>100</v>
      </c>
      <c r="E13" s="121">
        <f>SUM(E14:E18)</f>
        <v>100.00000000000001</v>
      </c>
      <c r="F13" s="121">
        <f>SUM(F14:F18)</f>
        <v>99.99999999999999</v>
      </c>
      <c r="G13" s="121"/>
      <c r="H13" s="188"/>
    </row>
    <row r="14" spans="1:9" ht="12.75">
      <c r="A14" s="117" t="s">
        <v>212</v>
      </c>
      <c r="B14" s="122">
        <f>B7/$B$6*100</f>
        <v>28.7668331063701</v>
      </c>
      <c r="C14" s="122">
        <f>C7/$C$6*100</f>
        <v>30.96935138987883</v>
      </c>
      <c r="D14" s="122">
        <f>D7/$D$6*100</f>
        <v>33.2409972299169</v>
      </c>
      <c r="E14" s="122">
        <f>E7/$E$6*100</f>
        <v>32.6617242616286</v>
      </c>
      <c r="F14" s="122">
        <f>F7/$F$6*100</f>
        <v>33.59779522298313</v>
      </c>
      <c r="G14" s="122"/>
      <c r="H14" s="187"/>
      <c r="I14" s="25"/>
    </row>
    <row r="15" spans="1:9" ht="12.75">
      <c r="A15" s="117" t="s">
        <v>214</v>
      </c>
      <c r="B15" s="122">
        <f>B8/$B$6*100</f>
        <v>28.518686639431078</v>
      </c>
      <c r="C15" s="122">
        <f>C8/$C$6*100</f>
        <v>26.666072701354242</v>
      </c>
      <c r="D15" s="122">
        <f>D8/$D$6*100</f>
        <v>25.369835563151998</v>
      </c>
      <c r="E15" s="122">
        <f>E8/$E$6*100</f>
        <v>25.762286260911154</v>
      </c>
      <c r="F15" s="122">
        <f>F8/$F$6*100</f>
        <v>25.49690997160514</v>
      </c>
      <c r="G15" s="122"/>
      <c r="H15" s="187"/>
      <c r="I15" s="25"/>
    </row>
    <row r="16" spans="1:9" ht="12.75">
      <c r="A16" s="117" t="s">
        <v>213</v>
      </c>
      <c r="B16" s="122">
        <f>B9/$B$6*100</f>
        <v>36.75291269481011</v>
      </c>
      <c r="C16" s="122">
        <f>C9/$C$6*100</f>
        <v>36.332858161083394</v>
      </c>
      <c r="D16" s="122">
        <f>D9/$D$6*100</f>
        <v>35.55136441327282</v>
      </c>
      <c r="E16" s="122">
        <f>E9/$E$6*100</f>
        <v>35.38203993782136</v>
      </c>
      <c r="F16" s="122">
        <f>F9/$F$6*100</f>
        <v>34.83659039029007</v>
      </c>
      <c r="G16" s="122"/>
      <c r="H16" s="187"/>
      <c r="I16" s="25"/>
    </row>
    <row r="17" spans="1:9" ht="12.75">
      <c r="A17" s="117" t="s">
        <v>219</v>
      </c>
      <c r="B17" s="122">
        <f>B10/$B$6*100</f>
        <v>4.018762293841731</v>
      </c>
      <c r="C17" s="122">
        <f>C10/$C$6*100</f>
        <v>4.175576146353053</v>
      </c>
      <c r="D17" s="122">
        <f>D10/$D$6*100</f>
        <v>4.337832262627454</v>
      </c>
      <c r="E17" s="122">
        <f>E10/$E$6*100</f>
        <v>4.528877197178046</v>
      </c>
      <c r="F17" s="122">
        <f>F10/$F$6*100</f>
        <v>4.479149267858137</v>
      </c>
      <c r="G17" s="122"/>
      <c r="H17" s="187"/>
      <c r="I17" s="25"/>
    </row>
    <row r="18" spans="1:9" ht="12.75">
      <c r="A18" s="117" t="s">
        <v>215</v>
      </c>
      <c r="B18" s="122">
        <f>B11/$B$6*100</f>
        <v>1.9428052655469814</v>
      </c>
      <c r="C18" s="122">
        <f>C11/$C$6*100</f>
        <v>1.8561416013304823</v>
      </c>
      <c r="D18" s="122">
        <f>D11/$D$6*100</f>
        <v>1.4999705310308244</v>
      </c>
      <c r="E18" s="122">
        <f>E11/$E$6*100</f>
        <v>1.6650723424608393</v>
      </c>
      <c r="F18" s="122">
        <f>F11/$F$6*100</f>
        <v>1.5895551472635154</v>
      </c>
      <c r="G18" s="122"/>
      <c r="H18" s="187"/>
      <c r="I18" s="25"/>
    </row>
    <row r="19" spans="1:8" ht="12.75">
      <c r="A19" s="100"/>
      <c r="B19" s="124"/>
      <c r="C19" s="124"/>
      <c r="D19" s="124"/>
      <c r="E19" s="124"/>
      <c r="F19" s="124"/>
      <c r="G19" s="120"/>
      <c r="H19" s="190"/>
    </row>
    <row r="20" spans="1:8" ht="12.75">
      <c r="A20" s="97"/>
      <c r="B20" s="125"/>
      <c r="C20" s="125"/>
      <c r="D20" s="125"/>
      <c r="E20" s="125"/>
      <c r="F20" s="125"/>
      <c r="G20" s="120"/>
      <c r="H20" s="187"/>
    </row>
    <row r="21" spans="1:8" ht="16.5" customHeight="1">
      <c r="A21" s="115" t="s">
        <v>169</v>
      </c>
      <c r="B21" s="7">
        <v>12051</v>
      </c>
      <c r="C21" s="7">
        <v>11842</v>
      </c>
      <c r="D21" s="7">
        <v>11467</v>
      </c>
      <c r="E21" s="7">
        <v>11093</v>
      </c>
      <c r="F21" s="7">
        <v>11817</v>
      </c>
      <c r="G21" s="112"/>
      <c r="H21" s="62">
        <f aca="true" t="shared" si="1" ref="H21:H26">(F21-B21)/B21*100</f>
        <v>-1.9417475728155338</v>
      </c>
    </row>
    <row r="22" spans="1:13" ht="12.75">
      <c r="A22" s="117" t="s">
        <v>212</v>
      </c>
      <c r="B22" s="23">
        <v>2096</v>
      </c>
      <c r="C22" s="23">
        <v>2239</v>
      </c>
      <c r="D22" s="23">
        <v>2433</v>
      </c>
      <c r="E22" s="23">
        <v>2410</v>
      </c>
      <c r="F22" s="23">
        <v>2685</v>
      </c>
      <c r="G22" s="119"/>
      <c r="H22" s="62">
        <f t="shared" si="1"/>
        <v>28.101145038167942</v>
      </c>
      <c r="J22" s="119"/>
      <c r="K22" s="119"/>
      <c r="L22" s="23"/>
      <c r="M22" s="23"/>
    </row>
    <row r="23" spans="1:13" ht="12.75">
      <c r="A23" s="117" t="s">
        <v>214</v>
      </c>
      <c r="B23" s="23">
        <v>3244</v>
      </c>
      <c r="C23" s="23">
        <v>3117</v>
      </c>
      <c r="D23" s="23">
        <v>3035</v>
      </c>
      <c r="E23" s="23">
        <v>2817</v>
      </c>
      <c r="F23" s="23">
        <v>3019</v>
      </c>
      <c r="G23" s="119"/>
      <c r="H23" s="62">
        <f t="shared" si="1"/>
        <v>-6.935881627620222</v>
      </c>
      <c r="J23" s="119"/>
      <c r="K23" s="119"/>
      <c r="L23" s="23"/>
      <c r="M23" s="23"/>
    </row>
    <row r="24" spans="1:13" ht="12.75">
      <c r="A24" s="117" t="s">
        <v>213</v>
      </c>
      <c r="B24" s="23">
        <v>5731</v>
      </c>
      <c r="C24" s="23">
        <v>5541</v>
      </c>
      <c r="D24" s="23">
        <v>5062</v>
      </c>
      <c r="E24" s="23">
        <v>4949</v>
      </c>
      <c r="F24" s="23">
        <v>5201</v>
      </c>
      <c r="G24" s="119"/>
      <c r="H24" s="62">
        <f t="shared" si="1"/>
        <v>-9.247949746990054</v>
      </c>
      <c r="J24" s="119"/>
      <c r="K24" s="119"/>
      <c r="L24" s="23"/>
      <c r="M24" s="23"/>
    </row>
    <row r="25" spans="1:11" ht="12.75">
      <c r="A25" s="117" t="s">
        <v>219</v>
      </c>
      <c r="B25">
        <v>808</v>
      </c>
      <c r="C25">
        <v>790</v>
      </c>
      <c r="D25">
        <v>764</v>
      </c>
      <c r="E25">
        <v>766</v>
      </c>
      <c r="F25" s="23">
        <v>756</v>
      </c>
      <c r="G25" s="119"/>
      <c r="H25" s="62">
        <f t="shared" si="1"/>
        <v>-6.435643564356436</v>
      </c>
      <c r="J25" s="119"/>
      <c r="K25" s="119"/>
    </row>
    <row r="26" spans="1:11" ht="12.75">
      <c r="A26" s="117" t="s">
        <v>215</v>
      </c>
      <c r="B26">
        <v>172</v>
      </c>
      <c r="C26">
        <v>155</v>
      </c>
      <c r="D26" s="23">
        <v>173</v>
      </c>
      <c r="E26" s="23">
        <v>151</v>
      </c>
      <c r="F26" s="23">
        <v>156</v>
      </c>
      <c r="G26" s="119"/>
      <c r="H26" s="62">
        <f t="shared" si="1"/>
        <v>-9.30232558139535</v>
      </c>
      <c r="J26" s="119"/>
      <c r="K26" s="119"/>
    </row>
    <row r="27" spans="1:8" ht="12.75">
      <c r="A27" s="117"/>
      <c r="B27" s="120"/>
      <c r="C27" s="120"/>
      <c r="D27" s="120"/>
      <c r="E27" s="120"/>
      <c r="F27" s="120"/>
      <c r="G27" s="120"/>
      <c r="H27" s="62"/>
    </row>
    <row r="28" spans="1:8" ht="12.75">
      <c r="A28" s="118" t="s">
        <v>201</v>
      </c>
      <c r="B28" s="121">
        <f>SUM(B29:B33)</f>
        <v>100.02518990849157</v>
      </c>
      <c r="C28" s="121">
        <f>SUM(C29:C33)</f>
        <v>100.04280436873943</v>
      </c>
      <c r="D28" s="121">
        <f>SUM(D29:D33)</f>
        <v>100.05086498020638</v>
      </c>
      <c r="E28" s="121">
        <f>SUM(E29:E33)</f>
        <v>99.91660130307909</v>
      </c>
      <c r="F28" s="121">
        <f>SUM(F29:F33)</f>
        <v>100</v>
      </c>
      <c r="G28" s="121"/>
      <c r="H28" s="188"/>
    </row>
    <row r="29" spans="1:9" ht="12.75">
      <c r="A29" s="117" t="s">
        <v>212</v>
      </c>
      <c r="B29" s="122">
        <f>B22/$B$21*100</f>
        <v>17.392747489834868</v>
      </c>
      <c r="C29" s="122">
        <f>C22/$C$21*100</f>
        <v>18.907279175814896</v>
      </c>
      <c r="D29" s="122">
        <f>D22/$D$21*100</f>
        <v>21.217406470742127</v>
      </c>
      <c r="E29" s="122">
        <f>E22/$E$21*100</f>
        <v>21.725412422248265</v>
      </c>
      <c r="F29" s="122">
        <f>F22/$F$21*100</f>
        <v>22.72150291952272</v>
      </c>
      <c r="G29" s="122"/>
      <c r="H29" s="187"/>
      <c r="I29" s="25"/>
    </row>
    <row r="30" spans="1:9" ht="12.75">
      <c r="A30" s="117" t="s">
        <v>214</v>
      </c>
      <c r="B30" s="122">
        <f>B23/$B$21*100</f>
        <v>26.918927889801676</v>
      </c>
      <c r="C30" s="122">
        <f>C23/$C$21*100</f>
        <v>26.32156730282047</v>
      </c>
      <c r="D30" s="122">
        <f>D23/$D$21*100</f>
        <v>26.467253858899454</v>
      </c>
      <c r="E30" s="122">
        <f>E23/$E$21*100</f>
        <v>25.39439286036239</v>
      </c>
      <c r="F30" s="122">
        <f>F23/$F$21*100</f>
        <v>25.547939409325547</v>
      </c>
      <c r="G30" s="122"/>
      <c r="H30" s="187"/>
      <c r="I30" s="25"/>
    </row>
    <row r="31" spans="1:9" ht="12.75">
      <c r="A31" s="117" t="s">
        <v>213</v>
      </c>
      <c r="B31" s="122">
        <f>B24/$B$21*100</f>
        <v>47.5562194008796</v>
      </c>
      <c r="C31" s="122">
        <f>C24/$C$21*100</f>
        <v>46.79108258740078</v>
      </c>
      <c r="D31" s="122">
        <f>D24/$D$21*100</f>
        <v>44.14406557948897</v>
      </c>
      <c r="E31" s="122">
        <f>E24/$E$21*100</f>
        <v>44.61372036419364</v>
      </c>
      <c r="F31" s="122">
        <f>F24/$F$21*100</f>
        <v>44.01286282474401</v>
      </c>
      <c r="G31" s="122"/>
      <c r="H31" s="187"/>
      <c r="I31" s="25"/>
    </row>
    <row r="32" spans="1:9" ht="12.75">
      <c r="A32" s="117" t="s">
        <v>219</v>
      </c>
      <c r="B32" s="122">
        <f>B25/$B$21*100</f>
        <v>6.704837772798938</v>
      </c>
      <c r="C32" s="122">
        <f>C25/$C$21*100</f>
        <v>6.671170410403649</v>
      </c>
      <c r="D32" s="122">
        <f>D25/$D$21*100</f>
        <v>6.66259701752856</v>
      </c>
      <c r="E32" s="122">
        <f>E25/$E$21*100</f>
        <v>6.905255566573515</v>
      </c>
      <c r="F32" s="122">
        <f>F25/$F$21*100</f>
        <v>6.397562833206398</v>
      </c>
      <c r="G32" s="122"/>
      <c r="H32" s="187"/>
      <c r="I32" s="25"/>
    </row>
    <row r="33" spans="1:9" ht="12.75">
      <c r="A33" s="117" t="s">
        <v>215</v>
      </c>
      <c r="B33" s="122">
        <f>B26/$C$21*100</f>
        <v>1.4524573551764905</v>
      </c>
      <c r="C33" s="122">
        <f>C26/$D$21*100</f>
        <v>1.3517048922996424</v>
      </c>
      <c r="D33" s="122">
        <f>D26/$E$21*100</f>
        <v>1.5595420535472821</v>
      </c>
      <c r="E33" s="122">
        <f>E26/$F$21*100</f>
        <v>1.277820089701278</v>
      </c>
      <c r="F33" s="122">
        <f>F26/$F$21*100</f>
        <v>1.3201320132013201</v>
      </c>
      <c r="G33" s="122"/>
      <c r="H33" s="187"/>
      <c r="I33" s="25"/>
    </row>
    <row r="34" spans="1:8" ht="13.5" thickBot="1">
      <c r="A34" s="211"/>
      <c r="B34" s="212"/>
      <c r="C34" s="212"/>
      <c r="D34" s="212"/>
      <c r="E34" s="212"/>
      <c r="F34" s="212"/>
      <c r="G34" s="212"/>
      <c r="H34" s="214"/>
    </row>
    <row r="35" spans="1:8" ht="12.75">
      <c r="A35" s="210"/>
      <c r="B35" s="113"/>
      <c r="C35" s="113"/>
      <c r="D35" s="113"/>
      <c r="E35" s="113"/>
      <c r="F35" s="113"/>
      <c r="G35" s="113"/>
      <c r="H35" s="213"/>
    </row>
    <row r="36" spans="1:8" ht="12.75">
      <c r="A36" s="9"/>
      <c r="B36" s="113"/>
      <c r="C36" s="113"/>
      <c r="D36" s="113"/>
      <c r="E36" s="113"/>
      <c r="F36" s="113"/>
      <c r="G36" s="113"/>
      <c r="H36" s="213"/>
    </row>
    <row r="37" spans="1:8" ht="12.75">
      <c r="A37" s="9"/>
      <c r="B37" s="113"/>
      <c r="C37" s="113"/>
      <c r="D37" s="113"/>
      <c r="E37" s="113"/>
      <c r="F37" s="113"/>
      <c r="G37" s="113"/>
      <c r="H37" s="213"/>
    </row>
  </sheetData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7"/>
  <sheetViews>
    <sheetView workbookViewId="0" topLeftCell="A46">
      <selection activeCell="H67" sqref="H67"/>
    </sheetView>
  </sheetViews>
  <sheetFormatPr defaultColWidth="9.140625" defaultRowHeight="12.75"/>
  <cols>
    <col min="1" max="1" width="37.00390625" style="9" customWidth="1"/>
    <col min="2" max="6" width="11.7109375" style="9" customWidth="1"/>
    <col min="7" max="7" width="2.28125" style="9" customWidth="1"/>
    <col min="8" max="8" width="10.00390625" style="78" bestFit="1" customWidth="1"/>
    <col min="9" max="16384" width="9.140625" style="9" customWidth="1"/>
  </cols>
  <sheetData>
    <row r="1" spans="1:8" s="41" customFormat="1" ht="15" customHeight="1">
      <c r="A1" s="69" t="s">
        <v>217</v>
      </c>
      <c r="H1" s="77"/>
    </row>
    <row r="2" spans="2:6" ht="12" customHeight="1">
      <c r="B2" s="54"/>
      <c r="C2" s="54"/>
      <c r="D2" s="54"/>
      <c r="E2" s="54"/>
      <c r="F2" s="54"/>
    </row>
    <row r="3" spans="1:8" ht="12" customHeight="1" thickBot="1">
      <c r="A3" s="29" t="s">
        <v>62</v>
      </c>
      <c r="B3" s="265"/>
      <c r="C3" s="265"/>
      <c r="D3" s="265"/>
      <c r="E3" s="79"/>
      <c r="F3" s="79"/>
      <c r="G3" s="28"/>
      <c r="H3" s="55"/>
    </row>
    <row r="4" spans="1:8" s="59" customFormat="1" ht="33.75">
      <c r="A4" s="57"/>
      <c r="B4" s="58" t="s">
        <v>211</v>
      </c>
      <c r="C4" s="58" t="s">
        <v>220</v>
      </c>
      <c r="D4" s="58" t="s">
        <v>224</v>
      </c>
      <c r="E4" s="58" t="s">
        <v>228</v>
      </c>
      <c r="F4" s="58" t="s">
        <v>232</v>
      </c>
      <c r="G4" s="243"/>
      <c r="H4" s="194" t="s">
        <v>233</v>
      </c>
    </row>
    <row r="5" ht="6" customHeight="1">
      <c r="A5" s="28"/>
    </row>
    <row r="6" spans="1:6" ht="12" customHeight="1">
      <c r="A6" s="56" t="s">
        <v>65</v>
      </c>
      <c r="B6" s="5"/>
      <c r="C6" s="5"/>
      <c r="D6" s="5"/>
      <c r="E6" s="5"/>
      <c r="F6" s="5"/>
    </row>
    <row r="7" spans="1:6" ht="12" customHeight="1">
      <c r="A7" s="56"/>
      <c r="B7" s="5"/>
      <c r="C7" s="5"/>
      <c r="D7" s="5"/>
      <c r="E7" s="5"/>
      <c r="F7" s="5"/>
    </row>
    <row r="8" spans="1:13" ht="12.75">
      <c r="A8" s="70" t="s">
        <v>91</v>
      </c>
      <c r="B8" s="7">
        <v>149282</v>
      </c>
      <c r="C8" s="7">
        <v>147786</v>
      </c>
      <c r="D8" s="7">
        <v>146680</v>
      </c>
      <c r="E8" s="7">
        <v>146725</v>
      </c>
      <c r="F8" s="7">
        <v>146904</v>
      </c>
      <c r="G8" s="61"/>
      <c r="H8" s="62">
        <f>(F8-B8)/B8*100</f>
        <v>-1.5929582936991735</v>
      </c>
      <c r="J8" s="7"/>
      <c r="K8" s="7"/>
      <c r="L8" s="7"/>
      <c r="M8" s="7"/>
    </row>
    <row r="9" spans="1:13" ht="12" customHeight="1">
      <c r="A9" s="70"/>
      <c r="B9" s="24"/>
      <c r="C9" s="24"/>
      <c r="D9" s="24" t="s">
        <v>221</v>
      </c>
      <c r="E9" s="24" t="s">
        <v>221</v>
      </c>
      <c r="F9" s="24"/>
      <c r="G9" s="61"/>
      <c r="H9" s="62"/>
      <c r="J9" s="7"/>
      <c r="K9" s="7"/>
      <c r="L9" s="7"/>
      <c r="M9" s="23"/>
    </row>
    <row r="10" spans="1:13" s="41" customFormat="1" ht="12.75" customHeight="1">
      <c r="A10" s="60" t="s">
        <v>66</v>
      </c>
      <c r="B10" s="7">
        <v>109166</v>
      </c>
      <c r="C10" s="7">
        <v>107266</v>
      </c>
      <c r="D10" s="7">
        <v>106551</v>
      </c>
      <c r="E10" s="7">
        <v>106714</v>
      </c>
      <c r="F10" s="7">
        <v>107208</v>
      </c>
      <c r="G10" s="61"/>
      <c r="H10" s="62">
        <f aca="true" t="shared" si="0" ref="H10:H19">(F10-B10)/B10*100</f>
        <v>-1.7935987395342874</v>
      </c>
      <c r="J10" s="7"/>
      <c r="K10" s="7"/>
      <c r="L10" s="7"/>
      <c r="M10" s="7"/>
    </row>
    <row r="11" spans="1:13" ht="12.75">
      <c r="A11" s="51" t="s">
        <v>92</v>
      </c>
      <c r="B11" s="23">
        <v>101246</v>
      </c>
      <c r="C11" s="23">
        <v>100455</v>
      </c>
      <c r="D11" s="72">
        <v>100362</v>
      </c>
      <c r="E11" s="23">
        <v>101153</v>
      </c>
      <c r="F11" s="23">
        <v>102336</v>
      </c>
      <c r="G11" s="61"/>
      <c r="H11" s="62">
        <f t="shared" si="0"/>
        <v>1.0765857416589297</v>
      </c>
      <c r="J11" s="23"/>
      <c r="K11" s="23"/>
      <c r="L11" s="23"/>
      <c r="M11" s="23"/>
    </row>
    <row r="12" spans="1:13" ht="12.75">
      <c r="A12" s="8" t="s">
        <v>67</v>
      </c>
      <c r="B12" s="23">
        <v>2806</v>
      </c>
      <c r="C12" s="23">
        <v>2132</v>
      </c>
      <c r="D12" s="23">
        <v>1687</v>
      </c>
      <c r="E12" s="23">
        <v>1447</v>
      </c>
      <c r="F12" s="23">
        <v>1191</v>
      </c>
      <c r="G12" s="61"/>
      <c r="H12" s="62">
        <f t="shared" si="0"/>
        <v>-57.555238774055596</v>
      </c>
      <c r="J12" s="23"/>
      <c r="K12" s="23"/>
      <c r="L12" s="23"/>
      <c r="M12" s="23"/>
    </row>
    <row r="13" spans="1:13" ht="14.25">
      <c r="A13" s="8" t="s">
        <v>191</v>
      </c>
      <c r="B13" s="23">
        <v>2852</v>
      </c>
      <c r="C13" s="23">
        <v>2601</v>
      </c>
      <c r="D13" s="23">
        <v>2446</v>
      </c>
      <c r="E13" s="23">
        <v>2231</v>
      </c>
      <c r="F13" s="23">
        <v>1934</v>
      </c>
      <c r="G13" s="61"/>
      <c r="H13" s="62">
        <f t="shared" si="0"/>
        <v>-32.18793828892005</v>
      </c>
      <c r="J13" s="23"/>
      <c r="K13" s="23"/>
      <c r="L13" s="23"/>
      <c r="M13" s="23"/>
    </row>
    <row r="14" spans="1:13" ht="12.75">
      <c r="A14" s="8" t="s">
        <v>69</v>
      </c>
      <c r="B14">
        <v>476</v>
      </c>
      <c r="C14">
        <v>386</v>
      </c>
      <c r="D14">
        <v>366</v>
      </c>
      <c r="E14">
        <v>304</v>
      </c>
      <c r="F14" s="23">
        <v>255</v>
      </c>
      <c r="G14" s="61"/>
      <c r="H14" s="62">
        <f t="shared" si="0"/>
        <v>-46.42857142857143</v>
      </c>
      <c r="J14" s="23"/>
      <c r="K14" s="23"/>
      <c r="L14"/>
      <c r="M14"/>
    </row>
    <row r="15" spans="1:13" ht="12.75">
      <c r="A15" s="8" t="s">
        <v>70</v>
      </c>
      <c r="B15" s="23">
        <v>2146</v>
      </c>
      <c r="C15" s="23">
        <v>1928</v>
      </c>
      <c r="D15" s="23">
        <v>1830</v>
      </c>
      <c r="E15" s="23">
        <v>1739</v>
      </c>
      <c r="F15" s="23">
        <v>1650</v>
      </c>
      <c r="G15" s="61"/>
      <c r="H15" s="62">
        <f t="shared" si="0"/>
        <v>-23.112767940354146</v>
      </c>
      <c r="J15" s="23"/>
      <c r="K15" s="23"/>
      <c r="L15" s="23"/>
      <c r="M15" s="23"/>
    </row>
    <row r="16" spans="1:13" s="28" customFormat="1" ht="12.75">
      <c r="A16" s="5" t="s">
        <v>26</v>
      </c>
      <c r="B16">
        <v>104</v>
      </c>
      <c r="C16">
        <v>98</v>
      </c>
      <c r="D16">
        <v>92</v>
      </c>
      <c r="E16">
        <v>84</v>
      </c>
      <c r="F16" s="23">
        <v>62</v>
      </c>
      <c r="G16" s="61"/>
      <c r="H16" s="62">
        <f t="shared" si="0"/>
        <v>-40.38461538461539</v>
      </c>
      <c r="J16" s="23"/>
      <c r="K16"/>
      <c r="L16"/>
      <c r="M16"/>
    </row>
    <row r="17" spans="1:13" ht="14.25">
      <c r="A17" s="8" t="s">
        <v>190</v>
      </c>
      <c r="B17">
        <v>45</v>
      </c>
      <c r="C17">
        <v>74</v>
      </c>
      <c r="D17">
        <v>67</v>
      </c>
      <c r="E17">
        <v>55</v>
      </c>
      <c r="F17" s="23">
        <v>38</v>
      </c>
      <c r="G17" s="61"/>
      <c r="H17" s="62" t="s">
        <v>25</v>
      </c>
      <c r="J17"/>
      <c r="K17"/>
      <c r="L17"/>
      <c r="M17"/>
    </row>
    <row r="18" spans="1:13" ht="14.25">
      <c r="A18" s="65" t="s">
        <v>90</v>
      </c>
      <c r="B18">
        <v>124</v>
      </c>
      <c r="C18">
        <v>127</v>
      </c>
      <c r="D18">
        <v>109</v>
      </c>
      <c r="E18">
        <v>89</v>
      </c>
      <c r="F18" s="23">
        <v>72</v>
      </c>
      <c r="G18" s="61"/>
      <c r="H18" s="62">
        <f t="shared" si="0"/>
        <v>-41.935483870967744</v>
      </c>
      <c r="J18"/>
      <c r="K18"/>
      <c r="L18"/>
      <c r="M18"/>
    </row>
    <row r="19" spans="1:13" ht="12.75">
      <c r="A19" s="5" t="s">
        <v>71</v>
      </c>
      <c r="B19">
        <v>244</v>
      </c>
      <c r="C19">
        <v>215</v>
      </c>
      <c r="D19">
        <v>209</v>
      </c>
      <c r="E19">
        <v>173</v>
      </c>
      <c r="F19" s="23">
        <v>167</v>
      </c>
      <c r="G19" s="61"/>
      <c r="H19" s="62">
        <f t="shared" si="0"/>
        <v>-31.557377049180328</v>
      </c>
      <c r="J19"/>
      <c r="K19"/>
      <c r="L19"/>
      <c r="M19"/>
    </row>
    <row r="20" spans="1:13" ht="12.75">
      <c r="A20" s="51"/>
      <c r="B20"/>
      <c r="C20"/>
      <c r="D20"/>
      <c r="E20"/>
      <c r="F20"/>
      <c r="G20" s="61"/>
      <c r="H20" s="63"/>
      <c r="J20" s="23"/>
      <c r="K20" s="23"/>
      <c r="L20" s="23"/>
      <c r="M20" s="23"/>
    </row>
    <row r="21" spans="1:13" ht="12.75">
      <c r="A21" s="70" t="s">
        <v>203</v>
      </c>
      <c r="B21"/>
      <c r="C21"/>
      <c r="D21"/>
      <c r="E21"/>
      <c r="F21"/>
      <c r="G21" s="61"/>
      <c r="H21" s="63"/>
      <c r="J21" s="23"/>
      <c r="K21" s="23"/>
      <c r="L21" s="23"/>
      <c r="M21" s="23"/>
    </row>
    <row r="22" spans="1:13" ht="12.75">
      <c r="A22" s="51" t="s">
        <v>197</v>
      </c>
      <c r="B22">
        <v>95</v>
      </c>
      <c r="C22">
        <v>97</v>
      </c>
      <c r="D22">
        <v>105</v>
      </c>
      <c r="E22">
        <v>90</v>
      </c>
      <c r="F22" s="23">
        <v>84</v>
      </c>
      <c r="G22" s="61"/>
      <c r="H22" s="62">
        <f aca="true" t="shared" si="1" ref="H22:H27">(F22-B22)/B22*100</f>
        <v>-11.578947368421053</v>
      </c>
      <c r="J22"/>
      <c r="K22"/>
      <c r="L22"/>
      <c r="M22"/>
    </row>
    <row r="23" spans="1:13" ht="12.75">
      <c r="A23" s="51" t="s">
        <v>204</v>
      </c>
      <c r="B23" s="23">
        <v>44253</v>
      </c>
      <c r="C23" s="23">
        <v>44614</v>
      </c>
      <c r="D23" s="23">
        <v>44173</v>
      </c>
      <c r="E23" s="23">
        <v>43977</v>
      </c>
      <c r="F23" s="23">
        <v>43675</v>
      </c>
      <c r="G23" s="61"/>
      <c r="H23" s="62">
        <f t="shared" si="1"/>
        <v>-1.3061261383409035</v>
      </c>
      <c r="J23" s="23"/>
      <c r="K23" s="23"/>
      <c r="L23" s="23"/>
      <c r="M23" s="23"/>
    </row>
    <row r="24" spans="1:13" ht="12.75">
      <c r="A24" s="51"/>
      <c r="B24"/>
      <c r="C24" t="s">
        <v>221</v>
      </c>
      <c r="D24"/>
      <c r="E24" t="s">
        <v>221</v>
      </c>
      <c r="F24"/>
      <c r="G24" s="61"/>
      <c r="H24" s="62"/>
      <c r="J24" s="224"/>
      <c r="K24" s="224"/>
      <c r="L24" s="224"/>
      <c r="M24"/>
    </row>
    <row r="25" spans="1:13" ht="14.25">
      <c r="A25" s="52" t="s">
        <v>199</v>
      </c>
      <c r="B25" s="7">
        <v>97082</v>
      </c>
      <c r="C25" s="7">
        <v>99193</v>
      </c>
      <c r="D25" s="7">
        <v>99139</v>
      </c>
      <c r="E25" s="7">
        <v>98477</v>
      </c>
      <c r="F25" s="7">
        <v>99138</v>
      </c>
      <c r="G25" s="61"/>
      <c r="H25" s="62">
        <f t="shared" si="1"/>
        <v>2.1177973259718588</v>
      </c>
      <c r="J25" s="7"/>
      <c r="K25" s="7"/>
      <c r="L25" s="7"/>
      <c r="M25" s="7"/>
    </row>
    <row r="26" spans="1:13" ht="12.75">
      <c r="A26" s="71" t="s">
        <v>95</v>
      </c>
      <c r="B26" s="23">
        <v>67535</v>
      </c>
      <c r="C26" s="23">
        <v>68407</v>
      </c>
      <c r="D26" s="23">
        <v>68453</v>
      </c>
      <c r="E26" s="23">
        <v>66864</v>
      </c>
      <c r="F26" s="23">
        <v>67174</v>
      </c>
      <c r="G26" s="61"/>
      <c r="H26" s="62">
        <f t="shared" si="1"/>
        <v>-0.5345376471459243</v>
      </c>
      <c r="J26" s="228"/>
      <c r="K26" s="72"/>
      <c r="L26" s="23"/>
      <c r="M26" s="23"/>
    </row>
    <row r="27" spans="1:13" ht="12.75">
      <c r="A27" s="71" t="s">
        <v>96</v>
      </c>
      <c r="B27" s="72">
        <v>30270</v>
      </c>
      <c r="C27" s="23">
        <v>31583</v>
      </c>
      <c r="D27" s="23">
        <v>31407</v>
      </c>
      <c r="E27" s="23">
        <v>32220</v>
      </c>
      <c r="F27" s="23">
        <v>32560</v>
      </c>
      <c r="G27" s="61"/>
      <c r="H27" s="62">
        <f t="shared" si="1"/>
        <v>7.565246118268913</v>
      </c>
      <c r="J27" s="228"/>
      <c r="K27" s="72"/>
      <c r="L27" s="23"/>
      <c r="M27" s="23"/>
    </row>
    <row r="28" spans="1:8" ht="9" customHeight="1">
      <c r="A28" s="66"/>
      <c r="B28" s="11"/>
      <c r="C28" s="231"/>
      <c r="D28" s="231"/>
      <c r="E28" s="252"/>
      <c r="F28" s="252"/>
      <c r="G28" s="61"/>
      <c r="H28" s="80"/>
    </row>
    <row r="29" spans="1:6" ht="6" customHeight="1">
      <c r="A29" s="5"/>
      <c r="B29" s="53"/>
      <c r="C29" s="53"/>
      <c r="D29" s="53"/>
      <c r="E29" s="23"/>
      <c r="F29" s="23"/>
    </row>
    <row r="30" spans="1:6" ht="12" customHeight="1">
      <c r="A30" s="52" t="s">
        <v>72</v>
      </c>
      <c r="B30" s="53"/>
      <c r="C30" s="53"/>
      <c r="D30" s="53"/>
      <c r="E30" s="53"/>
      <c r="F30" s="53"/>
    </row>
    <row r="31" spans="1:6" ht="12" customHeight="1">
      <c r="A31" s="52"/>
      <c r="B31" s="53"/>
      <c r="C31" s="53"/>
      <c r="D31" s="53"/>
      <c r="E31" s="7"/>
      <c r="F31" s="7"/>
    </row>
    <row r="32" spans="1:13" ht="12.75">
      <c r="A32" s="70" t="s">
        <v>91</v>
      </c>
      <c r="B32" s="7">
        <v>127730</v>
      </c>
      <c r="C32" s="7">
        <v>126374</v>
      </c>
      <c r="D32" s="7">
        <v>125317</v>
      </c>
      <c r="E32" s="7">
        <v>125229</v>
      </c>
      <c r="F32" s="7">
        <v>125305</v>
      </c>
      <c r="G32" s="61"/>
      <c r="H32" s="62">
        <f>(F32-B32)/B32*100</f>
        <v>-1.8985359743208328</v>
      </c>
      <c r="J32" s="7"/>
      <c r="K32" s="7"/>
      <c r="L32" s="7"/>
      <c r="M32" s="7"/>
    </row>
    <row r="33" spans="1:13" ht="12" customHeight="1">
      <c r="A33" s="70"/>
      <c r="B33" s="24"/>
      <c r="C33" s="24"/>
      <c r="D33" s="24" t="s">
        <v>221</v>
      </c>
      <c r="E33" s="24" t="s">
        <v>221</v>
      </c>
      <c r="F33" s="24"/>
      <c r="G33" s="61"/>
      <c r="H33" s="62"/>
      <c r="J33" s="7"/>
      <c r="K33" s="7"/>
      <c r="L33" s="7"/>
      <c r="M33" s="23"/>
    </row>
    <row r="34" spans="1:13" s="41" customFormat="1" ht="12.75" customHeight="1">
      <c r="A34" s="60" t="s">
        <v>66</v>
      </c>
      <c r="B34" s="7">
        <v>93237</v>
      </c>
      <c r="C34" s="7">
        <v>91600</v>
      </c>
      <c r="D34" s="7">
        <v>90936</v>
      </c>
      <c r="E34" s="7">
        <v>90970</v>
      </c>
      <c r="F34" s="7">
        <v>91365</v>
      </c>
      <c r="G34" s="61"/>
      <c r="H34" s="62">
        <f aca="true" t="shared" si="2" ref="H34:H43">(F34-B34)/B34*100</f>
        <v>-2.007786608320731</v>
      </c>
      <c r="J34" s="7"/>
      <c r="K34" s="7"/>
      <c r="L34" s="7"/>
      <c r="M34" s="7"/>
    </row>
    <row r="35" spans="1:13" ht="12.75">
      <c r="A35" s="51" t="s">
        <v>92</v>
      </c>
      <c r="B35" s="23">
        <v>86389</v>
      </c>
      <c r="C35" s="23">
        <v>85657</v>
      </c>
      <c r="D35" s="72">
        <v>85521</v>
      </c>
      <c r="E35" s="23">
        <v>86066</v>
      </c>
      <c r="F35" s="23">
        <v>87086</v>
      </c>
      <c r="G35" s="61"/>
      <c r="H35" s="62">
        <f t="shared" si="2"/>
        <v>0.8068156825521767</v>
      </c>
      <c r="J35" s="23"/>
      <c r="K35" s="23"/>
      <c r="L35" s="23"/>
      <c r="M35" s="23"/>
    </row>
    <row r="36" spans="1:13" ht="12.75">
      <c r="A36" s="8" t="s">
        <v>67</v>
      </c>
      <c r="B36" s="23">
        <v>2331</v>
      </c>
      <c r="C36" s="23">
        <v>1785</v>
      </c>
      <c r="D36" s="23">
        <v>1408</v>
      </c>
      <c r="E36" s="23">
        <v>1227</v>
      </c>
      <c r="F36" s="23">
        <v>1015</v>
      </c>
      <c r="G36" s="61"/>
      <c r="H36" s="62">
        <f t="shared" si="2"/>
        <v>-56.45645645645646</v>
      </c>
      <c r="J36" s="23"/>
      <c r="K36" s="23"/>
      <c r="L36" s="23"/>
      <c r="M36" s="23"/>
    </row>
    <row r="37" spans="1:13" ht="14.25">
      <c r="A37" s="8" t="s">
        <v>191</v>
      </c>
      <c r="B37" s="23">
        <v>2577</v>
      </c>
      <c r="C37" s="23">
        <v>2370</v>
      </c>
      <c r="D37" s="23">
        <v>2240</v>
      </c>
      <c r="E37" s="23">
        <v>2044</v>
      </c>
      <c r="F37" s="23">
        <v>1758</v>
      </c>
      <c r="G37" s="61"/>
      <c r="H37" s="62">
        <f t="shared" si="2"/>
        <v>-31.781140861466824</v>
      </c>
      <c r="J37" s="23"/>
      <c r="K37" s="23"/>
      <c r="L37" s="23"/>
      <c r="M37" s="23"/>
    </row>
    <row r="38" spans="1:13" ht="12.75">
      <c r="A38" s="8" t="s">
        <v>69</v>
      </c>
      <c r="B38">
        <v>456</v>
      </c>
      <c r="C38">
        <v>365</v>
      </c>
      <c r="D38">
        <v>344</v>
      </c>
      <c r="E38">
        <v>283</v>
      </c>
      <c r="F38" s="23">
        <v>234</v>
      </c>
      <c r="G38" s="61"/>
      <c r="H38" s="62">
        <f t="shared" si="2"/>
        <v>-48.68421052631579</v>
      </c>
      <c r="J38" s="23"/>
      <c r="K38" s="23"/>
      <c r="L38"/>
      <c r="M38"/>
    </row>
    <row r="39" spans="1:13" ht="12.75">
      <c r="A39" s="8" t="s">
        <v>70</v>
      </c>
      <c r="B39" s="23">
        <v>1906</v>
      </c>
      <c r="C39" s="23">
        <v>1724</v>
      </c>
      <c r="D39" s="23">
        <v>1636</v>
      </c>
      <c r="E39" s="23">
        <v>1561</v>
      </c>
      <c r="F39" s="23">
        <v>1479</v>
      </c>
      <c r="G39" s="61"/>
      <c r="H39" s="62">
        <f t="shared" si="2"/>
        <v>-22.402938090241342</v>
      </c>
      <c r="J39" s="23"/>
      <c r="K39" s="23"/>
      <c r="L39" s="23"/>
      <c r="M39" s="23"/>
    </row>
    <row r="40" spans="1:13" s="28" customFormat="1" ht="12.75">
      <c r="A40" s="5" t="s">
        <v>26</v>
      </c>
      <c r="B40">
        <v>78</v>
      </c>
      <c r="C40">
        <v>75</v>
      </c>
      <c r="D40">
        <v>72</v>
      </c>
      <c r="E40">
        <v>67</v>
      </c>
      <c r="F40" s="23">
        <v>49</v>
      </c>
      <c r="G40" s="61"/>
      <c r="H40" s="62">
        <f t="shared" si="2"/>
        <v>-37.17948717948718</v>
      </c>
      <c r="J40" s="23"/>
      <c r="K40"/>
      <c r="L40"/>
      <c r="M40"/>
    </row>
    <row r="41" spans="1:13" ht="14.25">
      <c r="A41" s="8" t="s">
        <v>190</v>
      </c>
      <c r="B41">
        <v>42</v>
      </c>
      <c r="C41">
        <v>68</v>
      </c>
      <c r="D41">
        <v>61</v>
      </c>
      <c r="E41">
        <v>49</v>
      </c>
      <c r="F41" s="23">
        <v>35</v>
      </c>
      <c r="G41" s="61"/>
      <c r="H41" s="63" t="s">
        <v>25</v>
      </c>
      <c r="J41"/>
      <c r="K41"/>
      <c r="L41"/>
      <c r="M41"/>
    </row>
    <row r="42" spans="1:13" ht="14.25">
      <c r="A42" s="65" t="s">
        <v>90</v>
      </c>
      <c r="B42">
        <v>85</v>
      </c>
      <c r="C42">
        <v>89</v>
      </c>
      <c r="D42">
        <v>76</v>
      </c>
      <c r="E42">
        <v>60</v>
      </c>
      <c r="F42" s="23">
        <v>46</v>
      </c>
      <c r="G42" s="61"/>
      <c r="H42" s="63" t="s">
        <v>25</v>
      </c>
      <c r="J42"/>
      <c r="K42"/>
      <c r="L42"/>
      <c r="M42"/>
    </row>
    <row r="43" spans="1:13" ht="12.75">
      <c r="A43" s="51" t="s">
        <v>71</v>
      </c>
      <c r="B43">
        <v>178</v>
      </c>
      <c r="C43">
        <v>159</v>
      </c>
      <c r="D43">
        <v>155</v>
      </c>
      <c r="E43">
        <v>123</v>
      </c>
      <c r="F43" s="23">
        <v>118</v>
      </c>
      <c r="G43" s="61"/>
      <c r="H43" s="62">
        <f t="shared" si="2"/>
        <v>-33.70786516853933</v>
      </c>
      <c r="J43"/>
      <c r="K43"/>
      <c r="L43"/>
      <c r="M43"/>
    </row>
    <row r="44" spans="2:8" ht="12.75">
      <c r="B44"/>
      <c r="C44"/>
      <c r="D44"/>
      <c r="E44"/>
      <c r="F44"/>
      <c r="H44" s="63"/>
    </row>
    <row r="45" spans="1:13" ht="12.75">
      <c r="A45" s="70" t="s">
        <v>203</v>
      </c>
      <c r="B45"/>
      <c r="C45"/>
      <c r="D45"/>
      <c r="E45"/>
      <c r="F45"/>
      <c r="G45" s="61"/>
      <c r="H45" s="63"/>
      <c r="J45" s="23"/>
      <c r="K45" s="23"/>
      <c r="L45" s="23"/>
      <c r="M45" s="23"/>
    </row>
    <row r="46" spans="1:13" ht="12.75">
      <c r="A46" s="51" t="s">
        <v>197</v>
      </c>
      <c r="B46">
        <v>77</v>
      </c>
      <c r="C46">
        <v>78</v>
      </c>
      <c r="D46">
        <v>91</v>
      </c>
      <c r="E46">
        <v>77</v>
      </c>
      <c r="F46" s="23">
        <v>70</v>
      </c>
      <c r="G46" s="61"/>
      <c r="H46" s="62">
        <f aca="true" t="shared" si="3" ref="H46:H51">(F46-B46)/B46*100</f>
        <v>-9.090909090909092</v>
      </c>
      <c r="J46"/>
      <c r="K46"/>
      <c r="L46"/>
      <c r="M46"/>
    </row>
    <row r="47" spans="1:13" ht="12.75">
      <c r="A47" s="51" t="s">
        <v>204</v>
      </c>
      <c r="B47" s="23">
        <v>38165</v>
      </c>
      <c r="C47" s="23">
        <v>38413</v>
      </c>
      <c r="D47" s="23">
        <v>37986</v>
      </c>
      <c r="E47" s="23">
        <v>37759</v>
      </c>
      <c r="F47" s="23">
        <v>37443</v>
      </c>
      <c r="G47" s="61"/>
      <c r="H47" s="62">
        <f t="shared" si="3"/>
        <v>-1.8917856674963973</v>
      </c>
      <c r="J47" s="23"/>
      <c r="K47" s="23"/>
      <c r="L47" s="23"/>
      <c r="M47" s="23"/>
    </row>
    <row r="48" spans="1:13" ht="12.75">
      <c r="A48" s="51"/>
      <c r="B48"/>
      <c r="C48" t="s">
        <v>221</v>
      </c>
      <c r="D48" s="24" t="s">
        <v>221</v>
      </c>
      <c r="E48" t="s">
        <v>221</v>
      </c>
      <c r="F48"/>
      <c r="G48" s="61"/>
      <c r="H48" s="62"/>
      <c r="J48" s="23"/>
      <c r="K48"/>
      <c r="L48" s="23"/>
      <c r="M48"/>
    </row>
    <row r="49" spans="1:13" ht="14.25">
      <c r="A49" s="52" t="s">
        <v>199</v>
      </c>
      <c r="B49" s="7">
        <v>91704</v>
      </c>
      <c r="C49" s="7">
        <v>93620</v>
      </c>
      <c r="D49" s="7">
        <v>93680</v>
      </c>
      <c r="E49" s="7">
        <v>93136</v>
      </c>
      <c r="F49" s="7">
        <v>93704</v>
      </c>
      <c r="G49" s="61"/>
      <c r="H49" s="62">
        <f t="shared" si="3"/>
        <v>2.1809299485300535</v>
      </c>
      <c r="J49" s="7"/>
      <c r="K49" s="7"/>
      <c r="L49" s="7"/>
      <c r="M49" s="7"/>
    </row>
    <row r="50" spans="1:13" ht="12.75">
      <c r="A50" s="71" t="s">
        <v>95</v>
      </c>
      <c r="B50" s="23">
        <v>64027</v>
      </c>
      <c r="C50" s="23">
        <v>64802</v>
      </c>
      <c r="D50" s="23">
        <v>64952</v>
      </c>
      <c r="E50" s="23">
        <v>63535</v>
      </c>
      <c r="F50" s="23">
        <v>63784</v>
      </c>
      <c r="G50" s="61"/>
      <c r="H50" s="62">
        <f t="shared" si="3"/>
        <v>-0.3795273868836585</v>
      </c>
      <c r="J50" s="228"/>
      <c r="K50" s="72"/>
      <c r="L50" s="23"/>
      <c r="M50" s="23"/>
    </row>
    <row r="51" spans="1:13" ht="12.75">
      <c r="A51" s="71" t="s">
        <v>96</v>
      </c>
      <c r="B51" s="72">
        <v>28373</v>
      </c>
      <c r="C51" s="23">
        <v>29586</v>
      </c>
      <c r="D51" s="23">
        <v>29428</v>
      </c>
      <c r="E51" s="23">
        <v>30190</v>
      </c>
      <c r="F51" s="23">
        <v>30497</v>
      </c>
      <c r="G51" s="61"/>
      <c r="H51" s="62">
        <f t="shared" si="3"/>
        <v>7.485990201952561</v>
      </c>
      <c r="J51" s="228"/>
      <c r="K51" s="72"/>
      <c r="L51" s="23"/>
      <c r="M51" s="23"/>
    </row>
    <row r="52" spans="1:8" ht="6" customHeight="1">
      <c r="A52" s="66"/>
      <c r="B52" s="11"/>
      <c r="C52" s="11"/>
      <c r="D52" s="11"/>
      <c r="E52" s="11"/>
      <c r="F52" s="11"/>
      <c r="G52" s="61"/>
      <c r="H52" s="80"/>
    </row>
    <row r="53" spans="1:6" ht="6" customHeight="1">
      <c r="A53" s="5"/>
      <c r="B53" s="67"/>
      <c r="C53" s="67"/>
      <c r="D53" s="10"/>
      <c r="E53" s="10"/>
      <c r="F53" s="10"/>
    </row>
    <row r="54" spans="1:6" ht="12" customHeight="1">
      <c r="A54" s="52" t="s">
        <v>73</v>
      </c>
      <c r="B54" s="10"/>
      <c r="C54" s="10"/>
      <c r="D54" s="10"/>
      <c r="E54" s="10"/>
      <c r="F54" s="10"/>
    </row>
    <row r="55" spans="1:6" ht="12" customHeight="1">
      <c r="A55" s="52"/>
      <c r="B55" s="10"/>
      <c r="C55" s="10"/>
      <c r="D55" s="7"/>
      <c r="E55" s="7"/>
      <c r="F55" s="7"/>
    </row>
    <row r="56" spans="1:13" ht="12.75">
      <c r="A56" s="70" t="s">
        <v>91</v>
      </c>
      <c r="B56" s="7">
        <v>21552</v>
      </c>
      <c r="C56" s="7">
        <v>21412</v>
      </c>
      <c r="D56" s="7">
        <v>21363</v>
      </c>
      <c r="E56" s="7">
        <v>21496</v>
      </c>
      <c r="F56" s="7">
        <v>21599</v>
      </c>
      <c r="G56" s="61"/>
      <c r="H56" s="62">
        <f>(F56-B56)/B56*100</f>
        <v>0.21807720861172977</v>
      </c>
      <c r="J56" s="7"/>
      <c r="K56" s="7"/>
      <c r="L56" s="7"/>
      <c r="M56" s="7"/>
    </row>
    <row r="57" spans="1:13" ht="12" customHeight="1">
      <c r="A57" s="70"/>
      <c r="B57" s="24"/>
      <c r="C57" s="24"/>
      <c r="D57" s="24" t="s">
        <v>221</v>
      </c>
      <c r="E57" s="24" t="s">
        <v>221</v>
      </c>
      <c r="F57" s="24"/>
      <c r="G57" s="61"/>
      <c r="H57" s="62"/>
      <c r="J57" s="7"/>
      <c r="K57" s="7"/>
      <c r="L57" s="7"/>
      <c r="M57" s="23"/>
    </row>
    <row r="58" spans="1:244" s="41" customFormat="1" ht="12.75" customHeight="1">
      <c r="A58" s="60" t="s">
        <v>66</v>
      </c>
      <c r="B58" s="7">
        <v>15929</v>
      </c>
      <c r="C58" s="7">
        <v>15666</v>
      </c>
      <c r="D58" s="7">
        <v>15615</v>
      </c>
      <c r="E58" s="7">
        <v>15744</v>
      </c>
      <c r="F58" s="7">
        <v>15843</v>
      </c>
      <c r="G58" s="61"/>
      <c r="H58" s="62">
        <f aca="true" t="shared" si="4" ref="H58:H63">(F58-B58)/B58*100</f>
        <v>-0.5398957875572855</v>
      </c>
      <c r="J58" s="7"/>
      <c r="K58" s="7"/>
      <c r="L58" s="7"/>
      <c r="M58" s="7"/>
      <c r="IJ58" s="62"/>
    </row>
    <row r="59" spans="1:13" ht="12.75">
      <c r="A59" s="51" t="s">
        <v>92</v>
      </c>
      <c r="B59" s="23">
        <v>14857</v>
      </c>
      <c r="C59" s="23">
        <v>14798</v>
      </c>
      <c r="D59" s="72">
        <v>14841</v>
      </c>
      <c r="E59" s="23">
        <v>15087</v>
      </c>
      <c r="F59" s="23">
        <v>15250</v>
      </c>
      <c r="G59" s="61"/>
      <c r="H59" s="62">
        <f t="shared" si="4"/>
        <v>2.645217742478293</v>
      </c>
      <c r="J59" s="23"/>
      <c r="K59" s="23"/>
      <c r="L59" s="23"/>
      <c r="M59" s="23"/>
    </row>
    <row r="60" spans="1:13" ht="12.75">
      <c r="A60" s="8" t="s">
        <v>67</v>
      </c>
      <c r="B60">
        <v>475</v>
      </c>
      <c r="C60">
        <v>347</v>
      </c>
      <c r="D60">
        <v>279</v>
      </c>
      <c r="E60">
        <v>220</v>
      </c>
      <c r="F60" s="72">
        <v>176</v>
      </c>
      <c r="G60" s="61"/>
      <c r="H60" s="62">
        <f t="shared" si="4"/>
        <v>-62.94736842105263</v>
      </c>
      <c r="J60" s="23"/>
      <c r="K60" s="23"/>
      <c r="L60" s="23"/>
      <c r="M60" s="23"/>
    </row>
    <row r="61" spans="1:13" ht="14.25">
      <c r="A61" s="8" t="s">
        <v>191</v>
      </c>
      <c r="B61">
        <v>275</v>
      </c>
      <c r="C61">
        <v>231</v>
      </c>
      <c r="D61">
        <v>206</v>
      </c>
      <c r="E61">
        <v>187</v>
      </c>
      <c r="F61">
        <v>176</v>
      </c>
      <c r="G61" s="61"/>
      <c r="H61" s="62">
        <f t="shared" si="4"/>
        <v>-36</v>
      </c>
      <c r="J61" s="23"/>
      <c r="K61" s="23"/>
      <c r="L61"/>
      <c r="M61"/>
    </row>
    <row r="62" spans="1:13" ht="12.75">
      <c r="A62" s="8" t="s">
        <v>69</v>
      </c>
      <c r="B62">
        <v>20</v>
      </c>
      <c r="C62">
        <v>21</v>
      </c>
      <c r="D62">
        <v>22</v>
      </c>
      <c r="E62">
        <v>21</v>
      </c>
      <c r="F62">
        <v>21</v>
      </c>
      <c r="G62" s="61"/>
      <c r="H62" s="63" t="s">
        <v>25</v>
      </c>
      <c r="J62"/>
      <c r="K62"/>
      <c r="L62"/>
      <c r="M62"/>
    </row>
    <row r="63" spans="1:13" ht="12.75">
      <c r="A63" s="8" t="s">
        <v>70</v>
      </c>
      <c r="B63">
        <v>240</v>
      </c>
      <c r="C63">
        <v>204</v>
      </c>
      <c r="D63">
        <v>194</v>
      </c>
      <c r="E63">
        <v>178</v>
      </c>
      <c r="F63">
        <v>171</v>
      </c>
      <c r="G63" s="61"/>
      <c r="H63" s="62">
        <f t="shared" si="4"/>
        <v>-28.749999999999996</v>
      </c>
      <c r="J63"/>
      <c r="K63"/>
      <c r="L63"/>
      <c r="M63"/>
    </row>
    <row r="64" spans="1:13" s="28" customFormat="1" ht="12.75">
      <c r="A64" s="5" t="s">
        <v>26</v>
      </c>
      <c r="B64">
        <v>26</v>
      </c>
      <c r="C64">
        <v>23</v>
      </c>
      <c r="D64">
        <v>20</v>
      </c>
      <c r="E64">
        <v>17</v>
      </c>
      <c r="F64">
        <v>13</v>
      </c>
      <c r="G64" s="61"/>
      <c r="H64" s="63" t="s">
        <v>25</v>
      </c>
      <c r="J64"/>
      <c r="K64"/>
      <c r="L64"/>
      <c r="M64"/>
    </row>
    <row r="65" spans="1:13" ht="14.25">
      <c r="A65" s="8" t="s">
        <v>190</v>
      </c>
      <c r="B65">
        <v>3</v>
      </c>
      <c r="C65">
        <v>6</v>
      </c>
      <c r="D65">
        <v>6</v>
      </c>
      <c r="E65">
        <v>6</v>
      </c>
      <c r="F65">
        <v>3</v>
      </c>
      <c r="G65" s="61"/>
      <c r="H65" s="63" t="s">
        <v>25</v>
      </c>
      <c r="J65"/>
      <c r="K65"/>
      <c r="L65"/>
      <c r="M65"/>
    </row>
    <row r="66" spans="1:13" ht="14.25">
      <c r="A66" s="65" t="s">
        <v>90</v>
      </c>
      <c r="B66">
        <v>39</v>
      </c>
      <c r="C66">
        <v>38</v>
      </c>
      <c r="D66">
        <v>33</v>
      </c>
      <c r="E66">
        <v>29</v>
      </c>
      <c r="F66">
        <v>26</v>
      </c>
      <c r="G66" s="61"/>
      <c r="H66" s="63" t="s">
        <v>25</v>
      </c>
      <c r="J66"/>
      <c r="K66"/>
      <c r="L66"/>
      <c r="M66"/>
    </row>
    <row r="67" spans="1:13" ht="12.75">
      <c r="A67" s="5" t="s">
        <v>71</v>
      </c>
      <c r="B67">
        <v>66</v>
      </c>
      <c r="C67">
        <v>56</v>
      </c>
      <c r="D67">
        <v>54</v>
      </c>
      <c r="E67">
        <v>50</v>
      </c>
      <c r="F67">
        <v>49</v>
      </c>
      <c r="G67" s="61"/>
      <c r="H67" s="63" t="s">
        <v>25</v>
      </c>
      <c r="J67"/>
      <c r="K67"/>
      <c r="L67"/>
      <c r="M67"/>
    </row>
    <row r="68" spans="1:13" ht="12.75">
      <c r="A68" s="51"/>
      <c r="B68"/>
      <c r="C68"/>
      <c r="D68"/>
      <c r="E68"/>
      <c r="F68"/>
      <c r="G68" s="61"/>
      <c r="H68" s="63"/>
      <c r="J68" s="23"/>
      <c r="K68" s="23"/>
      <c r="L68" s="23"/>
      <c r="M68" s="23"/>
    </row>
    <row r="69" spans="1:13" ht="12.75">
      <c r="A69" s="70" t="s">
        <v>203</v>
      </c>
      <c r="B69"/>
      <c r="C69"/>
      <c r="D69"/>
      <c r="E69"/>
      <c r="F69"/>
      <c r="G69" s="61"/>
      <c r="H69" s="63"/>
      <c r="J69" s="23"/>
      <c r="K69" s="23"/>
      <c r="L69" s="23"/>
      <c r="M69" s="23"/>
    </row>
    <row r="70" spans="1:13" ht="12.75">
      <c r="A70" s="51" t="s">
        <v>197</v>
      </c>
      <c r="B70">
        <v>18</v>
      </c>
      <c r="C70">
        <v>19</v>
      </c>
      <c r="D70">
        <v>14</v>
      </c>
      <c r="E70">
        <v>13</v>
      </c>
      <c r="F70">
        <v>14</v>
      </c>
      <c r="G70" s="61"/>
      <c r="H70" s="63" t="s">
        <v>25</v>
      </c>
      <c r="J70"/>
      <c r="K70"/>
      <c r="L70"/>
      <c r="M70"/>
    </row>
    <row r="71" spans="1:13" ht="12.75">
      <c r="A71" s="51" t="s">
        <v>204</v>
      </c>
      <c r="B71" s="23">
        <v>6088</v>
      </c>
      <c r="C71" s="23">
        <v>6201</v>
      </c>
      <c r="D71" s="23">
        <v>6187</v>
      </c>
      <c r="E71" s="23">
        <v>6218</v>
      </c>
      <c r="F71" s="23">
        <v>6232</v>
      </c>
      <c r="G71" s="61"/>
      <c r="H71" s="62">
        <f>(F71-B71)/B71*100</f>
        <v>2.3653088042049935</v>
      </c>
      <c r="J71" s="23"/>
      <c r="K71" s="23"/>
      <c r="L71" s="23"/>
      <c r="M71" s="23"/>
    </row>
    <row r="72" spans="1:13" ht="12.75">
      <c r="A72" s="51"/>
      <c r="B72"/>
      <c r="C72" t="s">
        <v>221</v>
      </c>
      <c r="D72" s="24" t="s">
        <v>221</v>
      </c>
      <c r="E72" t="s">
        <v>221</v>
      </c>
      <c r="F72"/>
      <c r="G72" s="61"/>
      <c r="H72" s="62"/>
      <c r="J72" s="23"/>
      <c r="K72"/>
      <c r="L72" s="23"/>
      <c r="M72"/>
    </row>
    <row r="73" spans="1:13" ht="14.25">
      <c r="A73" s="52" t="s">
        <v>199</v>
      </c>
      <c r="B73" s="7">
        <v>5378</v>
      </c>
      <c r="C73" s="7">
        <v>5573</v>
      </c>
      <c r="D73" s="7">
        <v>5459</v>
      </c>
      <c r="E73" s="7">
        <v>5341</v>
      </c>
      <c r="F73" s="7">
        <v>5434</v>
      </c>
      <c r="G73" s="61"/>
      <c r="H73" s="62">
        <f>(F73-B73)/B73*100</f>
        <v>1.0412792859799183</v>
      </c>
      <c r="J73" s="7"/>
      <c r="K73" s="7"/>
      <c r="L73" s="7"/>
      <c r="M73" s="7"/>
    </row>
    <row r="74" spans="1:13" ht="12.75">
      <c r="A74" s="71" t="s">
        <v>95</v>
      </c>
      <c r="B74" s="23">
        <v>3508</v>
      </c>
      <c r="C74" s="23">
        <v>3605</v>
      </c>
      <c r="D74" s="23">
        <v>3501</v>
      </c>
      <c r="E74" s="23">
        <v>3329</v>
      </c>
      <c r="F74" s="23">
        <v>3390</v>
      </c>
      <c r="G74" s="61"/>
      <c r="H74" s="62">
        <f>(F74-B74)/B74*100</f>
        <v>-3.3637400228050174</v>
      </c>
      <c r="J74" s="23"/>
      <c r="K74" s="72"/>
      <c r="L74" s="23"/>
      <c r="M74" s="23"/>
    </row>
    <row r="75" spans="1:13" ht="12.75">
      <c r="A75" s="71" t="s">
        <v>96</v>
      </c>
      <c r="B75" s="72">
        <v>1897</v>
      </c>
      <c r="C75" s="23">
        <v>1997</v>
      </c>
      <c r="D75" s="23">
        <v>1979</v>
      </c>
      <c r="E75" s="23">
        <v>2030</v>
      </c>
      <c r="F75" s="23">
        <v>2063</v>
      </c>
      <c r="G75" s="61"/>
      <c r="H75" s="62">
        <f>(F75-B75)/B75*100</f>
        <v>8.75065893516078</v>
      </c>
      <c r="J75" s="23"/>
      <c r="K75" s="72"/>
      <c r="L75" s="23"/>
      <c r="M75" s="23"/>
    </row>
    <row r="76" spans="1:8" ht="6.75" customHeight="1" thickBot="1">
      <c r="A76" s="68"/>
      <c r="B76" s="13"/>
      <c r="C76" s="13"/>
      <c r="D76" s="13"/>
      <c r="E76" s="13"/>
      <c r="F76" s="253"/>
      <c r="G76" s="13"/>
      <c r="H76" s="79"/>
    </row>
    <row r="77" ht="6" customHeight="1"/>
    <row r="78" ht="11.25">
      <c r="A78" s="9" t="s">
        <v>208</v>
      </c>
    </row>
    <row r="79" ht="11.25">
      <c r="A79" s="9" t="s">
        <v>80</v>
      </c>
    </row>
    <row r="80" ht="3.75" customHeight="1"/>
    <row r="81" ht="11.25">
      <c r="A81" s="9" t="s">
        <v>28</v>
      </c>
    </row>
    <row r="82" ht="11.25">
      <c r="A82" s="9" t="s">
        <v>84</v>
      </c>
    </row>
    <row r="83" ht="11.25">
      <c r="A83" s="9" t="s">
        <v>85</v>
      </c>
    </row>
    <row r="84" ht="11.25">
      <c r="A84" s="254" t="s">
        <v>230</v>
      </c>
    </row>
    <row r="85" ht="11.25">
      <c r="A85" s="9" t="s">
        <v>231</v>
      </c>
    </row>
    <row r="87" ht="11.25">
      <c r="A87" s="9" t="s">
        <v>94</v>
      </c>
    </row>
  </sheetData>
  <mergeCells count="1">
    <mergeCell ref="B3:D3"/>
  </mergeCells>
  <printOptions/>
  <pageMargins left="0.7874015748031497" right="0.53" top="0.52" bottom="0.3937007874015748" header="0.61" footer="0.5118110236220472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="85" zoomScaleNormal="85" workbookViewId="0" topLeftCell="C58">
      <selection activeCell="H64" sqref="H64"/>
    </sheetView>
  </sheetViews>
  <sheetFormatPr defaultColWidth="9.140625" defaultRowHeight="12.75"/>
  <cols>
    <col min="1" max="1" width="23.28125" style="36" customWidth="1"/>
    <col min="2" max="4" width="14.8515625" style="0" customWidth="1"/>
    <col min="5" max="5" width="14.8515625" style="24" customWidth="1"/>
    <col min="6" max="6" width="1.7109375" style="24" customWidth="1"/>
    <col min="7" max="9" width="15.28125" style="24" customWidth="1"/>
    <col min="10" max="10" width="1.7109375" style="24" customWidth="1"/>
    <col min="11" max="11" width="15.28125" style="0" customWidth="1"/>
    <col min="12" max="16384" width="8.8515625" style="0" customWidth="1"/>
  </cols>
  <sheetData>
    <row r="1" ht="12.75">
      <c r="A1" s="26" t="s">
        <v>235</v>
      </c>
    </row>
    <row r="2" ht="12.75">
      <c r="A2" s="33"/>
    </row>
    <row r="3" spans="1:11" ht="13.5" thickBot="1">
      <c r="A3" s="40"/>
      <c r="B3" s="39"/>
      <c r="C3" s="39"/>
      <c r="D3" s="39"/>
      <c r="E3" s="31"/>
      <c r="F3"/>
      <c r="G3" s="31"/>
      <c r="H3" s="31"/>
      <c r="I3" s="12"/>
      <c r="J3"/>
      <c r="K3" s="201"/>
    </row>
    <row r="4" spans="1:11" ht="12.75">
      <c r="A4" s="33"/>
      <c r="B4" s="35"/>
      <c r="C4" s="35"/>
      <c r="D4" s="35"/>
      <c r="E4" s="21"/>
      <c r="F4" s="243"/>
      <c r="G4" s="21"/>
      <c r="H4" s="21"/>
      <c r="I4" s="21" t="s">
        <v>30</v>
      </c>
      <c r="J4" s="243"/>
      <c r="K4" s="21" t="s">
        <v>0</v>
      </c>
    </row>
    <row r="5" spans="2:11" ht="12.75">
      <c r="B5" s="202" t="s">
        <v>100</v>
      </c>
      <c r="C5" s="202" t="s">
        <v>82</v>
      </c>
      <c r="D5" s="202" t="s">
        <v>93</v>
      </c>
      <c r="E5" s="22" t="s">
        <v>31</v>
      </c>
      <c r="F5"/>
      <c r="G5" s="73" t="s">
        <v>97</v>
      </c>
      <c r="H5" s="73" t="s">
        <v>99</v>
      </c>
      <c r="I5" s="22" t="s">
        <v>32</v>
      </c>
      <c r="J5"/>
      <c r="K5" s="22" t="s">
        <v>1</v>
      </c>
    </row>
    <row r="6" spans="1:11" ht="12.75">
      <c r="A6" s="34" t="s">
        <v>33</v>
      </c>
      <c r="B6" s="203" t="s">
        <v>101</v>
      </c>
      <c r="C6" s="203" t="s">
        <v>83</v>
      </c>
      <c r="D6" s="203" t="s">
        <v>192</v>
      </c>
      <c r="E6" s="20" t="s">
        <v>183</v>
      </c>
      <c r="F6"/>
      <c r="G6" s="74" t="s">
        <v>98</v>
      </c>
      <c r="H6" s="74" t="s">
        <v>98</v>
      </c>
      <c r="I6" s="20" t="s">
        <v>184</v>
      </c>
      <c r="J6"/>
      <c r="K6" s="20" t="s">
        <v>184</v>
      </c>
    </row>
    <row r="7" spans="1:10" ht="12.75">
      <c r="A7" s="33"/>
      <c r="B7" s="35"/>
      <c r="C7" s="35"/>
      <c r="D7" s="35"/>
      <c r="E7" s="21"/>
      <c r="F7"/>
      <c r="G7" s="21"/>
      <c r="H7" s="21"/>
      <c r="I7" s="21"/>
      <c r="J7"/>
    </row>
    <row r="8" spans="1:13" s="24" customFormat="1" ht="12.75">
      <c r="A8" s="26" t="s">
        <v>34</v>
      </c>
      <c r="B8" s="24">
        <v>240</v>
      </c>
      <c r="C8" s="7">
        <v>7143</v>
      </c>
      <c r="D8" s="7">
        <v>2811</v>
      </c>
      <c r="E8" s="7">
        <v>9787</v>
      </c>
      <c r="F8" s="261"/>
      <c r="G8" s="7">
        <v>3116</v>
      </c>
      <c r="H8" s="7">
        <v>1680</v>
      </c>
      <c r="I8" s="7">
        <v>4773</v>
      </c>
      <c r="J8" s="261"/>
      <c r="K8" s="7">
        <v>14427</v>
      </c>
      <c r="M8" s="7"/>
    </row>
    <row r="9" spans="1:13" ht="12.75">
      <c r="A9" t="s">
        <v>35</v>
      </c>
      <c r="B9">
        <v>51</v>
      </c>
      <c r="C9" s="23">
        <v>1459</v>
      </c>
      <c r="D9">
        <v>566</v>
      </c>
      <c r="E9" s="23">
        <v>2001</v>
      </c>
      <c r="F9" s="263"/>
      <c r="G9">
        <v>572</v>
      </c>
      <c r="H9">
        <v>334</v>
      </c>
      <c r="I9">
        <v>904</v>
      </c>
      <c r="J9" s="262"/>
      <c r="K9" s="23">
        <v>2878</v>
      </c>
      <c r="M9" s="23"/>
    </row>
    <row r="10" spans="1:13" ht="12.75">
      <c r="A10" t="s">
        <v>36</v>
      </c>
      <c r="B10">
        <v>120</v>
      </c>
      <c r="C10" s="23">
        <v>3760</v>
      </c>
      <c r="D10" s="23">
        <v>1461</v>
      </c>
      <c r="E10" s="23">
        <v>5145</v>
      </c>
      <c r="F10" s="263"/>
      <c r="G10" s="23">
        <v>1575</v>
      </c>
      <c r="H10">
        <v>838</v>
      </c>
      <c r="I10" s="23">
        <v>2394</v>
      </c>
      <c r="J10" s="263"/>
      <c r="K10" s="23">
        <v>7470</v>
      </c>
      <c r="M10" s="23"/>
    </row>
    <row r="11" spans="1:13" ht="12.75">
      <c r="A11" t="s">
        <v>37</v>
      </c>
      <c r="B11">
        <v>69</v>
      </c>
      <c r="C11" s="23">
        <v>1924</v>
      </c>
      <c r="D11">
        <v>784</v>
      </c>
      <c r="E11" s="23">
        <v>2641</v>
      </c>
      <c r="F11" s="263"/>
      <c r="G11">
        <v>969</v>
      </c>
      <c r="H11">
        <v>508</v>
      </c>
      <c r="I11" s="23">
        <v>1475</v>
      </c>
      <c r="J11" s="263"/>
      <c r="K11" s="23">
        <v>4079</v>
      </c>
      <c r="M11" s="23"/>
    </row>
    <row r="12" spans="1:13" ht="5.25" customHeight="1">
      <c r="A12"/>
      <c r="B12" s="262"/>
      <c r="C12" s="263"/>
      <c r="D12" s="262"/>
      <c r="E12" s="263"/>
      <c r="F12" s="263"/>
      <c r="G12" s="262"/>
      <c r="H12" s="262"/>
      <c r="I12" s="263"/>
      <c r="J12" s="263"/>
      <c r="K12" s="23"/>
      <c r="M12" s="23"/>
    </row>
    <row r="13" spans="1:13" s="24" customFormat="1" ht="12.75">
      <c r="A13" s="26" t="s">
        <v>38</v>
      </c>
      <c r="B13" s="24">
        <v>818</v>
      </c>
      <c r="C13" s="7">
        <v>15067</v>
      </c>
      <c r="D13" s="7">
        <v>6911</v>
      </c>
      <c r="E13" s="7">
        <v>22149</v>
      </c>
      <c r="F13" s="261"/>
      <c r="G13" s="7">
        <v>10597</v>
      </c>
      <c r="H13" s="7">
        <v>4961</v>
      </c>
      <c r="I13" s="7">
        <v>15461</v>
      </c>
      <c r="J13" s="261"/>
      <c r="K13" s="7">
        <v>37343</v>
      </c>
      <c r="M13" s="7"/>
    </row>
    <row r="14" spans="1:13" ht="12.75">
      <c r="A14" t="s">
        <v>39</v>
      </c>
      <c r="B14">
        <v>59</v>
      </c>
      <c r="C14" s="23">
        <v>1746</v>
      </c>
      <c r="D14">
        <v>665</v>
      </c>
      <c r="E14" s="23">
        <v>2413</v>
      </c>
      <c r="F14" s="263"/>
      <c r="G14">
        <v>904</v>
      </c>
      <c r="H14">
        <v>574</v>
      </c>
      <c r="I14" s="23">
        <v>1461</v>
      </c>
      <c r="J14" s="263"/>
      <c r="K14" s="23">
        <v>3851</v>
      </c>
      <c r="M14" s="23"/>
    </row>
    <row r="15" spans="1:13" ht="12.75">
      <c r="A15" t="s">
        <v>40</v>
      </c>
      <c r="B15">
        <v>61</v>
      </c>
      <c r="C15" s="23">
        <v>1018</v>
      </c>
      <c r="D15">
        <v>332</v>
      </c>
      <c r="E15" s="23">
        <v>1382</v>
      </c>
      <c r="F15" s="263"/>
      <c r="G15">
        <v>465</v>
      </c>
      <c r="H15">
        <v>246</v>
      </c>
      <c r="I15">
        <v>707</v>
      </c>
      <c r="J15" s="262"/>
      <c r="K15" s="23">
        <v>2075</v>
      </c>
      <c r="M15" s="23"/>
    </row>
    <row r="16" spans="1:13" ht="12.75">
      <c r="A16" t="s">
        <v>41</v>
      </c>
      <c r="B16">
        <v>144</v>
      </c>
      <c r="C16" s="23">
        <v>3332</v>
      </c>
      <c r="D16" s="23">
        <v>1404</v>
      </c>
      <c r="E16" s="23">
        <v>4727</v>
      </c>
      <c r="F16" s="263"/>
      <c r="G16" s="23">
        <v>1829</v>
      </c>
      <c r="H16" s="23">
        <v>1015</v>
      </c>
      <c r="I16" s="23">
        <v>2838</v>
      </c>
      <c r="J16" s="263"/>
      <c r="K16" s="23">
        <v>7517</v>
      </c>
      <c r="M16" s="23"/>
    </row>
    <row r="17" spans="1:13" ht="12.75">
      <c r="A17" t="s">
        <v>42</v>
      </c>
      <c r="B17">
        <v>411</v>
      </c>
      <c r="C17" s="23">
        <v>5776</v>
      </c>
      <c r="D17" s="23">
        <v>2904</v>
      </c>
      <c r="E17" s="23">
        <v>8812</v>
      </c>
      <c r="F17" s="263"/>
      <c r="G17" s="23">
        <v>4595</v>
      </c>
      <c r="H17" s="23">
        <v>2130</v>
      </c>
      <c r="I17" s="23">
        <v>6709</v>
      </c>
      <c r="J17" s="263"/>
      <c r="K17" s="23">
        <v>15423</v>
      </c>
      <c r="M17" s="23"/>
    </row>
    <row r="18" spans="1:13" ht="12.75">
      <c r="A18" t="s">
        <v>43</v>
      </c>
      <c r="B18">
        <v>143</v>
      </c>
      <c r="C18" s="23">
        <v>3195</v>
      </c>
      <c r="D18" s="23">
        <v>1606</v>
      </c>
      <c r="E18" s="23">
        <v>4815</v>
      </c>
      <c r="F18" s="263"/>
      <c r="G18" s="23">
        <v>2804</v>
      </c>
      <c r="H18">
        <v>996</v>
      </c>
      <c r="I18" s="23">
        <v>3746</v>
      </c>
      <c r="J18" s="263"/>
      <c r="K18" s="23">
        <v>8477</v>
      </c>
      <c r="M18" s="23"/>
    </row>
    <row r="19" spans="1:13" ht="6.75" customHeight="1">
      <c r="A19"/>
      <c r="B19" s="262"/>
      <c r="C19" s="263"/>
      <c r="D19" s="263"/>
      <c r="E19" s="263"/>
      <c r="F19" s="263"/>
      <c r="G19" s="263"/>
      <c r="H19" s="263"/>
      <c r="I19" s="263"/>
      <c r="J19" s="263"/>
      <c r="K19" s="23"/>
      <c r="M19" s="23"/>
    </row>
    <row r="20" spans="1:13" s="24" customFormat="1" ht="12.75">
      <c r="A20" s="24" t="s">
        <v>44</v>
      </c>
      <c r="B20" s="24">
        <v>378</v>
      </c>
      <c r="C20" s="7">
        <v>10754</v>
      </c>
      <c r="D20" s="7">
        <v>3649</v>
      </c>
      <c r="E20" s="7">
        <v>14486</v>
      </c>
      <c r="F20" s="261"/>
      <c r="G20" s="7">
        <v>7229</v>
      </c>
      <c r="H20" s="7">
        <v>3874</v>
      </c>
      <c r="I20" s="7">
        <v>11085</v>
      </c>
      <c r="J20" s="261"/>
      <c r="K20" s="7">
        <v>25411</v>
      </c>
      <c r="M20" s="7"/>
    </row>
    <row r="21" spans="1:13" ht="12.75">
      <c r="A21" t="s">
        <v>45</v>
      </c>
      <c r="B21">
        <v>79</v>
      </c>
      <c r="C21" s="23">
        <v>1593</v>
      </c>
      <c r="D21">
        <v>793</v>
      </c>
      <c r="E21" s="23">
        <v>2410</v>
      </c>
      <c r="F21" s="263"/>
      <c r="G21" s="23">
        <v>1287</v>
      </c>
      <c r="H21">
        <v>728</v>
      </c>
      <c r="I21" s="23">
        <v>2013</v>
      </c>
      <c r="J21" s="263"/>
      <c r="K21" s="23">
        <v>4405</v>
      </c>
      <c r="M21" s="23"/>
    </row>
    <row r="22" spans="1:13" ht="12.75">
      <c r="A22" t="s">
        <v>46</v>
      </c>
      <c r="B22">
        <v>59</v>
      </c>
      <c r="C22" s="23">
        <v>1035</v>
      </c>
      <c r="D22">
        <v>416</v>
      </c>
      <c r="E22" s="23">
        <v>1482</v>
      </c>
      <c r="F22" s="263"/>
      <c r="G22">
        <v>519</v>
      </c>
      <c r="H22">
        <v>309</v>
      </c>
      <c r="I22">
        <v>828</v>
      </c>
      <c r="J22" s="262"/>
      <c r="K22" s="23">
        <v>2297</v>
      </c>
      <c r="M22" s="23"/>
    </row>
    <row r="23" spans="1:13" ht="12.75">
      <c r="A23" t="s">
        <v>47</v>
      </c>
      <c r="B23">
        <v>82</v>
      </c>
      <c r="C23" s="23">
        <v>2631</v>
      </c>
      <c r="D23" s="23">
        <v>1165</v>
      </c>
      <c r="E23" s="23">
        <v>3797</v>
      </c>
      <c r="F23" s="263"/>
      <c r="G23" s="23">
        <v>2010</v>
      </c>
      <c r="H23" s="23">
        <v>1080</v>
      </c>
      <c r="I23" s="23">
        <v>3084</v>
      </c>
      <c r="J23" s="263"/>
      <c r="K23" s="23">
        <v>6833</v>
      </c>
      <c r="M23" s="23"/>
    </row>
    <row r="24" spans="1:13" ht="12.75">
      <c r="A24" t="s">
        <v>48</v>
      </c>
      <c r="B24">
        <v>158</v>
      </c>
      <c r="C24" s="23">
        <v>5495</v>
      </c>
      <c r="D24" s="23">
        <v>1275</v>
      </c>
      <c r="E24" s="23">
        <v>6797</v>
      </c>
      <c r="F24" s="263"/>
      <c r="G24" s="23">
        <v>3413</v>
      </c>
      <c r="H24" s="23">
        <v>1757</v>
      </c>
      <c r="I24" s="23">
        <v>5160</v>
      </c>
      <c r="J24" s="263"/>
      <c r="K24" s="23">
        <v>11876</v>
      </c>
      <c r="M24" s="23"/>
    </row>
    <row r="25" spans="1:13" ht="6.75" customHeight="1">
      <c r="A25"/>
      <c r="B25" s="262"/>
      <c r="C25" s="263"/>
      <c r="D25" s="263"/>
      <c r="E25" s="263"/>
      <c r="F25" s="263"/>
      <c r="G25" s="263"/>
      <c r="H25" s="263"/>
      <c r="I25" s="263"/>
      <c r="J25" s="263"/>
      <c r="K25" s="23"/>
      <c r="M25" s="23"/>
    </row>
    <row r="26" spans="1:13" s="24" customFormat="1" ht="12.75">
      <c r="A26" s="24" t="s">
        <v>49</v>
      </c>
      <c r="B26" s="24">
        <v>266</v>
      </c>
      <c r="C26" s="7">
        <v>7428</v>
      </c>
      <c r="D26" s="7">
        <v>3243</v>
      </c>
      <c r="E26" s="7">
        <v>10670</v>
      </c>
      <c r="F26" s="261"/>
      <c r="G26" s="7">
        <v>4975</v>
      </c>
      <c r="H26" s="7">
        <v>2498</v>
      </c>
      <c r="I26" s="7">
        <v>7452</v>
      </c>
      <c r="J26" s="261"/>
      <c r="K26" s="7">
        <v>18038</v>
      </c>
      <c r="M26" s="7"/>
    </row>
    <row r="27" spans="1:13" ht="12.75">
      <c r="A27" t="s">
        <v>50</v>
      </c>
      <c r="B27">
        <v>87</v>
      </c>
      <c r="C27" s="23">
        <v>1723</v>
      </c>
      <c r="D27">
        <v>844</v>
      </c>
      <c r="E27" s="23">
        <v>2565</v>
      </c>
      <c r="F27" s="263"/>
      <c r="G27">
        <v>961</v>
      </c>
      <c r="H27">
        <v>566</v>
      </c>
      <c r="I27" s="23">
        <v>1527</v>
      </c>
      <c r="J27" s="263"/>
      <c r="K27" s="23">
        <v>4071</v>
      </c>
      <c r="M27" s="23"/>
    </row>
    <row r="28" spans="1:13" ht="12.75">
      <c r="A28" t="s">
        <v>51</v>
      </c>
      <c r="B28">
        <v>72</v>
      </c>
      <c r="C28" s="23">
        <v>1457</v>
      </c>
      <c r="D28">
        <v>795</v>
      </c>
      <c r="E28" s="23">
        <v>2267</v>
      </c>
      <c r="F28" s="263"/>
      <c r="G28">
        <v>933</v>
      </c>
      <c r="H28">
        <v>486</v>
      </c>
      <c r="I28" s="23">
        <v>1415</v>
      </c>
      <c r="J28" s="263"/>
      <c r="K28" s="23">
        <v>3672</v>
      </c>
      <c r="M28" s="23"/>
    </row>
    <row r="29" spans="1:13" ht="12.75">
      <c r="A29" t="s">
        <v>52</v>
      </c>
      <c r="B29">
        <v>18</v>
      </c>
      <c r="C29">
        <v>898</v>
      </c>
      <c r="D29">
        <v>332</v>
      </c>
      <c r="E29" s="23">
        <v>1229</v>
      </c>
      <c r="F29" s="263"/>
      <c r="G29">
        <v>578</v>
      </c>
      <c r="H29">
        <v>278</v>
      </c>
      <c r="I29">
        <v>856</v>
      </c>
      <c r="J29" s="262"/>
      <c r="K29" s="23">
        <v>2079</v>
      </c>
      <c r="M29" s="23"/>
    </row>
    <row r="30" spans="1:13" s="2" customFormat="1" ht="12.75">
      <c r="A30" t="s">
        <v>53</v>
      </c>
      <c r="B30">
        <v>12</v>
      </c>
      <c r="C30" s="23">
        <v>1118</v>
      </c>
      <c r="D30">
        <v>425</v>
      </c>
      <c r="E30" s="23">
        <v>1525</v>
      </c>
      <c r="F30" s="263"/>
      <c r="G30">
        <v>793</v>
      </c>
      <c r="H30">
        <v>424</v>
      </c>
      <c r="I30" s="23">
        <v>1203</v>
      </c>
      <c r="J30" s="263"/>
      <c r="K30" s="23">
        <v>2715</v>
      </c>
      <c r="L30"/>
      <c r="M30" s="23"/>
    </row>
    <row r="31" spans="1:13" s="2" customFormat="1" ht="12.75">
      <c r="A31" t="s">
        <v>54</v>
      </c>
      <c r="B31">
        <v>77</v>
      </c>
      <c r="C31" s="23">
        <v>2232</v>
      </c>
      <c r="D31">
        <v>847</v>
      </c>
      <c r="E31" s="23">
        <v>3084</v>
      </c>
      <c r="F31" s="263"/>
      <c r="G31" s="23">
        <v>1710</v>
      </c>
      <c r="H31">
        <v>744</v>
      </c>
      <c r="I31" s="23">
        <v>2451</v>
      </c>
      <c r="J31" s="263"/>
      <c r="K31" s="23">
        <v>5501</v>
      </c>
      <c r="L31"/>
      <c r="M31" s="23"/>
    </row>
    <row r="32" spans="1:13" s="2" customFormat="1" ht="5.25" customHeight="1">
      <c r="A32"/>
      <c r="B32" s="262"/>
      <c r="C32" s="263"/>
      <c r="D32" s="262"/>
      <c r="E32" s="263"/>
      <c r="F32" s="263"/>
      <c r="G32" s="263"/>
      <c r="H32" s="262"/>
      <c r="I32" s="263"/>
      <c r="J32" s="263"/>
      <c r="K32" s="23"/>
      <c r="L32"/>
      <c r="M32" s="23"/>
    </row>
    <row r="33" spans="1:13" s="24" customFormat="1" ht="12.75">
      <c r="A33" s="24" t="s">
        <v>55</v>
      </c>
      <c r="B33" s="24">
        <v>632</v>
      </c>
      <c r="C33" s="7">
        <v>11608</v>
      </c>
      <c r="D33" s="7">
        <v>5569</v>
      </c>
      <c r="E33" s="7">
        <v>17274</v>
      </c>
      <c r="F33" s="261"/>
      <c r="G33" s="7">
        <v>7788</v>
      </c>
      <c r="H33" s="7">
        <v>3729</v>
      </c>
      <c r="I33" s="7">
        <v>11371</v>
      </c>
      <c r="J33" s="261"/>
      <c r="K33" s="7">
        <v>28403</v>
      </c>
      <c r="M33" s="7"/>
    </row>
    <row r="34" spans="1:13" ht="12.75">
      <c r="A34" t="s">
        <v>56</v>
      </c>
      <c r="B34">
        <v>76</v>
      </c>
      <c r="C34" s="23">
        <v>1776</v>
      </c>
      <c r="D34">
        <v>906</v>
      </c>
      <c r="E34" s="23">
        <v>2685</v>
      </c>
      <c r="F34" s="263"/>
      <c r="G34" s="23">
        <v>1047</v>
      </c>
      <c r="H34">
        <v>604</v>
      </c>
      <c r="I34" s="23">
        <v>1648</v>
      </c>
      <c r="J34" s="263"/>
      <c r="K34" s="23">
        <v>4320</v>
      </c>
      <c r="M34" s="23"/>
    </row>
    <row r="35" spans="1:13" s="2" customFormat="1" ht="12.75">
      <c r="A35" t="s">
        <v>57</v>
      </c>
      <c r="B35">
        <v>32</v>
      </c>
      <c r="C35">
        <v>858</v>
      </c>
      <c r="D35">
        <v>272</v>
      </c>
      <c r="E35" s="23">
        <v>1135</v>
      </c>
      <c r="F35" s="263"/>
      <c r="G35">
        <v>415</v>
      </c>
      <c r="H35">
        <v>270</v>
      </c>
      <c r="I35">
        <v>674</v>
      </c>
      <c r="J35" s="262"/>
      <c r="K35" s="23">
        <v>1798</v>
      </c>
      <c r="L35"/>
      <c r="M35"/>
    </row>
    <row r="36" spans="1:13" ht="12.75">
      <c r="A36" t="s">
        <v>58</v>
      </c>
      <c r="B36">
        <v>78</v>
      </c>
      <c r="C36" s="23">
        <v>1797</v>
      </c>
      <c r="D36">
        <v>740</v>
      </c>
      <c r="E36" s="23">
        <v>2540</v>
      </c>
      <c r="F36" s="263"/>
      <c r="G36">
        <v>929</v>
      </c>
      <c r="H36">
        <v>513</v>
      </c>
      <c r="I36" s="23">
        <v>1438</v>
      </c>
      <c r="J36" s="263"/>
      <c r="K36" s="23">
        <v>3943</v>
      </c>
      <c r="M36" s="23"/>
    </row>
    <row r="37" spans="1:13" ht="12.75">
      <c r="A37" t="s">
        <v>59</v>
      </c>
      <c r="B37">
        <v>446</v>
      </c>
      <c r="C37" s="23">
        <v>7177</v>
      </c>
      <c r="D37" s="23">
        <v>3651</v>
      </c>
      <c r="E37" s="23">
        <v>10914</v>
      </c>
      <c r="F37" s="263"/>
      <c r="G37" s="23">
        <v>5397</v>
      </c>
      <c r="H37" s="23">
        <v>2342</v>
      </c>
      <c r="I37" s="23">
        <v>7611</v>
      </c>
      <c r="J37" s="263"/>
      <c r="K37" s="23">
        <v>18342</v>
      </c>
      <c r="M37" s="23"/>
    </row>
    <row r="38" spans="1:13" ht="6" customHeight="1">
      <c r="A38"/>
      <c r="B38" s="262"/>
      <c r="C38" s="263"/>
      <c r="D38" s="263"/>
      <c r="E38" s="263"/>
      <c r="F38" s="263"/>
      <c r="G38" s="263"/>
      <c r="H38" s="263"/>
      <c r="I38" s="263"/>
      <c r="J38" s="263"/>
      <c r="K38" s="23"/>
      <c r="M38" s="23"/>
    </row>
    <row r="39" spans="1:13" s="24" customFormat="1" ht="12.75">
      <c r="A39" s="24" t="s">
        <v>60</v>
      </c>
      <c r="B39" s="24">
        <v>421</v>
      </c>
      <c r="C39" s="7">
        <v>9123</v>
      </c>
      <c r="D39" s="7">
        <v>4083</v>
      </c>
      <c r="E39" s="7">
        <v>13226</v>
      </c>
      <c r="F39" s="261"/>
      <c r="G39" s="7">
        <v>4746</v>
      </c>
      <c r="H39" s="7">
        <v>2550</v>
      </c>
      <c r="I39" s="7">
        <v>7270</v>
      </c>
      <c r="J39" s="261"/>
      <c r="K39" s="7">
        <v>20376</v>
      </c>
      <c r="M39" s="7"/>
    </row>
    <row r="40" spans="1:13" ht="12.75">
      <c r="A40" t="s">
        <v>61</v>
      </c>
      <c r="B40">
        <v>29</v>
      </c>
      <c r="C40">
        <v>866</v>
      </c>
      <c r="D40">
        <v>327</v>
      </c>
      <c r="E40" s="23">
        <v>1206</v>
      </c>
      <c r="F40" s="263"/>
      <c r="G40">
        <v>717</v>
      </c>
      <c r="H40">
        <v>338</v>
      </c>
      <c r="I40" s="23">
        <v>1053</v>
      </c>
      <c r="J40" s="263"/>
      <c r="K40" s="23">
        <v>2252</v>
      </c>
      <c r="M40" s="23"/>
    </row>
    <row r="41" spans="1:13" ht="12.75">
      <c r="A41" t="s">
        <v>2</v>
      </c>
      <c r="B41">
        <v>35</v>
      </c>
      <c r="C41" s="23">
        <v>1296</v>
      </c>
      <c r="D41">
        <v>674</v>
      </c>
      <c r="E41" s="23">
        <v>1948</v>
      </c>
      <c r="F41" s="263"/>
      <c r="G41">
        <v>768</v>
      </c>
      <c r="H41">
        <v>449</v>
      </c>
      <c r="I41" s="23">
        <v>1216</v>
      </c>
      <c r="J41" s="263"/>
      <c r="K41" s="23">
        <v>3138</v>
      </c>
      <c r="M41" s="23"/>
    </row>
    <row r="42" spans="1:13" ht="12.75">
      <c r="A42" t="s">
        <v>3</v>
      </c>
      <c r="B42">
        <v>172</v>
      </c>
      <c r="C42" s="23">
        <v>3267</v>
      </c>
      <c r="D42" s="23">
        <v>1407</v>
      </c>
      <c r="E42" s="23">
        <v>4658</v>
      </c>
      <c r="F42" s="263"/>
      <c r="G42" s="23">
        <v>1303</v>
      </c>
      <c r="H42">
        <v>764</v>
      </c>
      <c r="I42" s="23">
        <v>2052</v>
      </c>
      <c r="J42" s="263"/>
      <c r="K42" s="23">
        <v>6671</v>
      </c>
      <c r="M42" s="23"/>
    </row>
    <row r="43" spans="1:13" ht="12.75">
      <c r="A43" t="s">
        <v>4</v>
      </c>
      <c r="B43">
        <v>100</v>
      </c>
      <c r="C43" s="23">
        <v>1644</v>
      </c>
      <c r="D43">
        <v>687</v>
      </c>
      <c r="E43" s="23">
        <v>2370</v>
      </c>
      <c r="F43" s="263"/>
      <c r="G43">
        <v>690</v>
      </c>
      <c r="H43">
        <v>365</v>
      </c>
      <c r="I43" s="23">
        <v>1052</v>
      </c>
      <c r="J43" s="263"/>
      <c r="K43" s="23">
        <v>3402</v>
      </c>
      <c r="M43" s="23"/>
    </row>
    <row r="44" spans="1:13" ht="12.75">
      <c r="A44" t="s">
        <v>5</v>
      </c>
      <c r="B44">
        <v>39</v>
      </c>
      <c r="C44" s="23">
        <v>1068</v>
      </c>
      <c r="D44">
        <v>475</v>
      </c>
      <c r="E44" s="23">
        <v>1541</v>
      </c>
      <c r="F44" s="263"/>
      <c r="G44">
        <v>678</v>
      </c>
      <c r="H44">
        <v>400</v>
      </c>
      <c r="I44" s="23">
        <v>1078</v>
      </c>
      <c r="J44" s="263"/>
      <c r="K44" s="23">
        <v>2607</v>
      </c>
      <c r="M44" s="23"/>
    </row>
    <row r="45" spans="1:13" ht="12.75">
      <c r="A45" t="s">
        <v>6</v>
      </c>
      <c r="B45">
        <v>46</v>
      </c>
      <c r="C45">
        <v>982</v>
      </c>
      <c r="D45">
        <v>513</v>
      </c>
      <c r="E45" s="23">
        <v>1503</v>
      </c>
      <c r="F45" s="263"/>
      <c r="G45">
        <v>590</v>
      </c>
      <c r="H45">
        <v>234</v>
      </c>
      <c r="I45">
        <v>819</v>
      </c>
      <c r="J45" s="262"/>
      <c r="K45" s="23">
        <v>2306</v>
      </c>
      <c r="M45" s="23"/>
    </row>
    <row r="46" spans="1:13" ht="6" customHeight="1">
      <c r="A46"/>
      <c r="B46" s="262"/>
      <c r="C46" s="262"/>
      <c r="D46" s="262"/>
      <c r="E46" s="263"/>
      <c r="F46" s="263"/>
      <c r="G46" s="262"/>
      <c r="H46" s="262"/>
      <c r="I46" s="262"/>
      <c r="J46" s="262"/>
      <c r="K46" s="23"/>
      <c r="M46" s="23"/>
    </row>
    <row r="47" spans="1:13" ht="12.75">
      <c r="A47" s="24" t="s">
        <v>7</v>
      </c>
      <c r="B47" s="7">
        <v>1291</v>
      </c>
      <c r="C47" s="7">
        <v>16314</v>
      </c>
      <c r="D47" s="7">
        <v>7022</v>
      </c>
      <c r="E47" s="7">
        <v>23966</v>
      </c>
      <c r="F47" s="261"/>
      <c r="G47" s="7">
        <v>14246</v>
      </c>
      <c r="H47" s="7">
        <v>5922</v>
      </c>
      <c r="I47" s="7">
        <v>20014</v>
      </c>
      <c r="J47" s="261"/>
      <c r="K47" s="7">
        <v>43598</v>
      </c>
      <c r="L47" s="24"/>
      <c r="M47" s="7"/>
    </row>
    <row r="48" spans="1:13" ht="6" customHeight="1">
      <c r="A48" s="24"/>
      <c r="B48" s="261"/>
      <c r="C48" s="261"/>
      <c r="D48" s="261"/>
      <c r="E48" s="261"/>
      <c r="F48" s="261"/>
      <c r="G48" s="261"/>
      <c r="H48" s="261"/>
      <c r="I48" s="261"/>
      <c r="J48" s="261"/>
      <c r="K48" s="23"/>
      <c r="L48" s="24"/>
      <c r="M48" s="7"/>
    </row>
    <row r="49" spans="1:13" s="24" customFormat="1" ht="12.75">
      <c r="A49" s="24" t="s">
        <v>8</v>
      </c>
      <c r="B49" s="23">
        <v>519</v>
      </c>
      <c r="C49" s="23">
        <v>11640</v>
      </c>
      <c r="D49" s="23">
        <v>4769</v>
      </c>
      <c r="E49" s="23">
        <v>16425</v>
      </c>
      <c r="F49" s="261"/>
      <c r="G49" s="23">
        <v>7211</v>
      </c>
      <c r="H49" s="23">
        <v>3553</v>
      </c>
      <c r="I49" s="23">
        <v>10732</v>
      </c>
      <c r="J49" s="261"/>
      <c r="K49" s="23">
        <v>27009</v>
      </c>
      <c r="M49" s="7"/>
    </row>
    <row r="50" spans="1:13" ht="12.75">
      <c r="A50" t="s">
        <v>9</v>
      </c>
      <c r="B50">
        <v>165</v>
      </c>
      <c r="C50" s="23">
        <v>3170</v>
      </c>
      <c r="D50" s="23">
        <v>1108</v>
      </c>
      <c r="E50" s="23">
        <v>4335</v>
      </c>
      <c r="F50" s="263"/>
      <c r="G50" s="23">
        <v>1452</v>
      </c>
      <c r="H50">
        <v>875</v>
      </c>
      <c r="I50" s="23">
        <v>2315</v>
      </c>
      <c r="J50" s="263"/>
      <c r="K50" s="23">
        <v>6603</v>
      </c>
      <c r="M50" s="23"/>
    </row>
    <row r="51" spans="1:13" ht="12.75">
      <c r="A51" t="s">
        <v>10</v>
      </c>
      <c r="B51">
        <v>98</v>
      </c>
      <c r="C51" s="23">
        <v>2450</v>
      </c>
      <c r="D51" s="23">
        <v>1185</v>
      </c>
      <c r="E51" s="23">
        <v>3598</v>
      </c>
      <c r="F51" s="263"/>
      <c r="G51" s="23">
        <v>1654</v>
      </c>
      <c r="H51">
        <v>793</v>
      </c>
      <c r="I51" s="23">
        <v>2447</v>
      </c>
      <c r="J51" s="263"/>
      <c r="K51" s="23">
        <v>6013</v>
      </c>
      <c r="M51" s="23"/>
    </row>
    <row r="52" spans="1:13" ht="12.75">
      <c r="A52" t="s">
        <v>11</v>
      </c>
      <c r="B52">
        <v>18</v>
      </c>
      <c r="C52" s="23">
        <v>1030</v>
      </c>
      <c r="D52">
        <v>378</v>
      </c>
      <c r="E52" s="23">
        <v>1393</v>
      </c>
      <c r="F52" s="263"/>
      <c r="G52">
        <v>536</v>
      </c>
      <c r="H52">
        <v>267</v>
      </c>
      <c r="I52">
        <v>798</v>
      </c>
      <c r="J52" s="262"/>
      <c r="K52" s="23">
        <v>2178</v>
      </c>
      <c r="M52" s="23"/>
    </row>
    <row r="53" spans="1:13" ht="12.75">
      <c r="A53" t="s">
        <v>12</v>
      </c>
      <c r="B53">
        <v>103</v>
      </c>
      <c r="C53" s="23">
        <v>2192</v>
      </c>
      <c r="D53">
        <v>925</v>
      </c>
      <c r="E53" s="23">
        <v>3100</v>
      </c>
      <c r="F53" s="263"/>
      <c r="G53" s="23">
        <v>1800</v>
      </c>
      <c r="H53" s="23">
        <v>696</v>
      </c>
      <c r="I53" s="23">
        <v>2484</v>
      </c>
      <c r="J53" s="263"/>
      <c r="K53" s="23">
        <v>5565</v>
      </c>
      <c r="M53" s="23"/>
    </row>
    <row r="54" spans="1:13" ht="12.75">
      <c r="A54" t="s">
        <v>13</v>
      </c>
      <c r="B54">
        <v>135</v>
      </c>
      <c r="C54" s="23">
        <v>2798</v>
      </c>
      <c r="D54" s="23">
        <v>1173</v>
      </c>
      <c r="E54" s="23">
        <v>3999</v>
      </c>
      <c r="F54" s="263"/>
      <c r="G54" s="23">
        <v>1769</v>
      </c>
      <c r="H54">
        <v>922</v>
      </c>
      <c r="I54" s="23">
        <v>2688</v>
      </c>
      <c r="J54" s="263"/>
      <c r="K54" s="23">
        <v>6650</v>
      </c>
      <c r="M54" s="23"/>
    </row>
    <row r="55" spans="1:13" ht="6.75" customHeight="1">
      <c r="A55"/>
      <c r="B55" s="262"/>
      <c r="C55" s="263"/>
      <c r="D55" s="263"/>
      <c r="E55" s="263"/>
      <c r="F55" s="263"/>
      <c r="G55" s="263"/>
      <c r="H55" s="262"/>
      <c r="I55" s="263"/>
      <c r="J55" s="263"/>
      <c r="K55" s="23"/>
      <c r="M55" s="23"/>
    </row>
    <row r="56" spans="1:13" s="24" customFormat="1" ht="12.75">
      <c r="A56" s="24" t="s">
        <v>14</v>
      </c>
      <c r="B56" s="24">
        <v>302</v>
      </c>
      <c r="C56" s="7">
        <v>6884</v>
      </c>
      <c r="D56" s="7">
        <v>2579</v>
      </c>
      <c r="E56" s="7">
        <v>9533</v>
      </c>
      <c r="F56" s="261"/>
      <c r="G56" s="7">
        <v>3905</v>
      </c>
      <c r="H56" s="7">
        <v>1944</v>
      </c>
      <c r="I56" s="7">
        <v>5808</v>
      </c>
      <c r="J56" s="261"/>
      <c r="K56" s="7">
        <v>15247</v>
      </c>
      <c r="M56" s="7"/>
    </row>
    <row r="57" spans="1:13" ht="12.75">
      <c r="A57" t="s">
        <v>15</v>
      </c>
      <c r="B57">
        <v>67</v>
      </c>
      <c r="C57" s="23">
        <v>2550</v>
      </c>
      <c r="D57">
        <v>858</v>
      </c>
      <c r="E57" s="23">
        <v>3396</v>
      </c>
      <c r="F57" s="263"/>
      <c r="G57" s="23">
        <v>1388</v>
      </c>
      <c r="H57">
        <v>621</v>
      </c>
      <c r="I57" s="23">
        <v>1996</v>
      </c>
      <c r="J57" s="263"/>
      <c r="K57" s="23">
        <v>5358</v>
      </c>
      <c r="M57" s="23"/>
    </row>
    <row r="58" spans="1:13" ht="12.75">
      <c r="A58" t="s">
        <v>16</v>
      </c>
      <c r="B58">
        <v>149</v>
      </c>
      <c r="C58" s="23">
        <v>1696</v>
      </c>
      <c r="D58">
        <v>705</v>
      </c>
      <c r="E58" s="23">
        <v>2503</v>
      </c>
      <c r="F58" s="263"/>
      <c r="G58" s="23">
        <v>1075</v>
      </c>
      <c r="H58">
        <v>496</v>
      </c>
      <c r="I58" s="23">
        <v>1557</v>
      </c>
      <c r="J58" s="263"/>
      <c r="K58" s="23">
        <v>4044</v>
      </c>
      <c r="M58" s="23"/>
    </row>
    <row r="59" spans="1:11" ht="12.75">
      <c r="A59" t="s">
        <v>17</v>
      </c>
      <c r="B59">
        <v>28</v>
      </c>
      <c r="C59">
        <v>826</v>
      </c>
      <c r="D59">
        <v>422</v>
      </c>
      <c r="E59" s="23">
        <v>1247</v>
      </c>
      <c r="F59" s="263"/>
      <c r="G59">
        <v>543</v>
      </c>
      <c r="H59">
        <v>295</v>
      </c>
      <c r="I59">
        <v>834</v>
      </c>
      <c r="J59" s="262"/>
      <c r="K59" s="23">
        <v>2068</v>
      </c>
    </row>
    <row r="60" spans="1:13" ht="12.75">
      <c r="A60" t="s">
        <v>18</v>
      </c>
      <c r="B60">
        <v>26</v>
      </c>
      <c r="C60">
        <v>922</v>
      </c>
      <c r="D60">
        <v>354</v>
      </c>
      <c r="E60" s="23">
        <v>1252</v>
      </c>
      <c r="F60" s="263"/>
      <c r="G60">
        <v>489</v>
      </c>
      <c r="H60">
        <v>326</v>
      </c>
      <c r="I60">
        <v>811</v>
      </c>
      <c r="J60" s="262"/>
      <c r="K60" s="23">
        <v>2042</v>
      </c>
      <c r="M60" s="23"/>
    </row>
    <row r="61" spans="1:13" ht="12.75">
      <c r="A61" t="s">
        <v>19</v>
      </c>
      <c r="B61">
        <v>32</v>
      </c>
      <c r="C61">
        <v>890</v>
      </c>
      <c r="D61">
        <v>240</v>
      </c>
      <c r="E61" s="23">
        <v>1135</v>
      </c>
      <c r="F61" s="263"/>
      <c r="G61">
        <v>410</v>
      </c>
      <c r="H61">
        <v>206</v>
      </c>
      <c r="I61">
        <v>610</v>
      </c>
      <c r="J61" s="262"/>
      <c r="K61" s="23">
        <v>1735</v>
      </c>
      <c r="M61" s="23"/>
    </row>
    <row r="62" spans="1:13" ht="7.5" customHeight="1">
      <c r="A62"/>
      <c r="B62" s="262"/>
      <c r="C62" s="262"/>
      <c r="D62" s="262"/>
      <c r="E62" s="263"/>
      <c r="F62" s="263"/>
      <c r="G62" s="262"/>
      <c r="H62" s="262"/>
      <c r="I62" s="262"/>
      <c r="J62" s="262"/>
      <c r="K62" s="23"/>
      <c r="M62" s="23"/>
    </row>
    <row r="63" spans="1:13" s="24" customFormat="1" ht="12.75">
      <c r="A63" s="24" t="s">
        <v>20</v>
      </c>
      <c r="B63" s="24">
        <v>233</v>
      </c>
      <c r="C63" s="7">
        <v>6375</v>
      </c>
      <c r="D63" s="7">
        <v>3039</v>
      </c>
      <c r="E63" s="7">
        <v>9388</v>
      </c>
      <c r="F63" s="261"/>
      <c r="G63" s="7">
        <v>3361</v>
      </c>
      <c r="H63" s="7">
        <v>1849</v>
      </c>
      <c r="I63" s="7">
        <v>5172</v>
      </c>
      <c r="J63" s="261"/>
      <c r="K63" s="7">
        <v>14438</v>
      </c>
      <c r="M63" s="7"/>
    </row>
    <row r="64" spans="1:11" ht="12.75">
      <c r="A64" t="s">
        <v>21</v>
      </c>
      <c r="B64">
        <v>20</v>
      </c>
      <c r="C64">
        <v>709</v>
      </c>
      <c r="D64">
        <v>352</v>
      </c>
      <c r="E64" s="23">
        <v>1061</v>
      </c>
      <c r="F64" s="263"/>
      <c r="G64">
        <v>310</v>
      </c>
      <c r="H64">
        <v>186</v>
      </c>
      <c r="I64">
        <v>491</v>
      </c>
      <c r="J64" s="262"/>
      <c r="K64" s="23">
        <v>1545</v>
      </c>
    </row>
    <row r="65" spans="1:13" ht="12.75">
      <c r="A65" t="s">
        <v>22</v>
      </c>
      <c r="B65">
        <v>46</v>
      </c>
      <c r="C65" s="23">
        <v>1358</v>
      </c>
      <c r="D65">
        <v>532</v>
      </c>
      <c r="E65" s="23">
        <v>1889</v>
      </c>
      <c r="F65" s="263"/>
      <c r="G65">
        <v>553</v>
      </c>
      <c r="H65">
        <v>352</v>
      </c>
      <c r="I65">
        <v>899</v>
      </c>
      <c r="J65" s="262"/>
      <c r="K65" s="23">
        <v>2769</v>
      </c>
      <c r="M65" s="23"/>
    </row>
    <row r="66" spans="1:13" s="2" customFormat="1" ht="12.75">
      <c r="A66" t="s">
        <v>23</v>
      </c>
      <c r="B66">
        <v>79</v>
      </c>
      <c r="C66" s="23">
        <v>1283</v>
      </c>
      <c r="D66">
        <v>700</v>
      </c>
      <c r="E66" s="23">
        <v>2009</v>
      </c>
      <c r="F66" s="263"/>
      <c r="G66">
        <v>670</v>
      </c>
      <c r="H66">
        <v>400</v>
      </c>
      <c r="I66" s="23">
        <v>1061</v>
      </c>
      <c r="J66" s="263"/>
      <c r="K66" s="23">
        <v>3037</v>
      </c>
      <c r="L66"/>
      <c r="M66" s="23"/>
    </row>
    <row r="67" spans="1:13" s="2" customFormat="1" ht="12.75">
      <c r="A67" t="s">
        <v>24</v>
      </c>
      <c r="B67">
        <v>88</v>
      </c>
      <c r="C67" s="23">
        <v>3025</v>
      </c>
      <c r="D67" s="23">
        <v>1455</v>
      </c>
      <c r="E67" s="23">
        <v>4429</v>
      </c>
      <c r="F67" s="263"/>
      <c r="G67" s="23">
        <v>1828</v>
      </c>
      <c r="H67">
        <v>911</v>
      </c>
      <c r="I67" s="23">
        <v>2721</v>
      </c>
      <c r="J67" s="263"/>
      <c r="K67" s="23">
        <v>7087</v>
      </c>
      <c r="L67"/>
      <c r="M67" s="23"/>
    </row>
    <row r="68" spans="1:13" s="2" customFormat="1" ht="12.75">
      <c r="A68"/>
      <c r="B68" s="263"/>
      <c r="C68" s="263"/>
      <c r="D68" s="263"/>
      <c r="E68" s="263"/>
      <c r="F68" s="263"/>
      <c r="G68" s="262"/>
      <c r="H68" s="262"/>
      <c r="I68" s="263"/>
      <c r="J68" s="263"/>
      <c r="K68"/>
      <c r="L68"/>
      <c r="M68" s="23"/>
    </row>
    <row r="69" spans="1:13" s="24" customFormat="1" ht="15" thickBot="1">
      <c r="A69" s="31" t="s">
        <v>81</v>
      </c>
      <c r="B69" s="32">
        <v>5100</v>
      </c>
      <c r="C69" s="32">
        <v>102336</v>
      </c>
      <c r="D69" s="32">
        <v>43675</v>
      </c>
      <c r="E69" s="32">
        <v>146904</v>
      </c>
      <c r="F69" s="264"/>
      <c r="G69" s="32">
        <v>67174</v>
      </c>
      <c r="H69" s="32">
        <v>32560</v>
      </c>
      <c r="I69" s="32">
        <v>99138</v>
      </c>
      <c r="J69" s="264"/>
      <c r="K69" s="32">
        <v>244290</v>
      </c>
      <c r="M69" s="7"/>
    </row>
    <row r="70" spans="1:10" ht="12.75">
      <c r="A70" s="15"/>
      <c r="B70" s="37"/>
      <c r="C70" s="37"/>
      <c r="D70" s="37"/>
      <c r="E70" s="18"/>
      <c r="F70" s="18"/>
      <c r="G70" s="18"/>
      <c r="H70" s="18"/>
      <c r="I70" s="18"/>
      <c r="J70" s="18"/>
    </row>
    <row r="71" spans="1:10" ht="12.75">
      <c r="A71" s="38" t="s">
        <v>229</v>
      </c>
      <c r="B71" s="2"/>
      <c r="C71" s="2"/>
      <c r="D71" s="2"/>
      <c r="E71" s="1"/>
      <c r="F71" s="1"/>
      <c r="G71" s="1"/>
      <c r="H71" s="1"/>
      <c r="I71" s="1"/>
      <c r="J71" s="1"/>
    </row>
    <row r="72" spans="1:10" ht="12.75">
      <c r="A72" s="38"/>
      <c r="B72" s="2"/>
      <c r="C72" s="2"/>
      <c r="D72" s="2"/>
      <c r="E72" s="1"/>
      <c r="F72" s="1"/>
      <c r="G72" s="1"/>
      <c r="H72" s="1"/>
      <c r="I72" s="1"/>
      <c r="J72" s="1"/>
    </row>
    <row r="73" ht="12.75">
      <c r="A73" s="38"/>
    </row>
  </sheetData>
  <printOptions/>
  <pageMargins left="0.7874015748031497" right="0.7874015748031497" top="0.984251968503937" bottom="0.3937007874015748" header="0.2362204724409449" footer="0.31496062992125984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F1" sqref="F1"/>
    </sheetView>
  </sheetViews>
  <sheetFormatPr defaultColWidth="9.140625" defaultRowHeight="12.75"/>
  <cols>
    <col min="1" max="1" width="34.28125" style="15" customWidth="1"/>
    <col min="2" max="2" width="11.7109375" style="0" customWidth="1"/>
    <col min="3" max="3" width="11.7109375" style="15" customWidth="1"/>
    <col min="4" max="6" width="11.57421875" style="15" customWidth="1"/>
    <col min="7" max="16384" width="9.140625" style="15" customWidth="1"/>
  </cols>
  <sheetData>
    <row r="1" ht="14.25">
      <c r="A1" s="14" t="s">
        <v>218</v>
      </c>
    </row>
    <row r="2" ht="12.75">
      <c r="A2" s="16"/>
    </row>
    <row r="3" spans="1:7" s="4" customFormat="1" ht="13.5" thickBot="1">
      <c r="A3" s="168" t="s">
        <v>62</v>
      </c>
      <c r="B3" s="267"/>
      <c r="C3" s="267"/>
      <c r="D3" s="267"/>
      <c r="E3" s="240"/>
      <c r="F3" s="201" t="s">
        <v>237</v>
      </c>
      <c r="G3" s="17"/>
    </row>
    <row r="4" spans="1:6" s="4" customFormat="1" ht="12.75">
      <c r="A4" s="3"/>
      <c r="B4" s="58" t="s">
        <v>211</v>
      </c>
      <c r="C4" s="58" t="s">
        <v>220</v>
      </c>
      <c r="D4" s="58" t="s">
        <v>224</v>
      </c>
      <c r="E4" s="58" t="s">
        <v>226</v>
      </c>
      <c r="F4" s="58" t="s">
        <v>232</v>
      </c>
    </row>
    <row r="5" spans="1:7" s="4" customFormat="1" ht="12.75">
      <c r="A5" s="16"/>
      <c r="G5" s="17"/>
    </row>
    <row r="6" spans="1:10" s="6" customFormat="1" ht="12.75">
      <c r="A6" s="6" t="s">
        <v>141</v>
      </c>
      <c r="G6" s="17"/>
      <c r="H6" s="4"/>
      <c r="I6" s="4"/>
      <c r="J6" s="4"/>
    </row>
    <row r="7" spans="1:10" s="6" customFormat="1" ht="12.75">
      <c r="A7" s="4" t="s">
        <v>74</v>
      </c>
      <c r="B7" s="233">
        <v>48.250227243215164</v>
      </c>
      <c r="C7" s="233">
        <v>48.7672785667055</v>
      </c>
      <c r="D7" s="25">
        <v>49.15985035825249</v>
      </c>
      <c r="E7" s="25">
        <v>50.22760744410228</v>
      </c>
      <c r="F7" s="25">
        <v>51</v>
      </c>
      <c r="G7" s="17"/>
      <c r="H7" s="4"/>
      <c r="I7" s="4"/>
      <c r="J7" s="4"/>
    </row>
    <row r="8" spans="1:10" s="6" customFormat="1" ht="12.75">
      <c r="A8" s="4" t="s">
        <v>75</v>
      </c>
      <c r="B8" s="232"/>
      <c r="C8" s="232"/>
      <c r="D8" s="25"/>
      <c r="E8" s="25"/>
      <c r="F8" s="25"/>
      <c r="G8" s="17"/>
      <c r="H8" s="4"/>
      <c r="I8" s="4"/>
      <c r="J8" s="4"/>
    </row>
    <row r="9" spans="1:10" s="6" customFormat="1" ht="12.75">
      <c r="A9" s="4" t="s">
        <v>76</v>
      </c>
      <c r="B9" s="233">
        <v>9.560446695234386</v>
      </c>
      <c r="C9" s="233">
        <v>10.626908907711199</v>
      </c>
      <c r="D9" s="25">
        <v>11.600405808128844</v>
      </c>
      <c r="E9" s="25">
        <v>12.086624715490695</v>
      </c>
      <c r="F9" s="25">
        <v>11</v>
      </c>
      <c r="G9" s="17"/>
      <c r="H9" s="4"/>
      <c r="I9" s="4"/>
      <c r="J9" s="4"/>
    </row>
    <row r="10" spans="1:10" s="6" customFormat="1" ht="12.75">
      <c r="A10" s="4" t="s">
        <v>193</v>
      </c>
      <c r="B10" s="233">
        <v>20.70510323334632</v>
      </c>
      <c r="C10" s="233">
        <v>19.156774457634057</v>
      </c>
      <c r="D10" s="25">
        <v>18</v>
      </c>
      <c r="E10" s="25">
        <v>16.87307537823002</v>
      </c>
      <c r="F10" s="25">
        <v>16</v>
      </c>
      <c r="G10" s="17"/>
      <c r="H10" s="4"/>
      <c r="I10" s="4"/>
      <c r="J10" s="4"/>
    </row>
    <row r="11" spans="1:10" s="6" customFormat="1" ht="12.75">
      <c r="A11" s="4" t="s">
        <v>77</v>
      </c>
      <c r="B11" s="233">
        <v>11.069990910271393</v>
      </c>
      <c r="C11" s="233">
        <v>11.05513397777008</v>
      </c>
      <c r="D11" s="25">
        <v>11</v>
      </c>
      <c r="E11" s="25">
        <v>11.082474226804123</v>
      </c>
      <c r="F11" s="25">
        <v>11</v>
      </c>
      <c r="G11" s="17"/>
      <c r="H11" s="4"/>
      <c r="I11" s="4"/>
      <c r="J11" s="4"/>
    </row>
    <row r="12" spans="1:10" s="6" customFormat="1" ht="12.75">
      <c r="A12" s="4" t="s">
        <v>78</v>
      </c>
      <c r="B12" s="233">
        <v>10.414231917932735</v>
      </c>
      <c r="C12" s="233">
        <v>10.393904090179163</v>
      </c>
      <c r="D12" s="25">
        <v>9.967662164732738</v>
      </c>
      <c r="E12" s="25">
        <v>9.730218235372874</v>
      </c>
      <c r="F12" s="25">
        <v>10</v>
      </c>
      <c r="G12" s="17"/>
      <c r="H12" s="4"/>
      <c r="I12" s="4"/>
      <c r="J12" s="4"/>
    </row>
    <row r="13" spans="1:10" s="6" customFormat="1" ht="12.75">
      <c r="A13" s="27" t="s">
        <v>79</v>
      </c>
      <c r="B13" s="30">
        <v>30804</v>
      </c>
      <c r="C13" s="30">
        <v>31759</v>
      </c>
      <c r="D13" s="30">
        <v>31542</v>
      </c>
      <c r="E13" s="30">
        <v>29876</v>
      </c>
      <c r="F13" s="30">
        <v>31874</v>
      </c>
      <c r="G13" s="17"/>
      <c r="H13" s="4"/>
      <c r="I13" s="4"/>
      <c r="J13" s="4"/>
    </row>
    <row r="14" spans="1:7" s="4" customFormat="1" ht="12.75">
      <c r="A14" s="16"/>
      <c r="G14" s="17"/>
    </row>
    <row r="15" spans="1:10" s="6" customFormat="1" ht="12.75">
      <c r="A15" s="6" t="s">
        <v>142</v>
      </c>
      <c r="G15" s="17"/>
      <c r="H15" s="4"/>
      <c r="I15" s="4"/>
      <c r="J15" s="4"/>
    </row>
    <row r="16" spans="1:10" s="6" customFormat="1" ht="12.75">
      <c r="A16" s="4" t="s">
        <v>74</v>
      </c>
      <c r="B16" s="25">
        <v>48.17556296914095</v>
      </c>
      <c r="C16" s="25">
        <v>48.677301099772116</v>
      </c>
      <c r="D16" s="233">
        <v>50.90358682689662</v>
      </c>
      <c r="E16" s="233">
        <v>53.64277904780836</v>
      </c>
      <c r="F16" s="233">
        <v>55</v>
      </c>
      <c r="G16" s="17"/>
      <c r="H16" s="4"/>
      <c r="I16" s="4"/>
      <c r="J16" s="4"/>
    </row>
    <row r="17" spans="1:10" s="6" customFormat="1" ht="12.75">
      <c r="A17" s="4" t="s">
        <v>75</v>
      </c>
      <c r="B17"/>
      <c r="C17"/>
      <c r="D17" s="129"/>
      <c r="E17" s="129"/>
      <c r="F17" s="129"/>
      <c r="G17" s="17"/>
      <c r="H17" s="4"/>
      <c r="I17" s="4"/>
      <c r="J17" s="4"/>
    </row>
    <row r="18" spans="1:10" s="6" customFormat="1" ht="12.75">
      <c r="A18" s="4" t="s">
        <v>76</v>
      </c>
      <c r="B18" s="25">
        <v>7.68348623853211</v>
      </c>
      <c r="C18" s="25">
        <v>10.304171207767759</v>
      </c>
      <c r="D18" s="233">
        <v>10.356847995596734</v>
      </c>
      <c r="E18" s="233">
        <v>9.91949110426399</v>
      </c>
      <c r="F18" s="233">
        <v>10</v>
      </c>
      <c r="G18" s="17"/>
      <c r="H18" s="4"/>
      <c r="I18" s="4"/>
      <c r="J18" s="4"/>
    </row>
    <row r="19" spans="1:10" s="6" customFormat="1" ht="12.75">
      <c r="A19" s="4" t="s">
        <v>193</v>
      </c>
      <c r="B19" s="25">
        <v>18.35904920767306</v>
      </c>
      <c r="C19" s="25">
        <v>15.43644109779055</v>
      </c>
      <c r="D19" s="233">
        <v>15</v>
      </c>
      <c r="E19" s="233">
        <v>12.881423317761653</v>
      </c>
      <c r="F19" s="233">
        <v>13</v>
      </c>
      <c r="G19" s="17"/>
      <c r="H19" s="4"/>
      <c r="I19" s="4"/>
      <c r="J19" s="4"/>
    </row>
    <row r="20" spans="1:10" s="6" customFormat="1" ht="12.75">
      <c r="A20" s="4" t="s">
        <v>77</v>
      </c>
      <c r="B20" s="25">
        <v>17.347789824854047</v>
      </c>
      <c r="C20" s="25">
        <v>17.635985336371743</v>
      </c>
      <c r="D20" s="233">
        <v>16</v>
      </c>
      <c r="E20" s="233">
        <v>15.7439618328198</v>
      </c>
      <c r="F20" s="233">
        <v>16</v>
      </c>
      <c r="G20" s="17"/>
      <c r="H20" s="4"/>
      <c r="I20" s="4"/>
      <c r="J20" s="4"/>
    </row>
    <row r="21" spans="1:10" s="6" customFormat="1" ht="12.75">
      <c r="A21" s="4" t="s">
        <v>78</v>
      </c>
      <c r="B21" s="25">
        <v>8.434111759799833</v>
      </c>
      <c r="C21" s="25">
        <v>7.94610125829783</v>
      </c>
      <c r="D21" s="233">
        <v>8.081827355288505</v>
      </c>
      <c r="E21" s="233">
        <v>7.812344697346188</v>
      </c>
      <c r="F21" s="233">
        <v>7</v>
      </c>
      <c r="G21" s="17"/>
      <c r="H21" s="4"/>
      <c r="I21" s="4"/>
      <c r="J21" s="4"/>
    </row>
    <row r="22" spans="1:10" s="6" customFormat="1" ht="13.5" thickBot="1">
      <c r="A22" s="31" t="s">
        <v>79</v>
      </c>
      <c r="B22" s="32">
        <v>9592</v>
      </c>
      <c r="C22" s="32">
        <v>10093</v>
      </c>
      <c r="D22" s="32">
        <v>10901</v>
      </c>
      <c r="E22" s="32">
        <v>10061</v>
      </c>
      <c r="F22" s="32">
        <v>10826</v>
      </c>
      <c r="G22" s="17"/>
      <c r="H22" s="4"/>
      <c r="I22" s="4"/>
      <c r="J22" s="4"/>
    </row>
    <row r="23" spans="7:10" s="6" customFormat="1" ht="12.75">
      <c r="G23" s="17"/>
      <c r="H23" s="4"/>
      <c r="I23" s="4"/>
      <c r="J23" s="4"/>
    </row>
    <row r="24" spans="1:10" ht="12.75">
      <c r="A24" s="19" t="s">
        <v>225</v>
      </c>
      <c r="G24" s="17"/>
      <c r="H24" s="4"/>
      <c r="I24" s="4"/>
      <c r="J24" s="4"/>
    </row>
    <row r="25" spans="1:10" ht="12.75">
      <c r="A25" s="19" t="s">
        <v>175</v>
      </c>
      <c r="G25" s="17"/>
      <c r="H25" s="4"/>
      <c r="I25" s="4"/>
      <c r="J25" s="4"/>
    </row>
    <row r="26" spans="7:10" ht="12.75">
      <c r="G26" s="17"/>
      <c r="H26" s="4"/>
      <c r="I26" s="4"/>
      <c r="J26" s="4"/>
    </row>
    <row r="27" spans="7:10" ht="12.75">
      <c r="G27" s="17"/>
      <c r="H27" s="4"/>
      <c r="I27" s="4"/>
      <c r="J27" s="4"/>
    </row>
    <row r="28" spans="7:10" ht="12.75">
      <c r="G28" s="17"/>
      <c r="H28" s="4"/>
      <c r="I28" s="4"/>
      <c r="J28" s="4"/>
    </row>
    <row r="29" spans="7:10" ht="12.75">
      <c r="G29" s="17"/>
      <c r="H29" s="4"/>
      <c r="I29" s="4"/>
      <c r="J29" s="4"/>
    </row>
    <row r="30" spans="7:10" ht="12.75">
      <c r="G30" s="17"/>
      <c r="H30" s="4"/>
      <c r="I30" s="4"/>
      <c r="J30" s="4"/>
    </row>
    <row r="31" spans="7:10" ht="12.75">
      <c r="G31" s="17"/>
      <c r="H31" s="4"/>
      <c r="I31" s="4"/>
      <c r="J31" s="4"/>
    </row>
    <row r="32" spans="7:10" ht="12.75">
      <c r="G32" s="17"/>
      <c r="H32" s="4"/>
      <c r="I32" s="4"/>
      <c r="J32" s="4"/>
    </row>
    <row r="33" spans="7:10" ht="12.75">
      <c r="G33" s="17"/>
      <c r="H33" s="4"/>
      <c r="I33" s="4"/>
      <c r="J33" s="4"/>
    </row>
    <row r="34" spans="7:10" ht="12.75">
      <c r="G34" s="17"/>
      <c r="H34" s="4"/>
      <c r="I34" s="4"/>
      <c r="J34" s="4"/>
    </row>
    <row r="35" spans="7:10" ht="12.75">
      <c r="G35" s="17"/>
      <c r="H35" s="4"/>
      <c r="I35" s="4"/>
      <c r="J35" s="4"/>
    </row>
    <row r="36" spans="7:10" ht="12.75">
      <c r="G36" s="17"/>
      <c r="H36" s="4"/>
      <c r="I36" s="4"/>
      <c r="J36" s="4"/>
    </row>
    <row r="37" spans="7:10" ht="12.75">
      <c r="G37" s="17"/>
      <c r="H37" s="4"/>
      <c r="I37" s="4"/>
      <c r="J37" s="4"/>
    </row>
    <row r="38" spans="7:10" ht="12.75">
      <c r="G38" s="17"/>
      <c r="H38" s="4"/>
      <c r="I38" s="4"/>
      <c r="J38" s="4"/>
    </row>
    <row r="39" spans="7:10" ht="12.75">
      <c r="G39" s="17"/>
      <c r="H39" s="4"/>
      <c r="I39" s="4"/>
      <c r="J39" s="4"/>
    </row>
    <row r="40" spans="7:10" ht="12.75">
      <c r="G40" s="17"/>
      <c r="H40" s="4"/>
      <c r="I40" s="4"/>
      <c r="J40" s="4"/>
    </row>
    <row r="41" spans="7:10" ht="12.75">
      <c r="G41" s="17"/>
      <c r="H41" s="4"/>
      <c r="I41" s="4"/>
      <c r="J41" s="4"/>
    </row>
    <row r="42" spans="7:10" ht="12.75">
      <c r="G42" s="17"/>
      <c r="H42" s="4"/>
      <c r="I42" s="4"/>
      <c r="J42" s="4"/>
    </row>
    <row r="43" spans="7:10" ht="12.75">
      <c r="G43" s="17"/>
      <c r="H43" s="4"/>
      <c r="I43" s="4"/>
      <c r="J43" s="4"/>
    </row>
    <row r="44" spans="7:10" ht="12.75">
      <c r="G44" s="17"/>
      <c r="H44" s="4"/>
      <c r="I44" s="4"/>
      <c r="J44" s="4"/>
    </row>
    <row r="45" spans="7:10" ht="12.75">
      <c r="G45" s="17"/>
      <c r="H45" s="4"/>
      <c r="I45" s="4"/>
      <c r="J45" s="4"/>
    </row>
    <row r="46" spans="7:10" ht="12.75">
      <c r="G46" s="17"/>
      <c r="H46" s="4"/>
      <c r="I46" s="4"/>
      <c r="J46" s="4"/>
    </row>
    <row r="47" spans="7:10" ht="12.75">
      <c r="G47" s="17"/>
      <c r="H47" s="4"/>
      <c r="I47" s="4"/>
      <c r="J47" s="4"/>
    </row>
    <row r="48" spans="7:10" ht="12.75">
      <c r="G48" s="17"/>
      <c r="H48" s="4"/>
      <c r="I48" s="4"/>
      <c r="J48" s="4"/>
    </row>
    <row r="49" spans="7:10" ht="12.75">
      <c r="G49" s="17"/>
      <c r="H49" s="4"/>
      <c r="I49" s="4"/>
      <c r="J49" s="4"/>
    </row>
    <row r="50" spans="7:10" ht="12.75">
      <c r="G50" s="17"/>
      <c r="H50" s="4"/>
      <c r="I50" s="4"/>
      <c r="J50" s="4"/>
    </row>
  </sheetData>
  <mergeCells count="1">
    <mergeCell ref="B3:D3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Probation statistics quarterly brief - January to March 2009 - England and Wales</dc:title>
  <dc:subject>Quarterly statistical release on the use of community sentences, including monitoring the impact of the new community sentences introduced under the Criminal Justice Act 2003.</dc:subject>
  <dc:creator>Ministry of Justice</dc:creator>
  <cp:keywords>"probation, statistics, probation service, bulletin, offenders, community orders, suspended sentence orders, ssos, fata, supervision, offender management, caseload, unpaid work, court order, figures, trends, justice, ministry, publication, statistical"</cp:keywords>
  <dc:description/>
  <cp:lastModifiedBy>glee</cp:lastModifiedBy>
  <cp:lastPrinted>2009-07-15T13:48:48Z</cp:lastPrinted>
  <dcterms:created xsi:type="dcterms:W3CDTF">2005-02-09T15:23:30Z</dcterms:created>
  <dcterms:modified xsi:type="dcterms:W3CDTF">2009-07-30T15:35:38Z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-1842582929</vt:i4>
  </property>
  <property fmtid="{D5CDD505-2E9C-101B-9397-08002B2CF9AE}" pid="3" name="_EmailSubject">
    <vt:lpwstr>quarterly probation stats brief</vt:lpwstr>
  </property>
  <property fmtid="{D5CDD505-2E9C-101B-9397-08002B2CF9AE}" pid="4" name="_AuthorEmail">
    <vt:lpwstr>Gary.Renshaw@justice.gsi.gov.uk</vt:lpwstr>
  </property>
  <property fmtid="{D5CDD505-2E9C-101B-9397-08002B2CF9AE}" pid="5" name="_AuthorEmailDisplayName">
    <vt:lpwstr>Renshaw Gary</vt:lpwstr>
  </property>
  <property fmtid="{D5CDD505-2E9C-101B-9397-08002B2CF9AE}" pid="6" name="_ReviewingToolsShownOnce">
    <vt:lpwstr/>
  </property>
</Properties>
</file>