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0365" windowHeight="5910" tabRatio="59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/>
  <calcPr fullCalcOnLoad="1"/>
</workbook>
</file>

<file path=xl/sharedStrings.xml><?xml version="1.0" encoding="utf-8"?>
<sst xmlns="http://schemas.openxmlformats.org/spreadsheetml/2006/main" count="467" uniqueCount="224">
  <si>
    <t>All Probation</t>
  </si>
  <si>
    <t>Service</t>
  </si>
  <si>
    <t xml:space="preserve">Cambridgeshire        </t>
  </si>
  <si>
    <t xml:space="preserve">Essex                 </t>
  </si>
  <si>
    <t xml:space="preserve">Hertfordshire         </t>
  </si>
  <si>
    <t xml:space="preserve">Norfolk               </t>
  </si>
  <si>
    <t xml:space="preserve">Suffolk               </t>
  </si>
  <si>
    <t>London</t>
  </si>
  <si>
    <t>South East</t>
  </si>
  <si>
    <t xml:space="preserve">Hampshire             </t>
  </si>
  <si>
    <t xml:space="preserve">Kent                  </t>
  </si>
  <si>
    <t xml:space="preserve">Surrey                </t>
  </si>
  <si>
    <t xml:space="preserve">Sussex                </t>
  </si>
  <si>
    <t xml:space="preserve">Thames Valley         </t>
  </si>
  <si>
    <t>South West</t>
  </si>
  <si>
    <t xml:space="preserve">Avon &amp; Somerset       </t>
  </si>
  <si>
    <t xml:space="preserve">Devon &amp; Cornwall      </t>
  </si>
  <si>
    <t xml:space="preserve">Dorset                </t>
  </si>
  <si>
    <t xml:space="preserve">Gloucestershire       </t>
  </si>
  <si>
    <t xml:space="preserve">Wiltshire             </t>
  </si>
  <si>
    <t>Wales</t>
  </si>
  <si>
    <t xml:space="preserve">Dyfed-Powys           </t>
  </si>
  <si>
    <t xml:space="preserve">Gwent                 </t>
  </si>
  <si>
    <t xml:space="preserve">North Wales           </t>
  </si>
  <si>
    <t xml:space="preserve">South Wales           </t>
  </si>
  <si>
    <t>*</t>
  </si>
  <si>
    <t>All pre and</t>
  </si>
  <si>
    <t>All court</t>
  </si>
  <si>
    <t>post release</t>
  </si>
  <si>
    <t>Region/Area</t>
  </si>
  <si>
    <t>North East</t>
  </si>
  <si>
    <t xml:space="preserve">Durham                </t>
  </si>
  <si>
    <t xml:space="preserve">Northumbria           </t>
  </si>
  <si>
    <t xml:space="preserve">Teesside              </t>
  </si>
  <si>
    <t>North West</t>
  </si>
  <si>
    <t xml:space="preserve">Cheshire              </t>
  </si>
  <si>
    <t xml:space="preserve">Cumbria               </t>
  </si>
  <si>
    <t xml:space="preserve">Lancashire            </t>
  </si>
  <si>
    <t xml:space="preserve">Greater Manchester    </t>
  </si>
  <si>
    <t xml:space="preserve">Merseyside            </t>
  </si>
  <si>
    <t>Yorkshire &amp; Humberside</t>
  </si>
  <si>
    <t xml:space="preserve">Humberside            </t>
  </si>
  <si>
    <t xml:space="preserve">North Yorkshire       </t>
  </si>
  <si>
    <t xml:space="preserve">South Yorkshire       </t>
  </si>
  <si>
    <t xml:space="preserve">West Yorkshire        </t>
  </si>
  <si>
    <t>East Midlands</t>
  </si>
  <si>
    <t xml:space="preserve">Derbyshire            </t>
  </si>
  <si>
    <t xml:space="preserve">Leicestershire        </t>
  </si>
  <si>
    <t xml:space="preserve">Lincolnshire          </t>
  </si>
  <si>
    <t xml:space="preserve">Northamptonshire      </t>
  </si>
  <si>
    <t xml:space="preserve">Nottinghamshire       </t>
  </si>
  <si>
    <t>West Midlands</t>
  </si>
  <si>
    <t xml:space="preserve">Staffordshire         </t>
  </si>
  <si>
    <t xml:space="preserve">Warwickshire          </t>
  </si>
  <si>
    <t xml:space="preserve">West Mercia           </t>
  </si>
  <si>
    <t xml:space="preserve">West Midlands </t>
  </si>
  <si>
    <t>Eastern</t>
  </si>
  <si>
    <t xml:space="preserve">Bedfordshire          </t>
  </si>
  <si>
    <t>England and Wales</t>
  </si>
  <si>
    <t>Magistrates' courts</t>
  </si>
  <si>
    <t>Crown Court</t>
  </si>
  <si>
    <t>MALES AND FEMALES</t>
  </si>
  <si>
    <t>All community sentences</t>
  </si>
  <si>
    <t>MALES</t>
  </si>
  <si>
    <t>FEMALES</t>
  </si>
  <si>
    <t>Ran their full course</t>
  </si>
  <si>
    <t>Terminated early for:</t>
  </si>
  <si>
    <t xml:space="preserve">   good progress</t>
  </si>
  <si>
    <t xml:space="preserve">   conviction of offence</t>
  </si>
  <si>
    <t xml:space="preserve">   other reasons</t>
  </si>
  <si>
    <t>Total number</t>
  </si>
  <si>
    <r>
      <t>All areas</t>
    </r>
    <r>
      <rPr>
        <b/>
        <vertAlign val="superscript"/>
        <sz val="10"/>
        <rFont val="Arial"/>
        <family val="2"/>
      </rPr>
      <t xml:space="preserve"> </t>
    </r>
  </si>
  <si>
    <t>Community</t>
  </si>
  <si>
    <t>Order</t>
  </si>
  <si>
    <t>Standard PSR</t>
  </si>
  <si>
    <t>Fast Delivery PSR written</t>
  </si>
  <si>
    <t>Fast Delivery PSR oral</t>
  </si>
  <si>
    <t>All court orders</t>
  </si>
  <si>
    <t xml:space="preserve">      Community order</t>
  </si>
  <si>
    <t xml:space="preserve">Suspended </t>
  </si>
  <si>
    <t>* Indicates that one or more of the comparative numbers are less than 50. For small numbers this could give misleading percentage changes.</t>
  </si>
  <si>
    <t>Pre release supervision</t>
  </si>
  <si>
    <t>Post release supervision</t>
  </si>
  <si>
    <t>All pre release</t>
  </si>
  <si>
    <t>supervision</t>
  </si>
  <si>
    <t>All post release</t>
  </si>
  <si>
    <t>All Pre</t>
  </si>
  <si>
    <t xml:space="preserve"> CJA orders</t>
  </si>
  <si>
    <t>Durham</t>
  </si>
  <si>
    <t>Northumbria</t>
  </si>
  <si>
    <t>Teesside</t>
  </si>
  <si>
    <t>Cheshire</t>
  </si>
  <si>
    <t>Cumbria</t>
  </si>
  <si>
    <t>Lancashire</t>
  </si>
  <si>
    <t>Greater Manchester</t>
  </si>
  <si>
    <t>Merseyside</t>
  </si>
  <si>
    <t>Humberside</t>
  </si>
  <si>
    <t>North Yorkshire</t>
  </si>
  <si>
    <t>South Yorkshire</t>
  </si>
  <si>
    <t>West Yorkshire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</si>
  <si>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</si>
  <si>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</si>
  <si>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</si>
  <si>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</si>
  <si>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</si>
  <si>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</si>
  <si>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</si>
  <si>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Mercia</t>
  </si>
  <si>
    <t>Bedfordshire</t>
  </si>
  <si>
    <t>Cambridgeshire</t>
  </si>
  <si>
    <t>Essex</t>
  </si>
  <si>
    <t>Norfolk</t>
  </si>
  <si>
    <t>Suffolk</t>
  </si>
  <si>
    <t>Hampshire</t>
  </si>
  <si>
    <t>Kent</t>
  </si>
  <si>
    <t>Surrey</t>
  </si>
  <si>
    <t>Sussex</t>
  </si>
  <si>
    <t>Thames Valley</t>
  </si>
  <si>
    <t>Avon &amp; Somerset</t>
  </si>
  <si>
    <t>Devon &amp; Cornwall</t>
  </si>
  <si>
    <t>Dorset</t>
  </si>
  <si>
    <t>Gloucestershire</t>
  </si>
  <si>
    <t>Wiltshire</t>
  </si>
  <si>
    <t>Dyfed-Powys</t>
  </si>
  <si>
    <t>Gwent</t>
  </si>
  <si>
    <t>North Wales</t>
  </si>
  <si>
    <t>South Wales</t>
  </si>
  <si>
    <t>Community Order</t>
  </si>
  <si>
    <t>Suspended Sentence Order</t>
  </si>
  <si>
    <t>All areas</t>
  </si>
  <si>
    <t xml:space="preserve"> (2)  On appearance for sentence after deferment.</t>
  </si>
  <si>
    <t>Residential</t>
  </si>
  <si>
    <t>Accredited Programme</t>
  </si>
  <si>
    <t>Drug Treatment</t>
  </si>
  <si>
    <t>Alcohol Treatment</t>
  </si>
  <si>
    <t>Curfew</t>
  </si>
  <si>
    <t>Attendance Centre</t>
  </si>
  <si>
    <t>Mental Health</t>
  </si>
  <si>
    <t>Specified Activity</t>
  </si>
  <si>
    <t>Prohibited Activity</t>
  </si>
  <si>
    <t xml:space="preserve">Unpaid Work </t>
  </si>
  <si>
    <t xml:space="preserve">Exclusion </t>
  </si>
  <si>
    <t>Supervision</t>
  </si>
  <si>
    <t>Community Sentences</t>
  </si>
  <si>
    <t>Custody</t>
  </si>
  <si>
    <t>Fine</t>
  </si>
  <si>
    <t>Absolute/Conditional Discharge</t>
  </si>
  <si>
    <t>Other</t>
  </si>
  <si>
    <t>All</t>
  </si>
  <si>
    <t>% breakdown</t>
  </si>
  <si>
    <t>Unpaid Work</t>
  </si>
  <si>
    <t xml:space="preserve">All </t>
  </si>
  <si>
    <t>5 or more</t>
  </si>
  <si>
    <t>Community Orders</t>
  </si>
  <si>
    <t>Suspended Sentence Orders</t>
  </si>
  <si>
    <t xml:space="preserve">Table 4   Number of requirements commenced under Community Orders and Suspended Sentence Orders </t>
  </si>
  <si>
    <r>
      <t>All court reports</t>
    </r>
    <r>
      <rPr>
        <b/>
        <vertAlign val="superscript"/>
        <sz val="10"/>
        <color indexed="8"/>
        <rFont val="Arial"/>
        <family val="2"/>
      </rPr>
      <t>(1)</t>
    </r>
  </si>
  <si>
    <t xml:space="preserve">All other combinations of requirements </t>
  </si>
  <si>
    <t>All other combinations of requirements</t>
  </si>
  <si>
    <t xml:space="preserve"> (1)  Does not include Court Review reports</t>
  </si>
  <si>
    <t>the fact that the more time the order has had to run, the greater the chance of it being completed successfully.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</si>
  <si>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</si>
  <si>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</si>
  <si>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</si>
  <si>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</si>
  <si>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Supervision, Accredited Programme &amp; Drug Treatment</t>
  </si>
  <si>
    <t>Supervision &amp; Specified Activity</t>
  </si>
  <si>
    <t>Supervision &amp; Curfew</t>
  </si>
  <si>
    <r>
      <t>orders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</si>
  <si>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r>
      <t xml:space="preserve">supervision </t>
    </r>
    <r>
      <rPr>
        <b/>
        <vertAlign val="superscript"/>
        <sz val="8"/>
        <rFont val="Arial"/>
        <family val="2"/>
      </rPr>
      <t>(1)</t>
    </r>
  </si>
  <si>
    <t>Suspended 
Sentence Order</t>
  </si>
  <si>
    <r>
      <t xml:space="preserve">All Community Sentences </t>
    </r>
    <r>
      <rPr>
        <vertAlign val="superscript"/>
        <sz val="10"/>
        <rFont val="Arial"/>
        <family val="2"/>
      </rPr>
      <t>(1)</t>
    </r>
  </si>
  <si>
    <t>(1) Includes all pre-CJA community sentences</t>
  </si>
  <si>
    <t>Pre and post release supervision</t>
  </si>
  <si>
    <t>Table 3   Most frequently used combinations of requirements for Community Orders and Suspended Sentence Orders</t>
  </si>
  <si>
    <t>Sentence Order</t>
  </si>
  <si>
    <t xml:space="preserve">   failure to comply with requirements</t>
  </si>
  <si>
    <t xml:space="preserve">Court Review </t>
  </si>
  <si>
    <t>Sentence proposed</t>
  </si>
  <si>
    <t>Sentence given</t>
  </si>
  <si>
    <t xml:space="preserve">      Deferred sentence</t>
  </si>
  <si>
    <t>Average (mean)</t>
  </si>
  <si>
    <t>Table 2  Number of persons starting Community Order and Suspended Sentence Order supervision by number of requirements</t>
  </si>
  <si>
    <t>% Breakdown</t>
  </si>
  <si>
    <t xml:space="preserve">Hertfordshire </t>
  </si>
  <si>
    <t>Other sentences</t>
  </si>
  <si>
    <t xml:space="preserve">      Suspended sentence order</t>
  </si>
  <si>
    <r>
      <t>Deferred sentence</t>
    </r>
    <r>
      <rPr>
        <vertAlign val="superscript"/>
        <sz val="10"/>
        <color indexed="8"/>
        <rFont val="Arial"/>
        <family val="2"/>
      </rPr>
      <t>(2)</t>
    </r>
  </si>
  <si>
    <t>PSR breach</t>
  </si>
  <si>
    <t xml:space="preserve">(1)   Each person is counted only once in the total even if they started several types of supervision in the year. </t>
  </si>
  <si>
    <t xml:space="preserve">(1)   Each person is counted only once in the all community sentences and pre and post release figures, even if they started several types of supervision in the year. </t>
  </si>
  <si>
    <r>
      <t xml:space="preserve">Unpaid Work &amp; Unpaid Work </t>
    </r>
    <r>
      <rPr>
        <vertAlign val="superscript"/>
        <sz val="10"/>
        <rFont val="Arial"/>
        <family val="2"/>
      </rPr>
      <t>(1)</t>
    </r>
  </si>
  <si>
    <t>(1)   Normally a result of further unpaid work given for breach.</t>
  </si>
  <si>
    <t>Tier 1 (Low)</t>
  </si>
  <si>
    <t>Tier 3 (Medium/High)</t>
  </si>
  <si>
    <t>Tier 2 (Low/Medium)</t>
  </si>
  <si>
    <t>Tier not stated</t>
  </si>
  <si>
    <t>Table 6  Number of persons starting Community Order and Suspended Sentence Order supervision by tier</t>
  </si>
  <si>
    <r>
      <t xml:space="preserve">Table 7       Persons supervised by the Probation Service at end of period </t>
    </r>
    <r>
      <rPr>
        <b/>
        <vertAlign val="superscript"/>
        <sz val="10"/>
        <rFont val="Arial"/>
        <family val="2"/>
      </rPr>
      <t xml:space="preserve">(1) </t>
    </r>
  </si>
  <si>
    <r>
      <t xml:space="preserve">Table 9       Terminations of court orders by reason </t>
    </r>
    <r>
      <rPr>
        <b/>
        <vertAlign val="superscript"/>
        <sz val="10"/>
        <rFont val="Arial"/>
        <family val="2"/>
      </rPr>
      <t>(1)</t>
    </r>
  </si>
  <si>
    <t>Tier 4 (High)</t>
  </si>
  <si>
    <t>Q2 2008</t>
  </si>
  <si>
    <t xml:space="preserve">          </t>
  </si>
  <si>
    <t>Table 10  Court reports written by the Probation Service by type of report and court</t>
  </si>
  <si>
    <t>All immediate custodial sentences</t>
  </si>
  <si>
    <t>Q3 2008</t>
  </si>
  <si>
    <t xml:space="preserve">(1) The increase over time in percentages of Community Orders and Suspended Sentence Orders running their full course is due partly to  </t>
  </si>
  <si>
    <t>Q4 2008</t>
  </si>
  <si>
    <r>
      <t xml:space="preserve">All Community Sentences </t>
    </r>
    <r>
      <rPr>
        <b/>
        <vertAlign val="superscript"/>
        <sz val="10"/>
        <rFont val="Arial"/>
        <family val="2"/>
      </rPr>
      <t>(1)</t>
    </r>
  </si>
  <si>
    <t>(1)  Each person is counted only once in the all court orders and pre and post release figures, even if they started several types of supervision in the period.</t>
  </si>
  <si>
    <t xml:space="preserve">        This is due to them recently changing case management systems.</t>
  </si>
  <si>
    <t>Q1 2009</t>
  </si>
  <si>
    <t>Percentages</t>
  </si>
  <si>
    <t>Q2 2009</t>
  </si>
  <si>
    <t>Table 8      Persons supervised by the Probation Service at 30 June 2009, by area</t>
  </si>
  <si>
    <t>Table 11 Concordance between sentences proposed and given where a PSR was written, July 2008 - June 2009</t>
  </si>
  <si>
    <t>Percentage
change
Q2 2009</t>
  </si>
  <si>
    <t xml:space="preserve">      All pre CJA orders</t>
  </si>
  <si>
    <t>Table 5   Number of persons starting Community Order and Suspended Sentence Order supervision by the Probation Service by area</t>
  </si>
  <si>
    <r>
      <t xml:space="preserve">Table 1   Number of persons starting Court Order and pre/post release supervision by the Probation Service by sex </t>
    </r>
    <r>
      <rPr>
        <b/>
        <vertAlign val="superscript"/>
        <sz val="10"/>
        <rFont val="Arial"/>
        <family val="2"/>
      </rPr>
      <t>(1)</t>
    </r>
  </si>
  <si>
    <t>(2)   Excludes those on voluntary supervision for more than 3 years.</t>
  </si>
  <si>
    <t xml:space="preserve">(3)   The pre and post release figures for Q4 2008 are slightly understated, due to an under-recording of the caseload in data submitted by the West Midlands area. </t>
  </si>
  <si>
    <r>
      <t xml:space="preserve">All pre and post release supervision </t>
    </r>
    <r>
      <rPr>
        <b/>
        <vertAlign val="superscript"/>
        <sz val="10"/>
        <rFont val="Arial"/>
        <family val="2"/>
      </rPr>
      <t>(1,2)</t>
    </r>
  </si>
  <si>
    <r>
      <t xml:space="preserve">Q4 2008 </t>
    </r>
    <r>
      <rPr>
        <b/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</si>
</sst>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000"/>
    <numFmt numFmtId="197" formatCode="0.00000000"/>
  </numFmts>
  <fonts count="3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Verdana"/>
      <family val="0"/>
    </font>
    <font>
      <i/>
      <sz val="8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1" xfId="16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4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1" fontId="0" fillId="0" borderId="0" xfId="16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2" xfId="2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Alignment="1">
      <alignment horizontal="left" indent="2"/>
      <protection/>
    </xf>
    <xf numFmtId="0" fontId="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21" applyFont="1" applyAlignment="1">
      <alignment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1" fontId="13" fillId="0" borderId="0" xfId="21" applyNumberFormat="1">
      <alignment/>
      <protection/>
    </xf>
    <xf numFmtId="0" fontId="13" fillId="0" borderId="0" xfId="21" applyAlignment="1">
      <alignment horizontal="left"/>
      <protection/>
    </xf>
    <xf numFmtId="1" fontId="13" fillId="0" borderId="0" xfId="21" applyNumberFormat="1" applyAlignment="1">
      <alignment horizontal="left"/>
      <protection/>
    </xf>
    <xf numFmtId="0" fontId="13" fillId="0" borderId="0" xfId="21" applyFont="1" applyAlignment="1">
      <alignment horizontal="left" wrapText="1"/>
      <protection/>
    </xf>
    <xf numFmtId="0" fontId="13" fillId="0" borderId="1" xfId="2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41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left" wrapText="1"/>
      <protection/>
    </xf>
    <xf numFmtId="3" fontId="0" fillId="0" borderId="2" xfId="0" applyNumberFormat="1" applyFont="1" applyBorder="1" applyAlignment="1">
      <alignment/>
    </xf>
    <xf numFmtId="41" fontId="13" fillId="0" borderId="0" xfId="21" applyNumberFormat="1">
      <alignment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16" fillId="0" borderId="0" xfId="21" applyFont="1" applyAlignment="1">
      <alignment/>
      <protection/>
    </xf>
    <xf numFmtId="3" fontId="5" fillId="0" borderId="0" xfId="21" applyNumberFormat="1" applyFont="1" applyAlignment="1">
      <alignment horizontal="right"/>
      <protection/>
    </xf>
    <xf numFmtId="1" fontId="13" fillId="0" borderId="0" xfId="21" applyNumberForma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5" fillId="0" borderId="0" xfId="22" applyNumberFormat="1" applyFont="1" applyBorder="1" applyAlignment="1">
      <alignment horizontal="right"/>
    </xf>
    <xf numFmtId="1" fontId="0" fillId="0" borderId="0" xfId="22" applyNumberFormat="1" applyFont="1" applyBorder="1" applyAlignment="1">
      <alignment horizontal="right"/>
    </xf>
    <xf numFmtId="170" fontId="0" fillId="0" borderId="0" xfId="22" applyNumberFormat="1" applyFont="1" applyBorder="1" applyAlignment="1">
      <alignment horizontal="right"/>
    </xf>
    <xf numFmtId="1" fontId="0" fillId="0" borderId="1" xfId="21" applyNumberFormat="1" applyFont="1" applyBorder="1" applyAlignment="1">
      <alignment horizontal="right"/>
      <protection/>
    </xf>
    <xf numFmtId="1" fontId="0" fillId="0" borderId="0" xfId="21" applyNumberFormat="1" applyFont="1" applyAlignment="1">
      <alignment horizontal="right"/>
      <protection/>
    </xf>
    <xf numFmtId="0" fontId="5" fillId="0" borderId="3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 horizontal="left" wrapText="1"/>
    </xf>
    <xf numFmtId="41" fontId="0" fillId="0" borderId="0" xfId="21" applyNumberFormat="1" applyFont="1">
      <alignment/>
      <protection/>
    </xf>
    <xf numFmtId="41" fontId="0" fillId="0" borderId="0" xfId="0" applyNumberFormat="1" applyFont="1" applyAlignment="1">
      <alignment/>
    </xf>
    <xf numFmtId="0" fontId="0" fillId="0" borderId="2" xfId="21" applyFont="1" applyBorder="1">
      <alignment/>
      <protection/>
    </xf>
    <xf numFmtId="0" fontId="0" fillId="0" borderId="2" xfId="0" applyFont="1" applyBorder="1" applyAlignment="1">
      <alignment/>
    </xf>
    <xf numFmtId="0" fontId="0" fillId="0" borderId="0" xfId="21" applyFont="1" applyAlignment="1">
      <alignment horizontal="left" indent="1"/>
      <protection/>
    </xf>
    <xf numFmtId="41" fontId="0" fillId="0" borderId="0" xfId="0" applyNumberFormat="1" applyFont="1" applyBorder="1" applyAlignment="1">
      <alignment/>
    </xf>
    <xf numFmtId="0" fontId="0" fillId="0" borderId="1" xfId="21" applyFont="1" applyBorder="1" applyAlignment="1">
      <alignment horizontal="left" wrapText="1"/>
      <protection/>
    </xf>
    <xf numFmtId="41" fontId="0" fillId="0" borderId="1" xfId="21" applyNumberFormat="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indent="1"/>
    </xf>
    <xf numFmtId="3" fontId="17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Continuous"/>
    </xf>
    <xf numFmtId="0" fontId="0" fillId="0" borderId="1" xfId="0" applyFont="1" applyBorder="1" applyAlignment="1">
      <alignment/>
    </xf>
    <xf numFmtId="41" fontId="0" fillId="0" borderId="4" xfId="21" applyNumberFormat="1" applyFont="1" applyBorder="1">
      <alignment/>
      <protection/>
    </xf>
    <xf numFmtId="0" fontId="0" fillId="0" borderId="4" xfId="0" applyFont="1" applyBorder="1" applyAlignment="1">
      <alignment/>
    </xf>
    <xf numFmtId="0" fontId="13" fillId="0" borderId="0" xfId="2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1" fontId="5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" fontId="1" fillId="0" borderId="5" xfId="21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22" fillId="0" borderId="0" xfId="21" applyNumberFormat="1" applyFont="1">
      <alignment/>
      <protection/>
    </xf>
    <xf numFmtId="1" fontId="22" fillId="0" borderId="0" xfId="21" applyNumberFormat="1" applyFont="1" applyBorder="1" applyAlignment="1">
      <alignment horizontal="center"/>
      <protection/>
    </xf>
    <xf numFmtId="1" fontId="2" fillId="0" borderId="0" xfId="21" applyNumberFormat="1" applyFont="1" applyBorder="1" applyAlignment="1">
      <alignment horizontal="right"/>
      <protection/>
    </xf>
    <xf numFmtId="1" fontId="1" fillId="0" borderId="0" xfId="21" applyNumberFormat="1" applyFont="1" applyBorder="1" applyAlignment="1">
      <alignment horizontal="right"/>
      <protection/>
    </xf>
    <xf numFmtId="170" fontId="2" fillId="0" borderId="0" xfId="21" applyNumberFormat="1" applyFont="1" applyBorder="1" applyAlignment="1">
      <alignment horizontal="right"/>
      <protection/>
    </xf>
    <xf numFmtId="1" fontId="2" fillId="0" borderId="1" xfId="21" applyNumberFormat="1" applyFont="1" applyBorder="1" applyAlignment="1">
      <alignment horizontal="right"/>
      <protection/>
    </xf>
    <xf numFmtId="0" fontId="14" fillId="0" borderId="3" xfId="21" applyFont="1" applyBorder="1" applyAlignment="1">
      <alignment horizontal="left"/>
      <protection/>
    </xf>
    <xf numFmtId="17" fontId="5" fillId="0" borderId="3" xfId="21" applyNumberFormat="1" applyFont="1" applyBorder="1" applyAlignment="1">
      <alignment horizontal="right" vertical="center"/>
      <protection/>
    </xf>
    <xf numFmtId="1" fontId="1" fillId="0" borderId="3" xfId="21" applyNumberFormat="1" applyFont="1" applyBorder="1" applyAlignment="1">
      <alignment horizontal="right" wrapText="1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41" fontId="2" fillId="0" borderId="1" xfId="21" applyNumberFormat="1" applyFont="1" applyBorder="1">
      <alignment/>
      <protection/>
    </xf>
    <xf numFmtId="41" fontId="2" fillId="0" borderId="0" xfId="21" applyNumberFormat="1" applyFont="1" applyBorder="1">
      <alignment/>
      <protection/>
    </xf>
    <xf numFmtId="0" fontId="2" fillId="0" borderId="0" xfId="21" applyFont="1">
      <alignment/>
      <protection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21" applyBorder="1" applyAlignment="1">
      <alignment horizontal="left"/>
      <protection/>
    </xf>
    <xf numFmtId="0" fontId="0" fillId="0" borderId="2" xfId="21" applyFont="1" applyBorder="1" applyAlignment="1">
      <alignment horizontal="left"/>
      <protection/>
    </xf>
    <xf numFmtId="1" fontId="13" fillId="0" borderId="2" xfId="21" applyNumberFormat="1" applyBorder="1" applyAlignment="1">
      <alignment horizontal="left"/>
      <protection/>
    </xf>
    <xf numFmtId="1" fontId="22" fillId="0" borderId="0" xfId="21" applyNumberFormat="1" applyFont="1" applyBorder="1">
      <alignment/>
      <protection/>
    </xf>
    <xf numFmtId="1" fontId="22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left" wrapText="1"/>
      <protection/>
    </xf>
    <xf numFmtId="0" fontId="17" fillId="0" borderId="2" xfId="0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0" fontId="5" fillId="0" borderId="2" xfId="21" applyFont="1" applyBorder="1" applyAlignment="1">
      <alignment vertical="center"/>
      <protection/>
    </xf>
    <xf numFmtId="3" fontId="9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5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13" fillId="0" borderId="0" xfId="21" applyNumberFormat="1" applyFont="1">
      <alignment/>
      <protection/>
    </xf>
    <xf numFmtId="0" fontId="0" fillId="0" borderId="0" xfId="21" applyFont="1" applyAlignment="1">
      <alignment/>
      <protection/>
    </xf>
    <xf numFmtId="2" fontId="0" fillId="0" borderId="0" xfId="0" applyNumberFormat="1" applyAlignment="1">
      <alignment/>
    </xf>
    <xf numFmtId="1" fontId="25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" fontId="9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3" fontId="5" fillId="0" borderId="2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7" fillId="0" borderId="2" xfId="0" applyNumberFormat="1" applyFont="1" applyBorder="1" applyAlignment="1">
      <alignment/>
    </xf>
    <xf numFmtId="43" fontId="1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13" fillId="0" borderId="1" xfId="21" applyFont="1" applyBorder="1">
      <alignment/>
      <protection/>
    </xf>
    <xf numFmtId="0" fontId="13" fillId="0" borderId="2" xfId="21" applyFont="1" applyBorder="1">
      <alignment/>
      <protection/>
    </xf>
    <xf numFmtId="1" fontId="0" fillId="0" borderId="2" xfId="0" applyNumberFormat="1" applyBorder="1" applyAlignment="1">
      <alignment/>
    </xf>
    <xf numFmtId="0" fontId="1" fillId="0" borderId="1" xfId="21" applyFont="1" applyBorder="1" applyAlignment="1">
      <alignment horizontal="right" vertical="center"/>
      <protection/>
    </xf>
    <xf numFmtId="0" fontId="13" fillId="0" borderId="2" xfId="21" applyFont="1" applyBorder="1" applyAlignment="1">
      <alignment horizontal="center"/>
      <protection/>
    </xf>
    <xf numFmtId="1" fontId="5" fillId="0" borderId="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21" applyFont="1" applyBorder="1" applyAlignment="1">
      <alignment horizontal="right" vertical="center"/>
      <protection/>
    </xf>
    <xf numFmtId="3" fontId="0" fillId="0" borderId="1" xfId="0" applyNumberFormat="1" applyFont="1" applyBorder="1" applyAlignment="1">
      <alignment/>
    </xf>
    <xf numFmtId="1" fontId="0" fillId="0" borderId="0" xfId="21" applyNumberFormat="1" applyFont="1">
      <alignment/>
      <protection/>
    </xf>
    <xf numFmtId="0" fontId="5" fillId="0" borderId="0" xfId="21" applyFont="1">
      <alignment/>
      <protection/>
    </xf>
    <xf numFmtId="190" fontId="0" fillId="0" borderId="0" xfId="0" applyNumberFormat="1" applyFont="1" applyFill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5" fillId="0" borderId="6" xfId="21" applyFont="1" applyBorder="1" applyAlignment="1">
      <alignment horizontal="center" vertical="center"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9525</xdr:rowOff>
    </xdr:from>
    <xdr:to>
      <xdr:col>8</xdr:col>
      <xdr:colOff>0</xdr:colOff>
      <xdr:row>57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9229725"/>
          <a:ext cx="67722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85725</xdr:rowOff>
    </xdr:from>
    <xdr:to>
      <xdr:col>7</xdr:col>
      <xdr:colOff>638175</xdr:colOff>
      <xdr:row>44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150" y="6762750"/>
          <a:ext cx="5353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133350</xdr:rowOff>
    </xdr:from>
    <xdr:to>
      <xdr:col>6</xdr:col>
      <xdr:colOff>304800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933950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27</xdr:row>
      <xdr:rowOff>133350</xdr:rowOff>
    </xdr:from>
    <xdr:to>
      <xdr:col>6</xdr:col>
      <xdr:colOff>304800</xdr:colOff>
      <xdr:row>30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4933950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8</xdr:col>
      <xdr:colOff>0</xdr:colOff>
      <xdr:row>44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0104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0</xdr:rowOff>
    </xdr:from>
    <xdr:to>
      <xdr:col>8</xdr:col>
      <xdr:colOff>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638925"/>
          <a:ext cx="749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65</xdr:row>
      <xdr:rowOff>0</xdr:rowOff>
    </xdr:from>
    <xdr:to>
      <xdr:col>8</xdr:col>
      <xdr:colOff>0</xdr:colOff>
      <xdr:row>68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0848975"/>
          <a:ext cx="6657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133350</xdr:rowOff>
    </xdr:from>
    <xdr:to>
      <xdr:col>9</xdr:col>
      <xdr:colOff>0</xdr:colOff>
      <xdr:row>71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11401425"/>
          <a:ext cx="6181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47625</xdr:rowOff>
    </xdr:from>
    <xdr:to>
      <xdr:col>8</xdr:col>
      <xdr:colOff>0</xdr:colOff>
      <xdr:row>40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627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62</xdr:row>
      <xdr:rowOff>104775</xdr:rowOff>
    </xdr:from>
    <xdr:to>
      <xdr:col>8</xdr:col>
      <xdr:colOff>0</xdr:colOff>
      <xdr:row>67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10382250"/>
          <a:ext cx="71437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72</xdr:row>
      <xdr:rowOff>0</xdr:rowOff>
    </xdr:from>
    <xdr:to>
      <xdr:col>8</xdr:col>
      <xdr:colOff>609600</xdr:colOff>
      <xdr:row>74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0953750"/>
          <a:ext cx="8210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133350</xdr:rowOff>
    </xdr:from>
    <xdr:to>
      <xdr:col>3</xdr:col>
      <xdr:colOff>9525</xdr:colOff>
      <xdr:row>29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219575"/>
          <a:ext cx="38004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421875" style="8" customWidth="1"/>
    <col min="2" max="6" width="11.7109375" style="8" customWidth="1"/>
    <col min="7" max="7" width="2.7109375" style="8" customWidth="1"/>
    <col min="8" max="8" width="10.7109375" style="8" customWidth="1"/>
    <col min="9" max="9" width="9.140625" style="8" customWidth="1"/>
    <col min="10" max="10" width="13.8515625" style="8" customWidth="1"/>
    <col min="11" max="16384" width="9.140625" style="8" customWidth="1"/>
  </cols>
  <sheetData>
    <row r="1" s="40" customFormat="1" ht="15" customHeight="1">
      <c r="A1" s="66" t="s">
        <v>219</v>
      </c>
    </row>
    <row r="2" ht="12" customHeight="1"/>
    <row r="3" spans="1:8" ht="12" customHeight="1" thickBot="1">
      <c r="A3" s="28" t="s">
        <v>58</v>
      </c>
      <c r="B3" s="280"/>
      <c r="C3" s="280"/>
      <c r="D3" s="280"/>
      <c r="E3" s="76"/>
      <c r="F3" s="76"/>
      <c r="G3" s="27"/>
      <c r="H3" s="72"/>
    </row>
    <row r="4" spans="1:8" s="165" customFormat="1" ht="35.25" customHeight="1">
      <c r="A4" s="163"/>
      <c r="B4" s="164" t="s">
        <v>201</v>
      </c>
      <c r="C4" s="164" t="s">
        <v>205</v>
      </c>
      <c r="D4" s="164" t="s">
        <v>207</v>
      </c>
      <c r="E4" s="164" t="s">
        <v>211</v>
      </c>
      <c r="F4" s="200" t="s">
        <v>213</v>
      </c>
      <c r="G4" s="199"/>
      <c r="H4" s="176" t="s">
        <v>216</v>
      </c>
    </row>
    <row r="5" ht="12" customHeight="1">
      <c r="A5" s="27"/>
    </row>
    <row r="6" spans="1:5" ht="12" customHeight="1">
      <c r="A6" s="55" t="s">
        <v>61</v>
      </c>
      <c r="B6" s="5"/>
      <c r="C6" s="5"/>
      <c r="D6" s="5"/>
      <c r="E6" s="5"/>
    </row>
    <row r="7" spans="1:5" ht="12" customHeight="1">
      <c r="A7" s="55"/>
      <c r="B7" s="5"/>
      <c r="C7" s="5"/>
      <c r="D7" s="5"/>
      <c r="E7" s="5"/>
    </row>
    <row r="8" spans="1:14" ht="12.75">
      <c r="A8" s="67" t="s">
        <v>77</v>
      </c>
      <c r="B8" s="7">
        <v>47200</v>
      </c>
      <c r="C8" s="7">
        <v>47092</v>
      </c>
      <c r="D8" s="7">
        <v>46012</v>
      </c>
      <c r="E8" s="7">
        <v>48980</v>
      </c>
      <c r="F8" s="7">
        <v>47167</v>
      </c>
      <c r="H8" s="61">
        <f>(F8-B8)/B8*100</f>
        <v>-0.06991525423728814</v>
      </c>
      <c r="J8"/>
      <c r="K8"/>
      <c r="L8"/>
      <c r="M8"/>
      <c r="N8" s="7"/>
    </row>
    <row r="9" spans="1:14" ht="12" customHeight="1">
      <c r="A9" s="51"/>
      <c r="B9" s="7"/>
      <c r="C9" s="23"/>
      <c r="D9"/>
      <c r="E9"/>
      <c r="H9" s="61"/>
      <c r="J9"/>
      <c r="K9" s="22"/>
      <c r="L9"/>
      <c r="M9" s="22"/>
      <c r="N9" s="7"/>
    </row>
    <row r="10" spans="1:14" s="40" customFormat="1" ht="12.75" customHeight="1">
      <c r="A10" s="59" t="s">
        <v>62</v>
      </c>
      <c r="B10" s="7">
        <v>35341</v>
      </c>
      <c r="C10" s="7">
        <v>35596</v>
      </c>
      <c r="D10" s="7">
        <v>34907</v>
      </c>
      <c r="E10" s="7">
        <v>37183</v>
      </c>
      <c r="F10" s="7">
        <v>35573</v>
      </c>
      <c r="H10" s="61">
        <f>(F10-B10)/B10*100</f>
        <v>0.6564613338615206</v>
      </c>
      <c r="J10"/>
      <c r="K10"/>
      <c r="L10"/>
      <c r="M10"/>
      <c r="N10" s="7"/>
    </row>
    <row r="11" spans="1:14" ht="12.75">
      <c r="A11" s="50" t="s">
        <v>78</v>
      </c>
      <c r="B11" s="22">
        <v>33672</v>
      </c>
      <c r="C11" s="22">
        <v>33934</v>
      </c>
      <c r="D11" s="22">
        <v>33452</v>
      </c>
      <c r="E11" s="22">
        <v>35922</v>
      </c>
      <c r="F11" s="22">
        <v>34279</v>
      </c>
      <c r="H11" s="61">
        <f>(F11-B11)/B11*100</f>
        <v>1.8026847232121643</v>
      </c>
      <c r="J11"/>
      <c r="K11" s="22"/>
      <c r="L11" s="22"/>
      <c r="M11" s="22"/>
      <c r="N11" s="22"/>
    </row>
    <row r="12" spans="1:14" ht="12.75">
      <c r="A12" s="50" t="s">
        <v>217</v>
      </c>
      <c r="B12" s="22">
        <v>1715</v>
      </c>
      <c r="C12" s="22">
        <v>1691</v>
      </c>
      <c r="D12" s="22">
        <v>1493</v>
      </c>
      <c r="E12" s="22">
        <v>1288</v>
      </c>
      <c r="F12" s="22">
        <v>1309</v>
      </c>
      <c r="H12" s="61">
        <f>(F12-B12)/B12*100</f>
        <v>-23.6734693877551</v>
      </c>
      <c r="J12"/>
      <c r="K12" s="22"/>
      <c r="L12" s="22"/>
      <c r="M12" s="22"/>
      <c r="N12"/>
    </row>
    <row r="13" spans="1:14" ht="12.75">
      <c r="A13" s="50"/>
      <c r="B13" s="22"/>
      <c r="C13" s="22"/>
      <c r="D13" s="22"/>
      <c r="E13" s="22"/>
      <c r="F13" s="53"/>
      <c r="H13" s="231"/>
      <c r="J13"/>
      <c r="K13" s="22"/>
      <c r="L13" s="22"/>
      <c r="M13" s="22"/>
      <c r="N13"/>
    </row>
    <row r="14" spans="1:14" ht="12.75">
      <c r="A14" s="67" t="s">
        <v>185</v>
      </c>
      <c r="B14" s="22"/>
      <c r="C14" s="22"/>
      <c r="D14" s="22"/>
      <c r="E14" s="22"/>
      <c r="F14" s="277"/>
      <c r="H14" s="61"/>
      <c r="J14"/>
      <c r="K14" s="22"/>
      <c r="L14" s="22"/>
      <c r="M14" s="22"/>
      <c r="N14" s="22"/>
    </row>
    <row r="15" spans="1:14" ht="12.75">
      <c r="A15" s="50" t="s">
        <v>180</v>
      </c>
      <c r="B15" s="22">
        <v>158</v>
      </c>
      <c r="C15" s="22">
        <v>158</v>
      </c>
      <c r="D15" s="22">
        <v>143</v>
      </c>
      <c r="E15" s="22">
        <v>127</v>
      </c>
      <c r="F15" s="22">
        <v>121</v>
      </c>
      <c r="H15" s="61">
        <f>(F15-B15)/B15*100</f>
        <v>-23.417721518987342</v>
      </c>
      <c r="J15"/>
      <c r="K15" s="22"/>
      <c r="L15" s="22"/>
      <c r="M15" s="22"/>
      <c r="N15"/>
    </row>
    <row r="16" spans="1:14" ht="12.75">
      <c r="A16" s="50" t="s">
        <v>186</v>
      </c>
      <c r="B16" s="22">
        <v>11842</v>
      </c>
      <c r="C16" s="22">
        <v>11467</v>
      </c>
      <c r="D16" s="22">
        <v>11093</v>
      </c>
      <c r="E16" s="22">
        <v>11817</v>
      </c>
      <c r="F16" s="22">
        <v>11627</v>
      </c>
      <c r="H16" s="61">
        <f>(F16-B16)/B16*100</f>
        <v>-1.815571693970613</v>
      </c>
      <c r="J16"/>
      <c r="K16" s="22"/>
      <c r="L16"/>
      <c r="M16" s="22"/>
      <c r="N16"/>
    </row>
    <row r="17" spans="1:14" s="27" customFormat="1" ht="12.75">
      <c r="A17" s="50"/>
      <c r="B17"/>
      <c r="C17"/>
      <c r="D17"/>
      <c r="E17"/>
      <c r="F17" s="60"/>
      <c r="G17" s="8"/>
      <c r="H17" s="61"/>
      <c r="K17"/>
      <c r="L17"/>
      <c r="M17"/>
      <c r="N17"/>
    </row>
    <row r="18" spans="1:14" ht="25.5">
      <c r="A18" s="177" t="s">
        <v>173</v>
      </c>
      <c r="B18" s="7">
        <v>12704</v>
      </c>
      <c r="C18" s="7">
        <v>12485</v>
      </c>
      <c r="D18" s="7">
        <v>11722</v>
      </c>
      <c r="E18" s="7">
        <v>11845</v>
      </c>
      <c r="F18" s="7">
        <v>11366</v>
      </c>
      <c r="H18" s="61">
        <f>(F18-B18)/B18*100</f>
        <v>-10.532115869017632</v>
      </c>
      <c r="K18"/>
      <c r="L18"/>
      <c r="M18"/>
      <c r="N18"/>
    </row>
    <row r="19" spans="1:14" ht="12.75">
      <c r="A19" s="63"/>
      <c r="B19" s="10"/>
      <c r="C19" s="10"/>
      <c r="D19" s="10"/>
      <c r="E19" s="10"/>
      <c r="F19" s="10"/>
      <c r="G19" s="250"/>
      <c r="H19" s="219"/>
      <c r="K19"/>
      <c r="L19"/>
      <c r="M19"/>
      <c r="N19"/>
    </row>
    <row r="20" spans="1:14" ht="12.75">
      <c r="A20" s="5"/>
      <c r="B20" s="52"/>
      <c r="C20" s="52"/>
      <c r="D20" s="52"/>
      <c r="E20" s="52"/>
      <c r="F20" s="52"/>
      <c r="H20" s="61"/>
      <c r="K20"/>
      <c r="L20"/>
      <c r="M20"/>
      <c r="N20"/>
    </row>
    <row r="21" spans="1:8" ht="12.75">
      <c r="A21" s="51" t="s">
        <v>63</v>
      </c>
      <c r="B21" s="52"/>
      <c r="C21" s="52"/>
      <c r="D21" s="52"/>
      <c r="E21" s="52"/>
      <c r="F21" s="52"/>
      <c r="H21" s="61"/>
    </row>
    <row r="22" spans="1:14" ht="12.75">
      <c r="A22" s="51"/>
      <c r="B22" s="52"/>
      <c r="C22" s="52"/>
      <c r="D22" s="52"/>
      <c r="E22" s="52"/>
      <c r="F22" s="52"/>
      <c r="H22" s="61"/>
      <c r="K22" s="22"/>
      <c r="L22" s="22"/>
      <c r="M22" s="22"/>
      <c r="N22" s="22"/>
    </row>
    <row r="23" spans="1:14" ht="12.75">
      <c r="A23" s="67" t="s">
        <v>77</v>
      </c>
      <c r="B23" s="7">
        <v>39920</v>
      </c>
      <c r="C23" s="7">
        <v>39846</v>
      </c>
      <c r="D23" s="7">
        <v>38854</v>
      </c>
      <c r="E23" s="7">
        <v>41407</v>
      </c>
      <c r="F23" s="7">
        <v>39780</v>
      </c>
      <c r="H23" s="61">
        <f>(F23-B23)/B23*100</f>
        <v>-0.35070140280561124</v>
      </c>
      <c r="K23"/>
      <c r="L23"/>
      <c r="M23"/>
      <c r="N23"/>
    </row>
    <row r="24" spans="1:14" ht="12.75">
      <c r="A24" s="51"/>
      <c r="B24" s="7"/>
      <c r="C24" s="23"/>
      <c r="D24"/>
      <c r="E24"/>
      <c r="H24" s="61"/>
      <c r="K24" s="22"/>
      <c r="L24" s="22"/>
      <c r="M24" s="22"/>
      <c r="N24" s="22"/>
    </row>
    <row r="25" spans="1:14" ht="12.75">
      <c r="A25" s="59" t="s">
        <v>62</v>
      </c>
      <c r="B25" s="7">
        <v>29777</v>
      </c>
      <c r="C25" s="7">
        <v>30000</v>
      </c>
      <c r="D25" s="7">
        <v>29325</v>
      </c>
      <c r="E25" s="7">
        <v>31363</v>
      </c>
      <c r="F25" s="7">
        <v>29878</v>
      </c>
      <c r="G25" s="40"/>
      <c r="H25" s="61">
        <f>(F25-B25)/B25*100</f>
        <v>0.3391879638647278</v>
      </c>
      <c r="K25" s="22"/>
      <c r="L25" s="22"/>
      <c r="M25" s="22"/>
      <c r="N25" s="22"/>
    </row>
    <row r="26" spans="1:14" ht="12.75" customHeight="1">
      <c r="A26" s="50" t="s">
        <v>78</v>
      </c>
      <c r="B26" s="22">
        <v>28282</v>
      </c>
      <c r="C26" s="22">
        <v>28503</v>
      </c>
      <c r="D26" s="22">
        <v>27995</v>
      </c>
      <c r="E26" s="22">
        <v>30225</v>
      </c>
      <c r="F26" s="22">
        <v>28727</v>
      </c>
      <c r="H26" s="61">
        <f>(F26-B26)/B26*100</f>
        <v>1.5734389364259953</v>
      </c>
      <c r="K26" s="22"/>
      <c r="L26" s="22"/>
      <c r="M26" s="22"/>
      <c r="N26" s="22"/>
    </row>
    <row r="27" spans="1:15" ht="12" customHeight="1">
      <c r="A27" s="50" t="s">
        <v>217</v>
      </c>
      <c r="B27" s="22">
        <v>1536</v>
      </c>
      <c r="C27" s="22">
        <v>1525</v>
      </c>
      <c r="D27" s="22">
        <v>1363</v>
      </c>
      <c r="E27" s="22">
        <v>1160</v>
      </c>
      <c r="F27" s="22">
        <v>1166</v>
      </c>
      <c r="H27" s="61">
        <f>(F27-B27)/B27*100</f>
        <v>-24.088541666666664</v>
      </c>
      <c r="L27" s="22"/>
      <c r="M27" s="22"/>
      <c r="N27" s="22"/>
      <c r="O27" s="22"/>
    </row>
    <row r="28" spans="1:15" ht="9" customHeight="1">
      <c r="A28" s="50"/>
      <c r="B28"/>
      <c r="C28"/>
      <c r="D28"/>
      <c r="E28"/>
      <c r="H28" s="231"/>
      <c r="L28" s="22"/>
      <c r="M28" s="22"/>
      <c r="N28" s="22"/>
      <c r="O28" s="22"/>
    </row>
    <row r="29" spans="1:15" ht="12" customHeight="1">
      <c r="A29" s="67" t="s">
        <v>185</v>
      </c>
      <c r="B29"/>
      <c r="C29"/>
      <c r="D29"/>
      <c r="E29"/>
      <c r="F29" s="60"/>
      <c r="H29" s="61"/>
      <c r="L29" s="22"/>
      <c r="M29" s="22"/>
      <c r="N29" s="22"/>
      <c r="O29" s="22"/>
    </row>
    <row r="30" spans="1:15" ht="12" customHeight="1">
      <c r="A30" s="50" t="s">
        <v>180</v>
      </c>
      <c r="B30">
        <v>122</v>
      </c>
      <c r="C30">
        <v>134</v>
      </c>
      <c r="D30">
        <v>113</v>
      </c>
      <c r="E30">
        <v>102</v>
      </c>
      <c r="F30">
        <v>92</v>
      </c>
      <c r="H30" s="61">
        <f>(F30-B30)/B30*100</f>
        <v>-24.59016393442623</v>
      </c>
      <c r="L30" s="22"/>
      <c r="M30" s="22"/>
      <c r="N30" s="22"/>
      <c r="O30" s="22"/>
    </row>
    <row r="31" spans="1:15" ht="12" customHeight="1">
      <c r="A31" s="50" t="s">
        <v>186</v>
      </c>
      <c r="B31" s="22">
        <v>10148</v>
      </c>
      <c r="C31" s="22">
        <v>9819</v>
      </c>
      <c r="D31" s="22">
        <v>9527</v>
      </c>
      <c r="E31" s="22">
        <v>10070</v>
      </c>
      <c r="F31" s="22">
        <v>9944</v>
      </c>
      <c r="H31" s="61">
        <f>(F31-B31)/B31*100</f>
        <v>-2.010248324793063</v>
      </c>
      <c r="L31" s="52"/>
      <c r="M31" s="52"/>
      <c r="N31" s="52"/>
      <c r="O31" s="52"/>
    </row>
    <row r="32" spans="1:14" ht="12.75">
      <c r="A32" s="50"/>
      <c r="B32"/>
      <c r="C32"/>
      <c r="D32"/>
      <c r="E32"/>
      <c r="F32" s="60"/>
      <c r="H32" s="61"/>
      <c r="K32" s="7"/>
      <c r="L32" s="7"/>
      <c r="M32" s="7"/>
      <c r="N32" s="7"/>
    </row>
    <row r="33" spans="1:14" ht="12" customHeight="1">
      <c r="A33" s="177" t="s">
        <v>173</v>
      </c>
      <c r="B33" s="7">
        <v>11747</v>
      </c>
      <c r="C33" s="7">
        <v>11593</v>
      </c>
      <c r="D33" s="7">
        <v>10879</v>
      </c>
      <c r="E33" s="7">
        <v>10985</v>
      </c>
      <c r="F33" s="7">
        <v>10593</v>
      </c>
      <c r="H33" s="61">
        <f>(F33-B33)/B33*100</f>
        <v>-9.823784796118158</v>
      </c>
      <c r="K33"/>
      <c r="L33"/>
      <c r="M33" s="7"/>
      <c r="N33" s="7"/>
    </row>
    <row r="34" spans="1:14" s="40" customFormat="1" ht="12.75" customHeight="1">
      <c r="A34" s="63"/>
      <c r="B34" s="10"/>
      <c r="C34" s="10"/>
      <c r="D34" s="10"/>
      <c r="E34" s="10"/>
      <c r="F34" s="250"/>
      <c r="G34" s="220"/>
      <c r="H34" s="219"/>
      <c r="K34" s="7"/>
      <c r="L34" s="7"/>
      <c r="M34" s="7"/>
      <c r="N34" s="7"/>
    </row>
    <row r="35" spans="1:14" ht="12.75">
      <c r="A35" s="5"/>
      <c r="B35" s="64"/>
      <c r="C35" s="64"/>
      <c r="D35" s="64"/>
      <c r="E35" s="64"/>
      <c r="H35" s="61"/>
      <c r="K35" s="22"/>
      <c r="L35" s="22"/>
      <c r="M35" s="22"/>
      <c r="N35" s="22"/>
    </row>
    <row r="36" spans="1:14" ht="12.75">
      <c r="A36" s="51" t="s">
        <v>64</v>
      </c>
      <c r="B36" s="9"/>
      <c r="C36" s="9"/>
      <c r="D36" s="9"/>
      <c r="E36" s="9"/>
      <c r="H36" s="61"/>
      <c r="K36"/>
      <c r="L36"/>
      <c r="M36"/>
      <c r="N36"/>
    </row>
    <row r="37" spans="1:14" ht="12.75">
      <c r="A37" s="51"/>
      <c r="B37" s="9"/>
      <c r="C37" s="9"/>
      <c r="D37" s="9"/>
      <c r="E37" s="9"/>
      <c r="H37" s="61"/>
      <c r="K37" s="22"/>
      <c r="L37" s="22"/>
      <c r="M37" s="22"/>
      <c r="N37" s="22"/>
    </row>
    <row r="38" spans="1:14" ht="12.75">
      <c r="A38" s="67" t="s">
        <v>77</v>
      </c>
      <c r="B38" s="7">
        <v>7280</v>
      </c>
      <c r="C38" s="7">
        <v>7246</v>
      </c>
      <c r="D38" s="7">
        <v>7158</v>
      </c>
      <c r="E38" s="7">
        <v>7573</v>
      </c>
      <c r="F38" s="7">
        <v>7387</v>
      </c>
      <c r="H38" s="61">
        <f>(F38-B38)/B38*100</f>
        <v>1.4697802197802197</v>
      </c>
      <c r="K38"/>
      <c r="L38"/>
      <c r="M38"/>
      <c r="N38"/>
    </row>
    <row r="39" spans="1:14" ht="12.75">
      <c r="A39" s="51"/>
      <c r="B39" s="7"/>
      <c r="C39" s="23"/>
      <c r="D39"/>
      <c r="E39"/>
      <c r="H39" s="61"/>
      <c r="K39"/>
      <c r="L39"/>
      <c r="M39"/>
      <c r="N39"/>
    </row>
    <row r="40" spans="1:14" s="27" customFormat="1" ht="12.75">
      <c r="A40" s="59" t="s">
        <v>62</v>
      </c>
      <c r="B40" s="7">
        <v>5564</v>
      </c>
      <c r="C40" s="7">
        <v>5596</v>
      </c>
      <c r="D40" s="7">
        <v>5582</v>
      </c>
      <c r="E40" s="7">
        <v>5820</v>
      </c>
      <c r="F40" s="22">
        <v>5695</v>
      </c>
      <c r="G40" s="40"/>
      <c r="H40" s="61">
        <f>(F40-B40)/B40*100</f>
        <v>2.3544212796549244</v>
      </c>
      <c r="K40"/>
      <c r="L40"/>
      <c r="M40"/>
      <c r="N40"/>
    </row>
    <row r="41" spans="1:14" ht="12.75">
      <c r="A41" s="50" t="s">
        <v>78</v>
      </c>
      <c r="B41" s="22">
        <v>5390</v>
      </c>
      <c r="C41" s="22">
        <v>5431</v>
      </c>
      <c r="D41" s="22">
        <v>5457</v>
      </c>
      <c r="E41" s="22">
        <v>5697</v>
      </c>
      <c r="F41" s="22">
        <v>5552</v>
      </c>
      <c r="H41" s="61">
        <f>(F41-B41)/B41*100</f>
        <v>3.00556586270872</v>
      </c>
      <c r="K41"/>
      <c r="L41"/>
      <c r="M41"/>
      <c r="N41"/>
    </row>
    <row r="42" spans="1:14" ht="12.75">
      <c r="A42" s="50" t="s">
        <v>217</v>
      </c>
      <c r="B42">
        <v>179</v>
      </c>
      <c r="C42">
        <v>166</v>
      </c>
      <c r="D42">
        <v>130</v>
      </c>
      <c r="E42">
        <v>128</v>
      </c>
      <c r="F42">
        <v>143</v>
      </c>
      <c r="H42" s="61">
        <f>(F42-B42)/B42*100</f>
        <v>-20.11173184357542</v>
      </c>
      <c r="K42"/>
      <c r="L42"/>
      <c r="M42"/>
      <c r="N42"/>
    </row>
    <row r="43" spans="1:14" ht="12.75">
      <c r="A43" s="50"/>
      <c r="B43"/>
      <c r="C43"/>
      <c r="D43"/>
      <c r="E43"/>
      <c r="H43" s="61"/>
      <c r="K43"/>
      <c r="L43"/>
      <c r="M43"/>
      <c r="N43"/>
    </row>
    <row r="44" spans="1:14" ht="12.75">
      <c r="A44" s="67" t="s">
        <v>185</v>
      </c>
      <c r="B44"/>
      <c r="C44"/>
      <c r="D44"/>
      <c r="E44"/>
      <c r="F44" s="60"/>
      <c r="H44" s="61"/>
      <c r="K44"/>
      <c r="L44"/>
      <c r="M44"/>
      <c r="N44"/>
    </row>
    <row r="45" spans="1:8" ht="12.75">
      <c r="A45" s="50" t="s">
        <v>180</v>
      </c>
      <c r="B45">
        <v>36</v>
      </c>
      <c r="C45">
        <v>24</v>
      </c>
      <c r="D45">
        <v>30</v>
      </c>
      <c r="E45">
        <v>25</v>
      </c>
      <c r="F45">
        <v>29</v>
      </c>
      <c r="H45" s="61" t="s">
        <v>25</v>
      </c>
    </row>
    <row r="46" spans="1:14" ht="12.75">
      <c r="A46" s="50" t="s">
        <v>186</v>
      </c>
      <c r="B46" s="22">
        <v>1694</v>
      </c>
      <c r="C46" s="22">
        <v>1648</v>
      </c>
      <c r="D46" s="22">
        <v>1566</v>
      </c>
      <c r="E46" s="22">
        <v>1747</v>
      </c>
      <c r="F46" s="22">
        <v>1683</v>
      </c>
      <c r="H46" s="61">
        <f>(F46-B46)/B46*100</f>
        <v>-0.6493506493506493</v>
      </c>
      <c r="K46" s="22"/>
      <c r="L46" s="22"/>
      <c r="M46" s="22"/>
      <c r="N46" s="22"/>
    </row>
    <row r="47" spans="1:14" ht="12.75">
      <c r="A47" s="50"/>
      <c r="B47"/>
      <c r="C47"/>
      <c r="D47"/>
      <c r="E47"/>
      <c r="F47" s="60"/>
      <c r="H47" s="61"/>
      <c r="K47"/>
      <c r="L47"/>
      <c r="M47"/>
      <c r="N47"/>
    </row>
    <row r="48" spans="1:14" ht="25.5">
      <c r="A48" s="177" t="s">
        <v>173</v>
      </c>
      <c r="B48" s="23">
        <v>957</v>
      </c>
      <c r="C48" s="23">
        <v>892</v>
      </c>
      <c r="D48" s="23">
        <v>843</v>
      </c>
      <c r="E48" s="23">
        <v>860</v>
      </c>
      <c r="F48" s="23">
        <v>773</v>
      </c>
      <c r="H48" s="61">
        <f>(F48-B48)/B48*100</f>
        <v>-19.22675026123302</v>
      </c>
      <c r="K48" s="22"/>
      <c r="L48" s="22"/>
      <c r="M48" s="22"/>
      <c r="N48" s="22"/>
    </row>
    <row r="49" spans="1:14" ht="13.5" thickBot="1">
      <c r="A49" s="65"/>
      <c r="B49" s="12"/>
      <c r="C49" s="12"/>
      <c r="D49" s="12"/>
      <c r="E49" s="12"/>
      <c r="F49" s="12"/>
      <c r="G49" s="12"/>
      <c r="H49" s="28"/>
      <c r="K49" s="22"/>
      <c r="L49" s="22"/>
      <c r="M49" s="22"/>
      <c r="N49" s="22"/>
    </row>
    <row r="50" spans="11:14" ht="12.75" customHeight="1">
      <c r="K50" s="22"/>
      <c r="L50" s="22"/>
      <c r="M50" s="22"/>
      <c r="N50" s="22"/>
    </row>
    <row r="51" spans="1:14" ht="12" customHeight="1">
      <c r="A51" s="8" t="s">
        <v>189</v>
      </c>
      <c r="K51" s="22"/>
      <c r="L51" s="22"/>
      <c r="M51" s="22"/>
      <c r="N51" s="22"/>
    </row>
    <row r="52" spans="11:14" ht="12" customHeight="1">
      <c r="K52"/>
      <c r="L52"/>
      <c r="M52" s="7"/>
      <c r="N52" s="7"/>
    </row>
    <row r="53" spans="1:14" s="40" customFormat="1" ht="12.75" customHeight="1">
      <c r="A53" s="8" t="s">
        <v>80</v>
      </c>
      <c r="B53" s="8"/>
      <c r="C53" s="8"/>
      <c r="D53" s="8"/>
      <c r="E53" s="8"/>
      <c r="F53" s="8"/>
      <c r="G53" s="8"/>
      <c r="H53" s="8"/>
      <c r="K53" s="7"/>
      <c r="L53" s="7"/>
      <c r="M53" s="7"/>
      <c r="N53" s="7"/>
    </row>
    <row r="54" spans="11:14" ht="12.75">
      <c r="K54" s="22"/>
      <c r="L54" s="22"/>
      <c r="M54" s="22"/>
      <c r="N54" s="22"/>
    </row>
    <row r="55" spans="11:14" ht="12.75">
      <c r="K55"/>
      <c r="L55"/>
      <c r="M55"/>
      <c r="N55"/>
    </row>
    <row r="56" spans="11:14" ht="12.75">
      <c r="K56"/>
      <c r="L56"/>
      <c r="M56"/>
      <c r="N56"/>
    </row>
    <row r="57" spans="11:14" ht="12.75">
      <c r="K57"/>
      <c r="L57"/>
      <c r="M57"/>
      <c r="N57"/>
    </row>
    <row r="58" spans="11:14" ht="12.75">
      <c r="K58"/>
      <c r="L58"/>
      <c r="M58"/>
      <c r="N58"/>
    </row>
    <row r="59" spans="1:14" s="27" customFormat="1" ht="12.75">
      <c r="A59" s="8"/>
      <c r="B59" s="8"/>
      <c r="C59" s="8"/>
      <c r="D59" s="8"/>
      <c r="E59" s="8"/>
      <c r="F59" s="8"/>
      <c r="G59" s="8"/>
      <c r="H59" s="8"/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4" spans="11:14" ht="12.75">
      <c r="K64" s="22"/>
      <c r="L64" s="22"/>
      <c r="M64" s="22"/>
      <c r="N64" s="22"/>
    </row>
    <row r="65" spans="11:14" ht="12.75">
      <c r="K65"/>
      <c r="L65"/>
      <c r="M65"/>
      <c r="N65"/>
    </row>
    <row r="66" spans="11:14" ht="12.75">
      <c r="K66" s="22"/>
      <c r="L66" s="22"/>
      <c r="M66" s="22"/>
      <c r="N66" s="22"/>
    </row>
    <row r="67" spans="11:14" ht="12.75">
      <c r="K67" s="22"/>
      <c r="L67" s="22"/>
      <c r="M67" s="22"/>
      <c r="N67" s="22"/>
    </row>
    <row r="68" spans="11:14" ht="12.75" customHeight="1">
      <c r="K68" s="23"/>
      <c r="L68" s="23"/>
      <c r="M68" s="23"/>
      <c r="N68" s="23"/>
    </row>
    <row r="69" ht="6.75" customHeight="1"/>
    <row r="72" ht="3.75" customHeight="1"/>
    <row r="74" ht="3.75" customHeight="1"/>
  </sheetData>
  <mergeCells count="1">
    <mergeCell ref="B3:D3"/>
  </mergeCells>
  <printOptions/>
  <pageMargins left="0.7874015748031497" right="0.51" top="0.39" bottom="0.41" header="0.1968503937007874" footer="0.32"/>
  <pageSetup fitToHeight="1" fitToWidth="1"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J37" sqref="J37"/>
    </sheetView>
  </sheetViews>
  <sheetFormatPr defaultColWidth="9.140625" defaultRowHeight="12.75"/>
  <cols>
    <col min="1" max="1" width="25.00390625" style="49" customWidth="1"/>
    <col min="2" max="6" width="8.8515625" style="49" customWidth="1"/>
    <col min="7" max="7" width="2.28125" style="41" customWidth="1"/>
    <col min="8" max="8" width="9.8515625" style="49" customWidth="1"/>
    <col min="9" max="9" width="22.00390625" style="49" bestFit="1" customWidth="1"/>
    <col min="10" max="16384" width="9.140625" style="49" customWidth="1"/>
  </cols>
  <sheetData>
    <row r="1" spans="1:7" s="42" customFormat="1" ht="12" customHeight="1">
      <c r="A1" s="141" t="s">
        <v>203</v>
      </c>
      <c r="G1" s="47"/>
    </row>
    <row r="2" spans="2:8" s="43" customFormat="1" ht="12" customHeight="1">
      <c r="B2" s="45"/>
      <c r="C2" s="45"/>
      <c r="D2" s="45"/>
      <c r="E2" s="45"/>
      <c r="F2" s="45"/>
      <c r="G2" s="46"/>
      <c r="H2" s="44"/>
    </row>
    <row r="3" spans="1:8" s="43" customFormat="1" ht="12" customHeight="1">
      <c r="A3" s="46"/>
      <c r="B3" s="45"/>
      <c r="C3" s="45"/>
      <c r="D3" s="45"/>
      <c r="E3" s="45"/>
      <c r="F3" s="45"/>
      <c r="G3" s="46"/>
      <c r="H3" s="44"/>
    </row>
    <row r="4" spans="1:8" s="43" customFormat="1" ht="12" customHeight="1" thickBot="1">
      <c r="A4" s="46" t="s">
        <v>58</v>
      </c>
      <c r="B4" s="156"/>
      <c r="C4" s="156"/>
      <c r="D4" s="156"/>
      <c r="E4" s="156"/>
      <c r="F4" s="156"/>
      <c r="G4" s="142"/>
      <c r="H4" s="201"/>
    </row>
    <row r="5" spans="1:8" s="48" customFormat="1" ht="34.5" customHeight="1">
      <c r="A5" s="199"/>
      <c r="B5" s="200" t="s">
        <v>201</v>
      </c>
      <c r="C5" s="200" t="s">
        <v>205</v>
      </c>
      <c r="D5" s="200" t="s">
        <v>207</v>
      </c>
      <c r="E5" s="200" t="s">
        <v>211</v>
      </c>
      <c r="F5" s="265" t="s">
        <v>213</v>
      </c>
      <c r="G5" s="199"/>
      <c r="H5" s="187" t="s">
        <v>216</v>
      </c>
    </row>
    <row r="6" spans="1:8" s="43" customFormat="1" ht="12" customHeight="1">
      <c r="A6" s="142"/>
      <c r="B6" s="143"/>
      <c r="C6" s="143"/>
      <c r="D6" s="143"/>
      <c r="E6" s="143"/>
      <c r="F6" s="143"/>
      <c r="G6" s="142"/>
      <c r="H6" s="46"/>
    </row>
    <row r="7" spans="1:8" s="43" customFormat="1" ht="17.25" customHeight="1">
      <c r="A7" s="141" t="s">
        <v>156</v>
      </c>
      <c r="B7" s="144">
        <f>SUM(B8:B12)</f>
        <v>57726</v>
      </c>
      <c r="C7" s="144">
        <f>SUM(C8:C12)</f>
        <v>56598</v>
      </c>
      <c r="D7" s="144">
        <f>SUM(D8:D12)</f>
        <v>55101</v>
      </c>
      <c r="E7" s="144">
        <f>SUM(E8:E12)</f>
        <v>58184</v>
      </c>
      <c r="F7" s="144">
        <v>57411</v>
      </c>
      <c r="H7" s="228">
        <f>(F7*100/B7)-100</f>
        <v>-0.545681322107896</v>
      </c>
    </row>
    <row r="8" spans="1:8" s="43" customFormat="1" ht="12" customHeight="1">
      <c r="A8" s="145" t="s">
        <v>74</v>
      </c>
      <c r="B8" s="146">
        <f aca="true" t="shared" si="0" ref="B8:D10">B18+B27</f>
        <v>34402</v>
      </c>
      <c r="C8" s="146">
        <f t="shared" si="0"/>
        <v>33314</v>
      </c>
      <c r="D8" s="146">
        <f t="shared" si="0"/>
        <v>32182</v>
      </c>
      <c r="E8" s="146">
        <v>32057</v>
      </c>
      <c r="F8" s="146">
        <v>28934</v>
      </c>
      <c r="H8" s="228">
        <f aca="true" t="shared" si="1" ref="H8:H13">(F8*100/B8)-100</f>
        <v>-15.894424742747518</v>
      </c>
    </row>
    <row r="9" spans="1:8" s="43" customFormat="1" ht="12" customHeight="1">
      <c r="A9" s="145" t="s">
        <v>75</v>
      </c>
      <c r="B9" s="146">
        <f t="shared" si="0"/>
        <v>14022</v>
      </c>
      <c r="C9" s="146">
        <f t="shared" si="0"/>
        <v>14204</v>
      </c>
      <c r="D9" s="146">
        <f t="shared" si="0"/>
        <v>13890</v>
      </c>
      <c r="E9" s="146">
        <v>15816</v>
      </c>
      <c r="F9" s="146">
        <v>16484</v>
      </c>
      <c r="H9" s="228">
        <f t="shared" si="1"/>
        <v>17.558122949650553</v>
      </c>
    </row>
    <row r="10" spans="1:8" s="43" customFormat="1" ht="12" customHeight="1">
      <c r="A10" s="145" t="s">
        <v>76</v>
      </c>
      <c r="B10" s="146">
        <f t="shared" si="0"/>
        <v>6298</v>
      </c>
      <c r="C10" s="146">
        <f t="shared" si="0"/>
        <v>6136</v>
      </c>
      <c r="D10" s="146">
        <f t="shared" si="0"/>
        <v>6275</v>
      </c>
      <c r="E10" s="146">
        <v>7284</v>
      </c>
      <c r="F10" s="146">
        <v>8648</v>
      </c>
      <c r="H10" s="228">
        <f t="shared" si="1"/>
        <v>37.31343283582089</v>
      </c>
    </row>
    <row r="11" spans="1:8" s="42" customFormat="1" ht="15" customHeight="1">
      <c r="A11" s="145" t="s">
        <v>187</v>
      </c>
      <c r="B11" s="146">
        <f aca="true" t="shared" si="2" ref="B11:D13">B21+B30</f>
        <v>231</v>
      </c>
      <c r="C11" s="146">
        <f t="shared" si="2"/>
        <v>228</v>
      </c>
      <c r="D11" s="146">
        <f t="shared" si="2"/>
        <v>251</v>
      </c>
      <c r="E11" s="146">
        <v>263</v>
      </c>
      <c r="F11" s="146">
        <v>239</v>
      </c>
      <c r="H11" s="228">
        <f t="shared" si="1"/>
        <v>3.4632034632034703</v>
      </c>
    </row>
    <row r="12" spans="1:8" s="43" customFormat="1" ht="15.75" customHeight="1">
      <c r="A12" s="145" t="s">
        <v>188</v>
      </c>
      <c r="B12" s="146">
        <f t="shared" si="2"/>
        <v>2773</v>
      </c>
      <c r="C12" s="146">
        <f t="shared" si="2"/>
        <v>2716</v>
      </c>
      <c r="D12" s="146">
        <f t="shared" si="2"/>
        <v>2503</v>
      </c>
      <c r="E12" s="146">
        <v>2764</v>
      </c>
      <c r="F12" s="146">
        <v>3106</v>
      </c>
      <c r="H12" s="228">
        <f t="shared" si="1"/>
        <v>12.008654886404614</v>
      </c>
    </row>
    <row r="13" spans="1:8" s="43" customFormat="1" ht="12" customHeight="1">
      <c r="A13" s="145" t="s">
        <v>177</v>
      </c>
      <c r="B13" s="146">
        <f t="shared" si="2"/>
        <v>174</v>
      </c>
      <c r="C13" s="146">
        <f t="shared" si="2"/>
        <v>191</v>
      </c>
      <c r="D13" s="146">
        <f t="shared" si="2"/>
        <v>180</v>
      </c>
      <c r="E13" s="146">
        <v>154</v>
      </c>
      <c r="F13" s="146">
        <v>134</v>
      </c>
      <c r="H13" s="228">
        <f t="shared" si="1"/>
        <v>-22.98850574712644</v>
      </c>
    </row>
    <row r="14" spans="1:8" s="43" customFormat="1" ht="12" customHeight="1">
      <c r="A14" s="147"/>
      <c r="B14" s="148"/>
      <c r="C14" s="148"/>
      <c r="D14" s="148"/>
      <c r="E14" s="148"/>
      <c r="F14" s="153"/>
      <c r="H14" s="196"/>
    </row>
    <row r="15" spans="1:8" s="43" customFormat="1" ht="13.5" customHeight="1">
      <c r="A15" s="150"/>
      <c r="B15" s="149"/>
      <c r="C15" s="149"/>
      <c r="D15" s="149"/>
      <c r="E15" s="149"/>
      <c r="F15" s="146"/>
      <c r="G15" s="262"/>
      <c r="H15" s="197"/>
    </row>
    <row r="16" spans="1:8" s="43" customFormat="1" ht="14.25" customHeight="1">
      <c r="A16" s="141"/>
      <c r="B16" s="144"/>
      <c r="C16" s="144"/>
      <c r="D16" s="144"/>
      <c r="E16" s="144"/>
      <c r="F16" s="146"/>
      <c r="G16" s="46"/>
      <c r="H16" s="196"/>
    </row>
    <row r="17" spans="1:8" s="42" customFormat="1" ht="12" customHeight="1">
      <c r="A17" s="141" t="s">
        <v>59</v>
      </c>
      <c r="B17" s="144">
        <f>SUM(B18:B22)</f>
        <v>43118</v>
      </c>
      <c r="C17" s="144">
        <f>SUM(C18:C22)</f>
        <v>42399</v>
      </c>
      <c r="D17" s="144">
        <f>SUM(D18:D22)</f>
        <v>41005</v>
      </c>
      <c r="E17" s="144">
        <f>SUM(E18:E22)</f>
        <v>43215</v>
      </c>
      <c r="F17" s="144">
        <v>42550</v>
      </c>
      <c r="G17" s="47"/>
      <c r="H17" s="228">
        <f aca="true" t="shared" si="3" ref="H17:H23">(F17*100/B17)-100</f>
        <v>-1.3173152743633807</v>
      </c>
    </row>
    <row r="18" spans="1:8" s="43" customFormat="1" ht="12.75">
      <c r="A18" s="145" t="s">
        <v>74</v>
      </c>
      <c r="B18" s="146">
        <v>21050</v>
      </c>
      <c r="C18" s="146">
        <v>20497</v>
      </c>
      <c r="D18" s="146">
        <v>19599</v>
      </c>
      <c r="E18" s="146">
        <f>18988+185</f>
        <v>19173</v>
      </c>
      <c r="F18" s="146">
        <v>16551</v>
      </c>
      <c r="G18" s="46"/>
      <c r="H18" s="228">
        <f t="shared" si="3"/>
        <v>-21.372921615201903</v>
      </c>
    </row>
    <row r="19" spans="1:8" s="43" customFormat="1" ht="12.75">
      <c r="A19" s="145" t="s">
        <v>75</v>
      </c>
      <c r="B19" s="146">
        <v>13177</v>
      </c>
      <c r="C19" s="146">
        <v>13236</v>
      </c>
      <c r="D19" s="146">
        <v>12790</v>
      </c>
      <c r="E19" s="146">
        <f>14260+10</f>
        <v>14270</v>
      </c>
      <c r="F19" s="146">
        <v>14497</v>
      </c>
      <c r="G19" s="46"/>
      <c r="H19" s="228">
        <f t="shared" si="3"/>
        <v>10.017454655839714</v>
      </c>
    </row>
    <row r="20" spans="1:8" s="46" customFormat="1" ht="12.75">
      <c r="A20" s="145" t="s">
        <v>76</v>
      </c>
      <c r="B20" s="151">
        <v>6160</v>
      </c>
      <c r="C20" s="151">
        <v>6005</v>
      </c>
      <c r="D20" s="151">
        <v>6142</v>
      </c>
      <c r="E20" s="151">
        <f>7066+6</f>
        <v>7072</v>
      </c>
      <c r="F20" s="151">
        <v>8467</v>
      </c>
      <c r="H20" s="228">
        <f t="shared" si="3"/>
        <v>37.4512987012987</v>
      </c>
    </row>
    <row r="21" spans="1:8" s="46" customFormat="1" ht="14.25">
      <c r="A21" s="145" t="s">
        <v>187</v>
      </c>
      <c r="B21" s="151">
        <v>139</v>
      </c>
      <c r="C21" s="151">
        <v>135</v>
      </c>
      <c r="D21" s="151">
        <v>145</v>
      </c>
      <c r="E21" s="151">
        <v>148</v>
      </c>
      <c r="F21" s="151">
        <v>146</v>
      </c>
      <c r="H21" s="228">
        <f t="shared" si="3"/>
        <v>5.035971223021576</v>
      </c>
    </row>
    <row r="22" spans="1:8" s="43" customFormat="1" ht="12.75">
      <c r="A22" s="145" t="s">
        <v>188</v>
      </c>
      <c r="B22" s="146">
        <v>2592</v>
      </c>
      <c r="C22" s="146">
        <v>2526</v>
      </c>
      <c r="D22" s="146">
        <v>2329</v>
      </c>
      <c r="E22" s="146">
        <f>2395+157</f>
        <v>2552</v>
      </c>
      <c r="F22" s="146">
        <v>2889</v>
      </c>
      <c r="G22" s="46"/>
      <c r="H22" s="228">
        <f t="shared" si="3"/>
        <v>11.458333333333329</v>
      </c>
    </row>
    <row r="23" spans="1:8" s="46" customFormat="1" ht="12.75">
      <c r="A23" s="145" t="s">
        <v>177</v>
      </c>
      <c r="B23" s="151">
        <v>169</v>
      </c>
      <c r="C23" s="151">
        <v>186</v>
      </c>
      <c r="D23" s="151">
        <v>169</v>
      </c>
      <c r="E23" s="151">
        <f>105+41</f>
        <v>146</v>
      </c>
      <c r="F23" s="151">
        <v>127</v>
      </c>
      <c r="H23" s="228">
        <f t="shared" si="3"/>
        <v>-24.852071005917153</v>
      </c>
    </row>
    <row r="24" spans="1:8" s="43" customFormat="1" ht="12.75">
      <c r="A24" s="152"/>
      <c r="B24" s="153"/>
      <c r="C24" s="153"/>
      <c r="D24" s="153"/>
      <c r="E24" s="148"/>
      <c r="F24" s="153"/>
      <c r="G24" s="263"/>
      <c r="H24" s="198"/>
    </row>
    <row r="25" spans="1:8" ht="12.75">
      <c r="A25" s="154"/>
      <c r="B25" s="155"/>
      <c r="C25" s="155"/>
      <c r="D25" s="155"/>
      <c r="E25" s="155"/>
      <c r="F25" s="155"/>
      <c r="H25" s="41"/>
    </row>
    <row r="26" spans="1:8" s="42" customFormat="1" ht="12" customHeight="1">
      <c r="A26" s="141" t="s">
        <v>60</v>
      </c>
      <c r="B26" s="144">
        <f>SUM(B27:B31)</f>
        <v>14608</v>
      </c>
      <c r="C26" s="144">
        <f>SUM(C27:C31)</f>
        <v>14199</v>
      </c>
      <c r="D26" s="144">
        <f>SUM(D27:D31)</f>
        <v>14096</v>
      </c>
      <c r="E26" s="144">
        <f>SUM(E27:E31)</f>
        <v>14969</v>
      </c>
      <c r="F26" s="144">
        <v>14861</v>
      </c>
      <c r="H26" s="228">
        <f aca="true" t="shared" si="4" ref="H26:H31">(F26*100/B26)-100</f>
        <v>1.7319277108433795</v>
      </c>
    </row>
    <row r="27" spans="1:8" s="43" customFormat="1" ht="12" customHeight="1">
      <c r="A27" s="145" t="s">
        <v>74</v>
      </c>
      <c r="B27" s="146">
        <v>13352</v>
      </c>
      <c r="C27" s="146">
        <v>12817</v>
      </c>
      <c r="D27" s="22">
        <v>12583</v>
      </c>
      <c r="E27" s="22">
        <v>12884</v>
      </c>
      <c r="F27" s="146">
        <v>12383</v>
      </c>
      <c r="H27" s="228">
        <f t="shared" si="4"/>
        <v>-7.257339724385858</v>
      </c>
    </row>
    <row r="28" spans="1:8" s="43" customFormat="1" ht="12" customHeight="1">
      <c r="A28" s="145" t="s">
        <v>75</v>
      </c>
      <c r="B28" s="146">
        <v>845</v>
      </c>
      <c r="C28" s="146">
        <v>968</v>
      </c>
      <c r="D28" s="22">
        <v>1100</v>
      </c>
      <c r="E28" s="22">
        <v>1546</v>
      </c>
      <c r="F28" s="146">
        <v>1987</v>
      </c>
      <c r="H28" s="228">
        <f t="shared" si="4"/>
        <v>135.14792899408283</v>
      </c>
    </row>
    <row r="29" spans="1:8" s="43" customFormat="1" ht="12" customHeight="1">
      <c r="A29" s="145" t="s">
        <v>76</v>
      </c>
      <c r="B29" s="146">
        <v>138</v>
      </c>
      <c r="C29" s="146">
        <v>131</v>
      </c>
      <c r="D29">
        <v>133</v>
      </c>
      <c r="E29" s="146">
        <v>212</v>
      </c>
      <c r="F29" s="146">
        <v>181</v>
      </c>
      <c r="H29" s="228">
        <f t="shared" si="4"/>
        <v>31.159420289855063</v>
      </c>
    </row>
    <row r="30" spans="1:8" s="43" customFormat="1" ht="15.75" customHeight="1">
      <c r="A30" s="145" t="s">
        <v>187</v>
      </c>
      <c r="B30" s="146">
        <v>92</v>
      </c>
      <c r="C30" s="146">
        <v>93</v>
      </c>
      <c r="D30">
        <v>106</v>
      </c>
      <c r="E30" s="146">
        <v>115</v>
      </c>
      <c r="F30" s="146">
        <v>93</v>
      </c>
      <c r="H30" s="228">
        <f t="shared" si="4"/>
        <v>1.0869565217391255</v>
      </c>
    </row>
    <row r="31" spans="1:8" s="43" customFormat="1" ht="15" customHeight="1">
      <c r="A31" s="145" t="s">
        <v>188</v>
      </c>
      <c r="B31" s="146">
        <v>181</v>
      </c>
      <c r="C31" s="146">
        <v>190</v>
      </c>
      <c r="D31">
        <v>174</v>
      </c>
      <c r="E31" s="146">
        <v>212</v>
      </c>
      <c r="F31" s="146">
        <v>217</v>
      </c>
      <c r="H31" s="228">
        <f t="shared" si="4"/>
        <v>19.889502762430936</v>
      </c>
    </row>
    <row r="32" spans="1:9" s="43" customFormat="1" ht="12" customHeight="1">
      <c r="A32" s="145" t="s">
        <v>177</v>
      </c>
      <c r="B32" s="146">
        <v>5</v>
      </c>
      <c r="C32" s="146">
        <v>5</v>
      </c>
      <c r="D32">
        <v>11</v>
      </c>
      <c r="E32" s="146">
        <v>8</v>
      </c>
      <c r="F32" s="146">
        <v>7</v>
      </c>
      <c r="H32" s="229" t="s">
        <v>25</v>
      </c>
      <c r="I32" s="146"/>
    </row>
    <row r="33" spans="1:8" s="43" customFormat="1" ht="12" customHeight="1" thickBot="1">
      <c r="A33" s="208"/>
      <c r="B33" s="209"/>
      <c r="C33" s="209"/>
      <c r="D33" s="209"/>
      <c r="E33" s="209"/>
      <c r="F33" s="209"/>
      <c r="G33" s="264"/>
      <c r="H33" s="208"/>
    </row>
    <row r="34" s="43" customFormat="1" ht="11.25">
      <c r="G34" s="46"/>
    </row>
    <row r="35" spans="1:7" s="43" customFormat="1" ht="11.25">
      <c r="A35" s="41" t="s">
        <v>159</v>
      </c>
      <c r="G35" s="46"/>
    </row>
    <row r="36" ht="9.75" customHeight="1">
      <c r="A36" s="49" t="s">
        <v>130</v>
      </c>
    </row>
    <row r="37" s="41" customFormat="1" ht="11.25" customHeight="1"/>
    <row r="38" s="41" customFormat="1" ht="11.25" customHeight="1"/>
    <row r="39" s="8" customFormat="1" ht="11.25">
      <c r="A39" s="8" t="s">
        <v>80</v>
      </c>
    </row>
    <row r="40" s="8" customFormat="1" ht="11.25"/>
    <row r="41" spans="1:6" ht="11.25">
      <c r="A41" s="41"/>
      <c r="B41" s="41"/>
      <c r="C41" s="41"/>
      <c r="D41" s="41"/>
      <c r="E41" s="41"/>
      <c r="F41" s="41"/>
    </row>
    <row r="42" spans="1:6" ht="11.25">
      <c r="A42" s="41"/>
      <c r="B42" s="41"/>
      <c r="C42" s="41"/>
      <c r="D42" s="41"/>
      <c r="E42" s="41"/>
      <c r="F42" s="41"/>
    </row>
    <row r="48" ht="14.25" customHeight="1"/>
    <row r="49" ht="34.5" customHeight="1"/>
    <row r="50" ht="3.75" customHeight="1"/>
    <row r="55" ht="8.25" customHeight="1"/>
    <row r="57" ht="7.5" customHeight="1"/>
    <row r="59" ht="7.5" customHeight="1"/>
  </sheetData>
  <printOptions/>
  <pageMargins left="0.7874015748031497" right="0.35433070866141736" top="0.984251968503937" bottom="0.3937007874015748" header="0.66929133858267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workbookViewId="0" topLeftCell="A1">
      <selection activeCell="A35" sqref="A35"/>
    </sheetView>
  </sheetViews>
  <sheetFormatPr defaultColWidth="9.140625" defaultRowHeight="12.75"/>
  <cols>
    <col min="1" max="1" width="33.421875" style="124" customWidth="1"/>
    <col min="2" max="2" width="10.421875" style="124" bestFit="1" customWidth="1"/>
    <col min="3" max="3" width="15.421875" style="124" customWidth="1"/>
    <col min="4" max="4" width="7.8515625" style="124" bestFit="1" customWidth="1"/>
    <col min="5" max="5" width="15.421875" style="124" customWidth="1"/>
    <col min="6" max="6" width="18.8515625" style="124" customWidth="1"/>
    <col min="7" max="7" width="5.7109375" style="124" bestFit="1" customWidth="1"/>
    <col min="8" max="8" width="7.7109375" style="124" bestFit="1" customWidth="1"/>
    <col min="9" max="16384" width="9.140625" style="124" customWidth="1"/>
  </cols>
  <sheetData>
    <row r="1" spans="1:8" ht="12.75">
      <c r="A1" s="23" t="s">
        <v>215</v>
      </c>
      <c r="H1" s="23"/>
    </row>
    <row r="2" spans="1:8" ht="12.75">
      <c r="A2" s="23"/>
      <c r="H2" s="23"/>
    </row>
    <row r="3" spans="1:8" ht="13.5" thickBot="1">
      <c r="A3" s="2" t="s">
        <v>58</v>
      </c>
      <c r="H3" s="23"/>
    </row>
    <row r="4" spans="1:8" ht="17.25" customHeight="1">
      <c r="A4" s="211"/>
      <c r="B4" s="212"/>
      <c r="C4" s="212"/>
      <c r="D4" s="212"/>
      <c r="E4" s="213" t="s">
        <v>179</v>
      </c>
      <c r="F4" s="212"/>
      <c r="G4" s="212"/>
      <c r="H4" s="212"/>
    </row>
    <row r="5" spans="1:8" ht="35.25" customHeight="1">
      <c r="A5" s="166"/>
      <c r="B5" s="167" t="s">
        <v>143</v>
      </c>
      <c r="C5" s="167" t="s">
        <v>170</v>
      </c>
      <c r="D5" s="167" t="s">
        <v>144</v>
      </c>
      <c r="E5" s="167" t="s">
        <v>145</v>
      </c>
      <c r="F5" s="167" t="s">
        <v>146</v>
      </c>
      <c r="G5" s="167" t="s">
        <v>147</v>
      </c>
      <c r="H5" s="168" t="s">
        <v>148</v>
      </c>
    </row>
    <row r="6" spans="1:8" ht="12.75">
      <c r="A6" s="169"/>
      <c r="B6" s="170"/>
      <c r="C6" s="170"/>
      <c r="D6" s="170"/>
      <c r="E6" s="170"/>
      <c r="F6" s="170"/>
      <c r="G6" s="170"/>
      <c r="H6" s="171"/>
    </row>
    <row r="7" spans="1:8" ht="15">
      <c r="A7" s="210" t="s">
        <v>178</v>
      </c>
      <c r="B7" s="170"/>
      <c r="C7" s="170"/>
      <c r="D7" s="170"/>
      <c r="E7" s="170"/>
      <c r="F7" s="170"/>
      <c r="G7" s="170"/>
      <c r="H7" s="171"/>
    </row>
    <row r="8" spans="1:8" ht="12.75">
      <c r="A8" s="169"/>
      <c r="B8" s="170"/>
      <c r="C8" s="170"/>
      <c r="D8" s="170"/>
      <c r="E8" s="170"/>
      <c r="F8" s="170"/>
      <c r="G8" s="170"/>
      <c r="H8" s="171"/>
    </row>
    <row r="9" spans="1:8" ht="14.25">
      <c r="A9" s="23" t="s">
        <v>208</v>
      </c>
      <c r="B9" s="7">
        <v>97246</v>
      </c>
      <c r="C9" s="7">
        <v>22481</v>
      </c>
      <c r="D9" s="7">
        <v>14981</v>
      </c>
      <c r="E9" s="7">
        <v>1050</v>
      </c>
      <c r="F9" s="7">
        <v>1087</v>
      </c>
      <c r="G9" s="7">
        <v>2105</v>
      </c>
      <c r="H9" s="7">
        <f aca="true" t="shared" si="0" ref="H9:H15">SUM(B9:G9)</f>
        <v>138950</v>
      </c>
    </row>
    <row r="10" spans="2:8" ht="12.75">
      <c r="B10" s="69"/>
      <c r="C10" s="69"/>
      <c r="D10" s="69"/>
      <c r="E10" s="69"/>
      <c r="F10" s="69"/>
      <c r="G10" s="69"/>
      <c r="H10" s="7"/>
    </row>
    <row r="11" spans="1:8" ht="12.75">
      <c r="A11" s="23" t="s">
        <v>128</v>
      </c>
      <c r="B11" s="7">
        <v>2292</v>
      </c>
      <c r="C11" s="7">
        <v>10326</v>
      </c>
      <c r="D11" s="7">
        <v>6698</v>
      </c>
      <c r="E11" s="7">
        <v>81</v>
      </c>
      <c r="F11" s="7">
        <v>84</v>
      </c>
      <c r="G11" s="7">
        <v>325</v>
      </c>
      <c r="H11" s="7">
        <f>SUM(B11:G11)</f>
        <v>19806</v>
      </c>
    </row>
    <row r="12" spans="1:8" ht="12.75">
      <c r="A12" s="23" t="s">
        <v>204</v>
      </c>
      <c r="B12" s="7">
        <v>523</v>
      </c>
      <c r="C12" s="7">
        <v>771</v>
      </c>
      <c r="D12" s="7">
        <v>14239</v>
      </c>
      <c r="E12" s="7">
        <v>43</v>
      </c>
      <c r="F12" s="7">
        <v>68</v>
      </c>
      <c r="G12" s="7">
        <v>278</v>
      </c>
      <c r="H12" s="7">
        <f t="shared" si="0"/>
        <v>15922</v>
      </c>
    </row>
    <row r="13" spans="1:8" ht="12.75">
      <c r="A13" s="23" t="s">
        <v>145</v>
      </c>
      <c r="B13" s="7">
        <v>616</v>
      </c>
      <c r="C13" s="7">
        <v>158</v>
      </c>
      <c r="D13" s="7">
        <v>87</v>
      </c>
      <c r="E13" s="7">
        <v>1875</v>
      </c>
      <c r="F13" s="7">
        <v>180</v>
      </c>
      <c r="G13" s="7">
        <v>82</v>
      </c>
      <c r="H13" s="7">
        <f>SUM(B13:G13)</f>
        <v>2998</v>
      </c>
    </row>
    <row r="14" spans="2:8" ht="12.75">
      <c r="B14" s="69"/>
      <c r="C14" s="69"/>
      <c r="D14" s="69"/>
      <c r="E14" s="69"/>
      <c r="F14" s="69"/>
      <c r="G14" s="69"/>
      <c r="H14" s="7"/>
    </row>
    <row r="15" spans="1:8" ht="12.75">
      <c r="A15" s="23" t="s">
        <v>151</v>
      </c>
      <c r="B15" s="7">
        <f aca="true" t="shared" si="1" ref="B15:G15">SUM(B9:B13)</f>
        <v>100677</v>
      </c>
      <c r="C15" s="7">
        <f t="shared" si="1"/>
        <v>33736</v>
      </c>
      <c r="D15" s="7">
        <f t="shared" si="1"/>
        <v>36005</v>
      </c>
      <c r="E15" s="7">
        <f t="shared" si="1"/>
        <v>3049</v>
      </c>
      <c r="F15" s="7">
        <f t="shared" si="1"/>
        <v>1419</v>
      </c>
      <c r="G15" s="7">
        <f t="shared" si="1"/>
        <v>2790</v>
      </c>
      <c r="H15" s="7">
        <f t="shared" si="0"/>
        <v>177676</v>
      </c>
    </row>
    <row r="16" spans="1:8" ht="12.75">
      <c r="A16" s="26"/>
      <c r="B16" s="29"/>
      <c r="C16" s="29"/>
      <c r="D16" s="29"/>
      <c r="E16" s="29"/>
      <c r="F16" s="29"/>
      <c r="G16" s="29"/>
      <c r="H16" s="29"/>
    </row>
    <row r="17" spans="2:8" ht="12.75">
      <c r="B17" s="130"/>
      <c r="C17" s="130"/>
      <c r="D17" s="130"/>
      <c r="E17" s="130"/>
      <c r="F17" s="130"/>
      <c r="G17" s="130"/>
      <c r="H17" s="172"/>
    </row>
    <row r="18" spans="1:8" ht="12.75">
      <c r="A18" s="23" t="s">
        <v>149</v>
      </c>
      <c r="B18" s="130"/>
      <c r="C18" s="130"/>
      <c r="D18" s="130"/>
      <c r="E18" s="130"/>
      <c r="F18" s="130"/>
      <c r="G18" s="130"/>
      <c r="H18" s="172"/>
    </row>
    <row r="19" spans="2:8" ht="12.75">
      <c r="B19" s="130"/>
      <c r="C19" s="130"/>
      <c r="D19" s="130"/>
      <c r="E19" s="130"/>
      <c r="F19" s="130"/>
      <c r="G19" s="130"/>
      <c r="H19" s="172"/>
    </row>
    <row r="20" spans="1:8" ht="14.25">
      <c r="A20" s="124" t="s">
        <v>171</v>
      </c>
      <c r="B20" s="173">
        <f>B9/H9</f>
        <v>0.6998632601655271</v>
      </c>
      <c r="C20" s="173">
        <f>C9/H9</f>
        <v>0.16179201151493344</v>
      </c>
      <c r="D20" s="173">
        <f>D9/H9</f>
        <v>0.10781576106513134</v>
      </c>
      <c r="E20" s="173">
        <f>E9/H9</f>
        <v>0.007556675062972292</v>
      </c>
      <c r="F20" s="173">
        <f>F9/H9</f>
        <v>0.007822957898524649</v>
      </c>
      <c r="G20" s="173">
        <f>G9/H9</f>
        <v>0.01514933429291112</v>
      </c>
      <c r="H20" s="174">
        <f>SUM(B20:G20)</f>
        <v>1</v>
      </c>
    </row>
    <row r="21" spans="2:8" ht="12.75">
      <c r="B21" s="173"/>
      <c r="C21" s="173"/>
      <c r="D21" s="173"/>
      <c r="E21" s="173"/>
      <c r="F21" s="173"/>
      <c r="G21" s="173"/>
      <c r="H21" s="174"/>
    </row>
    <row r="22" spans="1:8" ht="12.75">
      <c r="A22" s="124" t="s">
        <v>128</v>
      </c>
      <c r="B22" s="173">
        <f>B11/H11</f>
        <v>0.11572250833080884</v>
      </c>
      <c r="C22" s="173">
        <f>C11/H11</f>
        <v>0.5213571644956074</v>
      </c>
      <c r="D22" s="173">
        <f>D11/H11</f>
        <v>0.33818034938907404</v>
      </c>
      <c r="E22" s="173">
        <f>E11/H11</f>
        <v>0.004089669797031203</v>
      </c>
      <c r="F22" s="173">
        <f>F11/H11</f>
        <v>0.004241139048773099</v>
      </c>
      <c r="G22" s="173">
        <f>G11/H11</f>
        <v>0.01640916893870544</v>
      </c>
      <c r="H22" s="174">
        <f>SUM(B22:G22)</f>
        <v>1</v>
      </c>
    </row>
    <row r="23" spans="1:8" ht="12.75">
      <c r="A23" s="124" t="s">
        <v>204</v>
      </c>
      <c r="B23" s="173">
        <f>B12/H12</f>
        <v>0.03284763220700917</v>
      </c>
      <c r="C23" s="173">
        <f>C12/H12</f>
        <v>0.048423564878784076</v>
      </c>
      <c r="D23" s="173">
        <f>D12/H12</f>
        <v>0.8942971988443663</v>
      </c>
      <c r="E23" s="173">
        <f>E12/H12</f>
        <v>0.0027006657455093583</v>
      </c>
      <c r="F23" s="173">
        <f>F12/H12</f>
        <v>0.004270820248712473</v>
      </c>
      <c r="G23" s="173">
        <f>G12/H12</f>
        <v>0.01746011807561864</v>
      </c>
      <c r="H23" s="174">
        <f>SUM(B23:G23)</f>
        <v>1</v>
      </c>
    </row>
    <row r="24" spans="1:8" ht="12.75">
      <c r="A24" s="124" t="s">
        <v>145</v>
      </c>
      <c r="B24" s="173">
        <f>B13/H13</f>
        <v>0.2054703135423616</v>
      </c>
      <c r="C24" s="173">
        <f>C13/H13</f>
        <v>0.052701801200800535</v>
      </c>
      <c r="D24" s="173">
        <f>D13/H13</f>
        <v>0.029019346230820548</v>
      </c>
      <c r="E24" s="173">
        <f>E13/H13</f>
        <v>0.6254169446297532</v>
      </c>
      <c r="F24" s="173">
        <f>F13/H13</f>
        <v>0.06004002668445631</v>
      </c>
      <c r="G24" s="173">
        <f>G13/H13</f>
        <v>0.027351567711807873</v>
      </c>
      <c r="H24" s="174">
        <f>SUM(B24:G24)</f>
        <v>1</v>
      </c>
    </row>
    <row r="25" spans="1:8" ht="13.5" thickBot="1">
      <c r="A25" s="132"/>
      <c r="B25" s="132"/>
      <c r="C25" s="132"/>
      <c r="D25" s="132"/>
      <c r="E25" s="132"/>
      <c r="F25" s="132"/>
      <c r="G25" s="132"/>
      <c r="H25" s="30"/>
    </row>
    <row r="26" ht="12.75">
      <c r="H26" s="23"/>
    </row>
    <row r="27" spans="1:8" ht="12.75">
      <c r="A27" s="124" t="s">
        <v>172</v>
      </c>
      <c r="H27" s="23"/>
    </row>
    <row r="28" ht="12.75">
      <c r="H28" s="23"/>
    </row>
    <row r="29" ht="12.75">
      <c r="H29" s="23"/>
    </row>
    <row r="30" spans="1:8" ht="12.75">
      <c r="A30" s="23"/>
      <c r="H30" s="23"/>
    </row>
    <row r="31" ht="12.75">
      <c r="H31" s="23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K21" sqref="K21"/>
    </sheetView>
  </sheetViews>
  <sheetFormatPr defaultColWidth="9.140625" defaultRowHeight="12.75"/>
  <cols>
    <col min="1" max="1" width="27.28125" style="0" customWidth="1"/>
    <col min="2" max="6" width="11.7109375" style="24" customWidth="1"/>
    <col min="7" max="7" width="2.7109375" style="24" customWidth="1"/>
    <col min="8" max="8" width="10.28125" style="178" customWidth="1"/>
  </cols>
  <sheetData>
    <row r="1" spans="1:7" ht="14.25" customHeight="1">
      <c r="A1" s="110" t="s">
        <v>182</v>
      </c>
      <c r="B1" s="92"/>
      <c r="C1" s="92"/>
      <c r="D1" s="92"/>
      <c r="E1" s="92"/>
      <c r="F1" s="92"/>
      <c r="G1" s="92"/>
    </row>
    <row r="2" spans="1:7" ht="12" customHeight="1">
      <c r="A2" s="110"/>
      <c r="B2" s="92"/>
      <c r="C2" s="92"/>
      <c r="D2" s="92"/>
      <c r="E2" s="92"/>
      <c r="F2" s="92"/>
      <c r="G2" s="92"/>
    </row>
    <row r="3" spans="1:8" ht="12" customHeight="1" thickBot="1">
      <c r="A3" s="27" t="s">
        <v>58</v>
      </c>
      <c r="B3" s="92"/>
      <c r="C3" s="92"/>
      <c r="D3" s="92"/>
      <c r="E3" s="92"/>
      <c r="F3" s="92"/>
      <c r="G3" s="109"/>
      <c r="H3" s="179"/>
    </row>
    <row r="4" spans="1:8" ht="33.75">
      <c r="A4" s="185"/>
      <c r="B4" s="186" t="s">
        <v>201</v>
      </c>
      <c r="C4" s="186" t="s">
        <v>205</v>
      </c>
      <c r="D4" s="186" t="s">
        <v>207</v>
      </c>
      <c r="E4" s="186" t="s">
        <v>211</v>
      </c>
      <c r="F4" s="258" t="s">
        <v>213</v>
      </c>
      <c r="G4" s="199"/>
      <c r="H4" s="187" t="s">
        <v>216</v>
      </c>
    </row>
    <row r="5" spans="1:8" ht="12.75">
      <c r="A5" s="93"/>
      <c r="B5" s="94"/>
      <c r="C5" s="94"/>
      <c r="D5" s="94"/>
      <c r="E5" s="94"/>
      <c r="F5" s="94"/>
      <c r="G5" s="94"/>
      <c r="H5" s="180"/>
    </row>
    <row r="6" spans="1:12" ht="12.75">
      <c r="A6" s="111" t="s">
        <v>153</v>
      </c>
      <c r="B6" s="108">
        <f>SUM(B7:B10)+B11</f>
        <v>33672</v>
      </c>
      <c r="C6" s="7">
        <v>33934</v>
      </c>
      <c r="D6" s="7">
        <v>33452</v>
      </c>
      <c r="E6" s="7">
        <v>35922</v>
      </c>
      <c r="F6" s="7">
        <v>34279</v>
      </c>
      <c r="H6" s="61">
        <f aca="true" t="shared" si="0" ref="H6:H11">(F6-B6)/B6*100</f>
        <v>1.8026847232121643</v>
      </c>
      <c r="K6" s="22"/>
      <c r="L6" s="22"/>
    </row>
    <row r="7" spans="1:12" ht="12.75">
      <c r="A7" s="113">
        <v>1</v>
      </c>
      <c r="B7" s="22">
        <v>17153</v>
      </c>
      <c r="C7" s="22">
        <v>17080</v>
      </c>
      <c r="D7" s="22">
        <v>16574</v>
      </c>
      <c r="E7" s="22">
        <v>17980</v>
      </c>
      <c r="F7" s="22">
        <v>17220</v>
      </c>
      <c r="H7" s="61">
        <f t="shared" si="0"/>
        <v>0.39060222701568237</v>
      </c>
      <c r="I7" s="115"/>
      <c r="K7" s="22"/>
      <c r="L7" s="22"/>
    </row>
    <row r="8" spans="1:12" ht="12.75">
      <c r="A8" s="113">
        <v>2</v>
      </c>
      <c r="B8" s="22">
        <v>11661</v>
      </c>
      <c r="C8" s="22">
        <v>11969</v>
      </c>
      <c r="D8" s="22">
        <v>11858</v>
      </c>
      <c r="E8" s="22">
        <v>12628</v>
      </c>
      <c r="F8" s="22">
        <v>12014</v>
      </c>
      <c r="H8" s="61">
        <f t="shared" si="0"/>
        <v>3.027184632535803</v>
      </c>
      <c r="I8" s="115"/>
      <c r="K8" s="22"/>
      <c r="L8" s="22"/>
    </row>
    <row r="9" spans="1:12" ht="12.75">
      <c r="A9" s="113">
        <v>3</v>
      </c>
      <c r="B9" s="22">
        <v>4162</v>
      </c>
      <c r="C9" s="22">
        <v>4190</v>
      </c>
      <c r="D9" s="22">
        <v>4186</v>
      </c>
      <c r="E9" s="22">
        <v>4491</v>
      </c>
      <c r="F9" s="22">
        <v>4198</v>
      </c>
      <c r="H9" s="61">
        <f t="shared" si="0"/>
        <v>0.8649687650168189</v>
      </c>
      <c r="I9" s="115"/>
      <c r="K9" s="22"/>
      <c r="L9" s="22"/>
    </row>
    <row r="10" spans="1:9" ht="12.75">
      <c r="A10" s="113">
        <v>4</v>
      </c>
      <c r="B10">
        <v>617</v>
      </c>
      <c r="C10">
        <v>604</v>
      </c>
      <c r="D10">
        <v>726</v>
      </c>
      <c r="E10" s="22">
        <v>708</v>
      </c>
      <c r="F10">
        <v>743</v>
      </c>
      <c r="H10" s="61">
        <f t="shared" si="0"/>
        <v>20.42139384116694</v>
      </c>
      <c r="I10" s="115"/>
    </row>
    <row r="11" spans="1:9" ht="12.75">
      <c r="A11" s="113" t="s">
        <v>152</v>
      </c>
      <c r="B11">
        <v>79</v>
      </c>
      <c r="C11">
        <v>91</v>
      </c>
      <c r="D11">
        <v>108</v>
      </c>
      <c r="E11" s="22">
        <v>115</v>
      </c>
      <c r="F11" s="115">
        <v>104</v>
      </c>
      <c r="H11" s="61">
        <f t="shared" si="0"/>
        <v>31.645569620253166</v>
      </c>
      <c r="I11" s="115"/>
    </row>
    <row r="12" spans="1:8" ht="12.75">
      <c r="A12" s="113"/>
      <c r="B12" s="116"/>
      <c r="C12" s="116"/>
      <c r="D12" s="116"/>
      <c r="E12" s="116"/>
      <c r="F12" s="116"/>
      <c r="H12" s="181"/>
    </row>
    <row r="13" spans="1:8" ht="12.75">
      <c r="A13" s="114" t="s">
        <v>183</v>
      </c>
      <c r="B13" s="117">
        <f>SUM(B14:B18)</f>
        <v>100.00000000000001</v>
      </c>
      <c r="C13" s="117">
        <f>SUM(C14:C18)</f>
        <v>99.99999999999999</v>
      </c>
      <c r="D13" s="117">
        <f>SUM(D14:D18)</f>
        <v>99.99999999999999</v>
      </c>
      <c r="E13" s="117">
        <f>SUM(E14:E18)</f>
        <v>100</v>
      </c>
      <c r="F13" s="117">
        <f>SUM(F14:F18)</f>
        <v>100</v>
      </c>
      <c r="H13" s="182"/>
    </row>
    <row r="14" spans="1:8" ht="12.75">
      <c r="A14" s="113">
        <v>1</v>
      </c>
      <c r="B14" s="118">
        <f>B7/$B$6*100</f>
        <v>50.941435020194824</v>
      </c>
      <c r="C14" s="118">
        <f>C7/$C$6*100</f>
        <v>50.33299935168268</v>
      </c>
      <c r="D14" s="118">
        <f>D7/$D$6*100</f>
        <v>49.54561760133923</v>
      </c>
      <c r="E14" s="118">
        <f>E7/$E$6*100</f>
        <v>50.05289237792996</v>
      </c>
      <c r="F14" s="118">
        <f>F7/$F$6*100</f>
        <v>50.23483765570758</v>
      </c>
      <c r="H14" s="181"/>
    </row>
    <row r="15" spans="1:8" ht="12.75">
      <c r="A15" s="113">
        <v>2</v>
      </c>
      <c r="B15" s="118">
        <f>B8/$B$6*100</f>
        <v>34.63114754098361</v>
      </c>
      <c r="C15" s="118">
        <f>C8/$C$6*100</f>
        <v>35.27140920610597</v>
      </c>
      <c r="D15" s="118">
        <f>D8/$D$6*100</f>
        <v>35.447805811311724</v>
      </c>
      <c r="E15" s="118">
        <f>E8/$E$6*100</f>
        <v>35.15394465786983</v>
      </c>
      <c r="F15" s="118">
        <f>F8/$F$6*100</f>
        <v>35.04769684063129</v>
      </c>
      <c r="H15" s="181"/>
    </row>
    <row r="16" spans="1:8" ht="12.75">
      <c r="A16" s="113">
        <v>3</v>
      </c>
      <c r="B16" s="118">
        <f>B9/$B$6*100</f>
        <v>12.360418151579948</v>
      </c>
      <c r="C16" s="118">
        <f>C9/$C$6*100</f>
        <v>12.347498084517003</v>
      </c>
      <c r="D16" s="118">
        <f>D9/$D$6*100</f>
        <v>12.513452110486668</v>
      </c>
      <c r="E16" s="118">
        <f>E9/$E$6*100</f>
        <v>12.50208785702355</v>
      </c>
      <c r="F16" s="118">
        <f>F9/$F$6*100</f>
        <v>12.24656495230316</v>
      </c>
      <c r="H16" s="181"/>
    </row>
    <row r="17" spans="1:8" ht="12.75">
      <c r="A17" s="113">
        <v>4</v>
      </c>
      <c r="B17" s="118">
        <f>B10/$B$6*100</f>
        <v>1.832382988833452</v>
      </c>
      <c r="C17" s="118">
        <f>C10/$C$6*100</f>
        <v>1.7799257381976779</v>
      </c>
      <c r="D17" s="118">
        <f>D10/$D$6*100</f>
        <v>2.170273825182351</v>
      </c>
      <c r="E17" s="118">
        <f>E10/$E$6*100</f>
        <v>1.9709370302321696</v>
      </c>
      <c r="F17" s="118">
        <f>F10/$F$6*100</f>
        <v>2.1675078036115405</v>
      </c>
      <c r="H17" s="181"/>
    </row>
    <row r="18" spans="1:8" ht="12.75">
      <c r="A18" s="113" t="s">
        <v>152</v>
      </c>
      <c r="B18" s="118">
        <f>B11/$B$6*100</f>
        <v>0.23461629840817294</v>
      </c>
      <c r="C18" s="118">
        <f>C11/$C$6*100</f>
        <v>0.26816761949667</v>
      </c>
      <c r="D18" s="118">
        <f>D11/$D$6*100</f>
        <v>0.32285065168001914</v>
      </c>
      <c r="E18" s="118">
        <f>E11/$E$6*100</f>
        <v>0.32013807694449087</v>
      </c>
      <c r="F18" s="118">
        <f>F11/$F$6*100</f>
        <v>0.30339274774643366</v>
      </c>
      <c r="H18" s="181"/>
    </row>
    <row r="19" spans="1:8" ht="12.75">
      <c r="A19" s="113"/>
      <c r="B19" s="118"/>
      <c r="C19" s="118"/>
      <c r="D19" s="118"/>
      <c r="E19" s="118"/>
      <c r="F19" s="118"/>
      <c r="H19" s="181"/>
    </row>
    <row r="20" spans="1:8" ht="12.75">
      <c r="A20" s="113" t="s">
        <v>181</v>
      </c>
      <c r="B20" s="119">
        <v>1.7</v>
      </c>
      <c r="C20" s="119">
        <v>1.7</v>
      </c>
      <c r="D20" s="119">
        <v>1.7</v>
      </c>
      <c r="E20" s="119">
        <f>((A7*E7)+(A8*E8)+(A9*E9)+(A10*E10)+(5*E11))/E6</f>
        <v>1.673514837703914</v>
      </c>
      <c r="F20" s="119">
        <f>((A7*F7)+(A8*F8)+(A9*F9)+(A10*F10)+(5*F11))/F6</f>
        <v>1.6725692114705797</v>
      </c>
      <c r="H20" s="183"/>
    </row>
    <row r="21" spans="1:8" ht="12.75">
      <c r="A21" s="96"/>
      <c r="B21" s="120"/>
      <c r="C21" s="120"/>
      <c r="D21" s="120"/>
      <c r="E21" s="120"/>
      <c r="F21" s="120"/>
      <c r="G21" s="251"/>
      <c r="H21" s="184"/>
    </row>
    <row r="22" spans="1:8" ht="12.75">
      <c r="A22" s="93"/>
      <c r="B22" s="121"/>
      <c r="C22" s="121"/>
      <c r="D22" s="121"/>
      <c r="E22" s="121"/>
      <c r="F22" s="116"/>
      <c r="H22" s="181"/>
    </row>
    <row r="23" spans="1:8" ht="16.5" customHeight="1">
      <c r="A23" s="111" t="s">
        <v>154</v>
      </c>
      <c r="B23" s="108">
        <f>SUM(B24:B27)+B28</f>
        <v>11842</v>
      </c>
      <c r="C23" s="7">
        <v>11467</v>
      </c>
      <c r="D23" s="7">
        <v>11093</v>
      </c>
      <c r="E23" s="7">
        <v>11817</v>
      </c>
      <c r="F23" s="7">
        <v>11627</v>
      </c>
      <c r="H23" s="61">
        <f>(F23-B23)/B23*100</f>
        <v>-1.815571693970613</v>
      </c>
    </row>
    <row r="24" spans="1:12" ht="12.75">
      <c r="A24" s="113">
        <v>1</v>
      </c>
      <c r="B24" s="22">
        <v>4560</v>
      </c>
      <c r="C24" s="22">
        <v>4354</v>
      </c>
      <c r="D24" s="22">
        <v>4026</v>
      </c>
      <c r="E24" s="22">
        <v>4288</v>
      </c>
      <c r="F24" s="22">
        <v>4271</v>
      </c>
      <c r="H24" s="61">
        <f>(F24-B24)/B24*100</f>
        <v>-6.337719298245615</v>
      </c>
      <c r="I24" s="115"/>
      <c r="J24" s="115"/>
      <c r="K24" s="22"/>
      <c r="L24" s="22"/>
    </row>
    <row r="25" spans="1:12" ht="12.75">
      <c r="A25" s="113">
        <v>2</v>
      </c>
      <c r="B25" s="22">
        <v>4891</v>
      </c>
      <c r="C25" s="22">
        <v>4857</v>
      </c>
      <c r="D25" s="22">
        <v>4732</v>
      </c>
      <c r="E25" s="22">
        <v>5004</v>
      </c>
      <c r="F25" s="22">
        <v>4931</v>
      </c>
      <c r="H25" s="61">
        <f>(F25-B25)/B25*100</f>
        <v>0.8178286648947045</v>
      </c>
      <c r="I25" s="115"/>
      <c r="J25" s="115"/>
      <c r="K25" s="22"/>
      <c r="L25" s="22"/>
    </row>
    <row r="26" spans="1:12" ht="12.75">
      <c r="A26" s="113">
        <v>3</v>
      </c>
      <c r="B26" s="22">
        <v>2028</v>
      </c>
      <c r="C26" s="22">
        <v>1939</v>
      </c>
      <c r="D26" s="22">
        <v>1967</v>
      </c>
      <c r="E26" s="22">
        <v>2182</v>
      </c>
      <c r="F26" s="22">
        <v>2057</v>
      </c>
      <c r="H26" s="61">
        <f>(F26-B26)/B26*100</f>
        <v>1.4299802761341223</v>
      </c>
      <c r="I26" s="115"/>
      <c r="J26" s="115"/>
      <c r="K26" s="22"/>
      <c r="L26" s="22"/>
    </row>
    <row r="27" spans="1:10" ht="12.75">
      <c r="A27" s="113">
        <v>4</v>
      </c>
      <c r="B27">
        <v>320</v>
      </c>
      <c r="C27">
        <v>276</v>
      </c>
      <c r="D27">
        <v>324</v>
      </c>
      <c r="E27" s="22">
        <v>299</v>
      </c>
      <c r="F27">
        <v>324</v>
      </c>
      <c r="H27" s="61">
        <f>(F27-B27)/B27*100</f>
        <v>1.25</v>
      </c>
      <c r="I27" s="115"/>
      <c r="J27" s="115"/>
    </row>
    <row r="28" spans="1:10" ht="12.75">
      <c r="A28" s="113" t="s">
        <v>152</v>
      </c>
      <c r="B28">
        <v>43</v>
      </c>
      <c r="C28">
        <v>41</v>
      </c>
      <c r="D28">
        <v>44</v>
      </c>
      <c r="E28" s="22">
        <v>44</v>
      </c>
      <c r="F28" s="115">
        <v>44</v>
      </c>
      <c r="H28" s="61" t="s">
        <v>25</v>
      </c>
      <c r="I28" s="115"/>
      <c r="J28" s="115"/>
    </row>
    <row r="29" spans="1:8" ht="12.75">
      <c r="A29" s="113"/>
      <c r="B29" s="116"/>
      <c r="C29" s="116"/>
      <c r="D29" s="116"/>
      <c r="E29" s="116"/>
      <c r="F29" s="116"/>
      <c r="H29" s="61"/>
    </row>
    <row r="30" spans="1:8" ht="12.75">
      <c r="A30" s="114" t="s">
        <v>183</v>
      </c>
      <c r="B30" s="117">
        <f>SUM(B31:B35)</f>
        <v>100</v>
      </c>
      <c r="C30" s="117">
        <f>SUM(C31:C35)</f>
        <v>99.99999999999999</v>
      </c>
      <c r="D30" s="117">
        <f>SUM(D31:D35)</f>
        <v>100</v>
      </c>
      <c r="E30" s="117">
        <f>SUM(E31:E35)</f>
        <v>100</v>
      </c>
      <c r="F30" s="117">
        <f>SUM(F31:F35)</f>
        <v>100</v>
      </c>
      <c r="H30" s="182"/>
    </row>
    <row r="31" spans="1:8" ht="12.75">
      <c r="A31" s="113">
        <v>1</v>
      </c>
      <c r="B31" s="118">
        <f>B24/$B$23*100</f>
        <v>38.50700895119068</v>
      </c>
      <c r="C31" s="118">
        <f>C24/$C$23*100</f>
        <v>37.969826458533184</v>
      </c>
      <c r="D31" s="118">
        <f>D24/$D$23*100</f>
        <v>36.293157847291084</v>
      </c>
      <c r="E31" s="118">
        <f>E24/$E$23*100</f>
        <v>36.286705593636285</v>
      </c>
      <c r="F31" s="118">
        <f>F24/$F$23*100</f>
        <v>36.733465210286404</v>
      </c>
      <c r="H31" s="181"/>
    </row>
    <row r="32" spans="1:8" ht="12.75">
      <c r="A32" s="113">
        <v>2</v>
      </c>
      <c r="B32" s="118">
        <f>B25/$B$23*100</f>
        <v>41.302144907954734</v>
      </c>
      <c r="C32" s="118">
        <f>C25/$C$23*100</f>
        <v>42.35632685096363</v>
      </c>
      <c r="D32" s="118">
        <f>D25/$D$23*100</f>
        <v>42.657531776796176</v>
      </c>
      <c r="E32" s="118">
        <f>E25/$E$23*100</f>
        <v>42.345773038842346</v>
      </c>
      <c r="F32" s="118">
        <f>F25/$F$23*100</f>
        <v>42.409907972821884</v>
      </c>
      <c r="H32" s="181"/>
    </row>
    <row r="33" spans="1:8" ht="12.75">
      <c r="A33" s="113">
        <v>3</v>
      </c>
      <c r="B33" s="118">
        <f>B26/$B$23*100</f>
        <v>17.125485559871642</v>
      </c>
      <c r="C33" s="118">
        <f>C26/$C$23*100</f>
        <v>16.9093921688323</v>
      </c>
      <c r="D33" s="118">
        <f>D26/$D$23*100</f>
        <v>17.731903001893084</v>
      </c>
      <c r="E33" s="118">
        <f>E26/$E$23*100</f>
        <v>18.464923415418465</v>
      </c>
      <c r="F33" s="118">
        <f>F26/$F$23*100</f>
        <v>17.69157994323557</v>
      </c>
      <c r="H33" s="181"/>
    </row>
    <row r="34" spans="1:8" ht="12.75">
      <c r="A34" s="113">
        <v>4</v>
      </c>
      <c r="B34" s="118">
        <f>B27/$B$23*100</f>
        <v>2.7022462421888194</v>
      </c>
      <c r="C34" s="118">
        <f>C27/$C$23*100</f>
        <v>2.406906775965815</v>
      </c>
      <c r="D34" s="118">
        <f>D27/$D$23*100</f>
        <v>2.9207608401694762</v>
      </c>
      <c r="E34" s="118">
        <f>E27/$E$23*100</f>
        <v>2.5302530253025304</v>
      </c>
      <c r="F34" s="118">
        <f>F27/$F$23*100</f>
        <v>2.78661735615378</v>
      </c>
      <c r="H34" s="181"/>
    </row>
    <row r="35" spans="1:8" ht="12.75">
      <c r="A35" s="113" t="s">
        <v>152</v>
      </c>
      <c r="B35" s="118">
        <f>B28/$B$23*100</f>
        <v>0.36311433879412264</v>
      </c>
      <c r="C35" s="118">
        <f>C28/$C$23*100</f>
        <v>0.3575477457050667</v>
      </c>
      <c r="D35" s="118">
        <f>D28/$D$23*100</f>
        <v>0.3966465338501758</v>
      </c>
      <c r="E35" s="118">
        <f>E28/$E$23*100</f>
        <v>0.37234492680037234</v>
      </c>
      <c r="F35" s="118">
        <f>F28/$F$23*100</f>
        <v>0.3784295175023652</v>
      </c>
      <c r="H35" s="181"/>
    </row>
    <row r="36" spans="1:8" ht="12.75">
      <c r="A36" s="113"/>
      <c r="B36" s="118"/>
      <c r="C36" s="118"/>
      <c r="D36" s="118"/>
      <c r="E36" s="118"/>
      <c r="F36" s="118"/>
      <c r="H36" s="181"/>
    </row>
    <row r="37" spans="1:8" ht="12.75">
      <c r="A37" s="113" t="s">
        <v>181</v>
      </c>
      <c r="B37" s="119">
        <f>(($A$24*B24)+($A$25*B25)+($A$26*B26)+($A$27*B27)+(5*B28))/B23</f>
        <v>1.8511231210944097</v>
      </c>
      <c r="C37" s="119">
        <v>1.8</v>
      </c>
      <c r="D37" s="119">
        <v>1.9</v>
      </c>
      <c r="E37" s="119">
        <f>((A24*E24)+(A25*E25)+(A26*E26)+(A27*E27)+(5*E28))/E23</f>
        <v>1.8835575865278835</v>
      </c>
      <c r="F37" s="119">
        <f>((A24*F24)+(A25*F25)+(A26*F26)+(A27*F27)+(5*F28))/F23</f>
        <v>1.8766663799776382</v>
      </c>
      <c r="H37" s="183"/>
    </row>
    <row r="38" spans="1:8" ht="13.5" thickBot="1">
      <c r="A38" s="203"/>
      <c r="B38" s="204"/>
      <c r="C38" s="204"/>
      <c r="D38" s="204"/>
      <c r="E38" s="204"/>
      <c r="F38" s="204"/>
      <c r="G38" s="255"/>
      <c r="H38" s="204"/>
    </row>
    <row r="39" spans="1:8" ht="12.75">
      <c r="A39" s="202"/>
      <c r="B39" s="109"/>
      <c r="C39" s="109"/>
      <c r="D39" s="109"/>
      <c r="E39" s="109"/>
      <c r="F39" s="109"/>
      <c r="G39" s="109"/>
      <c r="H39" s="205"/>
    </row>
    <row r="40" spans="1:8" ht="12.75">
      <c r="A40" s="8" t="s">
        <v>80</v>
      </c>
      <c r="B40" s="109"/>
      <c r="C40" s="109"/>
      <c r="D40" s="109"/>
      <c r="E40" s="109"/>
      <c r="F40" s="109"/>
      <c r="G40" s="109"/>
      <c r="H40" s="205"/>
    </row>
    <row r="41" spans="1:8" ht="12.75">
      <c r="A41" s="8"/>
      <c r="B41" s="109"/>
      <c r="C41" s="109"/>
      <c r="D41" s="109"/>
      <c r="E41" s="109"/>
      <c r="F41" s="109"/>
      <c r="G41" s="109"/>
      <c r="H41" s="205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A47" sqref="A47"/>
    </sheetView>
  </sheetViews>
  <sheetFormatPr defaultColWidth="9.140625" defaultRowHeight="12.75"/>
  <cols>
    <col min="1" max="1" width="47.00390625" style="0" customWidth="1"/>
    <col min="2" max="2" width="9.57421875" style="0" customWidth="1"/>
    <col min="3" max="3" width="10.00390625" style="0" customWidth="1"/>
    <col min="4" max="4" width="10.57421875" style="0" bestFit="1" customWidth="1"/>
    <col min="5" max="6" width="11.7109375" style="0" customWidth="1"/>
    <col min="7" max="7" width="2.7109375" style="0" customWidth="1"/>
    <col min="8" max="8" width="10.00390625" style="1" bestFit="1" customWidth="1"/>
    <col min="10" max="10" width="40.7109375" style="0" customWidth="1"/>
  </cols>
  <sheetData>
    <row r="1" ht="14.25" customHeight="1">
      <c r="A1" s="23" t="s">
        <v>174</v>
      </c>
    </row>
    <row r="3" spans="1:7" ht="13.5" thickBot="1">
      <c r="A3" s="27" t="s">
        <v>58</v>
      </c>
      <c r="G3" s="14"/>
    </row>
    <row r="4" spans="1:8" ht="33.75">
      <c r="A4" s="122"/>
      <c r="B4" s="186" t="s">
        <v>201</v>
      </c>
      <c r="C4" s="186" t="s">
        <v>205</v>
      </c>
      <c r="D4" s="186" t="s">
        <v>207</v>
      </c>
      <c r="E4" s="186" t="s">
        <v>211</v>
      </c>
      <c r="F4" s="266" t="s">
        <v>213</v>
      </c>
      <c r="G4" s="199"/>
      <c r="H4" s="187" t="s">
        <v>216</v>
      </c>
    </row>
    <row r="5" spans="1:8" ht="12.75">
      <c r="A5" s="112"/>
      <c r="B5" s="124"/>
      <c r="C5" s="124"/>
      <c r="D5" s="124"/>
      <c r="E5" s="124"/>
      <c r="F5" s="124"/>
      <c r="G5" s="125"/>
      <c r="H5" s="233"/>
    </row>
    <row r="6" spans="1:8" ht="12.75">
      <c r="A6" s="114" t="s">
        <v>153</v>
      </c>
      <c r="B6" s="126">
        <f>SUM(B8:B17)+B19</f>
        <v>33672</v>
      </c>
      <c r="C6" s="126">
        <f>SUM(C8:C17)+C19</f>
        <v>33934</v>
      </c>
      <c r="D6" s="126">
        <v>33452</v>
      </c>
      <c r="E6" s="126">
        <v>35922</v>
      </c>
      <c r="F6" s="7">
        <v>34279</v>
      </c>
      <c r="H6" s="234">
        <f>(F6*100/B6)-100</f>
        <v>1.8026847232121668</v>
      </c>
    </row>
    <row r="7" spans="1:8" ht="12.75">
      <c r="A7" s="114"/>
      <c r="B7" s="126"/>
      <c r="C7" s="126"/>
      <c r="D7" s="126"/>
      <c r="E7" s="126"/>
      <c r="F7" s="69"/>
      <c r="H7" s="234"/>
    </row>
    <row r="8" spans="1:13" ht="12.75">
      <c r="A8" s="127" t="s">
        <v>150</v>
      </c>
      <c r="B8" s="22">
        <v>10806</v>
      </c>
      <c r="C8" s="22">
        <v>10789</v>
      </c>
      <c r="D8" s="22">
        <v>10377</v>
      </c>
      <c r="E8" s="22">
        <v>11363</v>
      </c>
      <c r="F8" s="69">
        <v>11106</v>
      </c>
      <c r="H8" s="234">
        <f aca="true" t="shared" si="0" ref="H8:H19">(F8*100/B8)-100</f>
        <v>2.7762354247640246</v>
      </c>
      <c r="I8" s="225"/>
      <c r="L8" s="97"/>
      <c r="M8" s="97"/>
    </row>
    <row r="9" spans="1:13" ht="12.75">
      <c r="A9" s="127" t="s">
        <v>142</v>
      </c>
      <c r="B9" s="22">
        <v>4450</v>
      </c>
      <c r="C9" s="22">
        <v>4442</v>
      </c>
      <c r="D9" s="22">
        <v>4456</v>
      </c>
      <c r="E9" s="22">
        <v>4545</v>
      </c>
      <c r="F9" s="69">
        <v>4289</v>
      </c>
      <c r="H9" s="234">
        <f t="shared" si="0"/>
        <v>-3.617977528089881</v>
      </c>
      <c r="I9" s="225"/>
      <c r="L9" s="97"/>
      <c r="M9" s="97"/>
    </row>
    <row r="10" spans="1:13" ht="12.75">
      <c r="A10" s="127" t="s">
        <v>161</v>
      </c>
      <c r="B10" s="22">
        <v>3457</v>
      </c>
      <c r="C10" s="22">
        <v>3325</v>
      </c>
      <c r="D10" s="22">
        <v>3258</v>
      </c>
      <c r="E10" s="22">
        <v>3307</v>
      </c>
      <c r="F10" s="69">
        <v>3005</v>
      </c>
      <c r="H10" s="234">
        <f t="shared" si="0"/>
        <v>-13.074920451258322</v>
      </c>
      <c r="I10" s="225"/>
      <c r="L10" s="97"/>
      <c r="M10" s="97"/>
    </row>
    <row r="11" spans="1:13" ht="12.75">
      <c r="A11" s="127" t="s">
        <v>162</v>
      </c>
      <c r="B11" s="22">
        <v>2542</v>
      </c>
      <c r="C11" s="22">
        <v>2552</v>
      </c>
      <c r="D11" s="22">
        <v>2512</v>
      </c>
      <c r="E11" s="22">
        <v>2781</v>
      </c>
      <c r="F11" s="69">
        <v>2555</v>
      </c>
      <c r="H11" s="234">
        <f t="shared" si="0"/>
        <v>0.5114083398898543</v>
      </c>
      <c r="I11" s="225"/>
      <c r="L11" s="97"/>
      <c r="M11" s="97"/>
    </row>
    <row r="12" spans="1:13" ht="12.75">
      <c r="A12" s="127" t="s">
        <v>163</v>
      </c>
      <c r="B12" s="22">
        <v>2005</v>
      </c>
      <c r="C12" s="22">
        <v>2073</v>
      </c>
      <c r="D12" s="22">
        <v>2056</v>
      </c>
      <c r="E12" s="22">
        <v>2125</v>
      </c>
      <c r="F12" s="69">
        <v>1965</v>
      </c>
      <c r="H12" s="234">
        <f t="shared" si="0"/>
        <v>-1.9950124688279232</v>
      </c>
      <c r="I12" s="225"/>
      <c r="L12" s="97"/>
      <c r="M12" s="97"/>
    </row>
    <row r="13" spans="1:13" ht="12.75">
      <c r="A13" s="127" t="s">
        <v>135</v>
      </c>
      <c r="B13" s="22">
        <v>1537</v>
      </c>
      <c r="C13" s="22">
        <v>1460</v>
      </c>
      <c r="D13" s="22">
        <v>1363</v>
      </c>
      <c r="E13" s="22">
        <v>1581</v>
      </c>
      <c r="F13" s="69">
        <v>1395</v>
      </c>
      <c r="H13" s="234">
        <f t="shared" si="0"/>
        <v>-9.238776837996099</v>
      </c>
      <c r="I13" s="225"/>
      <c r="L13" s="97"/>
      <c r="M13" s="97"/>
    </row>
    <row r="14" spans="1:13" ht="12.75">
      <c r="A14" s="127" t="s">
        <v>164</v>
      </c>
      <c r="B14" s="22">
        <v>1223</v>
      </c>
      <c r="C14" s="22">
        <v>1083</v>
      </c>
      <c r="D14" s="22">
        <v>1072</v>
      </c>
      <c r="E14" s="22">
        <v>1166</v>
      </c>
      <c r="F14" s="69">
        <v>1098</v>
      </c>
      <c r="H14" s="234">
        <f t="shared" si="0"/>
        <v>-10.220768601798852</v>
      </c>
      <c r="I14" s="225"/>
      <c r="L14" s="97"/>
      <c r="M14" s="97"/>
    </row>
    <row r="15" spans="1:13" ht="14.25">
      <c r="A15" s="127" t="s">
        <v>191</v>
      </c>
      <c r="B15">
        <v>703</v>
      </c>
      <c r="C15" s="22">
        <v>696</v>
      </c>
      <c r="D15" s="22">
        <v>602</v>
      </c>
      <c r="E15" s="22">
        <v>590</v>
      </c>
      <c r="F15" s="69">
        <v>615</v>
      </c>
      <c r="H15" s="234">
        <f t="shared" si="0"/>
        <v>-12.517780938833567</v>
      </c>
      <c r="I15" s="225"/>
      <c r="L15" s="97"/>
      <c r="M15" s="97"/>
    </row>
    <row r="16" spans="1:13" ht="12.75">
      <c r="A16" s="127" t="s">
        <v>166</v>
      </c>
      <c r="B16">
        <v>632</v>
      </c>
      <c r="C16" s="22">
        <v>733</v>
      </c>
      <c r="D16" s="22">
        <v>812</v>
      </c>
      <c r="E16" s="22">
        <v>913</v>
      </c>
      <c r="F16" s="69">
        <v>985</v>
      </c>
      <c r="H16" s="234">
        <f t="shared" si="0"/>
        <v>55.854430379746844</v>
      </c>
      <c r="I16" s="225"/>
      <c r="L16" s="97"/>
      <c r="M16" s="97"/>
    </row>
    <row r="17" spans="1:13" ht="12.75">
      <c r="A17" s="127" t="s">
        <v>165</v>
      </c>
      <c r="B17">
        <v>511</v>
      </c>
      <c r="C17" s="22">
        <v>500</v>
      </c>
      <c r="D17" s="22">
        <v>545</v>
      </c>
      <c r="E17" s="22">
        <v>429</v>
      </c>
      <c r="F17" s="69">
        <v>291</v>
      </c>
      <c r="H17" s="234">
        <f t="shared" si="0"/>
        <v>-43.05283757338552</v>
      </c>
      <c r="I17" s="225"/>
      <c r="L17" s="97"/>
      <c r="M17" s="97"/>
    </row>
    <row r="18" spans="2:13" ht="12.75">
      <c r="B18" s="22"/>
      <c r="C18" s="22"/>
      <c r="D18" s="22"/>
      <c r="E18" s="22"/>
      <c r="F18" s="69"/>
      <c r="H18" s="234"/>
      <c r="I18" s="225"/>
      <c r="L18" s="22"/>
      <c r="M18" s="69"/>
    </row>
    <row r="19" spans="1:13" ht="12.75">
      <c r="A19" s="123" t="s">
        <v>157</v>
      </c>
      <c r="B19" s="22">
        <v>5806</v>
      </c>
      <c r="C19" s="22">
        <v>6281</v>
      </c>
      <c r="D19" s="22">
        <v>6399</v>
      </c>
      <c r="E19" s="22">
        <v>7122</v>
      </c>
      <c r="F19" s="69">
        <v>6975</v>
      </c>
      <c r="H19" s="234">
        <f t="shared" si="0"/>
        <v>20.13434378229418</v>
      </c>
      <c r="I19" s="225"/>
      <c r="L19" s="175"/>
      <c r="M19" s="175"/>
    </row>
    <row r="20" spans="1:8" ht="12.75">
      <c r="A20" s="87"/>
      <c r="B20" s="157"/>
      <c r="C20" s="157"/>
      <c r="D20" s="157"/>
      <c r="E20" s="268"/>
      <c r="F20" s="268"/>
      <c r="H20" s="235"/>
    </row>
    <row r="21" spans="1:9" ht="12.75">
      <c r="A21" s="137"/>
      <c r="B21" s="158"/>
      <c r="C21" s="159"/>
      <c r="D21" s="125"/>
      <c r="E21" s="125"/>
      <c r="F21" s="159"/>
      <c r="G21" s="252"/>
      <c r="H21" s="236"/>
      <c r="I21" s="24"/>
    </row>
    <row r="22" spans="1:8" ht="12.75">
      <c r="A22" s="114" t="s">
        <v>154</v>
      </c>
      <c r="B22" s="126">
        <f>SUM(B24:B33)+B35</f>
        <v>11842</v>
      </c>
      <c r="C22" s="126">
        <f>SUM(C24:C33)+C35</f>
        <v>11467</v>
      </c>
      <c r="D22" s="7">
        <v>11093</v>
      </c>
      <c r="E22" s="7">
        <v>11817</v>
      </c>
      <c r="F22" s="7">
        <v>11627</v>
      </c>
      <c r="H22" s="234">
        <f>(F22*100/B22)-100</f>
        <v>-1.815571693970611</v>
      </c>
    </row>
    <row r="23" spans="2:8" ht="12.75">
      <c r="B23" s="126"/>
      <c r="C23" s="126"/>
      <c r="D23" s="126"/>
      <c r="E23" s="126"/>
      <c r="F23" s="69"/>
      <c r="H23" s="234"/>
    </row>
    <row r="24" spans="1:13" ht="12.75">
      <c r="A24" s="128" t="s">
        <v>150</v>
      </c>
      <c r="B24" s="22">
        <v>2281</v>
      </c>
      <c r="C24" s="22">
        <v>2229</v>
      </c>
      <c r="D24" s="22">
        <v>2124</v>
      </c>
      <c r="E24" s="22">
        <v>2332</v>
      </c>
      <c r="F24" s="69">
        <v>2338</v>
      </c>
      <c r="H24" s="234">
        <f aca="true" t="shared" si="1" ref="H24:H35">(F24*100/B24)-100</f>
        <v>2.4989039894782934</v>
      </c>
      <c r="I24" s="226"/>
      <c r="J24" s="97"/>
      <c r="K24" s="97"/>
      <c r="L24" s="97"/>
      <c r="M24" s="97"/>
    </row>
    <row r="25" spans="1:13" ht="12.75">
      <c r="A25" s="112" t="s">
        <v>161</v>
      </c>
      <c r="B25" s="22">
        <v>1749</v>
      </c>
      <c r="C25" s="22">
        <v>1708</v>
      </c>
      <c r="D25" s="22">
        <v>1585</v>
      </c>
      <c r="E25" s="22">
        <v>1555</v>
      </c>
      <c r="F25" s="69">
        <v>1419</v>
      </c>
      <c r="H25" s="234">
        <f t="shared" si="1"/>
        <v>-18.867924528301884</v>
      </c>
      <c r="I25" s="226"/>
      <c r="J25" s="97"/>
      <c r="K25" s="97"/>
      <c r="L25" s="97"/>
      <c r="M25" s="97"/>
    </row>
    <row r="26" spans="1:13" ht="12.75">
      <c r="A26" s="128" t="s">
        <v>142</v>
      </c>
      <c r="B26" s="22">
        <v>1681</v>
      </c>
      <c r="C26" s="22">
        <v>1582</v>
      </c>
      <c r="D26" s="22">
        <v>1369</v>
      </c>
      <c r="E26" s="22">
        <v>1405</v>
      </c>
      <c r="F26" s="69">
        <v>1410</v>
      </c>
      <c r="H26" s="234">
        <f t="shared" si="1"/>
        <v>-16.121356335514577</v>
      </c>
      <c r="I26" s="226"/>
      <c r="J26" s="97"/>
      <c r="K26" s="97"/>
      <c r="L26" s="97"/>
      <c r="M26" s="97"/>
    </row>
    <row r="27" spans="1:13" ht="12.75">
      <c r="A27" s="128" t="s">
        <v>162</v>
      </c>
      <c r="B27" s="22">
        <v>1251</v>
      </c>
      <c r="C27" s="22">
        <v>1250</v>
      </c>
      <c r="D27" s="22">
        <v>1197</v>
      </c>
      <c r="E27" s="22">
        <v>1278</v>
      </c>
      <c r="F27" s="69">
        <v>1323</v>
      </c>
      <c r="H27" s="234">
        <f t="shared" si="1"/>
        <v>5.755395683453244</v>
      </c>
      <c r="I27" s="226"/>
      <c r="J27" s="97"/>
      <c r="K27" s="97"/>
      <c r="L27" s="97"/>
      <c r="M27" s="97"/>
    </row>
    <row r="28" spans="1:13" ht="12.75">
      <c r="A28" s="112" t="s">
        <v>164</v>
      </c>
      <c r="B28">
        <v>677</v>
      </c>
      <c r="C28">
        <v>637</v>
      </c>
      <c r="D28" s="22">
        <v>607</v>
      </c>
      <c r="E28" s="22">
        <v>652</v>
      </c>
      <c r="F28" s="69">
        <v>636</v>
      </c>
      <c r="H28" s="234">
        <f t="shared" si="1"/>
        <v>-6.056129985228949</v>
      </c>
      <c r="I28" s="226"/>
      <c r="J28" s="97"/>
      <c r="K28" s="97"/>
      <c r="L28" s="97"/>
      <c r="M28" s="97"/>
    </row>
    <row r="29" spans="1:13" ht="12.75">
      <c r="A29" s="128" t="s">
        <v>163</v>
      </c>
      <c r="B29">
        <v>617</v>
      </c>
      <c r="C29">
        <v>621</v>
      </c>
      <c r="D29" s="22">
        <v>601</v>
      </c>
      <c r="E29" s="22">
        <v>652</v>
      </c>
      <c r="F29" s="69">
        <v>615</v>
      </c>
      <c r="H29" s="234">
        <f t="shared" si="1"/>
        <v>-0.3241491085899497</v>
      </c>
      <c r="I29" s="226"/>
      <c r="J29" s="97"/>
      <c r="K29" s="97"/>
      <c r="L29" s="97"/>
      <c r="M29" s="97"/>
    </row>
    <row r="30" spans="1:13" ht="12.75">
      <c r="A30" s="128" t="s">
        <v>135</v>
      </c>
      <c r="B30">
        <v>326</v>
      </c>
      <c r="C30">
        <v>307</v>
      </c>
      <c r="D30" s="22">
        <v>323</v>
      </c>
      <c r="E30" s="22">
        <v>329</v>
      </c>
      <c r="F30" s="69">
        <v>303</v>
      </c>
      <c r="H30" s="234">
        <f t="shared" si="1"/>
        <v>-7.055214723926383</v>
      </c>
      <c r="I30" s="226"/>
      <c r="J30" s="97"/>
      <c r="K30" s="97"/>
      <c r="L30" s="97"/>
      <c r="M30" s="97"/>
    </row>
    <row r="31" spans="1:13" ht="12.75">
      <c r="A31" s="128" t="s">
        <v>167</v>
      </c>
      <c r="B31">
        <v>305</v>
      </c>
      <c r="C31">
        <v>298</v>
      </c>
      <c r="D31" s="22">
        <v>294</v>
      </c>
      <c r="E31" s="22">
        <v>270</v>
      </c>
      <c r="F31" s="69">
        <v>314</v>
      </c>
      <c r="H31" s="234">
        <f t="shared" si="1"/>
        <v>2.9508196721311464</v>
      </c>
      <c r="I31" s="226"/>
      <c r="J31" s="97"/>
      <c r="K31" s="97"/>
      <c r="L31" s="97"/>
      <c r="M31" s="97"/>
    </row>
    <row r="32" spans="1:13" ht="12.75">
      <c r="A32" s="128" t="s">
        <v>165</v>
      </c>
      <c r="B32">
        <v>217</v>
      </c>
      <c r="C32">
        <v>188</v>
      </c>
      <c r="D32" s="22">
        <v>190</v>
      </c>
      <c r="E32" s="22">
        <v>178</v>
      </c>
      <c r="F32" s="69">
        <v>128</v>
      </c>
      <c r="H32" s="234">
        <f t="shared" si="1"/>
        <v>-41.013824884792626</v>
      </c>
      <c r="I32" s="226"/>
      <c r="J32" s="97"/>
      <c r="K32" s="97"/>
      <c r="L32" s="97"/>
      <c r="M32" s="97"/>
    </row>
    <row r="33" spans="1:13" ht="12.75">
      <c r="A33" s="128" t="s">
        <v>166</v>
      </c>
      <c r="B33">
        <v>204</v>
      </c>
      <c r="C33">
        <v>210</v>
      </c>
      <c r="D33" s="22">
        <v>206</v>
      </c>
      <c r="E33" s="22">
        <v>277</v>
      </c>
      <c r="F33" s="69">
        <v>263</v>
      </c>
      <c r="H33" s="234">
        <f t="shared" si="1"/>
        <v>28.921568627450966</v>
      </c>
      <c r="I33" s="226"/>
      <c r="J33" s="97"/>
      <c r="K33" s="97"/>
      <c r="L33" s="97"/>
      <c r="M33" s="97"/>
    </row>
    <row r="34" spans="2:9" ht="12.75">
      <c r="B34" s="69"/>
      <c r="C34" s="69"/>
      <c r="D34" s="69"/>
      <c r="E34" s="69"/>
      <c r="F34" s="69"/>
      <c r="H34" s="234"/>
      <c r="I34" s="24"/>
    </row>
    <row r="35" spans="1:10" ht="12.75">
      <c r="A35" s="138" t="s">
        <v>158</v>
      </c>
      <c r="B35" s="175">
        <v>2534</v>
      </c>
      <c r="C35" s="175">
        <v>2437</v>
      </c>
      <c r="D35" s="175">
        <v>2597</v>
      </c>
      <c r="E35" s="175">
        <v>2889</v>
      </c>
      <c r="F35" s="97">
        <v>2878</v>
      </c>
      <c r="H35" s="234">
        <f t="shared" si="1"/>
        <v>13.575374901341746</v>
      </c>
      <c r="I35" s="226"/>
      <c r="J35" s="175"/>
    </row>
    <row r="36" spans="1:11" ht="13.5" thickBot="1">
      <c r="A36" s="131"/>
      <c r="B36" s="102"/>
      <c r="C36" s="102"/>
      <c r="D36" s="102"/>
      <c r="E36" s="102"/>
      <c r="F36" s="102"/>
      <c r="G36" s="131"/>
      <c r="H36" s="237"/>
      <c r="I36" s="24"/>
      <c r="J36" s="218"/>
      <c r="K36" s="175"/>
    </row>
    <row r="37" spans="1:11" ht="12.75">
      <c r="A37" s="80"/>
      <c r="B37" s="97"/>
      <c r="C37" s="97"/>
      <c r="D37" s="99"/>
      <c r="G37" s="14"/>
      <c r="K37" s="22"/>
    </row>
    <row r="38" spans="1:11" ht="12.75">
      <c r="A38" s="8" t="s">
        <v>192</v>
      </c>
      <c r="B38" s="97"/>
      <c r="C38" s="97"/>
      <c r="D38" s="99"/>
      <c r="G38" s="14"/>
      <c r="K38" s="22"/>
    </row>
    <row r="39" spans="1:11" ht="12.75">
      <c r="A39" s="80"/>
      <c r="B39" s="97"/>
      <c r="C39" s="97"/>
      <c r="D39" s="99"/>
      <c r="G39" s="14"/>
      <c r="K39" s="22"/>
    </row>
    <row r="40" spans="1:3" ht="12.75">
      <c r="A40" s="98"/>
      <c r="B40" s="97"/>
      <c r="C40" s="97"/>
    </row>
    <row r="41" spans="1:3" ht="12.75">
      <c r="A41" s="95"/>
      <c r="B41" s="97"/>
      <c r="C41" s="97"/>
    </row>
    <row r="42" spans="1:3" ht="12.75">
      <c r="A42" s="95"/>
      <c r="B42" s="97"/>
      <c r="C42" s="97"/>
    </row>
    <row r="43" spans="1:3" ht="12.75">
      <c r="A43" s="95"/>
      <c r="B43" s="97"/>
      <c r="C43" s="97"/>
    </row>
    <row r="44" spans="1:4" ht="12.75">
      <c r="A44" s="98"/>
      <c r="B44" s="97"/>
      <c r="C44" s="97"/>
      <c r="D44" s="99"/>
    </row>
    <row r="45" spans="1:3" ht="12.75">
      <c r="A45" s="95"/>
      <c r="B45" s="97"/>
      <c r="C45" s="97"/>
    </row>
    <row r="46" spans="1:4" ht="12.75">
      <c r="A46" s="98"/>
      <c r="B46" s="97"/>
      <c r="C46" s="97"/>
      <c r="D46" s="99"/>
    </row>
    <row r="47" spans="1:4" ht="12.75">
      <c r="A47" s="98"/>
      <c r="B47" s="97"/>
      <c r="C47" s="97"/>
      <c r="D47" s="99"/>
    </row>
    <row r="48" spans="1:4" ht="12.75">
      <c r="A48" s="98"/>
      <c r="B48" s="97"/>
      <c r="C48" s="97"/>
      <c r="D48" s="99"/>
    </row>
    <row r="49" spans="1:4" ht="12.75">
      <c r="A49" s="98"/>
      <c r="B49" s="97"/>
      <c r="C49" s="97"/>
      <c r="D49" s="99"/>
    </row>
    <row r="50" spans="1:4" ht="12.75">
      <c r="A50" s="98"/>
      <c r="B50" s="97"/>
      <c r="C50" s="97"/>
      <c r="D50" s="99"/>
    </row>
    <row r="51" spans="1:4" ht="12.75">
      <c r="A51" s="98"/>
      <c r="B51" s="97"/>
      <c r="C51" s="97"/>
      <c r="D51" s="99"/>
    </row>
    <row r="52" spans="1:4" ht="12.75">
      <c r="A52" s="98"/>
      <c r="B52" s="97"/>
      <c r="C52" s="97"/>
      <c r="D52" s="103"/>
    </row>
    <row r="53" spans="1:4" ht="12.75">
      <c r="A53" s="98"/>
      <c r="B53" s="97"/>
      <c r="C53" s="97"/>
      <c r="D53" s="99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30">
      <selection activeCell="E60" sqref="E60:E61"/>
    </sheetView>
  </sheetViews>
  <sheetFormatPr defaultColWidth="9.140625" defaultRowHeight="12.75"/>
  <cols>
    <col min="1" max="1" width="27.28125" style="105" customWidth="1"/>
    <col min="2" max="2" width="11.00390625" style="100" customWidth="1"/>
    <col min="3" max="6" width="12.421875" style="100" customWidth="1"/>
    <col min="7" max="7" width="2.7109375" style="100" customWidth="1"/>
    <col min="8" max="8" width="10.00390625" style="192" bestFit="1" customWidth="1"/>
    <col min="9" max="16384" width="12.421875" style="100" customWidth="1"/>
  </cols>
  <sheetData>
    <row r="1" ht="12.75">
      <c r="A1" s="110" t="s">
        <v>155</v>
      </c>
    </row>
    <row r="2" ht="15">
      <c r="A2" s="104"/>
    </row>
    <row r="3" spans="1:7" ht="13.5" thickBot="1">
      <c r="A3" s="27" t="s">
        <v>58</v>
      </c>
      <c r="G3" s="140"/>
    </row>
    <row r="4" spans="1:8" s="106" customFormat="1" ht="33.75">
      <c r="A4" s="122"/>
      <c r="B4" s="186" t="s">
        <v>201</v>
      </c>
      <c r="C4" s="186" t="s">
        <v>205</v>
      </c>
      <c r="D4" s="186" t="s">
        <v>207</v>
      </c>
      <c r="E4" s="186" t="s">
        <v>211</v>
      </c>
      <c r="F4" s="267" t="s">
        <v>213</v>
      </c>
      <c r="G4" s="199"/>
      <c r="H4" s="187" t="s">
        <v>216</v>
      </c>
    </row>
    <row r="5" spans="1:13" ht="12.75">
      <c r="A5" s="112"/>
      <c r="B5" s="123"/>
      <c r="C5" s="123"/>
      <c r="D5" s="123"/>
      <c r="E5" s="123"/>
      <c r="F5" s="123"/>
      <c r="G5" s="138"/>
      <c r="H5" s="188"/>
      <c r="J5"/>
      <c r="K5"/>
      <c r="L5"/>
      <c r="M5"/>
    </row>
    <row r="6" spans="1:13" ht="12.75">
      <c r="A6" s="111" t="s">
        <v>153</v>
      </c>
      <c r="B6" s="7">
        <f>SUM(B7:B18)</f>
        <v>56296</v>
      </c>
      <c r="C6" s="7">
        <f>SUM(C7:C18)</f>
        <v>56885</v>
      </c>
      <c r="D6" s="7">
        <v>56685</v>
      </c>
      <c r="E6" s="7">
        <v>60608</v>
      </c>
      <c r="F6" s="7">
        <v>57866</v>
      </c>
      <c r="H6" s="61">
        <f>(F6-B6)/B6*100</f>
        <v>2.7888304675287765</v>
      </c>
      <c r="I6" s="223"/>
      <c r="J6"/>
      <c r="K6"/>
      <c r="L6"/>
      <c r="M6"/>
    </row>
    <row r="7" spans="1:13" ht="12.75">
      <c r="A7" s="133" t="s">
        <v>142</v>
      </c>
      <c r="B7" s="22">
        <v>19373</v>
      </c>
      <c r="C7" s="22">
        <v>19615</v>
      </c>
      <c r="D7" s="22">
        <v>19789</v>
      </c>
      <c r="E7" s="22">
        <v>20771</v>
      </c>
      <c r="F7" s="22">
        <v>19567</v>
      </c>
      <c r="H7" s="61">
        <f aca="true" t="shared" si="0" ref="H7:H18">(F7-B7)/B7*100</f>
        <v>1.0013936922521034</v>
      </c>
      <c r="I7" s="97"/>
      <c r="J7"/>
      <c r="K7" s="22"/>
      <c r="L7" s="22"/>
      <c r="M7" s="22"/>
    </row>
    <row r="8" spans="1:13" ht="12.75">
      <c r="A8" s="133" t="s">
        <v>140</v>
      </c>
      <c r="B8" s="22">
        <v>18824</v>
      </c>
      <c r="C8" s="22">
        <v>18721</v>
      </c>
      <c r="D8" s="22">
        <v>18006</v>
      </c>
      <c r="E8" s="22">
        <v>19731</v>
      </c>
      <c r="F8" s="22">
        <v>19390</v>
      </c>
      <c r="H8" s="61">
        <f t="shared" si="0"/>
        <v>3.0067998300042498</v>
      </c>
      <c r="I8" s="97"/>
      <c r="J8"/>
      <c r="K8" s="22"/>
      <c r="L8" s="22"/>
      <c r="M8" s="22"/>
    </row>
    <row r="9" spans="1:13" ht="12.75">
      <c r="A9" s="133" t="s">
        <v>132</v>
      </c>
      <c r="B9" s="22">
        <v>6704</v>
      </c>
      <c r="C9" s="22">
        <v>6465</v>
      </c>
      <c r="D9" s="22">
        <v>6424</v>
      </c>
      <c r="E9" s="22">
        <v>6628</v>
      </c>
      <c r="F9" s="22">
        <v>5940</v>
      </c>
      <c r="H9" s="61">
        <f t="shared" si="0"/>
        <v>-11.39618138424821</v>
      </c>
      <c r="I9" s="97"/>
      <c r="J9"/>
      <c r="K9" s="22"/>
      <c r="L9" s="22"/>
      <c r="M9" s="22"/>
    </row>
    <row r="10" spans="1:13" ht="12.75">
      <c r="A10" s="133" t="s">
        <v>133</v>
      </c>
      <c r="B10" s="22">
        <v>3227</v>
      </c>
      <c r="C10" s="22">
        <v>3381</v>
      </c>
      <c r="D10" s="22">
        <v>3430</v>
      </c>
      <c r="E10" s="22">
        <v>3370</v>
      </c>
      <c r="F10" s="22">
        <v>2991</v>
      </c>
      <c r="H10" s="61">
        <f t="shared" si="0"/>
        <v>-7.31329408118996</v>
      </c>
      <c r="I10" s="97"/>
      <c r="J10"/>
      <c r="K10"/>
      <c r="L10" s="22"/>
      <c r="M10" s="22"/>
    </row>
    <row r="11" spans="1:13" ht="12.75">
      <c r="A11" s="133" t="s">
        <v>135</v>
      </c>
      <c r="B11" s="22">
        <v>3887</v>
      </c>
      <c r="C11" s="22">
        <v>3917</v>
      </c>
      <c r="D11" s="22">
        <v>3871</v>
      </c>
      <c r="E11" s="22">
        <v>4189</v>
      </c>
      <c r="F11" s="22">
        <v>3888</v>
      </c>
      <c r="H11" s="61">
        <f t="shared" si="0"/>
        <v>0.02572678157962439</v>
      </c>
      <c r="I11" s="97"/>
      <c r="J11"/>
      <c r="K11"/>
      <c r="L11" s="22"/>
      <c r="M11" s="22"/>
    </row>
    <row r="12" spans="1:13" ht="12.75">
      <c r="A12" s="133" t="s">
        <v>138</v>
      </c>
      <c r="B12" s="22">
        <v>2169</v>
      </c>
      <c r="C12" s="22">
        <v>2401</v>
      </c>
      <c r="D12" s="22">
        <v>2644</v>
      </c>
      <c r="E12" s="22">
        <v>3154</v>
      </c>
      <c r="F12" s="22">
        <v>3266</v>
      </c>
      <c r="H12" s="61">
        <f t="shared" si="0"/>
        <v>50.57630244352236</v>
      </c>
      <c r="I12" s="97"/>
      <c r="J12"/>
      <c r="K12"/>
      <c r="L12" s="22"/>
      <c r="M12" s="22"/>
    </row>
    <row r="13" spans="1:13" ht="12.75">
      <c r="A13" s="133" t="s">
        <v>134</v>
      </c>
      <c r="B13" s="22">
        <v>1041</v>
      </c>
      <c r="C13" s="22">
        <v>1271</v>
      </c>
      <c r="D13" s="22">
        <v>1391</v>
      </c>
      <c r="E13" s="22">
        <v>1534</v>
      </c>
      <c r="F13" s="22">
        <v>1633</v>
      </c>
      <c r="H13" s="61">
        <f t="shared" si="0"/>
        <v>56.868395773294914</v>
      </c>
      <c r="I13" s="97"/>
      <c r="J13"/>
      <c r="K13"/>
      <c r="L13" s="22"/>
      <c r="M13" s="22"/>
    </row>
    <row r="14" spans="1:13" ht="12.75">
      <c r="A14" s="133" t="s">
        <v>131</v>
      </c>
      <c r="B14">
        <v>239</v>
      </c>
      <c r="C14">
        <v>233</v>
      </c>
      <c r="D14">
        <v>255</v>
      </c>
      <c r="E14" s="22">
        <v>219</v>
      </c>
      <c r="F14">
        <v>223</v>
      </c>
      <c r="H14" s="61">
        <f t="shared" si="0"/>
        <v>-6.694560669456067</v>
      </c>
      <c r="I14" s="97"/>
      <c r="J14"/>
      <c r="K14"/>
      <c r="L14" s="22"/>
      <c r="M14" s="22"/>
    </row>
    <row r="15" spans="1:13" ht="12.75">
      <c r="A15" s="133" t="s">
        <v>137</v>
      </c>
      <c r="B15">
        <v>203</v>
      </c>
      <c r="C15">
        <v>167</v>
      </c>
      <c r="D15">
        <v>192</v>
      </c>
      <c r="E15" s="22">
        <v>213</v>
      </c>
      <c r="F15">
        <v>182</v>
      </c>
      <c r="H15" s="61">
        <f t="shared" si="0"/>
        <v>-10.344827586206897</v>
      </c>
      <c r="I15" s="97"/>
      <c r="J15"/>
      <c r="K15"/>
      <c r="L15"/>
      <c r="M15"/>
    </row>
    <row r="16" spans="1:13" ht="12.75">
      <c r="A16" s="133" t="s">
        <v>141</v>
      </c>
      <c r="B16">
        <v>252</v>
      </c>
      <c r="C16">
        <v>253</v>
      </c>
      <c r="D16">
        <v>267</v>
      </c>
      <c r="E16" s="22">
        <v>299</v>
      </c>
      <c r="F16">
        <v>252</v>
      </c>
      <c r="H16" s="61">
        <f t="shared" si="0"/>
        <v>0</v>
      </c>
      <c r="I16" s="97"/>
      <c r="J16"/>
      <c r="K16"/>
      <c r="L16"/>
      <c r="M16"/>
    </row>
    <row r="17" spans="1:13" ht="12.75">
      <c r="A17" s="133" t="s">
        <v>139</v>
      </c>
      <c r="B17">
        <v>247</v>
      </c>
      <c r="C17">
        <v>327</v>
      </c>
      <c r="D17">
        <v>288</v>
      </c>
      <c r="E17" s="22">
        <v>338</v>
      </c>
      <c r="F17">
        <v>339</v>
      </c>
      <c r="H17" s="61">
        <f t="shared" si="0"/>
        <v>37.24696356275304</v>
      </c>
      <c r="I17" s="97"/>
      <c r="J17"/>
      <c r="K17"/>
      <c r="L17"/>
      <c r="M17"/>
    </row>
    <row r="18" spans="1:13" ht="12.75">
      <c r="A18" s="133" t="s">
        <v>136</v>
      </c>
      <c r="B18">
        <v>130</v>
      </c>
      <c r="C18">
        <v>134</v>
      </c>
      <c r="D18">
        <v>128</v>
      </c>
      <c r="E18" s="22">
        <v>162</v>
      </c>
      <c r="F18">
        <v>195</v>
      </c>
      <c r="H18" s="61">
        <f t="shared" si="0"/>
        <v>50</v>
      </c>
      <c r="I18" s="97"/>
      <c r="J18"/>
      <c r="K18"/>
      <c r="L18"/>
      <c r="M18"/>
    </row>
    <row r="19" spans="1:13" ht="12.75">
      <c r="A19" s="133"/>
      <c r="B19" s="123"/>
      <c r="C19" s="123"/>
      <c r="D19" s="123"/>
      <c r="E19" s="123"/>
      <c r="F19" s="123"/>
      <c r="H19" s="189"/>
      <c r="J19"/>
      <c r="K19"/>
      <c r="L19"/>
      <c r="M19"/>
    </row>
    <row r="20" spans="1:13" ht="12.75">
      <c r="A20" s="110" t="s">
        <v>149</v>
      </c>
      <c r="B20" s="17">
        <f>SUM(B21:B32)</f>
        <v>100</v>
      </c>
      <c r="C20" s="17">
        <f>C6/$D$6*100</f>
        <v>100.35282702655024</v>
      </c>
      <c r="D20" s="17">
        <f>SUM(D21:D32)</f>
        <v>100</v>
      </c>
      <c r="E20" s="17">
        <f>SUM(E21:E32)</f>
        <v>99.99999999999999</v>
      </c>
      <c r="F20" s="270">
        <f>F6/$F$6*100</f>
        <v>100</v>
      </c>
      <c r="H20" s="189"/>
      <c r="J20"/>
      <c r="K20"/>
      <c r="L20"/>
      <c r="M20"/>
    </row>
    <row r="21" spans="1:13" ht="12.75">
      <c r="A21" s="133" t="s">
        <v>142</v>
      </c>
      <c r="B21" s="97">
        <f>B7/$B$6*100</f>
        <v>34.41274690919426</v>
      </c>
      <c r="C21" s="97">
        <f>C7/$C$6*100</f>
        <v>34.481849345170076</v>
      </c>
      <c r="D21" s="97">
        <f>D7/$D$6*100</f>
        <v>34.910470142012876</v>
      </c>
      <c r="E21" s="97">
        <f>E7/$E$6*100</f>
        <v>34.27105332629356</v>
      </c>
      <c r="F21" s="269">
        <f>F7/$F$6*100</f>
        <v>33.81432965817579</v>
      </c>
      <c r="H21" s="189"/>
      <c r="J21"/>
      <c r="K21" s="22"/>
      <c r="L21" s="22"/>
      <c r="M21" s="22"/>
    </row>
    <row r="22" spans="1:13" ht="12.75">
      <c r="A22" s="133" t="s">
        <v>140</v>
      </c>
      <c r="B22" s="97">
        <f aca="true" t="shared" si="1" ref="B22:B32">B8/$B$6*100</f>
        <v>33.43754440812846</v>
      </c>
      <c r="C22" s="97">
        <f aca="true" t="shared" si="2" ref="C22:C32">C8/$C$6*100</f>
        <v>32.91025753713633</v>
      </c>
      <c r="D22" s="97">
        <f aca="true" t="shared" si="3" ref="D22:D32">D8/$D$6*100</f>
        <v>31.765017200317548</v>
      </c>
      <c r="E22" s="97">
        <f aca="true" t="shared" si="4" ref="E22:E32">E8/$E$6*100</f>
        <v>32.55510823653643</v>
      </c>
      <c r="F22" s="269">
        <f aca="true" t="shared" si="5" ref="F22:F32">F8/$F$6*100</f>
        <v>33.508450558186155</v>
      </c>
      <c r="H22" s="189"/>
      <c r="J22"/>
      <c r="K22" s="22"/>
      <c r="L22" s="22"/>
      <c r="M22" s="22"/>
    </row>
    <row r="23" spans="1:13" ht="12.75">
      <c r="A23" s="133" t="s">
        <v>132</v>
      </c>
      <c r="B23" s="97">
        <f t="shared" si="1"/>
        <v>11.90848372886173</v>
      </c>
      <c r="C23" s="97">
        <f t="shared" si="2"/>
        <v>11.365034719170255</v>
      </c>
      <c r="D23" s="97">
        <f t="shared" si="3"/>
        <v>11.332804092793507</v>
      </c>
      <c r="E23" s="97">
        <f t="shared" si="4"/>
        <v>10.93585005279831</v>
      </c>
      <c r="F23" s="269">
        <f t="shared" si="5"/>
        <v>10.265095219991013</v>
      </c>
      <c r="H23" s="189"/>
      <c r="J23"/>
      <c r="K23"/>
      <c r="L23" s="22"/>
      <c r="M23" s="22"/>
    </row>
    <row r="24" spans="1:13" ht="12.75">
      <c r="A24" s="133" t="s">
        <v>133</v>
      </c>
      <c r="B24" s="97">
        <f t="shared" si="1"/>
        <v>5.732201222111696</v>
      </c>
      <c r="C24" s="97">
        <f t="shared" si="2"/>
        <v>5.943570361255164</v>
      </c>
      <c r="D24" s="97">
        <f t="shared" si="3"/>
        <v>6.050983505336509</v>
      </c>
      <c r="E24" s="97">
        <f t="shared" si="4"/>
        <v>5.56032206969377</v>
      </c>
      <c r="F24" s="269">
        <f t="shared" si="5"/>
        <v>5.168838350672242</v>
      </c>
      <c r="H24" s="189"/>
      <c r="J24"/>
      <c r="K24"/>
      <c r="L24" s="22"/>
      <c r="M24" s="22"/>
    </row>
    <row r="25" spans="1:13" ht="12.75">
      <c r="A25" s="133" t="s">
        <v>135</v>
      </c>
      <c r="B25" s="97">
        <f t="shared" si="1"/>
        <v>6.904575813556914</v>
      </c>
      <c r="C25" s="97">
        <f t="shared" si="2"/>
        <v>6.885822273006943</v>
      </c>
      <c r="D25" s="97">
        <f t="shared" si="3"/>
        <v>6.828967098879775</v>
      </c>
      <c r="E25" s="97">
        <f t="shared" si="4"/>
        <v>6.911628827877508</v>
      </c>
      <c r="F25" s="269">
        <f t="shared" si="5"/>
        <v>6.7189714167213905</v>
      </c>
      <c r="H25" s="189"/>
      <c r="J25"/>
      <c r="K25"/>
      <c r="L25" s="22"/>
      <c r="M25" s="22"/>
    </row>
    <row r="26" spans="1:13" ht="12.75">
      <c r="A26" s="133" t="s">
        <v>138</v>
      </c>
      <c r="B26" s="97">
        <f t="shared" si="1"/>
        <v>3.8528492255222395</v>
      </c>
      <c r="C26" s="97">
        <f t="shared" si="2"/>
        <v>4.220796343500044</v>
      </c>
      <c r="D26" s="97">
        <f t="shared" si="3"/>
        <v>4.6643732909940905</v>
      </c>
      <c r="E26" s="97">
        <f t="shared" si="4"/>
        <v>5.203933474128828</v>
      </c>
      <c r="F26" s="269">
        <f t="shared" si="5"/>
        <v>5.644074240486641</v>
      </c>
      <c r="H26" s="189"/>
      <c r="J26"/>
      <c r="K26"/>
      <c r="L26"/>
      <c r="M26"/>
    </row>
    <row r="27" spans="1:13" ht="13.5" customHeight="1">
      <c r="A27" s="133" t="s">
        <v>134</v>
      </c>
      <c r="B27" s="97">
        <f t="shared" si="1"/>
        <v>1.8491544692340485</v>
      </c>
      <c r="C27" s="97">
        <f t="shared" si="2"/>
        <v>2.23433242506812</v>
      </c>
      <c r="D27" s="97">
        <f t="shared" si="3"/>
        <v>2.4539119696568754</v>
      </c>
      <c r="E27" s="97">
        <f t="shared" si="4"/>
        <v>2.5310190073917638</v>
      </c>
      <c r="F27" s="269">
        <f t="shared" si="5"/>
        <v>2.8220371202433205</v>
      </c>
      <c r="H27" s="189"/>
      <c r="J27"/>
      <c r="K27"/>
      <c r="L27"/>
      <c r="M27"/>
    </row>
    <row r="28" spans="1:13" ht="12.75">
      <c r="A28" s="133" t="s">
        <v>131</v>
      </c>
      <c r="B28" s="97">
        <f t="shared" si="1"/>
        <v>0.42454170811425324</v>
      </c>
      <c r="C28" s="97">
        <f t="shared" si="2"/>
        <v>0.4095983123846357</v>
      </c>
      <c r="D28" s="97">
        <f t="shared" si="3"/>
        <v>0.44985445885154807</v>
      </c>
      <c r="E28" s="97">
        <f t="shared" si="4"/>
        <v>0.3613384371700106</v>
      </c>
      <c r="F28" s="269">
        <f t="shared" si="5"/>
        <v>0.385373103376767</v>
      </c>
      <c r="H28" s="189"/>
      <c r="J28"/>
      <c r="K28"/>
      <c r="L28"/>
      <c r="M28"/>
    </row>
    <row r="29" spans="1:13" ht="12.75">
      <c r="A29" s="133" t="s">
        <v>137</v>
      </c>
      <c r="B29" s="97">
        <f t="shared" si="1"/>
        <v>0.3605940031263322</v>
      </c>
      <c r="C29" s="97">
        <f t="shared" si="2"/>
        <v>0.29357475608684186</v>
      </c>
      <c r="D29" s="97">
        <f t="shared" si="3"/>
        <v>0.33871394548822437</v>
      </c>
      <c r="E29" s="97">
        <f t="shared" si="4"/>
        <v>0.3514387539598733</v>
      </c>
      <c r="F29" s="269">
        <f t="shared" si="5"/>
        <v>0.3145197525317112</v>
      </c>
      <c r="H29" s="189"/>
      <c r="J29"/>
      <c r="K29"/>
      <c r="L29"/>
      <c r="M29"/>
    </row>
    <row r="30" spans="1:13" ht="12.75">
      <c r="A30" s="133" t="s">
        <v>141</v>
      </c>
      <c r="B30" s="97">
        <f t="shared" si="1"/>
        <v>0.44763393491544695</v>
      </c>
      <c r="C30" s="97">
        <f t="shared" si="2"/>
        <v>0.4447569658082095</v>
      </c>
      <c r="D30" s="97">
        <f t="shared" si="3"/>
        <v>0.47102408044456207</v>
      </c>
      <c r="E30" s="97">
        <f t="shared" si="4"/>
        <v>0.49333421330517424</v>
      </c>
      <c r="F30" s="269">
        <f t="shared" si="5"/>
        <v>0.43548888812083086</v>
      </c>
      <c r="H30" s="189"/>
      <c r="J30"/>
      <c r="K30"/>
      <c r="L30"/>
      <c r="M30"/>
    </row>
    <row r="31" spans="1:13" ht="12.75">
      <c r="A31" s="133" t="s">
        <v>139</v>
      </c>
      <c r="B31" s="97">
        <f t="shared" si="1"/>
        <v>0.4387523092226801</v>
      </c>
      <c r="C31" s="97">
        <f t="shared" si="2"/>
        <v>0.5748439834754329</v>
      </c>
      <c r="D31" s="97">
        <f t="shared" si="3"/>
        <v>0.5080709182323365</v>
      </c>
      <c r="E31" s="97">
        <f t="shared" si="4"/>
        <v>0.5576821541710665</v>
      </c>
      <c r="F31" s="269">
        <f t="shared" si="5"/>
        <v>0.5858362423530226</v>
      </c>
      <c r="H31" s="189"/>
      <c r="J31"/>
      <c r="K31"/>
      <c r="L31"/>
      <c r="M31"/>
    </row>
    <row r="32" spans="1:13" ht="12.75">
      <c r="A32" s="133" t="s">
        <v>136</v>
      </c>
      <c r="B32" s="97">
        <f t="shared" si="1"/>
        <v>0.23092226801193688</v>
      </c>
      <c r="C32" s="97">
        <f t="shared" si="2"/>
        <v>0.23556297793794495</v>
      </c>
      <c r="D32" s="97">
        <f t="shared" si="3"/>
        <v>0.2258092969921496</v>
      </c>
      <c r="E32" s="97">
        <f t="shared" si="4"/>
        <v>0.26729144667370647</v>
      </c>
      <c r="F32" s="269">
        <f t="shared" si="5"/>
        <v>0.33698544914111916</v>
      </c>
      <c r="H32" s="189"/>
      <c r="J32"/>
      <c r="K32"/>
      <c r="L32"/>
      <c r="M32"/>
    </row>
    <row r="33" spans="1:13" ht="12.75">
      <c r="A33" s="135"/>
      <c r="B33" s="136"/>
      <c r="C33" s="136"/>
      <c r="D33" s="136"/>
      <c r="E33" s="136"/>
      <c r="F33" s="136"/>
      <c r="G33" s="253"/>
      <c r="H33" s="190"/>
      <c r="J33"/>
      <c r="K33"/>
      <c r="L33"/>
      <c r="M33"/>
    </row>
    <row r="34" spans="1:13" ht="12.75">
      <c r="A34" s="112"/>
      <c r="B34" s="129"/>
      <c r="C34" s="129"/>
      <c r="D34" s="129"/>
      <c r="E34" s="129"/>
      <c r="F34" s="139"/>
      <c r="H34" s="191"/>
      <c r="J34"/>
      <c r="K34"/>
      <c r="L34"/>
      <c r="M34"/>
    </row>
    <row r="35" spans="1:13" ht="12.75" customHeight="1">
      <c r="A35" s="111" t="s">
        <v>154</v>
      </c>
      <c r="B35" s="7">
        <f>SUM(B36:B47)</f>
        <v>22000</v>
      </c>
      <c r="C35" s="7">
        <f>SUM(C36:C47)</f>
        <v>21243</v>
      </c>
      <c r="D35" s="7">
        <v>20962</v>
      </c>
      <c r="E35" s="7">
        <v>22330</v>
      </c>
      <c r="F35" s="7">
        <v>21873</v>
      </c>
      <c r="H35" s="61">
        <f>(F35-B35)/B35*100</f>
        <v>-0.5772727272727273</v>
      </c>
      <c r="J35"/>
      <c r="K35"/>
      <c r="L35"/>
      <c r="M35"/>
    </row>
    <row r="36" spans="1:12" ht="12.75">
      <c r="A36" s="133" t="s">
        <v>142</v>
      </c>
      <c r="B36" s="22">
        <v>8493</v>
      </c>
      <c r="C36" s="22">
        <v>8242</v>
      </c>
      <c r="D36" s="22">
        <v>7996</v>
      </c>
      <c r="E36" s="22">
        <v>8415</v>
      </c>
      <c r="F36" s="22">
        <v>8196</v>
      </c>
      <c r="H36" s="61">
        <f aca="true" t="shared" si="6" ref="H36:H46">(F36-B36)/B36*100</f>
        <v>-3.496997527375486</v>
      </c>
      <c r="I36" s="134"/>
      <c r="J36" s="134"/>
      <c r="K36" s="69"/>
      <c r="L36" s="69"/>
    </row>
    <row r="37" spans="1:12" ht="12.75">
      <c r="A37" s="133" t="s">
        <v>140</v>
      </c>
      <c r="B37" s="22">
        <v>5449</v>
      </c>
      <c r="C37" s="22">
        <v>5299</v>
      </c>
      <c r="D37" s="22">
        <v>5163</v>
      </c>
      <c r="E37" s="22">
        <v>5566</v>
      </c>
      <c r="F37" s="22">
        <v>5694</v>
      </c>
      <c r="H37" s="61">
        <f t="shared" si="6"/>
        <v>4.4962378418058355</v>
      </c>
      <c r="I37" s="134"/>
      <c r="J37" s="134"/>
      <c r="K37" s="69"/>
      <c r="L37" s="69"/>
    </row>
    <row r="38" spans="1:12" ht="12.75">
      <c r="A38" s="133" t="s">
        <v>132</v>
      </c>
      <c r="B38" s="22">
        <v>3527</v>
      </c>
      <c r="C38" s="22">
        <v>3350</v>
      </c>
      <c r="D38" s="22">
        <v>3201</v>
      </c>
      <c r="E38" s="22">
        <v>3332</v>
      </c>
      <c r="F38" s="22">
        <v>3019</v>
      </c>
      <c r="H38" s="61">
        <f t="shared" si="6"/>
        <v>-14.403175503260563</v>
      </c>
      <c r="I38" s="134"/>
      <c r="J38" s="134"/>
      <c r="K38" s="69"/>
      <c r="L38" s="69"/>
    </row>
    <row r="39" spans="1:12" ht="12.75">
      <c r="A39" s="133" t="s">
        <v>135</v>
      </c>
      <c r="B39" s="22">
        <v>1527</v>
      </c>
      <c r="C39" s="22">
        <v>1520</v>
      </c>
      <c r="D39" s="22">
        <v>1579</v>
      </c>
      <c r="E39" s="22">
        <v>1664</v>
      </c>
      <c r="F39" s="22">
        <v>1639</v>
      </c>
      <c r="H39" s="61">
        <f t="shared" si="6"/>
        <v>7.334643091028161</v>
      </c>
      <c r="I39" s="134"/>
      <c r="J39" s="134"/>
      <c r="K39" s="69"/>
      <c r="L39" s="69"/>
    </row>
    <row r="40" spans="1:12" ht="12.75">
      <c r="A40" s="133" t="s">
        <v>133</v>
      </c>
      <c r="B40" s="22">
        <v>1095</v>
      </c>
      <c r="C40" s="22">
        <v>1031</v>
      </c>
      <c r="D40" s="22">
        <v>1050</v>
      </c>
      <c r="E40" s="22">
        <v>1063</v>
      </c>
      <c r="F40">
        <v>969</v>
      </c>
      <c r="H40" s="61">
        <f t="shared" si="6"/>
        <v>-11.506849315068493</v>
      </c>
      <c r="I40" s="134"/>
      <c r="J40" s="134"/>
      <c r="K40" s="69"/>
      <c r="L40" s="69"/>
    </row>
    <row r="41" spans="1:12" ht="12.75">
      <c r="A41" s="133" t="s">
        <v>138</v>
      </c>
      <c r="B41">
        <v>757</v>
      </c>
      <c r="C41">
        <v>728</v>
      </c>
      <c r="D41">
        <v>808</v>
      </c>
      <c r="E41" s="22">
        <v>948</v>
      </c>
      <c r="F41">
        <v>975</v>
      </c>
      <c r="H41" s="61">
        <f t="shared" si="6"/>
        <v>28.797886393659184</v>
      </c>
      <c r="I41" s="134"/>
      <c r="J41" s="134"/>
      <c r="K41" s="69"/>
      <c r="L41" s="69"/>
    </row>
    <row r="42" spans="1:12" ht="12.75">
      <c r="A42" s="133" t="s">
        <v>134</v>
      </c>
      <c r="B42">
        <v>431</v>
      </c>
      <c r="C42">
        <v>461</v>
      </c>
      <c r="D42">
        <v>546</v>
      </c>
      <c r="E42" s="22">
        <v>652</v>
      </c>
      <c r="F42">
        <v>646</v>
      </c>
      <c r="H42" s="61">
        <f t="shared" si="6"/>
        <v>49.88399071925754</v>
      </c>
      <c r="I42" s="134"/>
      <c r="J42" s="134"/>
      <c r="K42" s="69"/>
      <c r="L42" s="69"/>
    </row>
    <row r="43" spans="1:12" ht="12.75">
      <c r="A43" s="133" t="s">
        <v>141</v>
      </c>
      <c r="B43">
        <v>179</v>
      </c>
      <c r="C43">
        <v>147</v>
      </c>
      <c r="D43">
        <v>159</v>
      </c>
      <c r="E43" s="22">
        <v>163</v>
      </c>
      <c r="F43">
        <v>177</v>
      </c>
      <c r="H43" s="61">
        <f t="shared" si="6"/>
        <v>-1.1173184357541899</v>
      </c>
      <c r="I43" s="134"/>
      <c r="J43" s="134"/>
      <c r="K43" s="69"/>
      <c r="L43" s="69"/>
    </row>
    <row r="44" spans="1:12" ht="12.75">
      <c r="A44" s="133" t="s">
        <v>139</v>
      </c>
      <c r="B44">
        <v>230</v>
      </c>
      <c r="C44">
        <v>183</v>
      </c>
      <c r="D44">
        <v>204</v>
      </c>
      <c r="E44" s="22">
        <v>235</v>
      </c>
      <c r="F44">
        <v>239</v>
      </c>
      <c r="H44" s="61">
        <f t="shared" si="6"/>
        <v>3.91304347826087</v>
      </c>
      <c r="I44" s="134"/>
      <c r="J44" s="134"/>
      <c r="K44" s="69"/>
      <c r="L44" s="69"/>
    </row>
    <row r="45" spans="1:12" ht="12.75">
      <c r="A45" s="133" t="s">
        <v>131</v>
      </c>
      <c r="B45">
        <v>240</v>
      </c>
      <c r="C45">
        <v>217</v>
      </c>
      <c r="D45">
        <v>177</v>
      </c>
      <c r="E45" s="22">
        <v>202</v>
      </c>
      <c r="F45">
        <v>201</v>
      </c>
      <c r="H45" s="61">
        <f t="shared" si="6"/>
        <v>-16.25</v>
      </c>
      <c r="I45" s="134"/>
      <c r="J45" s="134"/>
      <c r="K45" s="69"/>
      <c r="L45" s="69"/>
    </row>
    <row r="46" spans="1:12" ht="12.75">
      <c r="A46" s="133" t="s">
        <v>137</v>
      </c>
      <c r="B46">
        <v>54</v>
      </c>
      <c r="C46">
        <v>49</v>
      </c>
      <c r="D46">
        <v>62</v>
      </c>
      <c r="E46" s="22">
        <v>66</v>
      </c>
      <c r="F46">
        <v>77</v>
      </c>
      <c r="H46" s="61">
        <f t="shared" si="6"/>
        <v>42.592592592592595</v>
      </c>
      <c r="I46" s="134"/>
      <c r="J46" s="134"/>
      <c r="K46" s="69"/>
      <c r="L46" s="69"/>
    </row>
    <row r="47" spans="1:12" ht="12.75">
      <c r="A47" s="133" t="s">
        <v>136</v>
      </c>
      <c r="B47">
        <v>18</v>
      </c>
      <c r="C47">
        <v>16</v>
      </c>
      <c r="D47">
        <v>17</v>
      </c>
      <c r="E47" s="22">
        <v>24</v>
      </c>
      <c r="F47">
        <v>41</v>
      </c>
      <c r="H47" s="61" t="s">
        <v>25</v>
      </c>
      <c r="I47" s="134"/>
      <c r="J47" s="134"/>
      <c r="K47" s="69"/>
      <c r="L47" s="69"/>
    </row>
    <row r="48" spans="1:8" ht="12.75">
      <c r="A48" s="133"/>
      <c r="B48" s="123"/>
      <c r="C48" s="123"/>
      <c r="D48" s="224"/>
      <c r="E48" s="224"/>
      <c r="F48" s="123"/>
      <c r="H48" s="189"/>
    </row>
    <row r="49" spans="1:8" ht="12.75">
      <c r="A49" s="110" t="s">
        <v>149</v>
      </c>
      <c r="B49" s="232">
        <f>SUM(B50:B61)</f>
        <v>100</v>
      </c>
      <c r="C49" s="232">
        <f>SUM(C50:C61)</f>
        <v>100.00000000000003</v>
      </c>
      <c r="D49" s="232">
        <f>SUM(D50:D61)</f>
        <v>100</v>
      </c>
      <c r="E49" s="232">
        <f>SUM(E50:E61)</f>
        <v>100.00000000000001</v>
      </c>
      <c r="F49" s="270">
        <f>SUM(F50:F61)</f>
        <v>99.99999999999999</v>
      </c>
      <c r="H49" s="189"/>
    </row>
    <row r="50" spans="1:8" ht="12.75">
      <c r="A50" s="133" t="s">
        <v>142</v>
      </c>
      <c r="B50" s="134">
        <f>B36/$B$35*100</f>
        <v>38.60454545454545</v>
      </c>
      <c r="C50" s="97">
        <f>C36/$C$35*100</f>
        <v>38.79866308901756</v>
      </c>
      <c r="D50" s="97">
        <f>D36/$D$35*100</f>
        <v>38.14521515122603</v>
      </c>
      <c r="E50" s="97">
        <f>E36/$E$35*100</f>
        <v>37.68472906403941</v>
      </c>
      <c r="F50" s="269">
        <f>F36/$F$35*100</f>
        <v>37.47085447812372</v>
      </c>
      <c r="H50" s="189"/>
    </row>
    <row r="51" spans="1:8" ht="12.75">
      <c r="A51" s="133" t="s">
        <v>140</v>
      </c>
      <c r="B51" s="134">
        <f aca="true" t="shared" si="7" ref="B51:B61">B37/$B$35*100</f>
        <v>24.768181818181816</v>
      </c>
      <c r="C51" s="97">
        <f aca="true" t="shared" si="8" ref="C51:C61">C37/$C$35*100</f>
        <v>24.94468766181801</v>
      </c>
      <c r="D51" s="97">
        <f aca="true" t="shared" si="9" ref="D51:D61">D37/$D$35*100</f>
        <v>24.630283369907453</v>
      </c>
      <c r="E51" s="97">
        <f aca="true" t="shared" si="10" ref="E51:E61">E37/$E$35*100</f>
        <v>24.92610837438424</v>
      </c>
      <c r="F51" s="269">
        <f aca="true" t="shared" si="11" ref="F51:F61">F37/$F$35*100</f>
        <v>26.032094362913185</v>
      </c>
      <c r="H51" s="189"/>
    </row>
    <row r="52" spans="1:8" ht="12.75">
      <c r="A52" s="133" t="s">
        <v>132</v>
      </c>
      <c r="B52" s="134">
        <f t="shared" si="7"/>
        <v>16.031818181818185</v>
      </c>
      <c r="C52" s="97">
        <f t="shared" si="8"/>
        <v>15.769900673162923</v>
      </c>
      <c r="D52" s="97">
        <f t="shared" si="9"/>
        <v>15.270489457112872</v>
      </c>
      <c r="E52" s="97">
        <f t="shared" si="10"/>
        <v>14.921630094043886</v>
      </c>
      <c r="F52" s="269">
        <f t="shared" si="11"/>
        <v>13.802404791295203</v>
      </c>
      <c r="H52" s="189"/>
    </row>
    <row r="53" spans="1:8" ht="12.75">
      <c r="A53" s="133" t="s">
        <v>135</v>
      </c>
      <c r="B53" s="134">
        <f t="shared" si="7"/>
        <v>6.9409090909090905</v>
      </c>
      <c r="C53" s="97">
        <f t="shared" si="8"/>
        <v>7.155298215882879</v>
      </c>
      <c r="D53" s="97">
        <f t="shared" si="9"/>
        <v>7.532678179563018</v>
      </c>
      <c r="E53" s="97">
        <f t="shared" si="10"/>
        <v>7.451858486341245</v>
      </c>
      <c r="F53" s="269">
        <f t="shared" si="11"/>
        <v>7.493256526310978</v>
      </c>
      <c r="H53" s="189"/>
    </row>
    <row r="54" spans="1:8" ht="12.75">
      <c r="A54" s="133" t="s">
        <v>133</v>
      </c>
      <c r="B54" s="134">
        <f t="shared" si="7"/>
        <v>4.9772727272727275</v>
      </c>
      <c r="C54" s="97">
        <f t="shared" si="8"/>
        <v>4.8533634609047684</v>
      </c>
      <c r="D54" s="97">
        <f t="shared" si="9"/>
        <v>5.0090640206087205</v>
      </c>
      <c r="E54" s="97">
        <f t="shared" si="10"/>
        <v>4.7604120017913125</v>
      </c>
      <c r="F54" s="269">
        <f t="shared" si="11"/>
        <v>4.430119325195447</v>
      </c>
      <c r="H54" s="189"/>
    </row>
    <row r="55" spans="1:8" ht="12.75">
      <c r="A55" s="133" t="s">
        <v>138</v>
      </c>
      <c r="B55" s="134">
        <f t="shared" si="7"/>
        <v>3.440909090909091</v>
      </c>
      <c r="C55" s="97">
        <f t="shared" si="8"/>
        <v>3.427011250764958</v>
      </c>
      <c r="D55" s="97">
        <f t="shared" si="9"/>
        <v>3.8545940272874724</v>
      </c>
      <c r="E55" s="97">
        <f t="shared" si="10"/>
        <v>4.245409762651143</v>
      </c>
      <c r="F55" s="269">
        <f t="shared" si="11"/>
        <v>4.457550404608422</v>
      </c>
      <c r="H55" s="189"/>
    </row>
    <row r="56" spans="1:8" ht="12.75">
      <c r="A56" s="133" t="s">
        <v>134</v>
      </c>
      <c r="B56" s="134">
        <f t="shared" si="7"/>
        <v>1.959090909090909</v>
      </c>
      <c r="C56" s="97">
        <f t="shared" si="8"/>
        <v>2.170126629948689</v>
      </c>
      <c r="D56" s="97">
        <f t="shared" si="9"/>
        <v>2.6047132907165347</v>
      </c>
      <c r="E56" s="97">
        <f t="shared" si="10"/>
        <v>2.9198387819077474</v>
      </c>
      <c r="F56" s="269">
        <f t="shared" si="11"/>
        <v>2.9534128834636313</v>
      </c>
      <c r="H56" s="189"/>
    </row>
    <row r="57" spans="1:8" ht="12.75">
      <c r="A57" s="133" t="s">
        <v>141</v>
      </c>
      <c r="B57" s="134">
        <f t="shared" si="7"/>
        <v>0.8136363636363636</v>
      </c>
      <c r="C57" s="97">
        <f t="shared" si="8"/>
        <v>0.6919926564044627</v>
      </c>
      <c r="D57" s="97">
        <f t="shared" si="9"/>
        <v>0.7585154088350348</v>
      </c>
      <c r="E57" s="97">
        <f t="shared" si="10"/>
        <v>0.7299596954769368</v>
      </c>
      <c r="F57" s="269">
        <f t="shared" si="11"/>
        <v>0.8092168426827596</v>
      </c>
      <c r="H57" s="189"/>
    </row>
    <row r="58" spans="1:8" ht="12.75">
      <c r="A58" s="133" t="s">
        <v>139</v>
      </c>
      <c r="B58" s="134">
        <f t="shared" si="7"/>
        <v>1.0454545454545454</v>
      </c>
      <c r="C58" s="97">
        <f t="shared" si="8"/>
        <v>0.8614602457280044</v>
      </c>
      <c r="D58" s="97">
        <f t="shared" si="9"/>
        <v>0.9731895811468371</v>
      </c>
      <c r="E58" s="97">
        <f t="shared" si="10"/>
        <v>1.052395879982087</v>
      </c>
      <c r="F58" s="269">
        <f t="shared" si="11"/>
        <v>1.092671329950167</v>
      </c>
      <c r="H58" s="189"/>
    </row>
    <row r="59" spans="1:8" ht="12.75">
      <c r="A59" s="133" t="s">
        <v>131</v>
      </c>
      <c r="B59" s="134">
        <f t="shared" si="7"/>
        <v>1.090909090909091</v>
      </c>
      <c r="C59" s="97">
        <f t="shared" si="8"/>
        <v>1.0215129689780162</v>
      </c>
      <c r="D59" s="97">
        <f t="shared" si="9"/>
        <v>0.8443850777597557</v>
      </c>
      <c r="E59" s="97">
        <f t="shared" si="10"/>
        <v>0.9046126287505597</v>
      </c>
      <c r="F59" s="269">
        <f t="shared" si="11"/>
        <v>0.9189411603346591</v>
      </c>
      <c r="H59" s="189"/>
    </row>
    <row r="60" spans="1:8" ht="12.75">
      <c r="A60" s="133" t="s">
        <v>137</v>
      </c>
      <c r="B60" s="134">
        <f t="shared" si="7"/>
        <v>0.24545454545454545</v>
      </c>
      <c r="C60" s="97">
        <f t="shared" si="8"/>
        <v>0.23066421880148757</v>
      </c>
      <c r="D60" s="97">
        <f t="shared" si="9"/>
        <v>0.29577330407403873</v>
      </c>
      <c r="E60" s="97">
        <f t="shared" si="10"/>
        <v>0.2955665024630542</v>
      </c>
      <c r="F60" s="269">
        <f t="shared" si="11"/>
        <v>0.3520321857998446</v>
      </c>
      <c r="H60" s="189"/>
    </row>
    <row r="61" spans="1:8" ht="12.75">
      <c r="A61" s="133" t="s">
        <v>136</v>
      </c>
      <c r="B61" s="134">
        <f t="shared" si="7"/>
        <v>0.08181818181818182</v>
      </c>
      <c r="C61" s="97">
        <f t="shared" si="8"/>
        <v>0.07531892858824082</v>
      </c>
      <c r="D61" s="97">
        <f t="shared" si="9"/>
        <v>0.08109913176223642</v>
      </c>
      <c r="E61" s="97">
        <f t="shared" si="10"/>
        <v>0.10747872816838334</v>
      </c>
      <c r="F61" s="269">
        <f t="shared" si="11"/>
        <v>0.18744570932199514</v>
      </c>
      <c r="H61" s="189"/>
    </row>
    <row r="62" spans="1:8" ht="13.5" thickBot="1">
      <c r="A62" s="207"/>
      <c r="B62" s="131"/>
      <c r="C62" s="131"/>
      <c r="D62" s="131"/>
      <c r="E62" s="131"/>
      <c r="F62" s="131"/>
      <c r="G62" s="254"/>
      <c r="H62" s="131"/>
    </row>
    <row r="63" spans="1:7" ht="12.75">
      <c r="A63" s="101"/>
      <c r="G63" s="140"/>
    </row>
    <row r="64" spans="1:7" ht="12.75">
      <c r="A64" s="8" t="s">
        <v>80</v>
      </c>
      <c r="G64" s="140"/>
    </row>
    <row r="65" spans="1:7" ht="12.75">
      <c r="A65" s="101"/>
      <c r="G65" s="140"/>
    </row>
    <row r="66" ht="12.75">
      <c r="A66" s="107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A33">
      <selection activeCell="F47" sqref="F47"/>
    </sheetView>
  </sheetViews>
  <sheetFormatPr defaultColWidth="9.140625" defaultRowHeight="12.75" outlineLevelRow="1"/>
  <cols>
    <col min="1" max="1" width="23.421875" style="80" customWidth="1"/>
    <col min="2" max="6" width="10.7109375" style="79" customWidth="1"/>
    <col min="7" max="7" width="1.28515625" style="160" customWidth="1"/>
    <col min="8" max="8" width="10.00390625" style="79" bestFit="1" customWidth="1"/>
    <col min="9" max="9" width="5.28125" style="160" customWidth="1"/>
    <col min="10" max="14" width="10.7109375" style="79" customWidth="1"/>
    <col min="15" max="15" width="1.28515625" style="160" customWidth="1"/>
    <col min="16" max="16" width="10.00390625" style="79" customWidth="1"/>
    <col min="17" max="16384" width="12.28125" style="80" customWidth="1"/>
  </cols>
  <sheetData>
    <row r="1" ht="12.75">
      <c r="A1" s="66" t="s">
        <v>218</v>
      </c>
    </row>
    <row r="2" spans="1:16" ht="13.5" thickBot="1">
      <c r="A2" s="81"/>
      <c r="B2" s="160"/>
      <c r="C2" s="160"/>
      <c r="D2" s="160"/>
      <c r="E2" s="160"/>
      <c r="F2" s="160"/>
      <c r="H2" s="160"/>
      <c r="J2" s="82"/>
      <c r="K2" s="82"/>
      <c r="L2" s="82"/>
      <c r="M2" s="160"/>
      <c r="N2" s="160"/>
      <c r="P2" s="82"/>
    </row>
    <row r="3" spans="1:16" s="78" customFormat="1" ht="15.75" customHeight="1" thickBot="1">
      <c r="A3" s="283" t="s">
        <v>153</v>
      </c>
      <c r="B3" s="282"/>
      <c r="C3" s="282"/>
      <c r="D3" s="282"/>
      <c r="E3" s="282"/>
      <c r="F3" s="282"/>
      <c r="G3" s="276"/>
      <c r="H3" s="276"/>
      <c r="I3" s="281" t="s">
        <v>154</v>
      </c>
      <c r="J3" s="282"/>
      <c r="K3" s="282"/>
      <c r="L3" s="282"/>
      <c r="M3" s="282"/>
      <c r="N3" s="282"/>
      <c r="O3" s="282"/>
      <c r="P3" s="282"/>
    </row>
    <row r="4" spans="1:16" ht="33.75">
      <c r="A4" s="87"/>
      <c r="B4" s="57" t="s">
        <v>201</v>
      </c>
      <c r="C4" s="57" t="s">
        <v>205</v>
      </c>
      <c r="D4" s="57" t="s">
        <v>207</v>
      </c>
      <c r="E4" s="57" t="s">
        <v>211</v>
      </c>
      <c r="F4" s="256" t="s">
        <v>213</v>
      </c>
      <c r="G4" s="57"/>
      <c r="H4" s="187" t="s">
        <v>216</v>
      </c>
      <c r="I4" s="57"/>
      <c r="J4" s="57" t="s">
        <v>201</v>
      </c>
      <c r="K4" s="57" t="s">
        <v>205</v>
      </c>
      <c r="L4" s="57" t="s">
        <v>207</v>
      </c>
      <c r="M4" s="57" t="s">
        <v>211</v>
      </c>
      <c r="N4" s="256" t="s">
        <v>213</v>
      </c>
      <c r="O4" s="57"/>
      <c r="P4" s="187" t="s">
        <v>216</v>
      </c>
    </row>
    <row r="5" spans="1:20" s="83" customFormat="1" ht="12.75">
      <c r="A5" s="86"/>
      <c r="H5" s="89"/>
      <c r="I5" s="89"/>
      <c r="P5" s="88"/>
      <c r="R5"/>
      <c r="S5"/>
      <c r="T5"/>
    </row>
    <row r="6" spans="1:20" s="243" customFormat="1" ht="12.75">
      <c r="A6" s="86" t="s">
        <v>30</v>
      </c>
      <c r="B6" s="7">
        <v>2410</v>
      </c>
      <c r="C6" s="7">
        <v>2403</v>
      </c>
      <c r="D6" s="7">
        <v>2433</v>
      </c>
      <c r="E6" s="241">
        <v>2633</v>
      </c>
      <c r="F6" s="7">
        <v>2455</v>
      </c>
      <c r="H6" s="61">
        <f>(F6-B6)/B6*100</f>
        <v>1.8672199170124482</v>
      </c>
      <c r="J6" s="23">
        <v>685</v>
      </c>
      <c r="K6" s="23">
        <v>742</v>
      </c>
      <c r="L6" s="23">
        <v>670</v>
      </c>
      <c r="M6" s="242">
        <v>721</v>
      </c>
      <c r="N6" s="23">
        <v>759</v>
      </c>
      <c r="P6" s="61">
        <f>(N6-J6)/J6*100</f>
        <v>10.802919708029197</v>
      </c>
      <c r="Q6" s="23"/>
      <c r="R6"/>
      <c r="S6"/>
      <c r="T6"/>
    </row>
    <row r="7" spans="1:20" ht="12.75" outlineLevel="1">
      <c r="A7" s="90" t="s">
        <v>88</v>
      </c>
      <c r="B7">
        <v>494</v>
      </c>
      <c r="C7">
        <v>481</v>
      </c>
      <c r="D7">
        <v>495</v>
      </c>
      <c r="E7">
        <v>516</v>
      </c>
      <c r="F7">
        <v>455</v>
      </c>
      <c r="H7" s="61">
        <f aca="true" t="shared" si="0" ref="H7:H67">(F7-B7)/B7*100</f>
        <v>-7.894736842105263</v>
      </c>
      <c r="J7">
        <v>174</v>
      </c>
      <c r="K7">
        <v>176</v>
      </c>
      <c r="L7">
        <v>148</v>
      </c>
      <c r="M7">
        <v>146</v>
      </c>
      <c r="N7">
        <v>168</v>
      </c>
      <c r="O7" s="80"/>
      <c r="P7" s="61">
        <f aca="true" t="shared" si="1" ref="P7:P67">(N7-J7)/J7*100</f>
        <v>-3.4482758620689653</v>
      </c>
      <c r="Q7"/>
      <c r="R7"/>
      <c r="S7" s="22"/>
      <c r="T7" s="22"/>
    </row>
    <row r="8" spans="1:20" ht="12.75" outlineLevel="1">
      <c r="A8" s="90" t="s">
        <v>89</v>
      </c>
      <c r="B8" s="22">
        <v>1223</v>
      </c>
      <c r="C8" s="22">
        <v>1235</v>
      </c>
      <c r="D8" s="22">
        <v>1275</v>
      </c>
      <c r="E8" s="22">
        <v>1382</v>
      </c>
      <c r="F8" s="22">
        <v>1258</v>
      </c>
      <c r="H8" s="61">
        <f t="shared" si="0"/>
        <v>2.8618152085036797</v>
      </c>
      <c r="J8">
        <v>310</v>
      </c>
      <c r="K8">
        <v>363</v>
      </c>
      <c r="L8">
        <v>347</v>
      </c>
      <c r="M8">
        <v>387</v>
      </c>
      <c r="N8">
        <v>413</v>
      </c>
      <c r="O8" s="80"/>
      <c r="P8" s="61">
        <f t="shared" si="1"/>
        <v>33.225806451612904</v>
      </c>
      <c r="Q8"/>
      <c r="R8"/>
      <c r="S8"/>
      <c r="T8" s="22"/>
    </row>
    <row r="9" spans="1:20" ht="12.75" outlineLevel="1">
      <c r="A9" s="90" t="s">
        <v>90</v>
      </c>
      <c r="B9">
        <v>693</v>
      </c>
      <c r="C9">
        <v>687</v>
      </c>
      <c r="D9">
        <v>663</v>
      </c>
      <c r="E9">
        <v>735</v>
      </c>
      <c r="F9">
        <v>742</v>
      </c>
      <c r="H9" s="61">
        <f t="shared" si="0"/>
        <v>7.07070707070707</v>
      </c>
      <c r="J9">
        <v>201</v>
      </c>
      <c r="K9">
        <v>203</v>
      </c>
      <c r="L9">
        <v>175</v>
      </c>
      <c r="M9">
        <v>188</v>
      </c>
      <c r="N9">
        <v>178</v>
      </c>
      <c r="O9" s="80"/>
      <c r="P9" s="61">
        <f t="shared" si="1"/>
        <v>-11.442786069651742</v>
      </c>
      <c r="Q9"/>
      <c r="R9"/>
      <c r="S9"/>
      <c r="T9"/>
    </row>
    <row r="10" spans="1:20" s="83" customFormat="1" ht="12.75">
      <c r="A10" s="90"/>
      <c r="B10"/>
      <c r="C10"/>
      <c r="D10"/>
      <c r="E10"/>
      <c r="F10" s="73"/>
      <c r="H10" s="61"/>
      <c r="J10"/>
      <c r="K10"/>
      <c r="L10"/>
      <c r="M10"/>
      <c r="P10" s="61"/>
      <c r="Q10"/>
      <c r="R10"/>
      <c r="S10"/>
      <c r="T10" s="22"/>
    </row>
    <row r="11" spans="1:20" s="243" customFormat="1" ht="12.75">
      <c r="A11" s="86" t="s">
        <v>34</v>
      </c>
      <c r="B11" s="7">
        <v>5542</v>
      </c>
      <c r="C11" s="7">
        <v>5672</v>
      </c>
      <c r="D11" s="7">
        <v>5451</v>
      </c>
      <c r="E11" s="241">
        <v>5747</v>
      </c>
      <c r="F11" s="7">
        <v>5387</v>
      </c>
      <c r="H11" s="61">
        <f t="shared" si="0"/>
        <v>-2.796824251172862</v>
      </c>
      <c r="J11" s="7">
        <v>2015</v>
      </c>
      <c r="K11" s="7">
        <v>1858</v>
      </c>
      <c r="L11" s="7">
        <v>1769</v>
      </c>
      <c r="M11" s="241">
        <v>1896</v>
      </c>
      <c r="N11" s="7">
        <v>1720</v>
      </c>
      <c r="P11" s="61">
        <f t="shared" si="1"/>
        <v>-14.640198511166252</v>
      </c>
      <c r="Q11" s="7"/>
      <c r="R11"/>
      <c r="S11"/>
      <c r="T11"/>
    </row>
    <row r="12" spans="1:20" ht="12.75" outlineLevel="1">
      <c r="A12" s="90" t="s">
        <v>91</v>
      </c>
      <c r="B12">
        <v>581</v>
      </c>
      <c r="C12">
        <v>652</v>
      </c>
      <c r="D12">
        <v>670</v>
      </c>
      <c r="E12">
        <v>663</v>
      </c>
      <c r="F12">
        <v>696</v>
      </c>
      <c r="H12" s="61">
        <f t="shared" si="0"/>
        <v>19.793459552495698</v>
      </c>
      <c r="J12">
        <v>218</v>
      </c>
      <c r="K12">
        <v>168</v>
      </c>
      <c r="L12">
        <v>205</v>
      </c>
      <c r="M12">
        <v>198</v>
      </c>
      <c r="N12">
        <v>147</v>
      </c>
      <c r="O12" s="80"/>
      <c r="P12" s="61">
        <f t="shared" si="1"/>
        <v>-32.56880733944954</v>
      </c>
      <c r="Q12"/>
      <c r="R12"/>
      <c r="S12" s="22"/>
      <c r="T12" s="22"/>
    </row>
    <row r="13" spans="1:20" ht="12.75" outlineLevel="1">
      <c r="A13" s="90" t="s">
        <v>92</v>
      </c>
      <c r="B13">
        <v>415</v>
      </c>
      <c r="C13">
        <v>386</v>
      </c>
      <c r="D13">
        <v>383</v>
      </c>
      <c r="E13">
        <v>377</v>
      </c>
      <c r="F13">
        <v>384</v>
      </c>
      <c r="H13" s="61">
        <f t="shared" si="0"/>
        <v>-7.46987951807229</v>
      </c>
      <c r="J13">
        <v>99</v>
      </c>
      <c r="K13">
        <v>89</v>
      </c>
      <c r="L13">
        <v>73</v>
      </c>
      <c r="M13">
        <v>96</v>
      </c>
      <c r="N13">
        <v>97</v>
      </c>
      <c r="O13" s="80"/>
      <c r="P13" s="61">
        <f t="shared" si="1"/>
        <v>-2.0202020202020203</v>
      </c>
      <c r="Q13"/>
      <c r="R13"/>
      <c r="S13"/>
      <c r="T13"/>
    </row>
    <row r="14" spans="1:20" ht="12.75" outlineLevel="1">
      <c r="A14" s="90" t="s">
        <v>93</v>
      </c>
      <c r="B14" s="22">
        <v>1255</v>
      </c>
      <c r="C14" s="22">
        <v>1290</v>
      </c>
      <c r="D14" s="22">
        <v>1259</v>
      </c>
      <c r="E14" s="22">
        <v>1330</v>
      </c>
      <c r="F14" s="22">
        <v>1236</v>
      </c>
      <c r="H14" s="61">
        <f t="shared" si="0"/>
        <v>-1.5139442231075697</v>
      </c>
      <c r="J14">
        <v>423</v>
      </c>
      <c r="K14">
        <v>376</v>
      </c>
      <c r="L14">
        <v>360</v>
      </c>
      <c r="M14">
        <v>389</v>
      </c>
      <c r="N14">
        <v>341</v>
      </c>
      <c r="O14" s="80"/>
      <c r="P14" s="61">
        <f t="shared" si="1"/>
        <v>-19.38534278959811</v>
      </c>
      <c r="Q14"/>
      <c r="R14"/>
      <c r="S14"/>
      <c r="T14"/>
    </row>
    <row r="15" spans="1:20" ht="12.75" outlineLevel="1">
      <c r="A15" s="90" t="s">
        <v>94</v>
      </c>
      <c r="B15" s="22">
        <v>2034</v>
      </c>
      <c r="C15" s="22">
        <v>2099</v>
      </c>
      <c r="D15" s="22">
        <v>2005</v>
      </c>
      <c r="E15" s="22">
        <v>2166</v>
      </c>
      <c r="F15" s="22">
        <v>2044</v>
      </c>
      <c r="H15" s="61">
        <f t="shared" si="0"/>
        <v>0.4916420845624385</v>
      </c>
      <c r="J15">
        <v>888</v>
      </c>
      <c r="K15">
        <v>776</v>
      </c>
      <c r="L15">
        <v>758</v>
      </c>
      <c r="M15">
        <v>838</v>
      </c>
      <c r="N15">
        <v>764</v>
      </c>
      <c r="O15" s="80"/>
      <c r="P15" s="61">
        <f t="shared" si="1"/>
        <v>-13.963963963963963</v>
      </c>
      <c r="Q15"/>
      <c r="R15"/>
      <c r="S15"/>
      <c r="T15" s="22"/>
    </row>
    <row r="16" spans="1:20" ht="12.75" outlineLevel="1">
      <c r="A16" s="90" t="s">
        <v>95</v>
      </c>
      <c r="B16" s="22">
        <v>1257</v>
      </c>
      <c r="C16" s="22">
        <v>1245</v>
      </c>
      <c r="D16" s="22">
        <v>1134</v>
      </c>
      <c r="E16" s="22">
        <v>1211</v>
      </c>
      <c r="F16" s="22">
        <v>1027</v>
      </c>
      <c r="H16" s="61">
        <f t="shared" si="0"/>
        <v>-18.2975338106603</v>
      </c>
      <c r="J16">
        <v>387</v>
      </c>
      <c r="K16">
        <v>449</v>
      </c>
      <c r="L16">
        <v>373</v>
      </c>
      <c r="M16">
        <v>375</v>
      </c>
      <c r="N16">
        <v>371</v>
      </c>
      <c r="O16" s="80"/>
      <c r="P16" s="61">
        <f t="shared" si="1"/>
        <v>-4.1343669250646</v>
      </c>
      <c r="Q16"/>
      <c r="R16"/>
      <c r="S16"/>
      <c r="T16" s="22"/>
    </row>
    <row r="17" spans="1:20" s="83" customFormat="1" ht="12.75">
      <c r="A17" s="90"/>
      <c r="B17" s="22"/>
      <c r="C17" s="22"/>
      <c r="D17" s="22"/>
      <c r="E17" s="22"/>
      <c r="F17" s="73"/>
      <c r="H17" s="61"/>
      <c r="J17"/>
      <c r="K17"/>
      <c r="L17"/>
      <c r="M17"/>
      <c r="P17" s="61"/>
      <c r="Q17"/>
      <c r="R17"/>
      <c r="S17"/>
      <c r="T17" s="22"/>
    </row>
    <row r="18" spans="1:20" s="243" customFormat="1" ht="12.75">
      <c r="A18" s="86" t="s">
        <v>40</v>
      </c>
      <c r="B18" s="7">
        <v>4018</v>
      </c>
      <c r="C18" s="7">
        <v>4090</v>
      </c>
      <c r="D18" s="7">
        <v>4002</v>
      </c>
      <c r="E18" s="241">
        <v>4303</v>
      </c>
      <c r="F18" s="7">
        <v>4210</v>
      </c>
      <c r="H18" s="61">
        <f t="shared" si="0"/>
        <v>4.778496764559483</v>
      </c>
      <c r="J18" s="7">
        <v>1074</v>
      </c>
      <c r="K18" s="7">
        <v>1055</v>
      </c>
      <c r="L18" s="7">
        <v>1015</v>
      </c>
      <c r="M18" s="241">
        <v>1126</v>
      </c>
      <c r="N18" s="7">
        <v>1100</v>
      </c>
      <c r="P18" s="61">
        <f t="shared" si="1"/>
        <v>2.4208566108007448</v>
      </c>
      <c r="Q18" s="7"/>
      <c r="R18"/>
      <c r="S18" s="22"/>
      <c r="T18" s="22"/>
    </row>
    <row r="19" spans="1:20" ht="12.75" outlineLevel="1">
      <c r="A19" s="90" t="s">
        <v>96</v>
      </c>
      <c r="B19">
        <v>572</v>
      </c>
      <c r="C19">
        <v>592</v>
      </c>
      <c r="D19">
        <v>637</v>
      </c>
      <c r="E19">
        <v>624</v>
      </c>
      <c r="F19">
        <v>630</v>
      </c>
      <c r="H19" s="61">
        <f t="shared" si="0"/>
        <v>10.13986013986014</v>
      </c>
      <c r="J19">
        <v>255</v>
      </c>
      <c r="K19">
        <v>218</v>
      </c>
      <c r="L19">
        <v>251</v>
      </c>
      <c r="M19">
        <v>273</v>
      </c>
      <c r="N19">
        <v>220</v>
      </c>
      <c r="O19" s="80"/>
      <c r="P19" s="61">
        <f t="shared" si="1"/>
        <v>-13.725490196078432</v>
      </c>
      <c r="Q19"/>
      <c r="R19"/>
      <c r="S19"/>
      <c r="T19"/>
    </row>
    <row r="20" spans="1:20" ht="12.75" outlineLevel="1">
      <c r="A20" s="90" t="s">
        <v>97</v>
      </c>
      <c r="B20">
        <v>425</v>
      </c>
      <c r="C20">
        <v>430</v>
      </c>
      <c r="D20">
        <v>457</v>
      </c>
      <c r="E20">
        <v>500</v>
      </c>
      <c r="F20">
        <v>497</v>
      </c>
      <c r="H20" s="61">
        <f t="shared" si="0"/>
        <v>16.941176470588236</v>
      </c>
      <c r="J20">
        <v>117</v>
      </c>
      <c r="K20">
        <v>129</v>
      </c>
      <c r="L20">
        <v>112</v>
      </c>
      <c r="M20">
        <v>126</v>
      </c>
      <c r="N20">
        <v>137</v>
      </c>
      <c r="O20" s="80"/>
      <c r="P20" s="61">
        <f t="shared" si="1"/>
        <v>17.094017094017094</v>
      </c>
      <c r="Q20"/>
      <c r="R20"/>
      <c r="S20"/>
      <c r="T20"/>
    </row>
    <row r="21" spans="1:20" ht="12.75" outlineLevel="1">
      <c r="A21" s="90" t="s">
        <v>98</v>
      </c>
      <c r="B21" s="22">
        <v>1031</v>
      </c>
      <c r="C21" s="22">
        <v>1070</v>
      </c>
      <c r="D21" s="22">
        <v>1069</v>
      </c>
      <c r="E21" s="22">
        <v>1145</v>
      </c>
      <c r="F21" s="22">
        <v>1101</v>
      </c>
      <c r="H21" s="61">
        <f t="shared" si="0"/>
        <v>6.789524733268672</v>
      </c>
      <c r="J21">
        <v>377</v>
      </c>
      <c r="K21">
        <v>360</v>
      </c>
      <c r="L21">
        <v>328</v>
      </c>
      <c r="M21">
        <v>379</v>
      </c>
      <c r="N21">
        <v>372</v>
      </c>
      <c r="O21" s="80"/>
      <c r="P21" s="61">
        <f t="shared" si="1"/>
        <v>-1.3262599469496021</v>
      </c>
      <c r="Q21"/>
      <c r="R21"/>
      <c r="S21"/>
      <c r="T21" s="22"/>
    </row>
    <row r="22" spans="1:20" ht="12.75" outlineLevel="1">
      <c r="A22" s="90" t="s">
        <v>99</v>
      </c>
      <c r="B22" s="22">
        <v>1990</v>
      </c>
      <c r="C22" s="22">
        <v>1998</v>
      </c>
      <c r="D22" s="22">
        <v>1839</v>
      </c>
      <c r="E22" s="22">
        <v>2034</v>
      </c>
      <c r="F22" s="22">
        <v>1982</v>
      </c>
      <c r="H22" s="61">
        <f t="shared" si="0"/>
        <v>-0.4020100502512563</v>
      </c>
      <c r="J22">
        <v>325</v>
      </c>
      <c r="K22">
        <v>348</v>
      </c>
      <c r="L22">
        <v>324</v>
      </c>
      <c r="M22">
        <v>348</v>
      </c>
      <c r="N22">
        <v>371</v>
      </c>
      <c r="O22" s="80"/>
      <c r="P22" s="61">
        <f t="shared" si="1"/>
        <v>14.153846153846153</v>
      </c>
      <c r="Q22"/>
      <c r="R22"/>
      <c r="S22"/>
      <c r="T22" s="22"/>
    </row>
    <row r="23" spans="1:20" s="83" customFormat="1" ht="12.75">
      <c r="A23" s="90"/>
      <c r="B23" s="22"/>
      <c r="C23" s="22"/>
      <c r="D23" s="22"/>
      <c r="E23" s="22"/>
      <c r="F23" s="73"/>
      <c r="H23" s="61"/>
      <c r="J23"/>
      <c r="K23"/>
      <c r="L23"/>
      <c r="M23"/>
      <c r="P23" s="61"/>
      <c r="Q23"/>
      <c r="R23"/>
      <c r="S23"/>
      <c r="T23" s="22"/>
    </row>
    <row r="24" spans="1:20" s="243" customFormat="1" ht="12.75">
      <c r="A24" s="86" t="s">
        <v>45</v>
      </c>
      <c r="B24" s="7">
        <v>2878</v>
      </c>
      <c r="C24" s="7">
        <v>2731</v>
      </c>
      <c r="D24" s="7">
        <v>2749</v>
      </c>
      <c r="E24" s="241">
        <v>2837</v>
      </c>
      <c r="F24" s="7">
        <v>2692</v>
      </c>
      <c r="H24" s="61">
        <f t="shared" si="0"/>
        <v>-6.4628214037526055</v>
      </c>
      <c r="J24" s="7">
        <v>1049</v>
      </c>
      <c r="K24" s="23">
        <v>972</v>
      </c>
      <c r="L24" s="23">
        <v>923</v>
      </c>
      <c r="M24" s="242">
        <v>974</v>
      </c>
      <c r="N24" s="23">
        <v>951</v>
      </c>
      <c r="P24" s="61">
        <f t="shared" si="1"/>
        <v>-9.342230695900858</v>
      </c>
      <c r="Q24" s="23"/>
      <c r="R24"/>
      <c r="S24"/>
      <c r="T24"/>
    </row>
    <row r="25" spans="1:20" ht="12.75" outlineLevel="1">
      <c r="A25" s="90" t="s">
        <v>100</v>
      </c>
      <c r="B25">
        <v>654</v>
      </c>
      <c r="C25">
        <v>596</v>
      </c>
      <c r="D25">
        <v>639</v>
      </c>
      <c r="E25">
        <v>712</v>
      </c>
      <c r="F25">
        <v>620</v>
      </c>
      <c r="H25" s="61">
        <f t="shared" si="0"/>
        <v>-5.198776758409786</v>
      </c>
      <c r="J25">
        <v>274</v>
      </c>
      <c r="K25">
        <v>283</v>
      </c>
      <c r="L25">
        <v>237</v>
      </c>
      <c r="M25">
        <v>239</v>
      </c>
      <c r="N25">
        <v>243</v>
      </c>
      <c r="O25" s="80"/>
      <c r="P25" s="61">
        <f t="shared" si="1"/>
        <v>-11.313868613138686</v>
      </c>
      <c r="Q25"/>
      <c r="R25"/>
      <c r="S25"/>
      <c r="T25"/>
    </row>
    <row r="26" spans="1:20" ht="12.75" outlineLevel="1">
      <c r="A26" s="90" t="s">
        <v>101</v>
      </c>
      <c r="B26">
        <v>614</v>
      </c>
      <c r="C26">
        <v>532</v>
      </c>
      <c r="D26">
        <v>517</v>
      </c>
      <c r="E26">
        <v>543</v>
      </c>
      <c r="F26">
        <v>505</v>
      </c>
      <c r="H26" s="61">
        <f t="shared" si="0"/>
        <v>-17.75244299674267</v>
      </c>
      <c r="J26">
        <v>253</v>
      </c>
      <c r="K26">
        <v>222</v>
      </c>
      <c r="L26">
        <v>261</v>
      </c>
      <c r="M26">
        <v>227</v>
      </c>
      <c r="N26">
        <v>247</v>
      </c>
      <c r="O26" s="80"/>
      <c r="P26" s="61">
        <f t="shared" si="1"/>
        <v>-2.371541501976284</v>
      </c>
      <c r="Q26"/>
      <c r="R26"/>
      <c r="S26"/>
      <c r="T26"/>
    </row>
    <row r="27" spans="1:20" ht="12.75" outlineLevel="1">
      <c r="A27" s="90" t="s">
        <v>102</v>
      </c>
      <c r="B27">
        <v>338</v>
      </c>
      <c r="C27">
        <v>359</v>
      </c>
      <c r="D27">
        <v>350</v>
      </c>
      <c r="E27">
        <v>336</v>
      </c>
      <c r="F27">
        <v>327</v>
      </c>
      <c r="H27" s="61">
        <f t="shared" si="0"/>
        <v>-3.2544378698224854</v>
      </c>
      <c r="J27">
        <v>135</v>
      </c>
      <c r="K27">
        <v>103</v>
      </c>
      <c r="L27">
        <v>108</v>
      </c>
      <c r="M27">
        <v>110</v>
      </c>
      <c r="N27">
        <v>116</v>
      </c>
      <c r="O27" s="80"/>
      <c r="P27" s="61">
        <f t="shared" si="1"/>
        <v>-14.074074074074074</v>
      </c>
      <c r="Q27"/>
      <c r="R27"/>
      <c r="S27"/>
      <c r="T27"/>
    </row>
    <row r="28" spans="1:20" ht="12.75" outlineLevel="1">
      <c r="A28" s="90" t="s">
        <v>103</v>
      </c>
      <c r="B28">
        <v>387</v>
      </c>
      <c r="C28">
        <v>369</v>
      </c>
      <c r="D28">
        <v>392</v>
      </c>
      <c r="E28">
        <v>362</v>
      </c>
      <c r="F28">
        <v>359</v>
      </c>
      <c r="H28" s="61">
        <f t="shared" si="0"/>
        <v>-7.235142118863049</v>
      </c>
      <c r="J28">
        <v>139</v>
      </c>
      <c r="K28">
        <v>131</v>
      </c>
      <c r="L28">
        <v>94</v>
      </c>
      <c r="M28">
        <v>118</v>
      </c>
      <c r="N28">
        <v>124</v>
      </c>
      <c r="O28" s="80"/>
      <c r="P28" s="61">
        <f t="shared" si="1"/>
        <v>-10.79136690647482</v>
      </c>
      <c r="Q28"/>
      <c r="R28"/>
      <c r="S28"/>
      <c r="T28"/>
    </row>
    <row r="29" spans="1:20" ht="12.75" outlineLevel="1">
      <c r="A29" s="90" t="s">
        <v>104</v>
      </c>
      <c r="B29">
        <v>885</v>
      </c>
      <c r="C29">
        <v>875</v>
      </c>
      <c r="D29">
        <v>851</v>
      </c>
      <c r="E29">
        <v>884</v>
      </c>
      <c r="F29">
        <v>881</v>
      </c>
      <c r="H29" s="61">
        <f t="shared" si="0"/>
        <v>-0.4519774011299435</v>
      </c>
      <c r="J29">
        <v>248</v>
      </c>
      <c r="K29">
        <v>233</v>
      </c>
      <c r="L29">
        <v>223</v>
      </c>
      <c r="M29">
        <v>280</v>
      </c>
      <c r="N29">
        <v>221</v>
      </c>
      <c r="O29" s="80"/>
      <c r="P29" s="61">
        <f t="shared" si="1"/>
        <v>-10.887096774193548</v>
      </c>
      <c r="Q29"/>
      <c r="R29"/>
      <c r="S29" s="22"/>
      <c r="T29" s="22"/>
    </row>
    <row r="30" spans="1:20" s="83" customFormat="1" ht="12.75">
      <c r="A30" s="90"/>
      <c r="B30"/>
      <c r="C30"/>
      <c r="D30"/>
      <c r="E30"/>
      <c r="F30" s="73"/>
      <c r="H30" s="61"/>
      <c r="J30"/>
      <c r="K30"/>
      <c r="L30"/>
      <c r="M30"/>
      <c r="P30" s="61"/>
      <c r="Q30"/>
      <c r="R30"/>
      <c r="S30"/>
      <c r="T30"/>
    </row>
    <row r="31" spans="1:20" s="243" customFormat="1" ht="12.75">
      <c r="A31" s="86" t="s">
        <v>51</v>
      </c>
      <c r="B31" s="7">
        <v>3383</v>
      </c>
      <c r="C31" s="7">
        <v>3430</v>
      </c>
      <c r="D31" s="7">
        <v>3237</v>
      </c>
      <c r="E31" s="241">
        <v>3866</v>
      </c>
      <c r="F31" s="7">
        <v>3572</v>
      </c>
      <c r="H31" s="61">
        <f t="shared" si="0"/>
        <v>5.586757315991724</v>
      </c>
      <c r="J31" s="7">
        <v>1344</v>
      </c>
      <c r="K31" s="7">
        <v>1306</v>
      </c>
      <c r="L31" s="7">
        <v>1295</v>
      </c>
      <c r="M31" s="241">
        <v>1537</v>
      </c>
      <c r="N31" s="7">
        <v>1441</v>
      </c>
      <c r="P31" s="61">
        <f t="shared" si="1"/>
        <v>7.217261904761904</v>
      </c>
      <c r="Q31" s="23"/>
      <c r="R31"/>
      <c r="S31"/>
      <c r="T31"/>
    </row>
    <row r="32" spans="1:20" ht="12.75" outlineLevel="1">
      <c r="A32" s="90" t="s">
        <v>105</v>
      </c>
      <c r="B32">
        <v>621</v>
      </c>
      <c r="C32">
        <v>613</v>
      </c>
      <c r="D32">
        <v>590</v>
      </c>
      <c r="E32">
        <v>616</v>
      </c>
      <c r="F32">
        <v>539</v>
      </c>
      <c r="H32" s="61">
        <f t="shared" si="0"/>
        <v>-13.20450885668277</v>
      </c>
      <c r="J32">
        <v>260</v>
      </c>
      <c r="K32">
        <v>230</v>
      </c>
      <c r="L32">
        <v>243</v>
      </c>
      <c r="M32">
        <v>250</v>
      </c>
      <c r="N32">
        <v>203</v>
      </c>
      <c r="O32" s="80"/>
      <c r="P32" s="61">
        <f t="shared" si="1"/>
        <v>-21.923076923076923</v>
      </c>
      <c r="Q32"/>
      <c r="R32"/>
      <c r="S32"/>
      <c r="T32"/>
    </row>
    <row r="33" spans="1:20" ht="12.75" outlineLevel="1">
      <c r="A33" s="90" t="s">
        <v>106</v>
      </c>
      <c r="B33">
        <v>275</v>
      </c>
      <c r="C33">
        <v>284</v>
      </c>
      <c r="D33">
        <v>266</v>
      </c>
      <c r="E33">
        <v>343</v>
      </c>
      <c r="F33">
        <v>292</v>
      </c>
      <c r="H33" s="61">
        <f t="shared" si="0"/>
        <v>6.181818181818182</v>
      </c>
      <c r="J33">
        <v>65</v>
      </c>
      <c r="K33">
        <v>61</v>
      </c>
      <c r="L33">
        <v>61</v>
      </c>
      <c r="M33">
        <v>74</v>
      </c>
      <c r="N33">
        <v>68</v>
      </c>
      <c r="O33" s="80"/>
      <c r="P33" s="61">
        <f t="shared" si="1"/>
        <v>4.615384615384616</v>
      </c>
      <c r="Q33"/>
      <c r="R33"/>
      <c r="S33"/>
      <c r="T33" s="22"/>
    </row>
    <row r="34" spans="1:20" ht="12.75" outlineLevel="1">
      <c r="A34" s="90" t="s">
        <v>107</v>
      </c>
      <c r="B34">
        <v>569</v>
      </c>
      <c r="C34">
        <v>624</v>
      </c>
      <c r="D34">
        <v>601</v>
      </c>
      <c r="E34">
        <v>668</v>
      </c>
      <c r="F34">
        <v>620</v>
      </c>
      <c r="H34" s="61">
        <f t="shared" si="0"/>
        <v>8.963093145869948</v>
      </c>
      <c r="J34">
        <v>187</v>
      </c>
      <c r="K34">
        <v>170</v>
      </c>
      <c r="L34">
        <v>198</v>
      </c>
      <c r="M34">
        <v>217</v>
      </c>
      <c r="N34">
        <v>228</v>
      </c>
      <c r="O34" s="80"/>
      <c r="P34" s="61">
        <f t="shared" si="1"/>
        <v>21.92513368983957</v>
      </c>
      <c r="Q34"/>
      <c r="R34"/>
      <c r="S34" s="22"/>
      <c r="T34" s="22"/>
    </row>
    <row r="35" spans="1:20" ht="12.75" outlineLevel="1">
      <c r="A35" s="90" t="s">
        <v>51</v>
      </c>
      <c r="B35" s="22">
        <v>1918</v>
      </c>
      <c r="C35" s="22">
        <v>1909</v>
      </c>
      <c r="D35" s="22">
        <v>1780</v>
      </c>
      <c r="E35" s="22">
        <v>2239</v>
      </c>
      <c r="F35" s="22">
        <v>2121</v>
      </c>
      <c r="H35" s="61">
        <f t="shared" si="0"/>
        <v>10.583941605839415</v>
      </c>
      <c r="J35">
        <v>832</v>
      </c>
      <c r="K35">
        <v>845</v>
      </c>
      <c r="L35">
        <v>793</v>
      </c>
      <c r="M35">
        <v>996</v>
      </c>
      <c r="N35">
        <v>942</v>
      </c>
      <c r="O35" s="80"/>
      <c r="P35" s="61">
        <f t="shared" si="1"/>
        <v>13.221153846153847</v>
      </c>
      <c r="Q35"/>
      <c r="R35"/>
      <c r="S35"/>
      <c r="T35"/>
    </row>
    <row r="36" spans="1:20" s="83" customFormat="1" ht="12.75">
      <c r="A36" s="90"/>
      <c r="B36" s="22"/>
      <c r="C36" s="22"/>
      <c r="D36" s="22"/>
      <c r="E36" s="22"/>
      <c r="F36" s="73"/>
      <c r="H36" s="61"/>
      <c r="J36"/>
      <c r="K36"/>
      <c r="L36"/>
      <c r="M36"/>
      <c r="P36" s="61"/>
      <c r="Q36"/>
      <c r="R36"/>
      <c r="S36"/>
      <c r="T36"/>
    </row>
    <row r="37" spans="1:20" s="243" customFormat="1" ht="12.75">
      <c r="A37" s="86" t="s">
        <v>56</v>
      </c>
      <c r="B37" s="7">
        <v>2859</v>
      </c>
      <c r="C37" s="7">
        <v>3071</v>
      </c>
      <c r="D37" s="7">
        <v>2913</v>
      </c>
      <c r="E37" s="241">
        <v>3059</v>
      </c>
      <c r="F37" s="7">
        <v>3064</v>
      </c>
      <c r="H37" s="61">
        <f t="shared" si="0"/>
        <v>7.1703392794683465</v>
      </c>
      <c r="J37" s="7">
        <v>1035</v>
      </c>
      <c r="K37" s="7">
        <v>1025</v>
      </c>
      <c r="L37" s="23">
        <v>959</v>
      </c>
      <c r="M37" s="241">
        <v>1003</v>
      </c>
      <c r="N37" s="7">
        <v>1079</v>
      </c>
      <c r="P37" s="61">
        <f t="shared" si="1"/>
        <v>4.251207729468599</v>
      </c>
      <c r="Q37" s="23"/>
      <c r="R37"/>
      <c r="S37"/>
      <c r="T37"/>
    </row>
    <row r="38" spans="1:20" ht="12.75" outlineLevel="1">
      <c r="A38" s="90" t="s">
        <v>108</v>
      </c>
      <c r="B38">
        <v>310</v>
      </c>
      <c r="C38">
        <v>315</v>
      </c>
      <c r="D38">
        <v>300</v>
      </c>
      <c r="E38">
        <v>329</v>
      </c>
      <c r="F38">
        <v>357</v>
      </c>
      <c r="H38" s="61">
        <f t="shared" si="0"/>
        <v>15.161290322580644</v>
      </c>
      <c r="J38">
        <v>83</v>
      </c>
      <c r="K38">
        <v>90</v>
      </c>
      <c r="L38">
        <v>84</v>
      </c>
      <c r="M38">
        <v>97</v>
      </c>
      <c r="N38">
        <v>84</v>
      </c>
      <c r="O38" s="80"/>
      <c r="P38" s="61">
        <f t="shared" si="1"/>
        <v>1.2048192771084338</v>
      </c>
      <c r="Q38"/>
      <c r="R38"/>
      <c r="S38"/>
      <c r="T38"/>
    </row>
    <row r="39" spans="1:20" ht="12.75" outlineLevel="1">
      <c r="A39" s="90" t="s">
        <v>109</v>
      </c>
      <c r="B39">
        <v>443</v>
      </c>
      <c r="C39">
        <v>463</v>
      </c>
      <c r="D39">
        <v>400</v>
      </c>
      <c r="E39">
        <v>429</v>
      </c>
      <c r="F39">
        <v>422</v>
      </c>
      <c r="H39" s="61">
        <f t="shared" si="0"/>
        <v>-4.740406320541761</v>
      </c>
      <c r="J39">
        <v>196</v>
      </c>
      <c r="K39">
        <v>197</v>
      </c>
      <c r="L39">
        <v>182</v>
      </c>
      <c r="M39">
        <v>168</v>
      </c>
      <c r="N39">
        <v>166</v>
      </c>
      <c r="O39" s="80"/>
      <c r="P39" s="61">
        <f t="shared" si="1"/>
        <v>-15.306122448979592</v>
      </c>
      <c r="Q39"/>
      <c r="R39"/>
      <c r="S39"/>
      <c r="T39"/>
    </row>
    <row r="40" spans="1:20" ht="12.75" outlineLevel="1">
      <c r="A40" s="90" t="s">
        <v>110</v>
      </c>
      <c r="B40">
        <v>873</v>
      </c>
      <c r="C40">
        <v>959</v>
      </c>
      <c r="D40">
        <v>912</v>
      </c>
      <c r="E40">
        <v>951</v>
      </c>
      <c r="F40">
        <v>985</v>
      </c>
      <c r="H40" s="61">
        <f t="shared" si="0"/>
        <v>12.829324169530354</v>
      </c>
      <c r="J40">
        <v>283</v>
      </c>
      <c r="K40">
        <v>292</v>
      </c>
      <c r="L40">
        <v>289</v>
      </c>
      <c r="M40">
        <v>326</v>
      </c>
      <c r="N40">
        <v>383</v>
      </c>
      <c r="O40" s="80"/>
      <c r="P40" s="61">
        <f t="shared" si="1"/>
        <v>35.3356890459364</v>
      </c>
      <c r="Q40"/>
      <c r="R40"/>
      <c r="S40"/>
      <c r="T40"/>
    </row>
    <row r="41" spans="1:20" ht="12.75" outlineLevel="1">
      <c r="A41" s="90" t="s">
        <v>184</v>
      </c>
      <c r="B41">
        <v>611</v>
      </c>
      <c r="C41">
        <v>580</v>
      </c>
      <c r="D41">
        <v>548</v>
      </c>
      <c r="E41">
        <v>592</v>
      </c>
      <c r="F41">
        <v>581</v>
      </c>
      <c r="H41" s="61">
        <f t="shared" si="0"/>
        <v>-4.909983633387888</v>
      </c>
      <c r="J41">
        <v>146</v>
      </c>
      <c r="K41">
        <v>173</v>
      </c>
      <c r="L41">
        <v>157</v>
      </c>
      <c r="M41">
        <v>149</v>
      </c>
      <c r="N41">
        <v>181</v>
      </c>
      <c r="O41" s="80"/>
      <c r="P41" s="61">
        <f t="shared" si="1"/>
        <v>23.972602739726025</v>
      </c>
      <c r="Q41"/>
      <c r="R41"/>
      <c r="S41" s="22"/>
      <c r="T41" s="22"/>
    </row>
    <row r="42" spans="1:20" ht="12.75" outlineLevel="1">
      <c r="A42" s="90" t="s">
        <v>111</v>
      </c>
      <c r="B42">
        <v>356</v>
      </c>
      <c r="C42">
        <v>427</v>
      </c>
      <c r="D42">
        <v>395</v>
      </c>
      <c r="E42">
        <v>408</v>
      </c>
      <c r="F42">
        <v>389</v>
      </c>
      <c r="H42" s="61">
        <f t="shared" si="0"/>
        <v>9.269662921348315</v>
      </c>
      <c r="J42">
        <v>190</v>
      </c>
      <c r="K42">
        <v>156</v>
      </c>
      <c r="L42">
        <v>143</v>
      </c>
      <c r="M42">
        <v>150</v>
      </c>
      <c r="N42">
        <v>146</v>
      </c>
      <c r="O42" s="80"/>
      <c r="P42" s="61">
        <f t="shared" si="1"/>
        <v>-23.157894736842106</v>
      </c>
      <c r="Q42"/>
      <c r="R42"/>
      <c r="S42" s="22"/>
      <c r="T42" s="22"/>
    </row>
    <row r="43" spans="1:20" ht="12.75" outlineLevel="1">
      <c r="A43" s="90" t="s">
        <v>112</v>
      </c>
      <c r="B43">
        <v>266</v>
      </c>
      <c r="C43">
        <v>327</v>
      </c>
      <c r="D43">
        <v>358</v>
      </c>
      <c r="E43">
        <v>350</v>
      </c>
      <c r="F43">
        <v>330</v>
      </c>
      <c r="H43" s="61">
        <f t="shared" si="0"/>
        <v>24.06015037593985</v>
      </c>
      <c r="J43">
        <v>137</v>
      </c>
      <c r="K43">
        <v>117</v>
      </c>
      <c r="L43">
        <v>104</v>
      </c>
      <c r="M43">
        <v>113</v>
      </c>
      <c r="N43">
        <v>119</v>
      </c>
      <c r="O43" s="80"/>
      <c r="P43" s="61">
        <f t="shared" si="1"/>
        <v>-13.138686131386862</v>
      </c>
      <c r="Q43"/>
      <c r="R43"/>
      <c r="S43" s="22"/>
      <c r="T43" s="22"/>
    </row>
    <row r="44" spans="1:20" s="83" customFormat="1" ht="12.75">
      <c r="A44" s="90"/>
      <c r="B44"/>
      <c r="C44" s="22"/>
      <c r="D44"/>
      <c r="E44"/>
      <c r="F44" s="73"/>
      <c r="H44" s="61"/>
      <c r="J44"/>
      <c r="K44" s="22"/>
      <c r="L44"/>
      <c r="M44"/>
      <c r="P44" s="61"/>
      <c r="Q44" s="22"/>
      <c r="R44"/>
      <c r="S44"/>
      <c r="T44" s="22"/>
    </row>
    <row r="45" spans="1:20" s="243" customFormat="1" ht="12.75">
      <c r="A45" s="86" t="s">
        <v>7</v>
      </c>
      <c r="B45" s="7">
        <v>4130</v>
      </c>
      <c r="C45" s="7">
        <v>4282</v>
      </c>
      <c r="D45" s="7">
        <v>4196</v>
      </c>
      <c r="E45" s="241">
        <v>4374</v>
      </c>
      <c r="F45" s="7">
        <v>4246</v>
      </c>
      <c r="H45" s="61">
        <f t="shared" si="0"/>
        <v>2.8087167070217918</v>
      </c>
      <c r="J45" s="7">
        <v>1626</v>
      </c>
      <c r="K45" s="7">
        <v>1668</v>
      </c>
      <c r="L45" s="7">
        <v>1688</v>
      </c>
      <c r="M45" s="241">
        <v>1764</v>
      </c>
      <c r="N45" s="7">
        <v>1793</v>
      </c>
      <c r="P45" s="61">
        <f t="shared" si="1"/>
        <v>10.27060270602706</v>
      </c>
      <c r="Q45" s="7"/>
      <c r="R45"/>
      <c r="S45"/>
      <c r="T45"/>
    </row>
    <row r="46" spans="1:20" s="244" customFormat="1" ht="12.75">
      <c r="A46" s="86"/>
      <c r="B46" s="7"/>
      <c r="C46" s="241"/>
      <c r="D46" s="241"/>
      <c r="E46" s="241"/>
      <c r="F46" s="73"/>
      <c r="H46" s="61"/>
      <c r="J46" s="7"/>
      <c r="K46" s="241"/>
      <c r="L46" s="241"/>
      <c r="M46" s="241"/>
      <c r="P46" s="61"/>
      <c r="Q46" s="241"/>
      <c r="R46"/>
      <c r="S46"/>
      <c r="T46"/>
    </row>
    <row r="47" spans="1:20" s="243" customFormat="1" ht="12.75">
      <c r="A47" s="86" t="s">
        <v>8</v>
      </c>
      <c r="B47" s="7">
        <f>SUM(B48:B52)</f>
        <v>3976</v>
      </c>
      <c r="C47" s="7">
        <v>4050</v>
      </c>
      <c r="D47" s="7">
        <f>SUM(D48:D52)</f>
        <v>3894</v>
      </c>
      <c r="E47" s="241">
        <v>4187</v>
      </c>
      <c r="F47" s="7">
        <v>4197</v>
      </c>
      <c r="H47" s="61">
        <f t="shared" si="0"/>
        <v>5.558350100603622</v>
      </c>
      <c r="J47" s="7">
        <v>1513</v>
      </c>
      <c r="K47" s="7">
        <v>1426</v>
      </c>
      <c r="L47" s="7">
        <f>SUM(L48:L52)</f>
        <v>1229</v>
      </c>
      <c r="M47" s="241">
        <v>1261</v>
      </c>
      <c r="N47" s="7">
        <v>1234</v>
      </c>
      <c r="P47" s="61">
        <f t="shared" si="1"/>
        <v>-18.440185062789162</v>
      </c>
      <c r="Q47" s="7"/>
      <c r="R47"/>
      <c r="S47"/>
      <c r="T47"/>
    </row>
    <row r="48" spans="1:20" ht="12.75" outlineLevel="1">
      <c r="A48" s="90" t="s">
        <v>113</v>
      </c>
      <c r="B48" s="22">
        <v>1102</v>
      </c>
      <c r="C48" s="22">
        <v>1147</v>
      </c>
      <c r="D48" s="22">
        <v>1079</v>
      </c>
      <c r="E48" s="22">
        <v>1125</v>
      </c>
      <c r="F48" s="22">
        <v>1175</v>
      </c>
      <c r="H48" s="61">
        <f t="shared" si="0"/>
        <v>6.624319419237749</v>
      </c>
      <c r="J48">
        <v>384</v>
      </c>
      <c r="K48">
        <v>335</v>
      </c>
      <c r="L48">
        <v>319</v>
      </c>
      <c r="M48">
        <v>268</v>
      </c>
      <c r="N48">
        <v>273</v>
      </c>
      <c r="O48" s="80"/>
      <c r="P48" s="61">
        <f t="shared" si="1"/>
        <v>-28.90625</v>
      </c>
      <c r="Q48"/>
      <c r="R48"/>
      <c r="S48"/>
      <c r="T48"/>
    </row>
    <row r="49" spans="1:20" ht="12.75" outlineLevel="1">
      <c r="A49" s="90" t="s">
        <v>114</v>
      </c>
      <c r="B49">
        <v>819</v>
      </c>
      <c r="C49">
        <v>833</v>
      </c>
      <c r="D49">
        <v>788</v>
      </c>
      <c r="E49">
        <v>917</v>
      </c>
      <c r="F49">
        <v>855</v>
      </c>
      <c r="H49" s="61">
        <f t="shared" si="0"/>
        <v>4.395604395604396</v>
      </c>
      <c r="J49">
        <v>342</v>
      </c>
      <c r="K49">
        <v>298</v>
      </c>
      <c r="L49">
        <v>302</v>
      </c>
      <c r="M49">
        <v>316</v>
      </c>
      <c r="N49">
        <v>272</v>
      </c>
      <c r="O49" s="80"/>
      <c r="P49" s="61">
        <f t="shared" si="1"/>
        <v>-20.46783625730994</v>
      </c>
      <c r="Q49"/>
      <c r="R49"/>
      <c r="S49"/>
      <c r="T49"/>
    </row>
    <row r="50" spans="1:20" ht="12.75" outlineLevel="1">
      <c r="A50" s="90" t="s">
        <v>115</v>
      </c>
      <c r="B50">
        <v>388</v>
      </c>
      <c r="C50">
        <v>404</v>
      </c>
      <c r="D50">
        <v>434</v>
      </c>
      <c r="E50">
        <v>452</v>
      </c>
      <c r="F50">
        <v>466</v>
      </c>
      <c r="H50" s="61">
        <f t="shared" si="0"/>
        <v>20.103092783505154</v>
      </c>
      <c r="J50">
        <v>138</v>
      </c>
      <c r="K50">
        <v>133</v>
      </c>
      <c r="L50">
        <v>103</v>
      </c>
      <c r="M50">
        <v>121</v>
      </c>
      <c r="N50">
        <v>138</v>
      </c>
      <c r="O50" s="80"/>
      <c r="P50" s="61">
        <f t="shared" si="1"/>
        <v>0</v>
      </c>
      <c r="Q50"/>
      <c r="R50"/>
      <c r="S50"/>
      <c r="T50" s="22"/>
    </row>
    <row r="51" spans="1:20" ht="12.75" outlineLevel="1">
      <c r="A51" s="90" t="s">
        <v>116</v>
      </c>
      <c r="B51">
        <v>705</v>
      </c>
      <c r="C51">
        <v>717</v>
      </c>
      <c r="D51">
        <v>698</v>
      </c>
      <c r="E51">
        <v>805</v>
      </c>
      <c r="F51">
        <v>810</v>
      </c>
      <c r="H51" s="61">
        <f t="shared" si="0"/>
        <v>14.893617021276595</v>
      </c>
      <c r="J51">
        <v>271</v>
      </c>
      <c r="K51">
        <v>286</v>
      </c>
      <c r="L51">
        <v>211</v>
      </c>
      <c r="M51">
        <v>245</v>
      </c>
      <c r="N51">
        <v>235</v>
      </c>
      <c r="O51" s="80"/>
      <c r="P51" s="61">
        <f t="shared" si="1"/>
        <v>-13.284132841328415</v>
      </c>
      <c r="Q51"/>
      <c r="R51"/>
      <c r="S51"/>
      <c r="T51"/>
    </row>
    <row r="52" spans="1:20" ht="12.75" outlineLevel="1">
      <c r="A52" s="90" t="s">
        <v>117</v>
      </c>
      <c r="B52">
        <v>962</v>
      </c>
      <c r="C52">
        <v>949</v>
      </c>
      <c r="D52">
        <v>895</v>
      </c>
      <c r="E52">
        <v>888</v>
      </c>
      <c r="F52">
        <v>891</v>
      </c>
      <c r="H52" s="61">
        <f t="shared" si="0"/>
        <v>-7.380457380457381</v>
      </c>
      <c r="J52">
        <v>378</v>
      </c>
      <c r="K52">
        <v>374</v>
      </c>
      <c r="L52">
        <v>294</v>
      </c>
      <c r="M52">
        <v>311</v>
      </c>
      <c r="N52">
        <v>316</v>
      </c>
      <c r="O52" s="80"/>
      <c r="P52" s="61">
        <f t="shared" si="1"/>
        <v>-16.402116402116402</v>
      </c>
      <c r="Q52"/>
      <c r="R52"/>
      <c r="S52"/>
      <c r="T52"/>
    </row>
    <row r="53" spans="1:20" s="83" customFormat="1" ht="12.75">
      <c r="A53" s="90"/>
      <c r="B53"/>
      <c r="C53"/>
      <c r="D53"/>
      <c r="E53"/>
      <c r="F53" s="73"/>
      <c r="H53" s="61"/>
      <c r="J53"/>
      <c r="K53"/>
      <c r="L53"/>
      <c r="M53"/>
      <c r="P53" s="61"/>
      <c r="Q53"/>
      <c r="R53"/>
      <c r="S53"/>
      <c r="T53"/>
    </row>
    <row r="54" spans="1:20" s="243" customFormat="1" ht="12.75">
      <c r="A54" s="86" t="s">
        <v>14</v>
      </c>
      <c r="B54" s="7">
        <v>2344</v>
      </c>
      <c r="C54" s="7">
        <v>2140</v>
      </c>
      <c r="D54" s="7">
        <v>2434</v>
      </c>
      <c r="E54" s="241">
        <v>2544</v>
      </c>
      <c r="F54" s="7">
        <v>2328</v>
      </c>
      <c r="H54" s="61">
        <f t="shared" si="0"/>
        <v>-0.6825938566552902</v>
      </c>
      <c r="J54" s="23">
        <v>690</v>
      </c>
      <c r="K54" s="23">
        <v>659</v>
      </c>
      <c r="L54" s="23">
        <v>683</v>
      </c>
      <c r="M54" s="242">
        <v>744</v>
      </c>
      <c r="N54" s="23">
        <v>740</v>
      </c>
      <c r="P54" s="61">
        <f t="shared" si="1"/>
        <v>7.246376811594203</v>
      </c>
      <c r="Q54" s="23"/>
      <c r="R54"/>
      <c r="S54"/>
      <c r="T54"/>
    </row>
    <row r="55" spans="1:20" ht="12.75" outlineLevel="1">
      <c r="A55" s="90" t="s">
        <v>118</v>
      </c>
      <c r="B55">
        <v>787</v>
      </c>
      <c r="C55">
        <v>771</v>
      </c>
      <c r="D55">
        <v>837</v>
      </c>
      <c r="E55">
        <v>867</v>
      </c>
      <c r="F55">
        <v>804</v>
      </c>
      <c r="H55" s="61">
        <f t="shared" si="0"/>
        <v>2.1601016518424396</v>
      </c>
      <c r="J55">
        <v>213</v>
      </c>
      <c r="K55">
        <v>195</v>
      </c>
      <c r="L55">
        <v>213</v>
      </c>
      <c r="M55">
        <v>253</v>
      </c>
      <c r="N55">
        <v>248</v>
      </c>
      <c r="O55" s="80"/>
      <c r="P55" s="61">
        <f t="shared" si="1"/>
        <v>16.431924882629108</v>
      </c>
      <c r="Q55"/>
      <c r="R55"/>
      <c r="S55"/>
      <c r="T55"/>
    </row>
    <row r="56" spans="1:20" ht="12.75" outlineLevel="1">
      <c r="A56" s="90" t="s">
        <v>119</v>
      </c>
      <c r="B56">
        <v>593</v>
      </c>
      <c r="C56">
        <v>427</v>
      </c>
      <c r="D56">
        <v>645</v>
      </c>
      <c r="E56">
        <v>639</v>
      </c>
      <c r="F56">
        <v>602</v>
      </c>
      <c r="H56" s="61">
        <f t="shared" si="0"/>
        <v>1.5177065767284992</v>
      </c>
      <c r="J56">
        <v>196</v>
      </c>
      <c r="K56">
        <v>178</v>
      </c>
      <c r="L56">
        <v>181</v>
      </c>
      <c r="M56">
        <v>204</v>
      </c>
      <c r="N56">
        <v>241</v>
      </c>
      <c r="O56" s="80"/>
      <c r="P56" s="61">
        <f t="shared" si="1"/>
        <v>22.95918367346939</v>
      </c>
      <c r="Q56"/>
      <c r="R56"/>
      <c r="S56"/>
      <c r="T56" s="22"/>
    </row>
    <row r="57" spans="1:20" ht="12.75" outlineLevel="1">
      <c r="A57" s="90" t="s">
        <v>120</v>
      </c>
      <c r="B57">
        <v>323</v>
      </c>
      <c r="C57">
        <v>324</v>
      </c>
      <c r="D57">
        <v>326</v>
      </c>
      <c r="E57">
        <v>369</v>
      </c>
      <c r="F57">
        <v>312</v>
      </c>
      <c r="H57" s="61">
        <f t="shared" si="0"/>
        <v>-3.4055727554179565</v>
      </c>
      <c r="J57">
        <v>115</v>
      </c>
      <c r="K57">
        <v>133</v>
      </c>
      <c r="L57">
        <v>123</v>
      </c>
      <c r="M57">
        <v>146</v>
      </c>
      <c r="N57">
        <v>113</v>
      </c>
      <c r="O57" s="80"/>
      <c r="P57" s="61">
        <f t="shared" si="1"/>
        <v>-1.7391304347826086</v>
      </c>
      <c r="Q57"/>
      <c r="R57"/>
      <c r="S57"/>
      <c r="T57"/>
    </row>
    <row r="58" spans="1:20" ht="12.75" outlineLevel="1">
      <c r="A58" s="90" t="s">
        <v>121</v>
      </c>
      <c r="B58">
        <v>345</v>
      </c>
      <c r="C58">
        <v>324</v>
      </c>
      <c r="D58">
        <v>339</v>
      </c>
      <c r="E58">
        <v>346</v>
      </c>
      <c r="F58">
        <v>335</v>
      </c>
      <c r="H58" s="61">
        <f t="shared" si="0"/>
        <v>-2.898550724637681</v>
      </c>
      <c r="J58">
        <v>84</v>
      </c>
      <c r="K58">
        <v>90</v>
      </c>
      <c r="L58">
        <v>105</v>
      </c>
      <c r="M58">
        <v>85</v>
      </c>
      <c r="N58">
        <v>72</v>
      </c>
      <c r="O58" s="80"/>
      <c r="P58" s="61">
        <f t="shared" si="1"/>
        <v>-14.285714285714285</v>
      </c>
      <c r="Q58"/>
      <c r="R58"/>
      <c r="S58"/>
      <c r="T58"/>
    </row>
    <row r="59" spans="1:20" ht="12.75" outlineLevel="1">
      <c r="A59" s="90" t="s">
        <v>122</v>
      </c>
      <c r="B59">
        <v>296</v>
      </c>
      <c r="C59">
        <v>294</v>
      </c>
      <c r="D59">
        <v>287</v>
      </c>
      <c r="E59">
        <v>323</v>
      </c>
      <c r="F59">
        <v>275</v>
      </c>
      <c r="H59" s="61">
        <f t="shared" si="0"/>
        <v>-7.094594594594595</v>
      </c>
      <c r="J59">
        <v>82</v>
      </c>
      <c r="K59">
        <v>63</v>
      </c>
      <c r="L59">
        <v>61</v>
      </c>
      <c r="M59">
        <v>56</v>
      </c>
      <c r="N59">
        <v>66</v>
      </c>
      <c r="O59" s="80"/>
      <c r="P59" s="61">
        <f t="shared" si="1"/>
        <v>-19.51219512195122</v>
      </c>
      <c r="Q59"/>
      <c r="R59"/>
      <c r="S59"/>
      <c r="T59"/>
    </row>
    <row r="60" spans="1:20" s="83" customFormat="1" ht="12.75">
      <c r="A60" s="90"/>
      <c r="B60"/>
      <c r="C60"/>
      <c r="D60"/>
      <c r="E60"/>
      <c r="F60" s="73"/>
      <c r="H60" s="61"/>
      <c r="J60"/>
      <c r="K60"/>
      <c r="L60"/>
      <c r="M60"/>
      <c r="P60" s="61"/>
      <c r="Q60"/>
      <c r="R60"/>
      <c r="S60"/>
      <c r="T60" s="22"/>
    </row>
    <row r="61" spans="1:19" s="243" customFormat="1" ht="12.75">
      <c r="A61" s="86" t="s">
        <v>20</v>
      </c>
      <c r="B61" s="7">
        <v>2132</v>
      </c>
      <c r="C61" s="7">
        <v>2065</v>
      </c>
      <c r="D61" s="7">
        <v>2143</v>
      </c>
      <c r="E61" s="241">
        <v>2372</v>
      </c>
      <c r="F61" s="7">
        <v>2128</v>
      </c>
      <c r="H61" s="61">
        <f t="shared" si="0"/>
        <v>-0.18761726078799248</v>
      </c>
      <c r="J61" s="23">
        <v>811</v>
      </c>
      <c r="K61" s="23">
        <v>756</v>
      </c>
      <c r="L61" s="23">
        <v>862</v>
      </c>
      <c r="M61" s="242">
        <v>791</v>
      </c>
      <c r="N61" s="23">
        <v>810</v>
      </c>
      <c r="P61" s="61">
        <f t="shared" si="1"/>
        <v>-0.12330456226880394</v>
      </c>
      <c r="Q61" s="23"/>
      <c r="R61" s="23"/>
      <c r="S61" s="23"/>
    </row>
    <row r="62" spans="1:19" ht="12.75" outlineLevel="1">
      <c r="A62" s="90" t="s">
        <v>123</v>
      </c>
      <c r="B62">
        <v>243</v>
      </c>
      <c r="C62">
        <v>214</v>
      </c>
      <c r="D62">
        <v>242</v>
      </c>
      <c r="E62">
        <v>281</v>
      </c>
      <c r="F62">
        <v>269</v>
      </c>
      <c r="H62" s="61">
        <f t="shared" si="0"/>
        <v>10.699588477366255</v>
      </c>
      <c r="J62">
        <v>91</v>
      </c>
      <c r="K62">
        <v>101</v>
      </c>
      <c r="L62">
        <v>117</v>
      </c>
      <c r="M62">
        <v>86</v>
      </c>
      <c r="N62">
        <v>93</v>
      </c>
      <c r="O62" s="80"/>
      <c r="P62" s="61">
        <f t="shared" si="1"/>
        <v>2.197802197802198</v>
      </c>
      <c r="Q62"/>
      <c r="R62"/>
      <c r="S62"/>
    </row>
    <row r="63" spans="1:19" ht="12.75" outlineLevel="1">
      <c r="A63" s="90" t="s">
        <v>124</v>
      </c>
      <c r="B63">
        <v>374</v>
      </c>
      <c r="C63">
        <v>374</v>
      </c>
      <c r="D63">
        <v>404</v>
      </c>
      <c r="E63">
        <v>421</v>
      </c>
      <c r="F63">
        <v>334</v>
      </c>
      <c r="H63" s="61">
        <f t="shared" si="0"/>
        <v>-10.695187165775401</v>
      </c>
      <c r="J63">
        <v>127</v>
      </c>
      <c r="K63">
        <v>122</v>
      </c>
      <c r="L63">
        <v>136</v>
      </c>
      <c r="M63">
        <v>144</v>
      </c>
      <c r="N63">
        <v>138</v>
      </c>
      <c r="O63" s="80"/>
      <c r="P63" s="61">
        <f t="shared" si="1"/>
        <v>8.661417322834646</v>
      </c>
      <c r="Q63"/>
      <c r="R63"/>
      <c r="S63"/>
    </row>
    <row r="64" spans="1:19" ht="12.75" outlineLevel="1">
      <c r="A64" s="90" t="s">
        <v>125</v>
      </c>
      <c r="B64">
        <v>461</v>
      </c>
      <c r="C64">
        <v>500</v>
      </c>
      <c r="D64">
        <v>470</v>
      </c>
      <c r="E64">
        <v>540</v>
      </c>
      <c r="F64">
        <v>473</v>
      </c>
      <c r="H64" s="61">
        <f t="shared" si="0"/>
        <v>2.6030368763557483</v>
      </c>
      <c r="J64">
        <v>166</v>
      </c>
      <c r="K64">
        <v>149</v>
      </c>
      <c r="L64">
        <v>161</v>
      </c>
      <c r="M64">
        <v>176</v>
      </c>
      <c r="N64">
        <v>165</v>
      </c>
      <c r="O64" s="80"/>
      <c r="P64" s="61">
        <f t="shared" si="1"/>
        <v>-0.6024096385542169</v>
      </c>
      <c r="Q64"/>
      <c r="R64"/>
      <c r="S64"/>
    </row>
    <row r="65" spans="1:19" ht="12.75" outlineLevel="1">
      <c r="A65" s="90" t="s">
        <v>126</v>
      </c>
      <c r="B65" s="22">
        <v>1054</v>
      </c>
      <c r="C65">
        <v>977</v>
      </c>
      <c r="D65" s="22">
        <v>1027</v>
      </c>
      <c r="E65" s="22">
        <v>1130</v>
      </c>
      <c r="F65" s="22">
        <v>1052</v>
      </c>
      <c r="H65" s="61">
        <f t="shared" si="0"/>
        <v>-0.18975332068311196</v>
      </c>
      <c r="J65">
        <v>427</v>
      </c>
      <c r="K65">
        <v>384</v>
      </c>
      <c r="L65">
        <v>448</v>
      </c>
      <c r="M65">
        <v>385</v>
      </c>
      <c r="N65">
        <v>414</v>
      </c>
      <c r="O65" s="80"/>
      <c r="P65" s="61">
        <f t="shared" si="1"/>
        <v>-3.0444964871194378</v>
      </c>
      <c r="Q65"/>
      <c r="R65"/>
      <c r="S65"/>
    </row>
    <row r="66" spans="1:19" s="83" customFormat="1" ht="7.5" customHeight="1">
      <c r="A66" s="90"/>
      <c r="B66"/>
      <c r="C66"/>
      <c r="D66"/>
      <c r="E66"/>
      <c r="F66" s="73"/>
      <c r="H66" s="61"/>
      <c r="J66"/>
      <c r="K66"/>
      <c r="L66"/>
      <c r="M66"/>
      <c r="P66" s="61"/>
      <c r="Q66"/>
      <c r="R66"/>
      <c r="S66"/>
    </row>
    <row r="67" spans="1:19" s="84" customFormat="1" ht="13.5" thickBot="1">
      <c r="A67" s="215" t="s">
        <v>129</v>
      </c>
      <c r="B67" s="31">
        <v>33672</v>
      </c>
      <c r="C67" s="31">
        <v>33934</v>
      </c>
      <c r="D67" s="31">
        <v>33452</v>
      </c>
      <c r="E67" s="245">
        <v>35922</v>
      </c>
      <c r="F67" s="31">
        <v>34279</v>
      </c>
      <c r="G67" s="257"/>
      <c r="H67" s="216">
        <f t="shared" si="0"/>
        <v>1.8026847232121643</v>
      </c>
      <c r="I67" s="257"/>
      <c r="J67" s="31">
        <v>11842</v>
      </c>
      <c r="K67" s="31">
        <v>11467</v>
      </c>
      <c r="L67" s="31">
        <v>11093</v>
      </c>
      <c r="M67" s="31">
        <v>11817</v>
      </c>
      <c r="N67" s="31">
        <v>11627</v>
      </c>
      <c r="O67" s="257"/>
      <c r="P67" s="216">
        <f t="shared" si="1"/>
        <v>-1.815571693970613</v>
      </c>
      <c r="Q67"/>
      <c r="R67"/>
      <c r="S67"/>
    </row>
    <row r="68" spans="1:21" s="84" customFormat="1" ht="12.75">
      <c r="A68" s="86"/>
      <c r="B68" s="7"/>
      <c r="C68" s="7"/>
      <c r="D68" s="7"/>
      <c r="E68" s="7"/>
      <c r="F68" s="7"/>
      <c r="G68" s="73"/>
      <c r="H68" s="61"/>
      <c r="I68" s="91"/>
      <c r="J68" s="7"/>
      <c r="K68" s="7"/>
      <c r="L68" s="7"/>
      <c r="M68" s="7"/>
      <c r="N68" s="7"/>
      <c r="O68" s="160"/>
      <c r="P68" s="61"/>
      <c r="R68"/>
      <c r="S68"/>
      <c r="T68"/>
      <c r="U68"/>
    </row>
    <row r="69" spans="18:21" s="27" customFormat="1" ht="12.75">
      <c r="R69"/>
      <c r="S69"/>
      <c r="T69"/>
      <c r="U69"/>
    </row>
    <row r="70" spans="7:15" s="8" customFormat="1" ht="11.25">
      <c r="G70" s="27"/>
      <c r="I70" s="27"/>
      <c r="O70" s="27"/>
    </row>
    <row r="71" s="27" customFormat="1" ht="11.25"/>
    <row r="72" s="27" customFormat="1" ht="11.25"/>
    <row r="73" spans="7:15" s="8" customFormat="1" ht="11.25">
      <c r="G73" s="27"/>
      <c r="I73" s="27"/>
      <c r="O73" s="27"/>
    </row>
    <row r="74" spans="7:15" s="8" customFormat="1" ht="11.25">
      <c r="G74" s="27"/>
      <c r="I74" s="27"/>
      <c r="O74" s="27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</sheetData>
  <mergeCells count="2">
    <mergeCell ref="I3:P3"/>
    <mergeCell ref="A3:F3"/>
  </mergeCells>
  <printOptions/>
  <pageMargins left="0.7874015748031497" right="0.7480314960629921" top="0.3937007874015748" bottom="0.1968503937007874" header="0.5118110236220472" footer="0.5905511811023623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J26" sqref="J26"/>
    </sheetView>
  </sheetViews>
  <sheetFormatPr defaultColWidth="9.140625" defaultRowHeight="12.75"/>
  <cols>
    <col min="1" max="1" width="27.28125" style="0" customWidth="1"/>
    <col min="2" max="6" width="11.7109375" style="24" customWidth="1"/>
    <col min="7" max="7" width="2.7109375" style="24" customWidth="1"/>
    <col min="8" max="8" width="10.28125" style="178" customWidth="1"/>
    <col min="10" max="10" width="17.57421875" style="0" customWidth="1"/>
  </cols>
  <sheetData>
    <row r="1" spans="1:7" ht="14.25" customHeight="1">
      <c r="A1" s="110" t="s">
        <v>197</v>
      </c>
      <c r="B1" s="92"/>
      <c r="C1" s="92"/>
      <c r="D1" s="92"/>
      <c r="E1" s="92"/>
      <c r="F1" s="92"/>
      <c r="G1" s="92"/>
    </row>
    <row r="2" spans="1:7" ht="12" customHeight="1">
      <c r="A2" s="110"/>
      <c r="B2" s="92"/>
      <c r="C2" s="92"/>
      <c r="D2" s="92"/>
      <c r="E2" s="92"/>
      <c r="F2" s="92"/>
      <c r="G2" s="92"/>
    </row>
    <row r="3" spans="1:8" ht="12" customHeight="1" thickBot="1">
      <c r="A3" s="27" t="s">
        <v>58</v>
      </c>
      <c r="B3" s="92"/>
      <c r="C3" s="92"/>
      <c r="D3" s="92"/>
      <c r="E3" s="92"/>
      <c r="F3" s="92"/>
      <c r="G3" s="109"/>
      <c r="H3" s="179"/>
    </row>
    <row r="4" spans="1:8" ht="33.75">
      <c r="A4" s="185"/>
      <c r="B4" s="186" t="s">
        <v>201</v>
      </c>
      <c r="C4" s="186" t="s">
        <v>205</v>
      </c>
      <c r="D4" s="186" t="s">
        <v>207</v>
      </c>
      <c r="E4" s="186" t="s">
        <v>211</v>
      </c>
      <c r="F4" s="258" t="s">
        <v>213</v>
      </c>
      <c r="G4" s="199"/>
      <c r="H4" s="187" t="s">
        <v>216</v>
      </c>
    </row>
    <row r="5" spans="1:8" ht="12.75">
      <c r="A5" s="93"/>
      <c r="B5" s="94"/>
      <c r="C5" s="94"/>
      <c r="D5" s="94"/>
      <c r="E5" s="94"/>
      <c r="F5" s="94"/>
      <c r="G5" s="94"/>
      <c r="H5" s="180"/>
    </row>
    <row r="6" spans="1:8" ht="12.75">
      <c r="A6" s="111" t="s">
        <v>153</v>
      </c>
      <c r="B6" s="7">
        <v>33672</v>
      </c>
      <c r="C6" s="7">
        <v>33934</v>
      </c>
      <c r="D6" s="7">
        <v>33452</v>
      </c>
      <c r="E6" s="7">
        <v>35922</v>
      </c>
      <c r="F6" s="7">
        <v>34279</v>
      </c>
      <c r="H6" s="61">
        <f aca="true" t="shared" si="0" ref="H6:H11">(F6-B6)/B6*100</f>
        <v>1.8026847232121643</v>
      </c>
    </row>
    <row r="7" spans="1:13" ht="12.75">
      <c r="A7" s="113" t="s">
        <v>193</v>
      </c>
      <c r="B7" s="22">
        <v>10428</v>
      </c>
      <c r="C7" s="22">
        <v>11280</v>
      </c>
      <c r="D7" s="22">
        <v>10926</v>
      </c>
      <c r="E7" s="22">
        <v>12069</v>
      </c>
      <c r="F7" s="22">
        <v>11940</v>
      </c>
      <c r="H7" s="61">
        <f t="shared" si="0"/>
        <v>14.499424626006904</v>
      </c>
      <c r="I7" s="115"/>
      <c r="K7" s="22"/>
      <c r="M7" s="22"/>
    </row>
    <row r="8" spans="1:13" ht="12.75">
      <c r="A8" s="113" t="s">
        <v>195</v>
      </c>
      <c r="B8" s="22">
        <v>8979</v>
      </c>
      <c r="C8" s="22">
        <v>8609</v>
      </c>
      <c r="D8" s="22">
        <v>8618</v>
      </c>
      <c r="E8" s="22">
        <v>9159</v>
      </c>
      <c r="F8" s="22">
        <v>8631</v>
      </c>
      <c r="H8" s="61">
        <f t="shared" si="0"/>
        <v>-3.875709989976612</v>
      </c>
      <c r="I8" s="115"/>
      <c r="K8" s="22"/>
      <c r="M8" s="22"/>
    </row>
    <row r="9" spans="1:13" ht="12.75">
      <c r="A9" s="113" t="s">
        <v>194</v>
      </c>
      <c r="B9" s="22">
        <v>12234</v>
      </c>
      <c r="C9" s="22">
        <v>12064</v>
      </c>
      <c r="D9" s="22">
        <v>11836</v>
      </c>
      <c r="E9" s="22">
        <v>12514</v>
      </c>
      <c r="F9" s="22">
        <v>11765</v>
      </c>
      <c r="H9" s="61">
        <f t="shared" si="0"/>
        <v>-3.8335785515775704</v>
      </c>
      <c r="I9" s="115"/>
      <c r="K9" s="22"/>
      <c r="M9" s="22"/>
    </row>
    <row r="10" spans="1:9" ht="12.75">
      <c r="A10" s="113" t="s">
        <v>200</v>
      </c>
      <c r="B10" s="22">
        <v>1406</v>
      </c>
      <c r="C10" s="22">
        <v>1472</v>
      </c>
      <c r="D10" s="22">
        <v>1515</v>
      </c>
      <c r="E10" s="22">
        <v>1609</v>
      </c>
      <c r="F10" s="22">
        <v>1566</v>
      </c>
      <c r="H10" s="61">
        <f t="shared" si="0"/>
        <v>11.379800853485063</v>
      </c>
      <c r="I10" s="115"/>
    </row>
    <row r="11" spans="1:13" ht="12.75">
      <c r="A11" s="113" t="s">
        <v>196</v>
      </c>
      <c r="B11">
        <v>625</v>
      </c>
      <c r="C11" s="22">
        <v>509</v>
      </c>
      <c r="D11" s="22">
        <v>557</v>
      </c>
      <c r="E11" s="22">
        <v>571</v>
      </c>
      <c r="F11" s="22">
        <v>377</v>
      </c>
      <c r="H11" s="61">
        <f t="shared" si="0"/>
        <v>-39.68</v>
      </c>
      <c r="I11" s="115"/>
      <c r="K11" s="22"/>
      <c r="L11" s="22"/>
      <c r="M11" s="22"/>
    </row>
    <row r="12" spans="1:13" ht="12.75">
      <c r="A12" s="113"/>
      <c r="B12" s="116"/>
      <c r="C12" s="116"/>
      <c r="D12" s="116"/>
      <c r="E12" s="116"/>
      <c r="F12" s="116"/>
      <c r="H12" s="181"/>
      <c r="K12" s="22"/>
      <c r="L12" s="22"/>
      <c r="M12" s="22"/>
    </row>
    <row r="13" spans="1:8" ht="12.75">
      <c r="A13" s="114" t="s">
        <v>183</v>
      </c>
      <c r="B13" s="117">
        <f>SUM(B14:B18)</f>
        <v>100</v>
      </c>
      <c r="C13" s="117">
        <f>SUM(C14:C18)</f>
        <v>100</v>
      </c>
      <c r="D13" s="117">
        <f>SUM(D14:D18)</f>
        <v>100.00000000000001</v>
      </c>
      <c r="E13" s="117">
        <f>SUM(E14:E18)</f>
        <v>99.99999999999999</v>
      </c>
      <c r="F13" s="117">
        <f>SUM(F14:F18)</f>
        <v>100.00000000000001</v>
      </c>
      <c r="H13" s="182"/>
    </row>
    <row r="14" spans="1:8" ht="12.75">
      <c r="A14" s="113" t="s">
        <v>193</v>
      </c>
      <c r="B14" s="118">
        <f>B7/$B$6*100</f>
        <v>30.96935138987883</v>
      </c>
      <c r="C14" s="118">
        <f>C7/$C$6*100</f>
        <v>33.2409972299169</v>
      </c>
      <c r="D14" s="118">
        <f>D7/$D$6*100</f>
        <v>32.6617242616286</v>
      </c>
      <c r="E14" s="118">
        <f>E7/$E$6*100</f>
        <v>33.59779522298313</v>
      </c>
      <c r="F14" s="118">
        <f>F7/$F$6*100</f>
        <v>34.83182123165787</v>
      </c>
      <c r="H14" s="181"/>
    </row>
    <row r="15" spans="1:13" ht="12.75">
      <c r="A15" s="113" t="s">
        <v>195</v>
      </c>
      <c r="B15" s="118">
        <f>B8/$B$6*100</f>
        <v>26.666072701354242</v>
      </c>
      <c r="C15" s="118">
        <f>C8/$C$6*100</f>
        <v>25.369835563151998</v>
      </c>
      <c r="D15" s="118">
        <f>D8/$D$6*100</f>
        <v>25.762286260911154</v>
      </c>
      <c r="E15" s="118">
        <f>E8/$E$6*100</f>
        <v>25.49690997160514</v>
      </c>
      <c r="F15" s="118">
        <f>F8/$F$6*100</f>
        <v>25.178680824994892</v>
      </c>
      <c r="H15" s="181"/>
      <c r="K15" s="22"/>
      <c r="L15" s="22"/>
      <c r="M15" s="22"/>
    </row>
    <row r="16" spans="1:13" ht="12.75">
      <c r="A16" s="113" t="s">
        <v>194</v>
      </c>
      <c r="B16" s="118">
        <f>B9/$B$6*100</f>
        <v>36.332858161083394</v>
      </c>
      <c r="C16" s="118">
        <f>C9/$C$6*100</f>
        <v>35.55136441327282</v>
      </c>
      <c r="D16" s="118">
        <f>D9/$D$6*100</f>
        <v>35.38203993782136</v>
      </c>
      <c r="E16" s="118">
        <f>E9/$E$6*100</f>
        <v>34.83659039029007</v>
      </c>
      <c r="F16" s="118">
        <f>F9/$F$6*100</f>
        <v>34.32130458881531</v>
      </c>
      <c r="H16" s="181"/>
      <c r="K16" s="22"/>
      <c r="L16" s="22"/>
      <c r="M16" s="22"/>
    </row>
    <row r="17" spans="1:13" ht="12.75">
      <c r="A17" s="113" t="s">
        <v>200</v>
      </c>
      <c r="B17" s="118">
        <f>B10/$B$6*100</f>
        <v>4.175576146353053</v>
      </c>
      <c r="C17" s="118">
        <f>C10/$C$6*100</f>
        <v>4.337832262627454</v>
      </c>
      <c r="D17" s="118">
        <f>D10/$D$6*100</f>
        <v>4.528877197178046</v>
      </c>
      <c r="E17" s="118">
        <f>E10/$E$6*100</f>
        <v>4.479149267858137</v>
      </c>
      <c r="F17" s="118">
        <f>F10/$F$6*100</f>
        <v>4.568394643951107</v>
      </c>
      <c r="H17" s="181"/>
      <c r="K17" s="22"/>
      <c r="L17" s="22"/>
      <c r="M17" s="22"/>
    </row>
    <row r="18" spans="1:13" ht="12.75">
      <c r="A18" s="113" t="s">
        <v>196</v>
      </c>
      <c r="B18" s="118">
        <f>B11/$B$6*100</f>
        <v>1.8561416013304823</v>
      </c>
      <c r="C18" s="118">
        <f>C11/$C$6*100</f>
        <v>1.4999705310308244</v>
      </c>
      <c r="D18" s="118">
        <f>D11/$D$6*100</f>
        <v>1.6650723424608393</v>
      </c>
      <c r="E18" s="118">
        <f>E11/$E$6*100</f>
        <v>1.5895551472635154</v>
      </c>
      <c r="F18" s="118">
        <f>F11/$F$6*100</f>
        <v>1.099798710580822</v>
      </c>
      <c r="H18" s="181"/>
      <c r="K18" s="22"/>
      <c r="M18" s="22"/>
    </row>
    <row r="19" spans="1:13" ht="12.75">
      <c r="A19" s="96"/>
      <c r="B19" s="120"/>
      <c r="C19" s="120"/>
      <c r="D19" s="120"/>
      <c r="E19" s="120"/>
      <c r="F19" s="120"/>
      <c r="G19" s="251"/>
      <c r="H19" s="184"/>
      <c r="K19" s="22"/>
      <c r="L19" s="22"/>
      <c r="M19" s="22"/>
    </row>
    <row r="20" spans="1:8" ht="12.75">
      <c r="A20" s="93"/>
      <c r="B20" s="121"/>
      <c r="C20" s="121"/>
      <c r="D20" s="121"/>
      <c r="E20" s="121"/>
      <c r="F20" s="116"/>
      <c r="H20" s="181"/>
    </row>
    <row r="21" spans="1:8" ht="16.5" customHeight="1">
      <c r="A21" s="111" t="s">
        <v>154</v>
      </c>
      <c r="B21" s="7">
        <v>11842</v>
      </c>
      <c r="C21" s="7">
        <v>11467</v>
      </c>
      <c r="D21" s="7">
        <v>11093</v>
      </c>
      <c r="E21" s="7">
        <v>11817</v>
      </c>
      <c r="F21" s="7">
        <v>11627</v>
      </c>
      <c r="H21" s="61">
        <f aca="true" t="shared" si="1" ref="H21:H26">(F21-B21)/B21*100</f>
        <v>-1.815571693970613</v>
      </c>
    </row>
    <row r="22" spans="1:9" ht="12.75">
      <c r="A22" s="113" t="s">
        <v>193</v>
      </c>
      <c r="B22" s="22">
        <v>2239</v>
      </c>
      <c r="C22" s="22">
        <v>2433</v>
      </c>
      <c r="D22" s="22">
        <v>2410</v>
      </c>
      <c r="E22" s="22">
        <v>2685</v>
      </c>
      <c r="F22" s="22">
        <v>2805</v>
      </c>
      <c r="H22" s="61">
        <f t="shared" si="1"/>
        <v>25.279142474318895</v>
      </c>
      <c r="I22" s="115"/>
    </row>
    <row r="23" spans="1:12" ht="12.75">
      <c r="A23" s="113" t="s">
        <v>195</v>
      </c>
      <c r="B23" s="22">
        <v>3117</v>
      </c>
      <c r="C23" s="22">
        <v>3035</v>
      </c>
      <c r="D23" s="22">
        <v>2817</v>
      </c>
      <c r="E23" s="22">
        <v>3019</v>
      </c>
      <c r="F23" s="22">
        <v>2917</v>
      </c>
      <c r="H23" s="61">
        <f t="shared" si="1"/>
        <v>-6.416426050689767</v>
      </c>
      <c r="I23" s="115"/>
      <c r="J23" s="115"/>
      <c r="K23" s="22"/>
      <c r="L23" s="22"/>
    </row>
    <row r="24" spans="1:12" ht="12.75">
      <c r="A24" s="113" t="s">
        <v>194</v>
      </c>
      <c r="B24" s="22">
        <v>5541</v>
      </c>
      <c r="C24" s="22">
        <v>5062</v>
      </c>
      <c r="D24" s="22">
        <v>4949</v>
      </c>
      <c r="E24" s="22">
        <v>5201</v>
      </c>
      <c r="F24" s="22">
        <v>5015</v>
      </c>
      <c r="H24" s="61">
        <f t="shared" si="1"/>
        <v>-9.49287132286591</v>
      </c>
      <c r="I24" s="115"/>
      <c r="J24" s="115"/>
      <c r="K24" s="22"/>
      <c r="L24" s="22"/>
    </row>
    <row r="25" spans="1:12" ht="12.75">
      <c r="A25" s="113" t="s">
        <v>200</v>
      </c>
      <c r="B25">
        <v>790</v>
      </c>
      <c r="C25">
        <v>764</v>
      </c>
      <c r="D25">
        <v>766</v>
      </c>
      <c r="E25" s="22">
        <v>756</v>
      </c>
      <c r="F25">
        <v>773</v>
      </c>
      <c r="H25" s="61">
        <f t="shared" si="1"/>
        <v>-2.151898734177215</v>
      </c>
      <c r="I25" s="115"/>
      <c r="J25" s="115"/>
      <c r="K25" s="22"/>
      <c r="L25" s="22"/>
    </row>
    <row r="26" spans="1:10" ht="12.75">
      <c r="A26" s="113" t="s">
        <v>196</v>
      </c>
      <c r="B26">
        <v>155</v>
      </c>
      <c r="C26" s="22">
        <v>173</v>
      </c>
      <c r="D26" s="22">
        <v>151</v>
      </c>
      <c r="E26" s="22">
        <v>156</v>
      </c>
      <c r="F26" s="115">
        <v>117</v>
      </c>
      <c r="H26" s="61">
        <f t="shared" si="1"/>
        <v>-24.516129032258064</v>
      </c>
      <c r="I26" s="115"/>
      <c r="J26" s="115"/>
    </row>
    <row r="27" spans="1:10" ht="12.75">
      <c r="A27" s="113"/>
      <c r="B27" s="116"/>
      <c r="C27" s="116"/>
      <c r="D27" s="116"/>
      <c r="E27" s="116"/>
      <c r="F27" s="116"/>
      <c r="H27" s="61"/>
      <c r="J27" s="115"/>
    </row>
    <row r="28" spans="1:8" ht="12.75">
      <c r="A28" s="114" t="s">
        <v>183</v>
      </c>
      <c r="B28" s="117">
        <f>SUM(B29:B33)</f>
        <v>100.04280436873943</v>
      </c>
      <c r="C28" s="117">
        <f>SUM(C29:C33)</f>
        <v>100.05086498020638</v>
      </c>
      <c r="D28" s="117">
        <f>SUM(D29:D33)</f>
        <v>99.91660130307909</v>
      </c>
      <c r="E28" s="117">
        <f>SUM(E29:E33)</f>
        <v>100</v>
      </c>
      <c r="F28" s="117">
        <f>SUM(F29:F33)</f>
        <v>99.99999999999999</v>
      </c>
      <c r="H28" s="182"/>
    </row>
    <row r="29" spans="1:8" ht="12.75">
      <c r="A29" s="113" t="s">
        <v>193</v>
      </c>
      <c r="B29" s="118">
        <f>B22/$B$21*100</f>
        <v>18.907279175814896</v>
      </c>
      <c r="C29" s="118">
        <f>C22/$C$21*100</f>
        <v>21.217406470742127</v>
      </c>
      <c r="D29" s="118">
        <f>D22/$D$21*100</f>
        <v>21.725412422248265</v>
      </c>
      <c r="E29" s="118">
        <f>E22/$E$21*100</f>
        <v>22.72150291952272</v>
      </c>
      <c r="F29" s="118">
        <f>F22/$F$21*100</f>
        <v>24.12488174077578</v>
      </c>
      <c r="H29" s="181"/>
    </row>
    <row r="30" spans="1:8" ht="12.75">
      <c r="A30" s="113" t="s">
        <v>195</v>
      </c>
      <c r="B30" s="118">
        <f>B23/$B$21*100</f>
        <v>26.32156730282047</v>
      </c>
      <c r="C30" s="118">
        <f>C23/$C$21*100</f>
        <v>26.467253858899454</v>
      </c>
      <c r="D30" s="118">
        <f>D23/$D$21*100</f>
        <v>25.39439286036239</v>
      </c>
      <c r="E30" s="118">
        <f>E23/$E$21*100</f>
        <v>25.547939409325547</v>
      </c>
      <c r="F30" s="118">
        <f>F23/$F$21*100</f>
        <v>25.088156876236344</v>
      </c>
      <c r="H30" s="181"/>
    </row>
    <row r="31" spans="1:8" ht="12.75">
      <c r="A31" s="113" t="s">
        <v>194</v>
      </c>
      <c r="B31" s="118">
        <f>B24/$B$21*100</f>
        <v>46.79108258740078</v>
      </c>
      <c r="C31" s="118">
        <f>C24/$C$21*100</f>
        <v>44.14406557948897</v>
      </c>
      <c r="D31" s="118">
        <f>D24/$D$21*100</f>
        <v>44.61372036419364</v>
      </c>
      <c r="E31" s="118">
        <f>E24/$E$21*100</f>
        <v>44.01286282474401</v>
      </c>
      <c r="F31" s="118">
        <f>F24/$F$21*100</f>
        <v>43.1323643244173</v>
      </c>
      <c r="H31" s="181"/>
    </row>
    <row r="32" spans="1:8" ht="12.75">
      <c r="A32" s="113" t="s">
        <v>200</v>
      </c>
      <c r="B32" s="118">
        <f>B25/$B$21*100</f>
        <v>6.671170410403649</v>
      </c>
      <c r="C32" s="118">
        <f>C25/$C$21*100</f>
        <v>6.66259701752856</v>
      </c>
      <c r="D32" s="118">
        <f>D25/$D$21*100</f>
        <v>6.905255566573515</v>
      </c>
      <c r="E32" s="118">
        <f>E25/$E$21*100</f>
        <v>6.397562833206398</v>
      </c>
      <c r="F32" s="118">
        <f>F25/$F$21*100</f>
        <v>6.64831856884837</v>
      </c>
      <c r="H32" s="181"/>
    </row>
    <row r="33" spans="1:8" ht="12.75">
      <c r="A33" s="113" t="s">
        <v>196</v>
      </c>
      <c r="B33" s="118">
        <f>B26/$C$21*100</f>
        <v>1.3517048922996424</v>
      </c>
      <c r="C33" s="118">
        <f>C26/$D$21*100</f>
        <v>1.5595420535472821</v>
      </c>
      <c r="D33" s="118">
        <f>D26/$E$21*100</f>
        <v>1.277820089701278</v>
      </c>
      <c r="E33" s="118">
        <f>E26/$E$21*100</f>
        <v>1.3201320132013201</v>
      </c>
      <c r="F33" s="118">
        <f>F26/$F$21*100</f>
        <v>1.0062784897221984</v>
      </c>
      <c r="H33" s="181"/>
    </row>
    <row r="34" spans="1:8" ht="13.5" thickBot="1">
      <c r="A34" s="203"/>
      <c r="B34" s="204"/>
      <c r="C34" s="204"/>
      <c r="D34" s="204"/>
      <c r="E34" s="204"/>
      <c r="F34" s="204"/>
      <c r="G34" s="204"/>
      <c r="H34" s="206"/>
    </row>
    <row r="35" spans="1:8" ht="12.75">
      <c r="A35" s="202"/>
      <c r="B35" s="109"/>
      <c r="C35" s="109"/>
      <c r="D35" s="109"/>
      <c r="E35" s="109"/>
      <c r="F35" s="109"/>
      <c r="G35" s="109"/>
      <c r="H35" s="205"/>
    </row>
    <row r="36" spans="1:8" ht="12.75">
      <c r="A36" s="8"/>
      <c r="B36" s="109"/>
      <c r="C36" s="109"/>
      <c r="D36" s="109"/>
      <c r="E36" s="109"/>
      <c r="F36" s="109"/>
      <c r="G36" s="109"/>
      <c r="H36" s="205"/>
    </row>
    <row r="37" spans="1:8" ht="12.75">
      <c r="A37" s="8"/>
      <c r="B37" s="109"/>
      <c r="C37" s="109"/>
      <c r="D37" s="109"/>
      <c r="E37" s="109"/>
      <c r="F37" s="109"/>
      <c r="G37" s="109"/>
      <c r="H37" s="205"/>
    </row>
  </sheetData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D4" sqref="D4"/>
    </sheetView>
  </sheetViews>
  <sheetFormatPr defaultColWidth="9.140625" defaultRowHeight="12.75"/>
  <cols>
    <col min="1" max="1" width="37.00390625" style="8" customWidth="1"/>
    <col min="2" max="6" width="11.7109375" style="8" customWidth="1"/>
    <col min="7" max="7" width="2.28125" style="8" customWidth="1"/>
    <col min="8" max="8" width="10.00390625" style="75" bestFit="1" customWidth="1"/>
    <col min="9" max="16384" width="9.140625" style="8" customWidth="1"/>
  </cols>
  <sheetData>
    <row r="1" spans="1:8" s="40" customFormat="1" ht="15" customHeight="1">
      <c r="A1" s="66" t="s">
        <v>198</v>
      </c>
      <c r="H1" s="74"/>
    </row>
    <row r="2" spans="2:6" ht="12" customHeight="1">
      <c r="B2" s="53"/>
      <c r="C2" s="53"/>
      <c r="D2" s="53"/>
      <c r="E2" s="53"/>
      <c r="F2" s="53"/>
    </row>
    <row r="3" spans="1:8" ht="12" customHeight="1" thickBot="1">
      <c r="A3" s="28" t="s">
        <v>58</v>
      </c>
      <c r="B3" s="280"/>
      <c r="C3" s="280"/>
      <c r="D3" s="280"/>
      <c r="E3" s="76"/>
      <c r="F3" s="76"/>
      <c r="G3" s="27"/>
      <c r="H3" s="54"/>
    </row>
    <row r="4" spans="1:8" s="58" customFormat="1" ht="33.75">
      <c r="A4" s="56"/>
      <c r="B4" s="57" t="s">
        <v>201</v>
      </c>
      <c r="C4" s="57" t="s">
        <v>205</v>
      </c>
      <c r="D4" s="57" t="s">
        <v>223</v>
      </c>
      <c r="E4" s="57" t="s">
        <v>211</v>
      </c>
      <c r="F4" s="259" t="s">
        <v>213</v>
      </c>
      <c r="G4" s="230"/>
      <c r="H4" s="187" t="s">
        <v>216</v>
      </c>
    </row>
    <row r="5" spans="1:7" ht="6" customHeight="1">
      <c r="A5" s="27"/>
      <c r="F5" s="260"/>
      <c r="G5" s="260"/>
    </row>
    <row r="6" spans="1:13" ht="12" customHeight="1">
      <c r="A6" s="55" t="s">
        <v>61</v>
      </c>
      <c r="B6" s="5"/>
      <c r="C6" s="5"/>
      <c r="D6" s="5"/>
      <c r="E6" s="5"/>
      <c r="F6" s="5"/>
      <c r="J6"/>
      <c r="K6"/>
      <c r="L6"/>
      <c r="M6"/>
    </row>
    <row r="7" spans="1:13" ht="12" customHeight="1">
      <c r="A7" s="55"/>
      <c r="B7" s="5"/>
      <c r="C7" s="5"/>
      <c r="D7" s="5"/>
      <c r="E7" s="5"/>
      <c r="F7" s="5"/>
      <c r="J7"/>
      <c r="K7"/>
      <c r="L7"/>
      <c r="M7"/>
    </row>
    <row r="8" spans="1:13" ht="12.75">
      <c r="A8" s="67" t="s">
        <v>77</v>
      </c>
      <c r="B8" s="7">
        <v>147786</v>
      </c>
      <c r="C8" s="7">
        <v>146680</v>
      </c>
      <c r="D8" s="7">
        <v>146725</v>
      </c>
      <c r="E8" s="7">
        <v>146904</v>
      </c>
      <c r="F8" s="7">
        <v>145083</v>
      </c>
      <c r="H8" s="61">
        <f>(F8-B8)/B8*100</f>
        <v>-1.8289959806747593</v>
      </c>
      <c r="I8" s="7"/>
      <c r="J8"/>
      <c r="K8"/>
      <c r="L8"/>
      <c r="M8"/>
    </row>
    <row r="9" spans="1:13" ht="12" customHeight="1">
      <c r="A9" s="67"/>
      <c r="B9" s="23"/>
      <c r="C9" s="23" t="s">
        <v>202</v>
      </c>
      <c r="D9" s="23" t="s">
        <v>202</v>
      </c>
      <c r="E9" s="23"/>
      <c r="F9" s="60"/>
      <c r="H9" s="61"/>
      <c r="I9" s="7"/>
      <c r="J9"/>
      <c r="K9"/>
      <c r="L9"/>
      <c r="M9"/>
    </row>
    <row r="10" spans="1:13" s="40" customFormat="1" ht="12.75" customHeight="1">
      <c r="A10" s="59" t="s">
        <v>62</v>
      </c>
      <c r="B10" s="7">
        <v>107266</v>
      </c>
      <c r="C10" s="7">
        <v>106551</v>
      </c>
      <c r="D10" s="7">
        <v>106714</v>
      </c>
      <c r="E10" s="7">
        <v>107208</v>
      </c>
      <c r="F10" s="7">
        <v>105694</v>
      </c>
      <c r="H10" s="61">
        <f>(F10-B10)/B10*100</f>
        <v>-1.4655156340312867</v>
      </c>
      <c r="I10" s="7"/>
      <c r="J10"/>
      <c r="K10"/>
      <c r="L10"/>
      <c r="M10"/>
    </row>
    <row r="11" spans="1:13" ht="12.75">
      <c r="A11" s="50" t="s">
        <v>78</v>
      </c>
      <c r="B11" s="22">
        <v>100455</v>
      </c>
      <c r="C11" s="69">
        <v>100362</v>
      </c>
      <c r="D11" s="22">
        <v>101153</v>
      </c>
      <c r="E11" s="22">
        <v>102336</v>
      </c>
      <c r="F11" s="22">
        <v>101403</v>
      </c>
      <c r="H11" s="61">
        <f>(F11-B11)/B11*100</f>
        <v>0.9437061370763028</v>
      </c>
      <c r="I11" s="22"/>
      <c r="J11"/>
      <c r="K11" s="22"/>
      <c r="L11"/>
      <c r="M11" s="22"/>
    </row>
    <row r="12" spans="1:13" ht="12.75">
      <c r="A12" s="50" t="s">
        <v>217</v>
      </c>
      <c r="B12" s="22">
        <v>7561</v>
      </c>
      <c r="C12" s="22">
        <v>6806</v>
      </c>
      <c r="D12" s="22">
        <v>6122</v>
      </c>
      <c r="E12" s="22">
        <v>5369</v>
      </c>
      <c r="F12" s="278">
        <v>4502</v>
      </c>
      <c r="H12" s="61">
        <f aca="true" t="shared" si="0" ref="H12:H20">(F12-B12)/B12*100</f>
        <v>-40.457611427059916</v>
      </c>
      <c r="I12" s="22"/>
      <c r="J12"/>
      <c r="K12"/>
      <c r="L12"/>
      <c r="M12"/>
    </row>
    <row r="13" spans="1:13" ht="12.75">
      <c r="A13" s="50"/>
      <c r="B13" s="22"/>
      <c r="C13" s="22"/>
      <c r="D13" s="22"/>
      <c r="E13" s="22"/>
      <c r="F13" s="60"/>
      <c r="H13" s="62"/>
      <c r="I13" s="22"/>
      <c r="J13"/>
      <c r="K13"/>
      <c r="L13"/>
      <c r="M13"/>
    </row>
    <row r="14" spans="1:13" ht="12.75">
      <c r="A14" s="67" t="s">
        <v>185</v>
      </c>
      <c r="B14"/>
      <c r="C14"/>
      <c r="D14"/>
      <c r="E14"/>
      <c r="F14" s="60"/>
      <c r="H14" s="62"/>
      <c r="I14" s="22"/>
      <c r="J14"/>
      <c r="K14" s="22"/>
      <c r="L14"/>
      <c r="M14" s="22"/>
    </row>
    <row r="15" spans="1:13" ht="12.75">
      <c r="A15" s="50" t="s">
        <v>180</v>
      </c>
      <c r="B15">
        <v>97</v>
      </c>
      <c r="C15">
        <v>105</v>
      </c>
      <c r="D15">
        <v>90</v>
      </c>
      <c r="E15" s="22">
        <v>84</v>
      </c>
      <c r="F15">
        <v>86</v>
      </c>
      <c r="H15" s="61">
        <f t="shared" si="0"/>
        <v>-11.34020618556701</v>
      </c>
      <c r="I15" s="22"/>
      <c r="J15"/>
      <c r="K15"/>
      <c r="L15"/>
      <c r="M15"/>
    </row>
    <row r="16" spans="1:13" ht="12.75">
      <c r="A16" s="50" t="s">
        <v>186</v>
      </c>
      <c r="B16" s="22">
        <v>44614</v>
      </c>
      <c r="C16" s="22">
        <v>44173</v>
      </c>
      <c r="D16" s="22">
        <v>43977</v>
      </c>
      <c r="E16" s="22">
        <v>43675</v>
      </c>
      <c r="F16" s="22">
        <v>43283</v>
      </c>
      <c r="H16" s="61">
        <f t="shared" si="0"/>
        <v>-2.9833684493656696</v>
      </c>
      <c r="I16" s="22"/>
      <c r="J16"/>
      <c r="K16"/>
      <c r="L16"/>
      <c r="M16"/>
    </row>
    <row r="17" spans="1:11" s="27" customFormat="1" ht="12.75">
      <c r="A17" s="50"/>
      <c r="B17" t="s">
        <v>202</v>
      </c>
      <c r="C17"/>
      <c r="D17" t="s">
        <v>202</v>
      </c>
      <c r="E17"/>
      <c r="F17" s="60"/>
      <c r="G17" s="8"/>
      <c r="H17" s="61"/>
      <c r="I17" s="22"/>
      <c r="J17"/>
      <c r="K17"/>
    </row>
    <row r="18" spans="1:13" ht="14.25">
      <c r="A18" s="51" t="s">
        <v>222</v>
      </c>
      <c r="B18" s="7">
        <v>99193</v>
      </c>
      <c r="C18" s="7">
        <v>99139</v>
      </c>
      <c r="D18" s="7">
        <v>98477</v>
      </c>
      <c r="E18" s="7">
        <v>99138</v>
      </c>
      <c r="F18" s="7">
        <v>99860</v>
      </c>
      <c r="H18" s="61">
        <f t="shared" si="0"/>
        <v>0.6724264817073785</v>
      </c>
      <c r="I18"/>
      <c r="J18"/>
      <c r="K18"/>
      <c r="L18"/>
      <c r="M18"/>
    </row>
    <row r="19" spans="1:13" ht="12.75">
      <c r="A19" s="68" t="s">
        <v>81</v>
      </c>
      <c r="B19" s="22">
        <v>68407</v>
      </c>
      <c r="C19" s="22">
        <v>68453</v>
      </c>
      <c r="D19" s="22">
        <v>66864</v>
      </c>
      <c r="E19" s="22">
        <v>67174</v>
      </c>
      <c r="F19" s="279">
        <v>67047</v>
      </c>
      <c r="H19" s="61">
        <f t="shared" si="0"/>
        <v>-1.9881006329761575</v>
      </c>
      <c r="I19"/>
      <c r="J19"/>
      <c r="K19" s="22"/>
      <c r="L19"/>
      <c r="M19" s="22"/>
    </row>
    <row r="20" spans="1:13" ht="12.75">
      <c r="A20" s="68" t="s">
        <v>82</v>
      </c>
      <c r="B20" s="22">
        <v>31583</v>
      </c>
      <c r="C20" s="22">
        <v>31407</v>
      </c>
      <c r="D20" s="22">
        <v>32220</v>
      </c>
      <c r="E20" s="22">
        <v>32560</v>
      </c>
      <c r="F20" s="279">
        <v>33360</v>
      </c>
      <c r="H20" s="61">
        <f t="shared" si="0"/>
        <v>5.626444606275529</v>
      </c>
      <c r="I20"/>
      <c r="J20"/>
      <c r="K20"/>
      <c r="L20"/>
      <c r="M20"/>
    </row>
    <row r="21" spans="1:13" ht="12.75">
      <c r="A21" s="63"/>
      <c r="B21" s="220"/>
      <c r="C21" s="220"/>
      <c r="D21" s="238"/>
      <c r="E21" s="238"/>
      <c r="F21" s="250"/>
      <c r="G21" s="220"/>
      <c r="H21" s="77"/>
      <c r="I21" s="22"/>
      <c r="J21"/>
      <c r="K21" s="22"/>
      <c r="L21" s="22"/>
      <c r="M21" s="22"/>
    </row>
    <row r="22" spans="1:13" ht="12.75">
      <c r="A22" s="5"/>
      <c r="B22" s="52"/>
      <c r="C22" s="52"/>
      <c r="D22" s="22"/>
      <c r="E22" s="22"/>
      <c r="I22" s="22"/>
      <c r="J22"/>
      <c r="K22" s="22"/>
      <c r="L22" s="22"/>
      <c r="M22" s="22"/>
    </row>
    <row r="23" spans="1:13" ht="12.75">
      <c r="A23" s="51" t="s">
        <v>63</v>
      </c>
      <c r="B23" s="52"/>
      <c r="C23" s="52"/>
      <c r="D23" s="52"/>
      <c r="E23" s="52"/>
      <c r="I23"/>
      <c r="J23"/>
      <c r="K23"/>
      <c r="L23"/>
      <c r="M23"/>
    </row>
    <row r="24" spans="1:13" ht="12.75">
      <c r="A24" s="51"/>
      <c r="B24" s="52"/>
      <c r="C24" s="52"/>
      <c r="D24" s="7"/>
      <c r="E24" s="7"/>
      <c r="I24" s="22"/>
      <c r="J24"/>
      <c r="K24"/>
      <c r="L24"/>
      <c r="M24"/>
    </row>
    <row r="25" spans="1:12" ht="12.75">
      <c r="A25" s="67" t="s">
        <v>77</v>
      </c>
      <c r="B25" s="7">
        <v>126374</v>
      </c>
      <c r="C25" s="7">
        <v>125317</v>
      </c>
      <c r="D25" s="7">
        <v>125229</v>
      </c>
      <c r="E25" s="7">
        <v>125305</v>
      </c>
      <c r="F25" s="7">
        <v>123530</v>
      </c>
      <c r="H25" s="61">
        <f>(F25-B25)/B25*100</f>
        <v>-2.25046291167487</v>
      </c>
      <c r="I25" s="214"/>
      <c r="J25" s="7"/>
      <c r="K25" s="7"/>
      <c r="L25" s="7"/>
    </row>
    <row r="26" spans="1:12" ht="12.75">
      <c r="A26" s="67"/>
      <c r="B26" s="23"/>
      <c r="C26" s="23" t="s">
        <v>202</v>
      </c>
      <c r="D26" s="23" t="s">
        <v>202</v>
      </c>
      <c r="E26" s="23"/>
      <c r="F26" s="60"/>
      <c r="H26" s="61"/>
      <c r="I26" s="7"/>
      <c r="J26" s="7"/>
      <c r="K26" s="7"/>
      <c r="L26" s="22"/>
    </row>
    <row r="27" spans="1:13" ht="12.75">
      <c r="A27" s="59" t="s">
        <v>62</v>
      </c>
      <c r="B27" s="7">
        <v>91600</v>
      </c>
      <c r="C27" s="7">
        <v>90936</v>
      </c>
      <c r="D27" s="7">
        <v>90970</v>
      </c>
      <c r="E27" s="7">
        <v>91365</v>
      </c>
      <c r="F27" s="7">
        <v>89949</v>
      </c>
      <c r="G27" s="40"/>
      <c r="H27" s="61">
        <f>(F27-B27)/B27*100</f>
        <v>-1.802401746724891</v>
      </c>
      <c r="I27" s="217"/>
      <c r="J27" s="7"/>
      <c r="K27" s="7"/>
      <c r="L27" s="7"/>
      <c r="M27" s="40"/>
    </row>
    <row r="28" spans="1:12" ht="12.75">
      <c r="A28" s="50" t="s">
        <v>78</v>
      </c>
      <c r="B28" s="22">
        <v>85657</v>
      </c>
      <c r="C28" s="69">
        <v>85521</v>
      </c>
      <c r="D28" s="22">
        <v>86066</v>
      </c>
      <c r="E28" s="22">
        <v>87086</v>
      </c>
      <c r="F28" s="22">
        <v>86178</v>
      </c>
      <c r="H28" s="61">
        <f>(F28-B28)/B28*100</f>
        <v>0.6082398402932626</v>
      </c>
      <c r="I28" s="217"/>
      <c r="J28" s="22"/>
      <c r="K28" s="22"/>
      <c r="L28" s="22"/>
    </row>
    <row r="29" spans="1:12" ht="15" customHeight="1">
      <c r="A29" s="50" t="s">
        <v>217</v>
      </c>
      <c r="B29" s="22">
        <v>6635</v>
      </c>
      <c r="C29" s="22">
        <v>5992</v>
      </c>
      <c r="D29" s="22">
        <v>5414</v>
      </c>
      <c r="E29" s="22">
        <v>4734</v>
      </c>
      <c r="F29" s="22">
        <v>3967</v>
      </c>
      <c r="H29" s="61">
        <f>(F29-B29)/B29*100</f>
        <v>-40.21100226073851</v>
      </c>
      <c r="J29" s="22"/>
      <c r="K29" s="22"/>
      <c r="L29" s="22"/>
    </row>
    <row r="30" spans="1:12" ht="15" customHeight="1">
      <c r="A30" s="50"/>
      <c r="B30" s="22"/>
      <c r="C30" s="22"/>
      <c r="D30" s="22"/>
      <c r="E30" s="22"/>
      <c r="F30" s="22"/>
      <c r="H30" s="62"/>
      <c r="J30" s="22"/>
      <c r="K30" s="22"/>
      <c r="L30" s="22"/>
    </row>
    <row r="31" spans="1:12" ht="14.25" customHeight="1">
      <c r="A31" s="67" t="s">
        <v>185</v>
      </c>
      <c r="B31"/>
      <c r="C31"/>
      <c r="D31"/>
      <c r="E31"/>
      <c r="F31" s="60"/>
      <c r="H31" s="62"/>
      <c r="J31" s="22"/>
      <c r="K31" s="22"/>
      <c r="L31" s="22"/>
    </row>
    <row r="32" spans="1:12" ht="12" customHeight="1">
      <c r="A32" s="50" t="s">
        <v>180</v>
      </c>
      <c r="B32">
        <v>78</v>
      </c>
      <c r="C32">
        <v>91</v>
      </c>
      <c r="D32">
        <v>77</v>
      </c>
      <c r="E32" s="22">
        <v>70</v>
      </c>
      <c r="F32">
        <v>66</v>
      </c>
      <c r="H32" s="61">
        <f aca="true" t="shared" si="1" ref="H32:H37">(F32-B32)/B32*100</f>
        <v>-15.384615384615385</v>
      </c>
      <c r="J32" s="22"/>
      <c r="K32"/>
      <c r="L32"/>
    </row>
    <row r="33" spans="1:12" ht="12" customHeight="1">
      <c r="A33" s="50" t="s">
        <v>186</v>
      </c>
      <c r="B33" s="22">
        <v>38413</v>
      </c>
      <c r="C33" s="22">
        <v>37986</v>
      </c>
      <c r="D33" s="22">
        <v>37759</v>
      </c>
      <c r="E33" s="22">
        <v>37443</v>
      </c>
      <c r="F33" s="22">
        <v>37026</v>
      </c>
      <c r="H33" s="61">
        <f t="shared" si="1"/>
        <v>-3.6107567750501133</v>
      </c>
      <c r="J33" s="22"/>
      <c r="K33" s="22"/>
      <c r="L33" s="22"/>
    </row>
    <row r="34" spans="1:13" ht="11.25" customHeight="1">
      <c r="A34" s="50"/>
      <c r="B34" t="s">
        <v>202</v>
      </c>
      <c r="C34" s="23" t="s">
        <v>202</v>
      </c>
      <c r="D34" t="s">
        <v>202</v>
      </c>
      <c r="E34"/>
      <c r="F34" s="60"/>
      <c r="H34" s="61"/>
      <c r="I34" s="7"/>
      <c r="J34"/>
      <c r="K34"/>
      <c r="L34"/>
      <c r="M34" s="27"/>
    </row>
    <row r="35" spans="1:12" ht="13.5" customHeight="1">
      <c r="A35" s="51" t="s">
        <v>222</v>
      </c>
      <c r="B35" s="7">
        <v>93620</v>
      </c>
      <c r="C35" s="7">
        <v>93680</v>
      </c>
      <c r="D35" s="7">
        <v>93136</v>
      </c>
      <c r="E35" s="7">
        <v>93704</v>
      </c>
      <c r="F35" s="7">
        <v>94422</v>
      </c>
      <c r="H35" s="61">
        <f t="shared" si="1"/>
        <v>0.8566545609912413</v>
      </c>
      <c r="I35" s="7"/>
      <c r="J35"/>
      <c r="K35"/>
      <c r="L35"/>
    </row>
    <row r="36" spans="1:13" s="40" customFormat="1" ht="12.75" customHeight="1">
      <c r="A36" s="68" t="s">
        <v>81</v>
      </c>
      <c r="B36" s="22">
        <v>64802</v>
      </c>
      <c r="C36" s="22">
        <v>64952</v>
      </c>
      <c r="D36" s="22">
        <v>63535</v>
      </c>
      <c r="E36" s="22">
        <v>63784</v>
      </c>
      <c r="F36" s="22">
        <v>63696</v>
      </c>
      <c r="G36" s="8"/>
      <c r="H36" s="61">
        <f t="shared" si="1"/>
        <v>-1.7067374463751117</v>
      </c>
      <c r="I36" s="7"/>
      <c r="J36"/>
      <c r="K36"/>
      <c r="L36"/>
      <c r="M36" s="8"/>
    </row>
    <row r="37" spans="1:12" ht="12.75">
      <c r="A37" s="68" t="s">
        <v>82</v>
      </c>
      <c r="B37" s="22">
        <v>29586</v>
      </c>
      <c r="C37" s="22">
        <v>29428</v>
      </c>
      <c r="D37" s="22">
        <v>30190</v>
      </c>
      <c r="E37" s="22">
        <v>30497</v>
      </c>
      <c r="F37" s="22">
        <v>31256</v>
      </c>
      <c r="H37" s="61">
        <f t="shared" si="1"/>
        <v>5.6445616169810044</v>
      </c>
      <c r="I37" s="22"/>
      <c r="J37"/>
      <c r="K37"/>
      <c r="L37"/>
    </row>
    <row r="38" spans="1:9" ht="12.75">
      <c r="A38" s="63"/>
      <c r="B38" s="10"/>
      <c r="C38" s="10"/>
      <c r="D38" s="10"/>
      <c r="E38" s="10"/>
      <c r="F38" s="250"/>
      <c r="G38" s="220"/>
      <c r="H38" s="77"/>
      <c r="I38" s="22"/>
    </row>
    <row r="39" spans="1:12" ht="12.75">
      <c r="A39" s="5"/>
      <c r="B39" s="64"/>
      <c r="C39" s="9"/>
      <c r="D39" s="9"/>
      <c r="E39" s="9"/>
      <c r="I39" s="22"/>
      <c r="J39" s="22"/>
      <c r="K39" s="22"/>
      <c r="L39" s="22"/>
    </row>
    <row r="40" spans="1:12" ht="12.75">
      <c r="A40" s="51" t="s">
        <v>64</v>
      </c>
      <c r="B40" s="9"/>
      <c r="C40" s="9"/>
      <c r="D40" s="9"/>
      <c r="E40" s="9"/>
      <c r="I40" s="22"/>
      <c r="J40"/>
      <c r="K40"/>
      <c r="L40"/>
    </row>
    <row r="41" spans="1:12" ht="12.75">
      <c r="A41" s="51"/>
      <c r="B41" s="9"/>
      <c r="C41" s="7"/>
      <c r="D41" s="7"/>
      <c r="E41" s="7"/>
      <c r="I41" s="22"/>
      <c r="J41" s="22"/>
      <c r="K41" s="22"/>
      <c r="L41" s="22"/>
    </row>
    <row r="42" spans="1:13" s="27" customFormat="1" ht="12.75">
      <c r="A42" s="67" t="s">
        <v>77</v>
      </c>
      <c r="B42" s="7">
        <v>21412</v>
      </c>
      <c r="C42" s="7">
        <v>21363</v>
      </c>
      <c r="D42" s="7">
        <v>21496</v>
      </c>
      <c r="E42" s="7">
        <v>21599</v>
      </c>
      <c r="F42" s="7">
        <v>21553</v>
      </c>
      <c r="G42" s="8"/>
      <c r="H42" s="61">
        <f>(F42-B42)/B42*100</f>
        <v>0.6585092471511302</v>
      </c>
      <c r="I42" s="22"/>
      <c r="J42"/>
      <c r="K42" s="22"/>
      <c r="L42"/>
      <c r="M42" s="8"/>
    </row>
    <row r="43" spans="1:12" ht="12.75">
      <c r="A43" s="67"/>
      <c r="B43" s="23"/>
      <c r="C43" s="23" t="s">
        <v>202</v>
      </c>
      <c r="D43" s="23" t="s">
        <v>202</v>
      </c>
      <c r="E43" s="23"/>
      <c r="F43" s="60"/>
      <c r="H43" s="61"/>
      <c r="I43"/>
      <c r="J43" s="7"/>
      <c r="K43" s="7"/>
      <c r="L43" s="7"/>
    </row>
    <row r="44" spans="1:12" ht="12.75">
      <c r="A44" s="59" t="s">
        <v>62</v>
      </c>
      <c r="B44" s="7">
        <v>15666</v>
      </c>
      <c r="C44" s="7">
        <v>15615</v>
      </c>
      <c r="D44" s="7">
        <v>15744</v>
      </c>
      <c r="E44" s="7">
        <v>15843</v>
      </c>
      <c r="F44" s="7">
        <v>15745</v>
      </c>
      <c r="G44" s="40"/>
      <c r="H44" s="61">
        <f>(F44-B44)/B44*100</f>
        <v>0.5042767777352228</v>
      </c>
      <c r="I44"/>
      <c r="J44" s="69"/>
      <c r="K44" s="22"/>
      <c r="L44" s="22"/>
    </row>
    <row r="45" spans="1:12" ht="12.75">
      <c r="A45" s="50" t="s">
        <v>78</v>
      </c>
      <c r="B45" s="22">
        <v>14798</v>
      </c>
      <c r="C45" s="69">
        <v>14841</v>
      </c>
      <c r="D45" s="22">
        <v>15087</v>
      </c>
      <c r="E45" s="22">
        <v>15250</v>
      </c>
      <c r="F45" s="22">
        <v>15225</v>
      </c>
      <c r="H45" s="61">
        <f>(F45-B45)/B45*100</f>
        <v>2.8855250709555342</v>
      </c>
      <c r="I45"/>
      <c r="J45" s="69"/>
      <c r="K45" s="22"/>
      <c r="L45" s="22"/>
    </row>
    <row r="46" spans="1:8" ht="12.75">
      <c r="A46" s="50" t="s">
        <v>217</v>
      </c>
      <c r="B46">
        <v>926</v>
      </c>
      <c r="C46">
        <v>814</v>
      </c>
      <c r="D46">
        <v>708</v>
      </c>
      <c r="E46">
        <v>635</v>
      </c>
      <c r="F46" s="279">
        <v>535</v>
      </c>
      <c r="H46" s="61">
        <f>(F46-B46)/B46*100</f>
        <v>-42.22462203023758</v>
      </c>
    </row>
    <row r="47" spans="1:8" ht="12.75">
      <c r="A47" s="50"/>
      <c r="B47"/>
      <c r="C47"/>
      <c r="D47"/>
      <c r="E47"/>
      <c r="F47" s="271"/>
      <c r="H47" s="61"/>
    </row>
    <row r="48" spans="1:9" ht="12.75">
      <c r="A48" s="67" t="s">
        <v>185</v>
      </c>
      <c r="B48"/>
      <c r="C48"/>
      <c r="D48"/>
      <c r="E48"/>
      <c r="F48" s="60"/>
      <c r="H48" s="62"/>
      <c r="I48" s="22"/>
    </row>
    <row r="49" spans="1:9" ht="12.75">
      <c r="A49" s="50" t="s">
        <v>180</v>
      </c>
      <c r="B49">
        <v>19</v>
      </c>
      <c r="C49">
        <v>14</v>
      </c>
      <c r="D49">
        <v>13</v>
      </c>
      <c r="E49">
        <v>14</v>
      </c>
      <c r="F49">
        <v>20</v>
      </c>
      <c r="H49" s="62" t="s">
        <v>25</v>
      </c>
      <c r="I49"/>
    </row>
    <row r="50" spans="1:9" ht="12.75">
      <c r="A50" s="50" t="s">
        <v>186</v>
      </c>
      <c r="B50" s="22">
        <v>6201</v>
      </c>
      <c r="C50" s="22">
        <v>6187</v>
      </c>
      <c r="D50" s="22">
        <v>6218</v>
      </c>
      <c r="E50" s="22">
        <v>6232</v>
      </c>
      <c r="F50" s="22">
        <v>6257</v>
      </c>
      <c r="H50" s="61">
        <f>(F50-B50)/B50*100</f>
        <v>0.9030801483631673</v>
      </c>
      <c r="I50" s="22"/>
    </row>
    <row r="51" spans="1:12" ht="12.75">
      <c r="A51" s="50"/>
      <c r="B51" t="s">
        <v>202</v>
      </c>
      <c r="C51" s="23" t="s">
        <v>202</v>
      </c>
      <c r="D51" t="s">
        <v>202</v>
      </c>
      <c r="E51"/>
      <c r="F51" s="60"/>
      <c r="H51" s="61"/>
      <c r="I51" s="22"/>
      <c r="J51" s="7"/>
      <c r="K51" s="7"/>
      <c r="L51" s="7"/>
    </row>
    <row r="52" spans="1:12" ht="14.25">
      <c r="A52" s="51" t="s">
        <v>222</v>
      </c>
      <c r="B52" s="7">
        <v>5573</v>
      </c>
      <c r="C52" s="7">
        <v>5459</v>
      </c>
      <c r="D52" s="7">
        <v>5341</v>
      </c>
      <c r="E52" s="7">
        <v>5434</v>
      </c>
      <c r="F52" s="7">
        <v>5438</v>
      </c>
      <c r="H52" s="61">
        <f>(F52-B52)/B52*100</f>
        <v>-2.422393683832765</v>
      </c>
      <c r="I52" s="7"/>
      <c r="J52" s="7"/>
      <c r="K52" s="7"/>
      <c r="L52" s="22"/>
    </row>
    <row r="53" spans="1:13" ht="12.75">
      <c r="A53" s="68" t="s">
        <v>81</v>
      </c>
      <c r="B53" s="22">
        <v>3605</v>
      </c>
      <c r="C53" s="22">
        <v>3501</v>
      </c>
      <c r="D53" s="22">
        <v>3329</v>
      </c>
      <c r="E53" s="22">
        <v>3390</v>
      </c>
      <c r="F53" s="22">
        <v>3351</v>
      </c>
      <c r="H53" s="61">
        <f>(F53-B53)/B53*100</f>
        <v>-7.045769764216366</v>
      </c>
      <c r="I53" s="217"/>
      <c r="J53" s="7"/>
      <c r="K53" s="7"/>
      <c r="L53" s="7"/>
      <c r="M53" s="40"/>
    </row>
    <row r="54" spans="1:12" ht="12.75">
      <c r="A54" s="68" t="s">
        <v>82</v>
      </c>
      <c r="B54" s="22">
        <v>1997</v>
      </c>
      <c r="C54" s="22">
        <v>1979</v>
      </c>
      <c r="D54" s="22">
        <v>2030</v>
      </c>
      <c r="E54" s="22">
        <v>2063</v>
      </c>
      <c r="F54" s="22">
        <v>2104</v>
      </c>
      <c r="H54" s="61">
        <f>(F54-B54)/B54*100</f>
        <v>5.358037055583375</v>
      </c>
      <c r="I54" s="217"/>
      <c r="J54" s="22"/>
      <c r="K54" s="22"/>
      <c r="L54" s="22"/>
    </row>
    <row r="55" spans="1:12" ht="14.25" customHeight="1" thickBot="1">
      <c r="A55" s="65"/>
      <c r="B55" s="12"/>
      <c r="C55" s="12"/>
      <c r="D55" s="12"/>
      <c r="E55" s="12"/>
      <c r="F55" s="239"/>
      <c r="G55" s="12"/>
      <c r="H55" s="76"/>
      <c r="J55" s="22"/>
      <c r="K55" s="22"/>
      <c r="L55" s="22"/>
    </row>
    <row r="56" spans="10:12" ht="11.25" customHeight="1">
      <c r="J56" s="22"/>
      <c r="K56"/>
      <c r="L56"/>
    </row>
    <row r="57" spans="1:12" ht="12" customHeight="1">
      <c r="A57" s="8" t="s">
        <v>190</v>
      </c>
      <c r="J57"/>
      <c r="K57"/>
      <c r="L57"/>
    </row>
    <row r="58" spans="1:12" ht="12.75">
      <c r="A58" s="8" t="s">
        <v>220</v>
      </c>
      <c r="I58" s="22"/>
      <c r="J58"/>
      <c r="K58"/>
      <c r="L58"/>
    </row>
    <row r="59" spans="1:12" ht="12.75">
      <c r="A59" s="240" t="s">
        <v>221</v>
      </c>
      <c r="I59" s="22"/>
      <c r="J59" s="22"/>
      <c r="K59" s="22"/>
      <c r="L59" s="22"/>
    </row>
    <row r="60" spans="1:12" ht="12.75">
      <c r="A60" s="8" t="s">
        <v>210</v>
      </c>
      <c r="I60" s="22"/>
      <c r="J60" s="22"/>
      <c r="K60" s="22"/>
      <c r="L60" s="22"/>
    </row>
    <row r="61" spans="9:12" ht="12.75">
      <c r="I61"/>
      <c r="J61"/>
      <c r="K61"/>
      <c r="L61"/>
    </row>
    <row r="62" spans="1:12" ht="12.75">
      <c r="A62" s="8" t="s">
        <v>80</v>
      </c>
      <c r="I62"/>
      <c r="J62" s="22"/>
      <c r="K62" s="22"/>
      <c r="L62" s="22"/>
    </row>
    <row r="63" spans="1:13" s="27" customFormat="1" ht="12.75">
      <c r="A63" s="8"/>
      <c r="B63" s="8"/>
      <c r="C63" s="8"/>
      <c r="D63" s="8"/>
      <c r="E63" s="8"/>
      <c r="F63" s="8"/>
      <c r="G63" s="8"/>
      <c r="H63" s="75"/>
      <c r="I63"/>
      <c r="J63"/>
      <c r="K63" s="22"/>
      <c r="L63"/>
      <c r="M63" s="8"/>
    </row>
    <row r="64" spans="9:12" ht="12.75">
      <c r="I64"/>
      <c r="J64" s="7"/>
      <c r="K64" s="7"/>
      <c r="L64" s="7"/>
    </row>
    <row r="65" spans="9:12" ht="12.75">
      <c r="I65"/>
      <c r="J65" s="69"/>
      <c r="K65" s="22"/>
      <c r="L65" s="22"/>
    </row>
    <row r="66" spans="9:12" ht="12.75">
      <c r="I66"/>
      <c r="J66" s="69"/>
      <c r="K66" s="22"/>
      <c r="L66" s="22"/>
    </row>
    <row r="67" ht="12.75">
      <c r="I67" s="22"/>
    </row>
    <row r="68" ht="12.75">
      <c r="I68" s="22"/>
    </row>
    <row r="69" ht="12.75">
      <c r="I69"/>
    </row>
    <row r="70" ht="12.75">
      <c r="I70" s="22"/>
    </row>
    <row r="71" ht="12.75">
      <c r="I71" s="22"/>
    </row>
    <row r="72" ht="12.75">
      <c r="I72" s="7"/>
    </row>
    <row r="73" ht="12.75">
      <c r="I73" s="22"/>
    </row>
    <row r="74" ht="12.75">
      <c r="I74" s="22"/>
    </row>
    <row r="75" ht="6.75" customHeight="1"/>
    <row r="76" ht="6" customHeight="1"/>
    <row r="79" ht="3.75" customHeight="1"/>
  </sheetData>
  <mergeCells count="1">
    <mergeCell ref="B3:D3"/>
  </mergeCells>
  <printOptions/>
  <pageMargins left="0.7874015748031497" right="0.53" top="0.52" bottom="0.3937007874015748" header="0.61" footer="0.5118110236220472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5" zoomScaleNormal="85" workbookViewId="0" topLeftCell="A45">
      <selection activeCell="I50" sqref="I50"/>
    </sheetView>
  </sheetViews>
  <sheetFormatPr defaultColWidth="9.140625" defaultRowHeight="12.75"/>
  <cols>
    <col min="1" max="1" width="23.28125" style="35" customWidth="1"/>
    <col min="2" max="4" width="14.8515625" style="0" customWidth="1"/>
    <col min="5" max="5" width="14.8515625" style="23" customWidth="1"/>
    <col min="6" max="6" width="1.7109375" style="23" customWidth="1"/>
    <col min="7" max="9" width="15.28125" style="23" customWidth="1"/>
    <col min="10" max="10" width="1.7109375" style="23" customWidth="1"/>
    <col min="11" max="11" width="15.28125" style="0" customWidth="1"/>
    <col min="12" max="16384" width="8.8515625" style="0" customWidth="1"/>
  </cols>
  <sheetData>
    <row r="1" ht="12.75">
      <c r="A1" s="25" t="s">
        <v>214</v>
      </c>
    </row>
    <row r="2" ht="12.75">
      <c r="A2" s="32"/>
    </row>
    <row r="3" spans="1:11" ht="13.5" thickBot="1">
      <c r="A3" s="39"/>
      <c r="B3" s="38"/>
      <c r="C3" s="38"/>
      <c r="D3" s="38"/>
      <c r="E3" s="30"/>
      <c r="F3"/>
      <c r="G3" s="30"/>
      <c r="H3" s="30"/>
      <c r="I3" s="11"/>
      <c r="J3"/>
      <c r="K3" s="193"/>
    </row>
    <row r="4" spans="1:11" ht="12.75">
      <c r="A4" s="32"/>
      <c r="B4" s="34"/>
      <c r="C4" s="34"/>
      <c r="D4" s="34"/>
      <c r="E4" s="20"/>
      <c r="F4" s="230"/>
      <c r="G4" s="20"/>
      <c r="H4" s="20"/>
      <c r="I4" s="20" t="s">
        <v>26</v>
      </c>
      <c r="J4" s="230"/>
      <c r="K4" s="20" t="s">
        <v>0</v>
      </c>
    </row>
    <row r="5" spans="2:11" ht="12.75">
      <c r="B5" s="194" t="s">
        <v>86</v>
      </c>
      <c r="C5" s="194" t="s">
        <v>72</v>
      </c>
      <c r="D5" s="194" t="s">
        <v>79</v>
      </c>
      <c r="E5" s="21" t="s">
        <v>27</v>
      </c>
      <c r="F5"/>
      <c r="G5" s="70" t="s">
        <v>83</v>
      </c>
      <c r="H5" s="70" t="s">
        <v>85</v>
      </c>
      <c r="I5" s="21" t="s">
        <v>28</v>
      </c>
      <c r="J5"/>
      <c r="K5" s="21" t="s">
        <v>1</v>
      </c>
    </row>
    <row r="6" spans="1:11" ht="12.75">
      <c r="A6" s="33" t="s">
        <v>29</v>
      </c>
      <c r="B6" s="195" t="s">
        <v>87</v>
      </c>
      <c r="C6" s="195" t="s">
        <v>73</v>
      </c>
      <c r="D6" s="195" t="s">
        <v>175</v>
      </c>
      <c r="E6" s="19" t="s">
        <v>168</v>
      </c>
      <c r="F6"/>
      <c r="G6" s="71" t="s">
        <v>84</v>
      </c>
      <c r="H6" s="71" t="s">
        <v>84</v>
      </c>
      <c r="I6" s="19" t="s">
        <v>169</v>
      </c>
      <c r="J6"/>
      <c r="K6" s="19" t="s">
        <v>169</v>
      </c>
    </row>
    <row r="7" spans="1:10" ht="12.75">
      <c r="A7" s="32"/>
      <c r="B7" s="34"/>
      <c r="C7" s="34"/>
      <c r="D7" s="34"/>
      <c r="E7" s="20"/>
      <c r="F7"/>
      <c r="G7" s="20"/>
      <c r="H7" s="20"/>
      <c r="I7" s="20"/>
      <c r="J7"/>
    </row>
    <row r="8" spans="1:11" s="23" customFormat="1" ht="12.75">
      <c r="A8" s="25" t="s">
        <v>30</v>
      </c>
      <c r="B8" s="23">
        <v>211</v>
      </c>
      <c r="C8" s="7">
        <v>6906</v>
      </c>
      <c r="D8" s="7">
        <v>2831</v>
      </c>
      <c r="E8" s="7">
        <v>9569</v>
      </c>
      <c r="F8" s="246"/>
      <c r="G8" s="7">
        <v>3138</v>
      </c>
      <c r="H8" s="7">
        <v>1710</v>
      </c>
      <c r="I8" s="7">
        <v>4822</v>
      </c>
      <c r="J8" s="246"/>
      <c r="K8" s="7">
        <v>14254</v>
      </c>
    </row>
    <row r="9" spans="1:11" ht="12.75">
      <c r="A9" t="s">
        <v>31</v>
      </c>
      <c r="B9">
        <v>42</v>
      </c>
      <c r="C9" s="22">
        <v>1359</v>
      </c>
      <c r="D9">
        <v>600</v>
      </c>
      <c r="E9" s="22">
        <v>1921</v>
      </c>
      <c r="F9" s="248"/>
      <c r="G9">
        <v>559</v>
      </c>
      <c r="H9">
        <v>360</v>
      </c>
      <c r="I9">
        <v>916</v>
      </c>
      <c r="J9" s="247"/>
      <c r="K9" s="22">
        <v>2811</v>
      </c>
    </row>
    <row r="10" spans="1:11" ht="12.75">
      <c r="A10" t="s">
        <v>32</v>
      </c>
      <c r="B10">
        <v>88</v>
      </c>
      <c r="C10" s="22">
        <v>3642</v>
      </c>
      <c r="D10" s="22">
        <v>1485</v>
      </c>
      <c r="E10" s="22">
        <v>5042</v>
      </c>
      <c r="F10" s="248"/>
      <c r="G10" s="22">
        <v>1584</v>
      </c>
      <c r="H10">
        <v>845</v>
      </c>
      <c r="I10" s="22">
        <v>2411</v>
      </c>
      <c r="J10" s="248"/>
      <c r="K10" s="22">
        <v>7386</v>
      </c>
    </row>
    <row r="11" spans="1:11" ht="12.75">
      <c r="A11" t="s">
        <v>33</v>
      </c>
      <c r="B11">
        <v>81</v>
      </c>
      <c r="C11" s="22">
        <v>1905</v>
      </c>
      <c r="D11">
        <v>746</v>
      </c>
      <c r="E11" s="22">
        <v>2606</v>
      </c>
      <c r="F11" s="248"/>
      <c r="G11">
        <v>995</v>
      </c>
      <c r="H11">
        <v>505</v>
      </c>
      <c r="I11" s="22">
        <v>1495</v>
      </c>
      <c r="J11" s="248"/>
      <c r="K11" s="22">
        <v>4057</v>
      </c>
    </row>
    <row r="12" spans="1:11" ht="5.25" customHeight="1">
      <c r="A12"/>
      <c r="C12" s="248"/>
      <c r="E12" s="248"/>
      <c r="F12" s="248"/>
      <c r="G12"/>
      <c r="H12"/>
      <c r="I12" s="22"/>
      <c r="J12" s="248"/>
      <c r="K12" s="22"/>
    </row>
    <row r="13" spans="1:11" s="23" customFormat="1" ht="12.75">
      <c r="A13" s="25" t="s">
        <v>34</v>
      </c>
      <c r="B13" s="23">
        <v>713</v>
      </c>
      <c r="C13" s="7">
        <v>14926</v>
      </c>
      <c r="D13" s="7">
        <v>6752</v>
      </c>
      <c r="E13" s="7">
        <v>21779</v>
      </c>
      <c r="F13" s="246"/>
      <c r="G13" s="7">
        <v>10494</v>
      </c>
      <c r="H13" s="7">
        <v>5346</v>
      </c>
      <c r="I13" s="7">
        <v>15743</v>
      </c>
      <c r="J13" s="246"/>
      <c r="K13" s="7">
        <v>37277</v>
      </c>
    </row>
    <row r="14" spans="1:11" ht="12.75">
      <c r="A14" t="s">
        <v>35</v>
      </c>
      <c r="B14">
        <v>45</v>
      </c>
      <c r="C14" s="22">
        <v>1778</v>
      </c>
      <c r="D14">
        <v>622</v>
      </c>
      <c r="E14" s="22">
        <v>2382</v>
      </c>
      <c r="F14" s="248"/>
      <c r="G14">
        <v>931</v>
      </c>
      <c r="H14">
        <v>553</v>
      </c>
      <c r="I14" s="22">
        <v>1464</v>
      </c>
      <c r="J14" s="248"/>
      <c r="K14" s="22">
        <v>3826</v>
      </c>
    </row>
    <row r="15" spans="1:11" ht="12.75">
      <c r="A15" t="s">
        <v>36</v>
      </c>
      <c r="B15">
        <v>70</v>
      </c>
      <c r="C15" s="22">
        <v>1010</v>
      </c>
      <c r="D15">
        <v>328</v>
      </c>
      <c r="E15" s="22">
        <v>1376</v>
      </c>
      <c r="F15" s="248"/>
      <c r="G15">
        <v>490</v>
      </c>
      <c r="H15">
        <v>265</v>
      </c>
      <c r="I15">
        <v>753</v>
      </c>
      <c r="J15" s="247"/>
      <c r="K15" s="22">
        <v>2113</v>
      </c>
    </row>
    <row r="16" spans="1:11" ht="12.75">
      <c r="A16" t="s">
        <v>37</v>
      </c>
      <c r="B16">
        <v>128</v>
      </c>
      <c r="C16" s="22">
        <v>3301</v>
      </c>
      <c r="D16" s="22">
        <v>1333</v>
      </c>
      <c r="E16" s="22">
        <v>4600</v>
      </c>
      <c r="F16" s="248"/>
      <c r="G16" s="22">
        <v>1810</v>
      </c>
      <c r="H16" s="22">
        <v>1035</v>
      </c>
      <c r="I16" s="22">
        <v>2838</v>
      </c>
      <c r="J16" s="248"/>
      <c r="K16" s="22">
        <v>7392</v>
      </c>
    </row>
    <row r="17" spans="1:11" ht="12.75">
      <c r="A17" t="s">
        <v>38</v>
      </c>
      <c r="B17">
        <v>359</v>
      </c>
      <c r="C17" s="22">
        <v>5746</v>
      </c>
      <c r="D17" s="22">
        <v>2866</v>
      </c>
      <c r="E17" s="22">
        <v>8728</v>
      </c>
      <c r="F17" s="248"/>
      <c r="G17" s="22">
        <v>4587</v>
      </c>
      <c r="H17" s="22">
        <v>2184</v>
      </c>
      <c r="I17" s="22">
        <v>6757</v>
      </c>
      <c r="J17" s="248"/>
      <c r="K17" s="22">
        <v>15389</v>
      </c>
    </row>
    <row r="18" spans="1:11" ht="12.75">
      <c r="A18" t="s">
        <v>39</v>
      </c>
      <c r="B18">
        <v>111</v>
      </c>
      <c r="C18" s="22">
        <v>3091</v>
      </c>
      <c r="D18" s="22">
        <v>1603</v>
      </c>
      <c r="E18" s="22">
        <v>4693</v>
      </c>
      <c r="F18" s="248"/>
      <c r="G18" s="22">
        <v>2676</v>
      </c>
      <c r="H18" s="22">
        <v>1309</v>
      </c>
      <c r="I18" s="22">
        <v>3931</v>
      </c>
      <c r="J18" s="248"/>
      <c r="K18" s="22">
        <v>8557</v>
      </c>
    </row>
    <row r="19" spans="1:11" ht="6.75" customHeight="1">
      <c r="A19"/>
      <c r="C19" s="248"/>
      <c r="D19" s="22"/>
      <c r="E19" s="248"/>
      <c r="F19" s="248"/>
      <c r="G19" s="22"/>
      <c r="H19" s="22"/>
      <c r="I19" s="22"/>
      <c r="J19" s="248"/>
      <c r="K19" s="22"/>
    </row>
    <row r="20" spans="1:11" s="23" customFormat="1" ht="12.75">
      <c r="A20" s="23" t="s">
        <v>40</v>
      </c>
      <c r="B20" s="23">
        <v>339</v>
      </c>
      <c r="C20" s="7">
        <v>10887</v>
      </c>
      <c r="D20" s="7">
        <v>3634</v>
      </c>
      <c r="E20" s="7">
        <v>14549</v>
      </c>
      <c r="F20" s="246"/>
      <c r="G20" s="7">
        <v>7211</v>
      </c>
      <c r="H20" s="7">
        <v>3939</v>
      </c>
      <c r="I20" s="7">
        <v>11130</v>
      </c>
      <c r="J20" s="246"/>
      <c r="K20" s="7">
        <v>25513</v>
      </c>
    </row>
    <row r="21" spans="1:11" ht="12.75">
      <c r="A21" t="s">
        <v>41</v>
      </c>
      <c r="B21">
        <v>69</v>
      </c>
      <c r="C21" s="22">
        <v>1617</v>
      </c>
      <c r="D21">
        <v>734</v>
      </c>
      <c r="E21" s="22">
        <v>2378</v>
      </c>
      <c r="F21" s="248"/>
      <c r="G21" s="22">
        <v>1239</v>
      </c>
      <c r="H21">
        <v>769</v>
      </c>
      <c r="I21" s="22">
        <v>2006</v>
      </c>
      <c r="J21" s="248"/>
      <c r="K21" s="22">
        <v>4368</v>
      </c>
    </row>
    <row r="22" spans="1:11" ht="12.75">
      <c r="A22" t="s">
        <v>42</v>
      </c>
      <c r="B22">
        <v>51</v>
      </c>
      <c r="C22" s="22">
        <v>1087</v>
      </c>
      <c r="D22">
        <v>425</v>
      </c>
      <c r="E22" s="22">
        <v>1528</v>
      </c>
      <c r="F22" s="248"/>
      <c r="G22">
        <v>520</v>
      </c>
      <c r="H22">
        <v>319</v>
      </c>
      <c r="I22">
        <v>838</v>
      </c>
      <c r="J22" s="247"/>
      <c r="K22" s="22">
        <v>2352</v>
      </c>
    </row>
    <row r="23" spans="1:11" ht="12.75">
      <c r="A23" t="s">
        <v>43</v>
      </c>
      <c r="B23">
        <v>68</v>
      </c>
      <c r="C23" s="22">
        <v>2667</v>
      </c>
      <c r="D23" s="22">
        <v>1180</v>
      </c>
      <c r="E23" s="22">
        <v>3822</v>
      </c>
      <c r="F23" s="248"/>
      <c r="G23" s="22">
        <v>1960</v>
      </c>
      <c r="H23" s="22">
        <v>1071</v>
      </c>
      <c r="I23" s="22">
        <v>3025</v>
      </c>
      <c r="J23" s="248"/>
      <c r="K23" s="22">
        <v>6801</v>
      </c>
    </row>
    <row r="24" spans="1:11" ht="12.75">
      <c r="A24" t="s">
        <v>44</v>
      </c>
      <c r="B24">
        <v>151</v>
      </c>
      <c r="C24" s="22">
        <v>5516</v>
      </c>
      <c r="D24" s="22">
        <v>1295</v>
      </c>
      <c r="E24" s="22">
        <v>6821</v>
      </c>
      <c r="F24" s="248"/>
      <c r="G24" s="22">
        <v>3492</v>
      </c>
      <c r="H24" s="22">
        <v>1780</v>
      </c>
      <c r="I24" s="22">
        <v>5261</v>
      </c>
      <c r="J24" s="248"/>
      <c r="K24" s="22">
        <v>11992</v>
      </c>
    </row>
    <row r="25" spans="1:11" ht="6.75" customHeight="1">
      <c r="A25"/>
      <c r="C25" s="248"/>
      <c r="D25" s="22"/>
      <c r="E25" s="248"/>
      <c r="F25" s="248"/>
      <c r="G25" s="22"/>
      <c r="H25" s="22"/>
      <c r="I25" s="22"/>
      <c r="J25" s="248"/>
      <c r="K25" s="22"/>
    </row>
    <row r="26" spans="1:11" s="23" customFormat="1" ht="12.75">
      <c r="A26" s="23" t="s">
        <v>45</v>
      </c>
      <c r="B26" s="23">
        <v>222</v>
      </c>
      <c r="C26" s="7">
        <v>7409</v>
      </c>
      <c r="D26" s="7">
        <v>3264</v>
      </c>
      <c r="E26" s="7">
        <v>10631</v>
      </c>
      <c r="F26" s="246"/>
      <c r="G26" s="7">
        <v>4996</v>
      </c>
      <c r="H26" s="7">
        <v>2494</v>
      </c>
      <c r="I26" s="7">
        <v>7468</v>
      </c>
      <c r="J26" s="246"/>
      <c r="K26" s="7">
        <v>18034</v>
      </c>
    </row>
    <row r="27" spans="1:11" ht="12.75">
      <c r="A27" t="s">
        <v>46</v>
      </c>
      <c r="B27">
        <v>74</v>
      </c>
      <c r="C27" s="22">
        <v>1713</v>
      </c>
      <c r="D27">
        <v>859</v>
      </c>
      <c r="E27" s="22">
        <v>2572</v>
      </c>
      <c r="F27" s="248"/>
      <c r="G27">
        <v>975</v>
      </c>
      <c r="H27">
        <v>544</v>
      </c>
      <c r="I27" s="22">
        <v>1518</v>
      </c>
      <c r="J27" s="248"/>
      <c r="K27" s="22">
        <v>4074</v>
      </c>
    </row>
    <row r="28" spans="1:11" ht="12.75">
      <c r="A28" t="s">
        <v>47</v>
      </c>
      <c r="B28">
        <v>66</v>
      </c>
      <c r="C28" s="22">
        <v>1406</v>
      </c>
      <c r="D28">
        <v>798</v>
      </c>
      <c r="E28" s="22">
        <v>2208</v>
      </c>
      <c r="F28" s="248"/>
      <c r="G28">
        <v>930</v>
      </c>
      <c r="H28">
        <v>498</v>
      </c>
      <c r="I28" s="22">
        <v>1426</v>
      </c>
      <c r="J28" s="248"/>
      <c r="K28" s="22">
        <v>3617</v>
      </c>
    </row>
    <row r="29" spans="1:11" ht="12.75">
      <c r="A29" t="s">
        <v>48</v>
      </c>
      <c r="B29">
        <v>15</v>
      </c>
      <c r="C29">
        <v>908</v>
      </c>
      <c r="D29">
        <v>355</v>
      </c>
      <c r="E29" s="22">
        <v>1258</v>
      </c>
      <c r="F29" s="248"/>
      <c r="G29">
        <v>572</v>
      </c>
      <c r="H29">
        <v>289</v>
      </c>
      <c r="I29">
        <v>860</v>
      </c>
      <c r="J29" s="247"/>
      <c r="K29" s="22">
        <v>2112</v>
      </c>
    </row>
    <row r="30" spans="1:12" s="2" customFormat="1" ht="12.75">
      <c r="A30" t="s">
        <v>49</v>
      </c>
      <c r="B30">
        <v>6</v>
      </c>
      <c r="C30" s="22">
        <v>1124</v>
      </c>
      <c r="D30">
        <v>434</v>
      </c>
      <c r="E30" s="22">
        <v>1530</v>
      </c>
      <c r="F30" s="248"/>
      <c r="G30">
        <v>791</v>
      </c>
      <c r="H30">
        <v>435</v>
      </c>
      <c r="I30" s="22">
        <v>1211</v>
      </c>
      <c r="J30" s="248"/>
      <c r="K30" s="22">
        <v>2736</v>
      </c>
      <c r="L30"/>
    </row>
    <row r="31" spans="1:12" s="2" customFormat="1" ht="12.75">
      <c r="A31" t="s">
        <v>50</v>
      </c>
      <c r="B31">
        <v>61</v>
      </c>
      <c r="C31" s="22">
        <v>2258</v>
      </c>
      <c r="D31">
        <v>818</v>
      </c>
      <c r="E31" s="22">
        <v>3063</v>
      </c>
      <c r="F31" s="248"/>
      <c r="G31" s="22">
        <v>1728</v>
      </c>
      <c r="H31">
        <v>728</v>
      </c>
      <c r="I31" s="22">
        <v>2453</v>
      </c>
      <c r="J31" s="248"/>
      <c r="K31" s="22">
        <v>5495</v>
      </c>
      <c r="L31"/>
    </row>
    <row r="32" spans="1:12" s="2" customFormat="1" ht="5.25" customHeight="1">
      <c r="A32"/>
      <c r="B32"/>
      <c r="C32" s="248"/>
      <c r="D32"/>
      <c r="E32" s="248"/>
      <c r="F32" s="248"/>
      <c r="G32" s="22"/>
      <c r="H32"/>
      <c r="I32" s="22"/>
      <c r="J32" s="248"/>
      <c r="K32" s="22"/>
      <c r="L32"/>
    </row>
    <row r="33" spans="1:11" s="23" customFormat="1" ht="12.75">
      <c r="A33" s="23" t="s">
        <v>51</v>
      </c>
      <c r="B33" s="23">
        <v>470</v>
      </c>
      <c r="C33" s="7">
        <v>11206</v>
      </c>
      <c r="D33" s="7">
        <v>5364</v>
      </c>
      <c r="E33" s="7">
        <v>17274</v>
      </c>
      <c r="F33" s="246"/>
      <c r="G33" s="7">
        <v>7916</v>
      </c>
      <c r="H33" s="7">
        <v>3812</v>
      </c>
      <c r="I33" s="7">
        <v>11629</v>
      </c>
      <c r="J33" s="246"/>
      <c r="K33" s="7">
        <v>27985</v>
      </c>
    </row>
    <row r="34" spans="1:11" ht="12.75">
      <c r="A34" t="s">
        <v>52</v>
      </c>
      <c r="B34">
        <v>57</v>
      </c>
      <c r="C34" s="22">
        <v>1740</v>
      </c>
      <c r="D34">
        <v>819</v>
      </c>
      <c r="E34" s="22">
        <v>2685</v>
      </c>
      <c r="F34" s="248"/>
      <c r="G34" s="22">
        <v>1069</v>
      </c>
      <c r="H34">
        <v>590</v>
      </c>
      <c r="I34" s="22">
        <v>1655</v>
      </c>
      <c r="J34" s="248"/>
      <c r="K34" s="22">
        <v>4200</v>
      </c>
    </row>
    <row r="35" spans="1:12" s="2" customFormat="1" ht="12.75">
      <c r="A35" t="s">
        <v>53</v>
      </c>
      <c r="B35">
        <v>31</v>
      </c>
      <c r="C35">
        <v>861</v>
      </c>
      <c r="D35">
        <v>257</v>
      </c>
      <c r="E35" s="22">
        <v>1135</v>
      </c>
      <c r="F35" s="248"/>
      <c r="G35">
        <v>420</v>
      </c>
      <c r="H35">
        <v>282</v>
      </c>
      <c r="I35">
        <v>697</v>
      </c>
      <c r="J35" s="247"/>
      <c r="K35" s="22">
        <v>1813</v>
      </c>
      <c r="L35"/>
    </row>
    <row r="36" spans="1:11" ht="12.75">
      <c r="A36" t="s">
        <v>54</v>
      </c>
      <c r="B36">
        <v>62</v>
      </c>
      <c r="C36" s="22">
        <v>1810</v>
      </c>
      <c r="D36">
        <v>724</v>
      </c>
      <c r="E36" s="22">
        <v>2540</v>
      </c>
      <c r="F36" s="248"/>
      <c r="G36">
        <v>985</v>
      </c>
      <c r="H36">
        <v>512</v>
      </c>
      <c r="I36" s="22">
        <v>1491</v>
      </c>
      <c r="J36" s="248"/>
      <c r="K36" s="22">
        <v>3984</v>
      </c>
    </row>
    <row r="37" spans="1:11" ht="12.75">
      <c r="A37" t="s">
        <v>55</v>
      </c>
      <c r="B37">
        <v>320</v>
      </c>
      <c r="C37" s="22">
        <v>6795</v>
      </c>
      <c r="D37" s="22">
        <v>3564</v>
      </c>
      <c r="E37" s="22">
        <v>10914</v>
      </c>
      <c r="F37" s="248"/>
      <c r="G37" s="22">
        <v>5442</v>
      </c>
      <c r="H37" s="22">
        <v>2428</v>
      </c>
      <c r="I37" s="22">
        <v>7786</v>
      </c>
      <c r="J37" s="248"/>
      <c r="K37" s="22">
        <v>17988</v>
      </c>
    </row>
    <row r="38" spans="1:11" ht="6" customHeight="1">
      <c r="A38"/>
      <c r="C38" s="248"/>
      <c r="D38" s="22"/>
      <c r="E38" s="248"/>
      <c r="F38" s="248"/>
      <c r="G38" s="22"/>
      <c r="H38" s="22"/>
      <c r="I38" s="22"/>
      <c r="J38" s="248"/>
      <c r="K38" s="22"/>
    </row>
    <row r="39" spans="1:11" s="23" customFormat="1" ht="12.75">
      <c r="A39" s="23" t="s">
        <v>56</v>
      </c>
      <c r="B39" s="23">
        <v>372</v>
      </c>
      <c r="C39" s="7">
        <v>9210</v>
      </c>
      <c r="D39" s="7">
        <v>4125</v>
      </c>
      <c r="E39" s="7">
        <v>13311</v>
      </c>
      <c r="F39" s="246"/>
      <c r="G39" s="7">
        <v>4759</v>
      </c>
      <c r="H39" s="7">
        <v>2665</v>
      </c>
      <c r="I39" s="7">
        <v>7384</v>
      </c>
      <c r="J39" s="246"/>
      <c r="K39" s="7">
        <v>20560</v>
      </c>
    </row>
    <row r="40" spans="1:11" ht="12.75">
      <c r="A40" t="s">
        <v>57</v>
      </c>
      <c r="B40">
        <v>22</v>
      </c>
      <c r="C40">
        <v>930</v>
      </c>
      <c r="D40">
        <v>315</v>
      </c>
      <c r="E40" s="22">
        <v>1249</v>
      </c>
      <c r="F40" s="248"/>
      <c r="G40">
        <v>741</v>
      </c>
      <c r="H40">
        <v>366</v>
      </c>
      <c r="I40" s="22">
        <v>1104</v>
      </c>
      <c r="J40" s="248"/>
      <c r="K40" s="22">
        <v>2341</v>
      </c>
    </row>
    <row r="41" spans="1:11" ht="12.75">
      <c r="A41" t="s">
        <v>2</v>
      </c>
      <c r="B41">
        <v>31</v>
      </c>
      <c r="C41" s="22">
        <v>1297</v>
      </c>
      <c r="D41">
        <v>657</v>
      </c>
      <c r="E41" s="22">
        <v>1929</v>
      </c>
      <c r="F41" s="248"/>
      <c r="G41">
        <v>767</v>
      </c>
      <c r="H41">
        <v>456</v>
      </c>
      <c r="I41" s="22">
        <v>1218</v>
      </c>
      <c r="J41" s="248"/>
      <c r="K41" s="22">
        <v>3121</v>
      </c>
    </row>
    <row r="42" spans="1:11" ht="12.75">
      <c r="A42" t="s">
        <v>3</v>
      </c>
      <c r="B42">
        <v>148</v>
      </c>
      <c r="C42" s="22">
        <v>3288</v>
      </c>
      <c r="D42" s="22">
        <v>1484</v>
      </c>
      <c r="E42" s="22">
        <v>4724</v>
      </c>
      <c r="F42" s="248"/>
      <c r="G42" s="22">
        <v>1306</v>
      </c>
      <c r="H42">
        <v>800</v>
      </c>
      <c r="I42" s="22">
        <v>2084</v>
      </c>
      <c r="J42" s="248"/>
      <c r="K42" s="22">
        <v>6760</v>
      </c>
    </row>
    <row r="43" spans="1:11" ht="12.75">
      <c r="A43" t="s">
        <v>4</v>
      </c>
      <c r="B43">
        <v>91</v>
      </c>
      <c r="C43" s="22">
        <v>1640</v>
      </c>
      <c r="D43">
        <v>725</v>
      </c>
      <c r="E43" s="22">
        <v>2404</v>
      </c>
      <c r="F43" s="248"/>
      <c r="G43">
        <v>708</v>
      </c>
      <c r="H43">
        <v>382</v>
      </c>
      <c r="I43" s="22">
        <v>1086</v>
      </c>
      <c r="J43" s="248"/>
      <c r="K43" s="22">
        <v>3468</v>
      </c>
    </row>
    <row r="44" spans="1:11" ht="12.75">
      <c r="A44" t="s">
        <v>5</v>
      </c>
      <c r="B44">
        <v>36</v>
      </c>
      <c r="C44" s="22">
        <v>1077</v>
      </c>
      <c r="D44">
        <v>451</v>
      </c>
      <c r="E44" s="22">
        <v>1525</v>
      </c>
      <c r="F44" s="248"/>
      <c r="G44">
        <v>662</v>
      </c>
      <c r="H44">
        <v>409</v>
      </c>
      <c r="I44" s="22">
        <v>1071</v>
      </c>
      <c r="J44" s="248"/>
      <c r="K44" s="22">
        <v>2588</v>
      </c>
    </row>
    <row r="45" spans="1:11" ht="12.75">
      <c r="A45" t="s">
        <v>6</v>
      </c>
      <c r="B45">
        <v>44</v>
      </c>
      <c r="C45">
        <v>978</v>
      </c>
      <c r="D45">
        <v>493</v>
      </c>
      <c r="E45" s="22">
        <v>1480</v>
      </c>
      <c r="F45" s="248"/>
      <c r="G45">
        <v>575</v>
      </c>
      <c r="H45">
        <v>252</v>
      </c>
      <c r="I45">
        <v>821</v>
      </c>
      <c r="J45" s="247"/>
      <c r="K45" s="22">
        <v>2282</v>
      </c>
    </row>
    <row r="46" spans="1:11" ht="6" customHeight="1">
      <c r="A46"/>
      <c r="C46" s="247"/>
      <c r="E46" s="248"/>
      <c r="F46" s="248"/>
      <c r="G46"/>
      <c r="H46"/>
      <c r="I46"/>
      <c r="J46" s="247"/>
      <c r="K46" s="22"/>
    </row>
    <row r="47" spans="1:11" s="23" customFormat="1" ht="12.75">
      <c r="A47" s="23" t="s">
        <v>7</v>
      </c>
      <c r="B47" s="7">
        <v>1191</v>
      </c>
      <c r="C47" s="7">
        <v>16134</v>
      </c>
      <c r="D47" s="7">
        <v>7060</v>
      </c>
      <c r="E47" s="7">
        <v>23692</v>
      </c>
      <c r="F47" s="246"/>
      <c r="G47" s="7">
        <v>13935</v>
      </c>
      <c r="H47" s="7">
        <v>5872</v>
      </c>
      <c r="I47" s="7">
        <v>19665</v>
      </c>
      <c r="J47" s="246"/>
      <c r="K47" s="7">
        <v>42992</v>
      </c>
    </row>
    <row r="48" spans="1:12" ht="6" customHeight="1">
      <c r="A48" s="23"/>
      <c r="B48" s="22"/>
      <c r="C48" s="246"/>
      <c r="D48" s="22"/>
      <c r="E48" s="246"/>
      <c r="F48" s="246"/>
      <c r="G48" s="22"/>
      <c r="H48" s="22"/>
      <c r="I48" s="22"/>
      <c r="J48" s="246"/>
      <c r="K48" s="22"/>
      <c r="L48" s="23"/>
    </row>
    <row r="49" spans="1:11" s="23" customFormat="1" ht="12.75">
      <c r="A49" s="23" t="s">
        <v>8</v>
      </c>
      <c r="B49" s="23">
        <v>496</v>
      </c>
      <c r="C49" s="7">
        <v>11574</v>
      </c>
      <c r="D49" s="7">
        <v>4580</v>
      </c>
      <c r="E49" s="7">
        <v>16163</v>
      </c>
      <c r="F49" s="246"/>
      <c r="G49" s="7">
        <v>7272</v>
      </c>
      <c r="H49" s="7">
        <f>SUM(H50:H54)</f>
        <v>3533</v>
      </c>
      <c r="I49" s="7">
        <v>10770</v>
      </c>
      <c r="J49" s="246"/>
      <c r="K49" s="7">
        <v>26788</v>
      </c>
    </row>
    <row r="50" spans="1:11" ht="12.75">
      <c r="A50" t="s">
        <v>9</v>
      </c>
      <c r="B50">
        <v>172</v>
      </c>
      <c r="C50" s="22">
        <v>3211</v>
      </c>
      <c r="D50" s="22">
        <v>1074</v>
      </c>
      <c r="E50" s="22">
        <v>4333</v>
      </c>
      <c r="F50" s="248"/>
      <c r="G50" s="22">
        <v>1469</v>
      </c>
      <c r="H50">
        <v>880</v>
      </c>
      <c r="I50" s="22">
        <v>2333</v>
      </c>
      <c r="J50" s="248"/>
      <c r="K50" s="22">
        <v>6620</v>
      </c>
    </row>
    <row r="51" spans="1:11" ht="12.75">
      <c r="A51" t="s">
        <v>10</v>
      </c>
      <c r="B51">
        <v>90</v>
      </c>
      <c r="C51" s="22">
        <v>2448</v>
      </c>
      <c r="D51" s="22">
        <v>1087</v>
      </c>
      <c r="E51" s="22">
        <v>3510</v>
      </c>
      <c r="F51" s="248"/>
      <c r="G51" s="22">
        <v>1737</v>
      </c>
      <c r="H51">
        <v>779</v>
      </c>
      <c r="I51" s="22">
        <v>2516</v>
      </c>
      <c r="J51" s="248"/>
      <c r="K51" s="22">
        <v>5999</v>
      </c>
    </row>
    <row r="52" spans="1:11" ht="12.75">
      <c r="A52" t="s">
        <v>11</v>
      </c>
      <c r="B52">
        <v>17</v>
      </c>
      <c r="C52" s="22">
        <v>1045</v>
      </c>
      <c r="D52">
        <v>381</v>
      </c>
      <c r="E52" s="22">
        <v>1408</v>
      </c>
      <c r="F52" s="248"/>
      <c r="G52">
        <v>513</v>
      </c>
      <c r="H52">
        <v>281</v>
      </c>
      <c r="I52">
        <v>789</v>
      </c>
      <c r="J52" s="247"/>
      <c r="K52" s="22">
        <v>2187</v>
      </c>
    </row>
    <row r="53" spans="1:11" ht="12.75">
      <c r="A53" t="s">
        <v>12</v>
      </c>
      <c r="B53">
        <v>84</v>
      </c>
      <c r="C53" s="22">
        <v>2116</v>
      </c>
      <c r="D53">
        <v>852</v>
      </c>
      <c r="E53" s="22">
        <v>2943</v>
      </c>
      <c r="F53" s="248"/>
      <c r="G53">
        <v>1794</v>
      </c>
      <c r="H53">
        <v>667</v>
      </c>
      <c r="I53" s="22">
        <v>2452</v>
      </c>
      <c r="J53" s="248"/>
      <c r="K53" s="22">
        <v>5367</v>
      </c>
    </row>
    <row r="54" spans="1:11" ht="12.75">
      <c r="A54" t="s">
        <v>13</v>
      </c>
      <c r="B54">
        <v>133</v>
      </c>
      <c r="C54" s="22">
        <v>2754</v>
      </c>
      <c r="D54" s="22">
        <v>1186</v>
      </c>
      <c r="E54" s="22">
        <v>3969</v>
      </c>
      <c r="F54" s="248"/>
      <c r="G54" s="22">
        <v>1759</v>
      </c>
      <c r="H54">
        <v>926</v>
      </c>
      <c r="I54" s="22">
        <v>2680</v>
      </c>
      <c r="J54" s="248"/>
      <c r="K54" s="22">
        <v>6615</v>
      </c>
    </row>
    <row r="55" spans="1:11" ht="6.75" customHeight="1">
      <c r="A55"/>
      <c r="C55" s="248"/>
      <c r="E55" s="248"/>
      <c r="F55" s="248"/>
      <c r="G55"/>
      <c r="H55"/>
      <c r="I55" s="22"/>
      <c r="J55" s="248"/>
      <c r="K55" s="22"/>
    </row>
    <row r="56" spans="1:11" s="23" customFormat="1" ht="12.75">
      <c r="A56" s="23" t="s">
        <v>14</v>
      </c>
      <c r="B56" s="23">
        <v>276</v>
      </c>
      <c r="C56" s="7">
        <v>6804</v>
      </c>
      <c r="D56" s="7">
        <v>2594</v>
      </c>
      <c r="E56" s="7">
        <v>9428</v>
      </c>
      <c r="F56" s="246"/>
      <c r="G56" s="7">
        <v>3977</v>
      </c>
      <c r="H56" s="7">
        <v>2017</v>
      </c>
      <c r="I56" s="7">
        <v>5960</v>
      </c>
      <c r="J56" s="246"/>
      <c r="K56" s="7">
        <v>15300</v>
      </c>
    </row>
    <row r="57" spans="1:11" ht="12.75">
      <c r="A57" t="s">
        <v>15</v>
      </c>
      <c r="B57">
        <v>48</v>
      </c>
      <c r="C57" s="22">
        <v>2537</v>
      </c>
      <c r="D57">
        <v>897</v>
      </c>
      <c r="E57" s="22">
        <v>3394</v>
      </c>
      <c r="F57" s="248"/>
      <c r="G57" s="22">
        <v>1422</v>
      </c>
      <c r="H57">
        <v>640</v>
      </c>
      <c r="I57" s="22">
        <v>2054</v>
      </c>
      <c r="J57" s="248"/>
      <c r="K57" s="22">
        <v>5416</v>
      </c>
    </row>
    <row r="58" spans="1:11" ht="12.75">
      <c r="A58" t="s">
        <v>16</v>
      </c>
      <c r="B58">
        <v>151</v>
      </c>
      <c r="C58" s="22">
        <v>1705</v>
      </c>
      <c r="D58">
        <v>721</v>
      </c>
      <c r="E58" s="22">
        <v>2521</v>
      </c>
      <c r="F58" s="248"/>
      <c r="G58" s="22">
        <v>1085</v>
      </c>
      <c r="H58">
        <v>527</v>
      </c>
      <c r="I58" s="22">
        <v>1599</v>
      </c>
      <c r="J58" s="248"/>
      <c r="K58" s="22">
        <v>4099</v>
      </c>
    </row>
    <row r="59" spans="1:11" ht="12.75">
      <c r="A59" t="s">
        <v>17</v>
      </c>
      <c r="B59">
        <v>25</v>
      </c>
      <c r="C59">
        <v>786</v>
      </c>
      <c r="D59">
        <v>396</v>
      </c>
      <c r="E59" s="22">
        <v>1184</v>
      </c>
      <c r="F59" s="248"/>
      <c r="G59">
        <v>563</v>
      </c>
      <c r="H59">
        <v>322</v>
      </c>
      <c r="I59">
        <v>880</v>
      </c>
      <c r="J59" s="247"/>
      <c r="K59" s="22">
        <v>2051</v>
      </c>
    </row>
    <row r="60" spans="1:11" ht="12.75">
      <c r="A60" t="s">
        <v>18</v>
      </c>
      <c r="B60">
        <v>23</v>
      </c>
      <c r="C60">
        <v>901</v>
      </c>
      <c r="D60">
        <v>357</v>
      </c>
      <c r="E60" s="22">
        <v>1227</v>
      </c>
      <c r="F60" s="248"/>
      <c r="G60">
        <v>505</v>
      </c>
      <c r="H60">
        <v>310</v>
      </c>
      <c r="I60">
        <v>813</v>
      </c>
      <c r="J60" s="247"/>
      <c r="K60" s="22">
        <v>2023</v>
      </c>
    </row>
    <row r="61" spans="1:11" ht="12.75">
      <c r="A61" t="s">
        <v>19</v>
      </c>
      <c r="B61">
        <v>29</v>
      </c>
      <c r="C61">
        <v>875</v>
      </c>
      <c r="D61">
        <v>223</v>
      </c>
      <c r="E61" s="22">
        <v>1102</v>
      </c>
      <c r="F61" s="248"/>
      <c r="G61">
        <v>402</v>
      </c>
      <c r="H61">
        <v>218</v>
      </c>
      <c r="I61">
        <v>614</v>
      </c>
      <c r="J61" s="247"/>
      <c r="K61" s="22">
        <v>1711</v>
      </c>
    </row>
    <row r="62" spans="1:11" ht="7.5" customHeight="1">
      <c r="A62"/>
      <c r="C62" s="247"/>
      <c r="E62" s="248"/>
      <c r="F62" s="248"/>
      <c r="G62"/>
      <c r="H62"/>
      <c r="I62"/>
      <c r="J62" s="247"/>
      <c r="K62" s="22"/>
    </row>
    <row r="63" spans="1:11" s="23" customFormat="1" ht="12.75">
      <c r="A63" s="23" t="s">
        <v>20</v>
      </c>
      <c r="B63" s="23">
        <v>212</v>
      </c>
      <c r="C63" s="7">
        <v>6347</v>
      </c>
      <c r="D63" s="7">
        <v>3079</v>
      </c>
      <c r="E63" s="7">
        <v>9386</v>
      </c>
      <c r="F63" s="246"/>
      <c r="G63" s="7">
        <v>3349</v>
      </c>
      <c r="H63" s="7">
        <v>1972</v>
      </c>
      <c r="I63" s="7">
        <v>5289</v>
      </c>
      <c r="J63" s="246"/>
      <c r="K63" s="7">
        <v>14534</v>
      </c>
    </row>
    <row r="64" spans="1:11" ht="12.75">
      <c r="A64" t="s">
        <v>21</v>
      </c>
      <c r="B64">
        <v>23</v>
      </c>
      <c r="C64">
        <v>729</v>
      </c>
      <c r="D64">
        <v>362</v>
      </c>
      <c r="E64" s="22">
        <v>1091</v>
      </c>
      <c r="F64" s="248"/>
      <c r="G64">
        <v>314</v>
      </c>
      <c r="H64">
        <v>184</v>
      </c>
      <c r="I64">
        <v>495</v>
      </c>
      <c r="J64" s="247"/>
      <c r="K64" s="22">
        <v>1577</v>
      </c>
    </row>
    <row r="65" spans="1:11" ht="12.75">
      <c r="A65" t="s">
        <v>22</v>
      </c>
      <c r="B65">
        <v>37</v>
      </c>
      <c r="C65" s="22">
        <v>1272</v>
      </c>
      <c r="D65">
        <v>525</v>
      </c>
      <c r="E65" s="22">
        <v>1794</v>
      </c>
      <c r="F65" s="248"/>
      <c r="G65">
        <v>539</v>
      </c>
      <c r="H65">
        <v>364</v>
      </c>
      <c r="I65">
        <v>899</v>
      </c>
      <c r="J65" s="247"/>
      <c r="K65" s="22">
        <v>2681</v>
      </c>
    </row>
    <row r="66" spans="1:12" s="2" customFormat="1" ht="12.75">
      <c r="A66" t="s">
        <v>23</v>
      </c>
      <c r="B66">
        <v>66</v>
      </c>
      <c r="C66" s="22">
        <v>1297</v>
      </c>
      <c r="D66">
        <v>724</v>
      </c>
      <c r="E66" s="22">
        <v>2030</v>
      </c>
      <c r="F66" s="248"/>
      <c r="G66">
        <v>645</v>
      </c>
      <c r="H66">
        <v>449</v>
      </c>
      <c r="I66" s="22">
        <v>1085</v>
      </c>
      <c r="J66" s="248"/>
      <c r="K66" s="22">
        <v>3072</v>
      </c>
      <c r="L66"/>
    </row>
    <row r="67" spans="1:12" s="2" customFormat="1" ht="12.75">
      <c r="A67" t="s">
        <v>24</v>
      </c>
      <c r="B67">
        <v>86</v>
      </c>
      <c r="C67" s="22">
        <v>3049</v>
      </c>
      <c r="D67" s="22">
        <v>1468</v>
      </c>
      <c r="E67" s="22">
        <v>4471</v>
      </c>
      <c r="F67" s="248"/>
      <c r="G67" s="22">
        <v>1851</v>
      </c>
      <c r="H67">
        <v>975</v>
      </c>
      <c r="I67" s="22">
        <v>2810</v>
      </c>
      <c r="J67" s="248"/>
      <c r="K67" s="22">
        <v>7204</v>
      </c>
      <c r="L67"/>
    </row>
    <row r="68" spans="1:12" s="2" customFormat="1" ht="12.75">
      <c r="A68"/>
      <c r="B68" s="36"/>
      <c r="C68" s="248"/>
      <c r="D68"/>
      <c r="E68" s="248"/>
      <c r="F68" s="248"/>
      <c r="G68" s="17"/>
      <c r="H68">
        <v>326</v>
      </c>
      <c r="I68" s="17"/>
      <c r="J68" s="248"/>
      <c r="K68"/>
      <c r="L68"/>
    </row>
    <row r="69" spans="1:11" s="23" customFormat="1" ht="15" thickBot="1">
      <c r="A69" s="30" t="s">
        <v>71</v>
      </c>
      <c r="B69" s="31">
        <v>4502</v>
      </c>
      <c r="C69" s="31">
        <v>101403</v>
      </c>
      <c r="D69" s="31">
        <v>43283</v>
      </c>
      <c r="E69" s="31">
        <v>145083</v>
      </c>
      <c r="F69" s="249"/>
      <c r="G69" s="31">
        <v>67047</v>
      </c>
      <c r="H69" s="31">
        <v>33360</v>
      </c>
      <c r="I69" s="31">
        <v>99860</v>
      </c>
      <c r="J69" s="249"/>
      <c r="K69" s="31">
        <v>243237</v>
      </c>
    </row>
    <row r="70" spans="1:10" ht="12.75">
      <c r="A70" s="14"/>
      <c r="B70" s="2"/>
      <c r="C70" s="36"/>
      <c r="D70" s="36"/>
      <c r="E70" s="17"/>
      <c r="F70" s="17"/>
      <c r="G70" s="1"/>
      <c r="H70" s="1"/>
      <c r="I70" s="1"/>
      <c r="J70" s="17"/>
    </row>
    <row r="71" spans="1:10" ht="12.75">
      <c r="A71" s="37" t="s">
        <v>209</v>
      </c>
      <c r="C71" s="2"/>
      <c r="D71" s="2"/>
      <c r="E71" s="1"/>
      <c r="F71" s="1"/>
      <c r="H71" s="1"/>
      <c r="J71" s="1"/>
    </row>
    <row r="72" spans="1:10" ht="12.75">
      <c r="A72" s="37"/>
      <c r="C72" s="2"/>
      <c r="D72" s="2"/>
      <c r="E72" s="1"/>
      <c r="F72" s="1"/>
      <c r="J72" s="1"/>
    </row>
    <row r="73" ht="12.75">
      <c r="A73" s="37"/>
    </row>
  </sheetData>
  <printOptions/>
  <pageMargins left="0.7874015748031497" right="0.7874015748031497" top="0.984251968503937" bottom="0.3937007874015748" header="0.2362204724409449" footer="0.31496062992125984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F29" sqref="F29"/>
    </sheetView>
  </sheetViews>
  <sheetFormatPr defaultColWidth="9.140625" defaultRowHeight="12.75"/>
  <cols>
    <col min="1" max="1" width="34.28125" style="14" customWidth="1"/>
    <col min="2" max="2" width="11.7109375" style="0" customWidth="1"/>
    <col min="3" max="3" width="11.7109375" style="14" customWidth="1"/>
    <col min="4" max="6" width="11.57421875" style="14" customWidth="1"/>
    <col min="7" max="7" width="9.140625" style="14" customWidth="1"/>
    <col min="8" max="8" width="47.57421875" style="14" customWidth="1"/>
    <col min="9" max="16384" width="9.140625" style="14" customWidth="1"/>
  </cols>
  <sheetData>
    <row r="1" ht="14.25">
      <c r="A1" s="13" t="s">
        <v>199</v>
      </c>
    </row>
    <row r="2" ht="12.75">
      <c r="A2" s="15"/>
    </row>
    <row r="3" spans="1:9" s="4" customFormat="1" ht="13.5" thickBot="1">
      <c r="A3" s="162" t="s">
        <v>58</v>
      </c>
      <c r="B3" s="284"/>
      <c r="C3" s="284"/>
      <c r="D3" s="284"/>
      <c r="E3" s="227"/>
      <c r="F3" s="193" t="s">
        <v>212</v>
      </c>
      <c r="G3" s="16"/>
      <c r="H3"/>
      <c r="I3"/>
    </row>
    <row r="4" spans="1:9" s="4" customFormat="1" ht="12.75">
      <c r="A4" s="3"/>
      <c r="B4" s="57" t="s">
        <v>201</v>
      </c>
      <c r="C4" s="57" t="s">
        <v>205</v>
      </c>
      <c r="D4" s="57" t="s">
        <v>207</v>
      </c>
      <c r="E4" s="57" t="s">
        <v>211</v>
      </c>
      <c r="F4" s="161" t="s">
        <v>213</v>
      </c>
      <c r="H4"/>
      <c r="I4" s="22"/>
    </row>
    <row r="5" spans="1:9" s="4" customFormat="1" ht="12.75">
      <c r="A5" s="15"/>
      <c r="F5" s="261"/>
      <c r="H5"/>
      <c r="I5" s="22"/>
    </row>
    <row r="6" spans="1:9" s="6" customFormat="1" ht="12.75">
      <c r="A6" s="6" t="s">
        <v>127</v>
      </c>
      <c r="F6" s="16"/>
      <c r="G6" s="4"/>
      <c r="H6"/>
      <c r="I6" s="22"/>
    </row>
    <row r="7" spans="1:9" s="6" customFormat="1" ht="12.75">
      <c r="A7" s="4" t="s">
        <v>65</v>
      </c>
      <c r="B7" s="222">
        <v>48.7672785667055</v>
      </c>
      <c r="C7" s="24">
        <v>49.15985035825249</v>
      </c>
      <c r="D7" s="24">
        <v>50.22760744410228</v>
      </c>
      <c r="E7" s="24">
        <v>51</v>
      </c>
      <c r="F7" s="275">
        <v>52.14203609928858</v>
      </c>
      <c r="G7" s="4"/>
      <c r="H7" s="218"/>
      <c r="I7" s="272"/>
    </row>
    <row r="8" spans="1:9" s="6" customFormat="1" ht="12.75">
      <c r="A8" s="4" t="s">
        <v>66</v>
      </c>
      <c r="B8" s="221"/>
      <c r="C8" s="24"/>
      <c r="D8" s="24"/>
      <c r="E8" s="24"/>
      <c r="F8" s="275"/>
      <c r="G8" s="4"/>
      <c r="H8" s="273"/>
      <c r="I8" s="274"/>
    </row>
    <row r="9" spans="1:9" s="6" customFormat="1" ht="12.75">
      <c r="A9" s="4" t="s">
        <v>67</v>
      </c>
      <c r="B9" s="222">
        <v>10.626908907711199</v>
      </c>
      <c r="C9" s="24">
        <v>11.600405808128844</v>
      </c>
      <c r="D9" s="24">
        <v>12.086624715490695</v>
      </c>
      <c r="E9" s="24">
        <v>11</v>
      </c>
      <c r="F9" s="275">
        <v>12.13147348473081</v>
      </c>
      <c r="G9" s="4"/>
      <c r="H9"/>
      <c r="I9" s="22"/>
    </row>
    <row r="10" spans="1:9" s="6" customFormat="1" ht="12.75">
      <c r="A10" s="4" t="s">
        <v>176</v>
      </c>
      <c r="B10" s="222">
        <v>19.156774457634057</v>
      </c>
      <c r="C10" s="24">
        <v>18</v>
      </c>
      <c r="D10" s="24">
        <v>16.87307537823002</v>
      </c>
      <c r="E10" s="24">
        <v>16</v>
      </c>
      <c r="F10" s="275">
        <v>16</v>
      </c>
      <c r="G10" s="4"/>
      <c r="H10"/>
      <c r="I10"/>
    </row>
    <row r="11" spans="1:10" s="6" customFormat="1" ht="12.75">
      <c r="A11" s="4" t="s">
        <v>68</v>
      </c>
      <c r="B11" s="222">
        <v>11.05513397777008</v>
      </c>
      <c r="C11" s="24">
        <v>11</v>
      </c>
      <c r="D11" s="24">
        <v>11.082474226804123</v>
      </c>
      <c r="E11" s="24">
        <v>11</v>
      </c>
      <c r="F11" s="275">
        <v>10</v>
      </c>
      <c r="G11" s="4"/>
      <c r="H11"/>
      <c r="I11" s="22"/>
      <c r="J11" s="4"/>
    </row>
    <row r="12" spans="1:9" s="6" customFormat="1" ht="12.75">
      <c r="A12" s="4" t="s">
        <v>69</v>
      </c>
      <c r="B12" s="222">
        <v>10.393904090179163</v>
      </c>
      <c r="C12" s="24">
        <v>9.967662164732738</v>
      </c>
      <c r="D12" s="24">
        <v>9.730218235372874</v>
      </c>
      <c r="E12" s="24">
        <v>10</v>
      </c>
      <c r="F12" s="275">
        <v>9.832551492745969</v>
      </c>
      <c r="G12" s="4"/>
      <c r="H12"/>
      <c r="I12" s="22"/>
    </row>
    <row r="13" spans="1:9" s="6" customFormat="1" ht="12.75">
      <c r="A13" s="26" t="s">
        <v>70</v>
      </c>
      <c r="B13" s="29">
        <v>31759</v>
      </c>
      <c r="C13" s="29">
        <v>31542</v>
      </c>
      <c r="D13" s="29">
        <v>29876</v>
      </c>
      <c r="E13" s="29">
        <v>31874</v>
      </c>
      <c r="F13" s="7">
        <v>32189</v>
      </c>
      <c r="G13" s="4"/>
      <c r="H13"/>
      <c r="I13" s="22"/>
    </row>
    <row r="14" spans="1:9" s="4" customFormat="1" ht="12.75">
      <c r="A14" s="15"/>
      <c r="F14" s="261"/>
      <c r="H14" s="218"/>
      <c r="I14" s="272"/>
    </row>
    <row r="15" spans="1:9" s="6" customFormat="1" ht="12.75">
      <c r="A15" s="6" t="s">
        <v>128</v>
      </c>
      <c r="F15" s="16"/>
      <c r="G15" s="4"/>
      <c r="H15" s="273"/>
      <c r="I15" s="274"/>
    </row>
    <row r="16" spans="1:9" s="6" customFormat="1" ht="12.75">
      <c r="A16" s="4" t="s">
        <v>65</v>
      </c>
      <c r="B16" s="24">
        <v>48.677301099772116</v>
      </c>
      <c r="C16" s="222">
        <v>50.90358682689662</v>
      </c>
      <c r="D16" s="222">
        <v>53.64277904780836</v>
      </c>
      <c r="E16" s="222">
        <v>55</v>
      </c>
      <c r="F16" s="275">
        <v>55.13191013330847</v>
      </c>
      <c r="G16" s="4"/>
      <c r="H16"/>
      <c r="I16" s="22"/>
    </row>
    <row r="17" spans="1:10" s="6" customFormat="1" ht="12.75">
      <c r="A17" s="4" t="s">
        <v>66</v>
      </c>
      <c r="B17"/>
      <c r="C17" s="125"/>
      <c r="D17" s="125"/>
      <c r="E17" s="125"/>
      <c r="F17" s="275"/>
      <c r="G17" s="4"/>
      <c r="H17" s="4"/>
      <c r="I17" s="4"/>
      <c r="J17" s="4"/>
    </row>
    <row r="18" spans="1:10" s="6" customFormat="1" ht="12.75">
      <c r="A18" s="4" t="s">
        <v>67</v>
      </c>
      <c r="B18" s="24">
        <v>10.304171207767759</v>
      </c>
      <c r="C18" s="222">
        <v>10.356847995596734</v>
      </c>
      <c r="D18" s="222">
        <v>9.91949110426399</v>
      </c>
      <c r="E18" s="222">
        <v>10</v>
      </c>
      <c r="F18" s="275">
        <v>10.040085764892327</v>
      </c>
      <c r="G18" s="4"/>
      <c r="H18" s="4"/>
      <c r="I18" s="4"/>
      <c r="J18" s="4"/>
    </row>
    <row r="19" spans="1:10" s="6" customFormat="1" ht="12.75">
      <c r="A19" s="4" t="s">
        <v>176</v>
      </c>
      <c r="B19" s="24">
        <v>15.43644109779055</v>
      </c>
      <c r="C19" s="222">
        <v>15</v>
      </c>
      <c r="D19" s="222">
        <v>12.881423317761653</v>
      </c>
      <c r="E19" s="222">
        <v>13</v>
      </c>
      <c r="F19" s="275">
        <v>12</v>
      </c>
      <c r="G19" s="4"/>
      <c r="H19" s="4"/>
      <c r="I19" s="4"/>
      <c r="J19" s="4"/>
    </row>
    <row r="20" spans="1:10" s="6" customFormat="1" ht="12.75">
      <c r="A20" s="4" t="s">
        <v>68</v>
      </c>
      <c r="B20" s="24">
        <v>17.635985336371743</v>
      </c>
      <c r="C20" s="222">
        <v>16</v>
      </c>
      <c r="D20" s="222">
        <v>15.7439618328198</v>
      </c>
      <c r="E20" s="222">
        <v>16</v>
      </c>
      <c r="F20" s="275">
        <v>16</v>
      </c>
      <c r="G20" s="4"/>
      <c r="H20" s="4"/>
      <c r="I20" s="4"/>
      <c r="J20" s="4"/>
    </row>
    <row r="21" spans="1:10" s="6" customFormat="1" ht="12.75">
      <c r="A21" s="4" t="s">
        <v>69</v>
      </c>
      <c r="B21" s="24">
        <v>7.94610125829783</v>
      </c>
      <c r="C21" s="222">
        <v>8.081827355288505</v>
      </c>
      <c r="D21" s="222">
        <v>7.812344697346188</v>
      </c>
      <c r="E21" s="222">
        <v>7</v>
      </c>
      <c r="F21" s="275">
        <v>6.917125011652839</v>
      </c>
      <c r="G21" s="4"/>
      <c r="H21" s="4"/>
      <c r="I21" s="4"/>
      <c r="J21" s="4"/>
    </row>
    <row r="22" spans="1:10" s="6" customFormat="1" ht="13.5" thickBot="1">
      <c r="A22" s="30" t="s">
        <v>70</v>
      </c>
      <c r="B22" s="31">
        <v>10093</v>
      </c>
      <c r="C22" s="31">
        <v>10901</v>
      </c>
      <c r="D22" s="31">
        <v>10061</v>
      </c>
      <c r="E22" s="31">
        <v>10826</v>
      </c>
      <c r="F22" s="31">
        <v>10727</v>
      </c>
      <c r="G22" s="4"/>
      <c r="H22" s="4"/>
      <c r="I22" s="4"/>
      <c r="J22" s="4"/>
    </row>
    <row r="23" spans="7:10" s="6" customFormat="1" ht="12.75">
      <c r="G23" s="16"/>
      <c r="H23" s="4"/>
      <c r="I23" s="4"/>
      <c r="J23" s="4"/>
    </row>
    <row r="24" spans="1:10" ht="12.75">
      <c r="A24" s="18" t="s">
        <v>206</v>
      </c>
      <c r="G24" s="16"/>
      <c r="H24" s="4"/>
      <c r="I24" s="4"/>
      <c r="J24" s="4"/>
    </row>
    <row r="25" spans="1:10" ht="12.75">
      <c r="A25" s="18" t="s">
        <v>160</v>
      </c>
      <c r="G25" s="16"/>
      <c r="H25" s="4"/>
      <c r="I25" s="4"/>
      <c r="J25" s="4"/>
    </row>
    <row r="26" spans="7:10" ht="12.75">
      <c r="G26" s="16"/>
      <c r="H26" s="4"/>
      <c r="I26" s="4"/>
      <c r="J26" s="4"/>
    </row>
    <row r="27" spans="7:10" ht="12.75">
      <c r="G27" s="16"/>
      <c r="H27" s="4"/>
      <c r="I27" s="4"/>
      <c r="J27" s="4"/>
    </row>
    <row r="28" spans="7:10" ht="12.75">
      <c r="G28" s="16"/>
      <c r="H28" s="4"/>
      <c r="I28" s="4"/>
      <c r="J28" s="4"/>
    </row>
    <row r="29" spans="7:10" ht="12.75">
      <c r="G29" s="16"/>
      <c r="H29" s="4"/>
      <c r="I29" s="4"/>
      <c r="J29" s="4"/>
    </row>
    <row r="30" spans="7:10" ht="12.75">
      <c r="G30" s="16"/>
      <c r="H30" s="4"/>
      <c r="I30" s="4"/>
      <c r="J30" s="4"/>
    </row>
    <row r="31" spans="7:10" ht="12.75">
      <c r="G31" s="16"/>
      <c r="H31" s="4"/>
      <c r="I31" s="4"/>
      <c r="J31" s="4"/>
    </row>
    <row r="32" spans="7:10" ht="12.75">
      <c r="G32" s="16"/>
      <c r="H32" s="4"/>
      <c r="I32" s="4"/>
      <c r="J32" s="4"/>
    </row>
    <row r="33" spans="7:10" ht="12.75">
      <c r="G33" s="16"/>
      <c r="H33" s="4"/>
      <c r="I33" s="4"/>
      <c r="J33" s="4"/>
    </row>
    <row r="34" spans="7:10" ht="12.75">
      <c r="G34" s="16"/>
      <c r="H34" s="4"/>
      <c r="I34" s="4"/>
      <c r="J34" s="4"/>
    </row>
    <row r="35" spans="7:10" ht="12.75">
      <c r="G35" s="16"/>
      <c r="H35" s="4"/>
      <c r="I35" s="4"/>
      <c r="J35" s="4"/>
    </row>
    <row r="36" spans="7:10" ht="12.75">
      <c r="G36" s="16"/>
      <c r="H36" s="4"/>
      <c r="I36" s="4"/>
      <c r="J36" s="4"/>
    </row>
    <row r="37" spans="7:10" ht="12.75">
      <c r="G37" s="16"/>
      <c r="H37" s="4"/>
      <c r="I37" s="4"/>
      <c r="J37" s="4"/>
    </row>
    <row r="38" spans="7:10" ht="12.75">
      <c r="G38" s="16"/>
      <c r="H38" s="4"/>
      <c r="I38" s="4"/>
      <c r="J38" s="4"/>
    </row>
    <row r="39" spans="7:10" ht="12.75">
      <c r="G39" s="16"/>
      <c r="H39" s="4"/>
      <c r="I39" s="4"/>
      <c r="J39" s="4"/>
    </row>
    <row r="40" spans="7:10" ht="12.75">
      <c r="G40" s="16"/>
      <c r="H40" s="4"/>
      <c r="I40" s="4"/>
      <c r="J40" s="4"/>
    </row>
    <row r="41" spans="7:10" ht="12.75">
      <c r="G41" s="16"/>
      <c r="H41" s="4"/>
      <c r="I41" s="4"/>
      <c r="J41" s="4"/>
    </row>
    <row r="42" spans="7:10" ht="12.75">
      <c r="G42" s="16"/>
      <c r="H42" s="4"/>
      <c r="I42" s="4"/>
      <c r="J42" s="4"/>
    </row>
    <row r="43" spans="7:10" ht="12.75">
      <c r="G43" s="16"/>
      <c r="H43" s="4"/>
      <c r="I43" s="4"/>
      <c r="J43" s="4"/>
    </row>
    <row r="44" spans="7:10" ht="12.75">
      <c r="G44" s="16"/>
      <c r="H44" s="4"/>
      <c r="I44" s="4"/>
      <c r="J44" s="4"/>
    </row>
    <row r="45" ht="12.75">
      <c r="G45" s="16"/>
    </row>
    <row r="46" ht="12.75">
      <c r="G46" s="16"/>
    </row>
    <row r="47" ht="12.75">
      <c r="G47" s="16"/>
    </row>
    <row r="48" ht="12.75">
      <c r="G48" s="16"/>
    </row>
    <row r="49" ht="12.75">
      <c r="G49" s="16"/>
    </row>
    <row r="50" ht="12.75">
      <c r="G50" s="16"/>
    </row>
  </sheetData>
  <mergeCells count="1">
    <mergeCell ref="B3:D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statistics quarterly brief April to June 2009</dc:title>
  <dc:subject>Quarterly statistical release on the use of community sentences.</dc:subject>
  <dc:creator>Ministry of Justice</dc:creator>
  <cp:keywords>prisons, probation, statistics, criminal, courts, legal system, quarterly, statistical, community sentences, remand, ministry of justice, publications, offender management</cp:keywords>
  <dc:description/>
  <cp:lastModifiedBy>glee</cp:lastModifiedBy>
  <cp:lastPrinted>2009-07-15T13:48:48Z</cp:lastPrinted>
  <dcterms:created xsi:type="dcterms:W3CDTF">2005-02-09T15:23:30Z</dcterms:created>
  <dcterms:modified xsi:type="dcterms:W3CDTF">2009-10-30T09:18:41Z</dcterms:modified>
  <cp:category/>
  <cp:version/>
  <cp:contentType/>
  <cp:contentStatus/>
</cp:coreProperties>
</file>