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75" windowWidth="15480" windowHeight="11640" tabRatio="699" activeTab="0"/>
  </bookViews>
  <sheets>
    <sheet name="Intro" sheetId="1" r:id="rId1"/>
    <sheet name="Contents" sheetId="2" r:id="rId2"/>
    <sheet name="Summary" sheetId="3" r:id="rId3"/>
    <sheet name="Details" sheetId="4" r:id="rId4"/>
    <sheet name="Baselines" sheetId="5" r:id="rId5"/>
    <sheet name="Glossary" sheetId="6" r:id="rId6"/>
    <sheet name="Org_Lookups" sheetId="7" r:id="rId7"/>
  </sheets>
  <definedNames>
    <definedName name="fn">'Intro'!$B$1</definedName>
    <definedName name="_xlnm.Print_Titles" localSheetId="4">'Baselines'!$1:$5</definedName>
    <definedName name="_xlnm.Print_Titles" localSheetId="3">'Details'!$A:$C,'Details'!$1:$6</definedName>
    <definedName name="_xlnm.Print_Titles" localSheetId="5">'Glossary'!$1:$1</definedName>
    <definedName name="_xlnm.Print_Titles" localSheetId="6">'Org_Lookups'!$1:$11</definedName>
    <definedName name="_xlnm.Print_Titles" localSheetId="2">'Summary'!$4:$5</definedName>
    <definedName name="pth">'Intro'!$C$1</definedName>
  </definedNames>
  <calcPr fullCalcOnLoad="1" iterate="1" iterateCount="1000" iterateDelta="1E-07"/>
</workbook>
</file>

<file path=xl/sharedStrings.xml><?xml version="1.0" encoding="utf-8"?>
<sst xmlns="http://schemas.openxmlformats.org/spreadsheetml/2006/main" count="1573" uniqueCount="756">
  <si>
    <t>5QW</t>
  </si>
  <si>
    <t>Solihull PCT</t>
  </si>
  <si>
    <t>Back to Contents</t>
  </si>
  <si>
    <t>Code</t>
  </si>
  <si>
    <t>Blackburn with Darwen Teaching Care Trust Plus</t>
  </si>
  <si>
    <t>Eng</t>
  </si>
  <si>
    <t>North East SHA</t>
  </si>
  <si>
    <t>North West SHA</t>
  </si>
  <si>
    <t>Yorkshire and the Humber SHA</t>
  </si>
  <si>
    <t>East Midlands SHA</t>
  </si>
  <si>
    <t>West Midlands SHA</t>
  </si>
  <si>
    <t>East of England SHA</t>
  </si>
  <si>
    <t>London SHA</t>
  </si>
  <si>
    <t>South East Coast SHA</t>
  </si>
  <si>
    <t>Mapping organisation codes (PCTs, Care trusts and SHAs) to the new GSS codes</t>
  </si>
  <si>
    <t>GSS code</t>
  </si>
  <si>
    <t>Organisation name</t>
  </si>
  <si>
    <t>South Central SHA</t>
  </si>
  <si>
    <t>South West SHA</t>
  </si>
  <si>
    <t xml:space="preserve">Total revenue allocations </t>
  </si>
  <si>
    <t>PCT</t>
  </si>
  <si>
    <t>Q30</t>
  </si>
  <si>
    <t>5ND</t>
  </si>
  <si>
    <t>County Durham PCT</t>
  </si>
  <si>
    <t>5J9</t>
  </si>
  <si>
    <t>Darlington PCT</t>
  </si>
  <si>
    <t>5KF</t>
  </si>
  <si>
    <t>Gateshead PCT</t>
  </si>
  <si>
    <t>5D9</t>
  </si>
  <si>
    <t>Hartlepool PCT</t>
  </si>
  <si>
    <t>5KM</t>
  </si>
  <si>
    <t>Middlesbrough PCT</t>
  </si>
  <si>
    <t>5D7</t>
  </si>
  <si>
    <t>Newcastle PCT</t>
  </si>
  <si>
    <t>5D8</t>
  </si>
  <si>
    <t>North Tyneside PCT</t>
  </si>
  <si>
    <t>TAC</t>
  </si>
  <si>
    <t>Northumberland Care Trust</t>
  </si>
  <si>
    <t>5QR</t>
  </si>
  <si>
    <t>Redcar and Cleveland PCT</t>
  </si>
  <si>
    <t>5KG</t>
  </si>
  <si>
    <t>South Tyneside PCT</t>
  </si>
  <si>
    <t>5E1</t>
  </si>
  <si>
    <t>5KL</t>
  </si>
  <si>
    <t>Sunderland Teaching PCT</t>
  </si>
  <si>
    <t>Q31</t>
  </si>
  <si>
    <t>5HG</t>
  </si>
  <si>
    <t>Ashton, Leigh and Wigan PCT</t>
  </si>
  <si>
    <t>TAP</t>
  </si>
  <si>
    <t>5HP</t>
  </si>
  <si>
    <t>Blackpool PCT</t>
  </si>
  <si>
    <t>5HQ</t>
  </si>
  <si>
    <t>Bolton PCT</t>
  </si>
  <si>
    <t>5JX</t>
  </si>
  <si>
    <t>Bury PCT</t>
  </si>
  <si>
    <t>5NP</t>
  </si>
  <si>
    <t>Central and Eastern Cheshire PCT</t>
  </si>
  <si>
    <t>5NG</t>
  </si>
  <si>
    <t>Central Lancashire PCT</t>
  </si>
  <si>
    <t>5NE</t>
  </si>
  <si>
    <t>Cumbria Teaching PCT</t>
  </si>
  <si>
    <t>5NH</t>
  </si>
  <si>
    <t>East Lancashire Teaching PCT</t>
  </si>
  <si>
    <t>5NM</t>
  </si>
  <si>
    <t>Halton and St Helens PCT</t>
  </si>
  <si>
    <t>5NQ</t>
  </si>
  <si>
    <t>Heywood, Middleton and Rochdale PCT</t>
  </si>
  <si>
    <t>5J4</t>
  </si>
  <si>
    <t>Knowsley PCT</t>
  </si>
  <si>
    <t>5NL</t>
  </si>
  <si>
    <t>Liverpool PCT</t>
  </si>
  <si>
    <t>5NT</t>
  </si>
  <si>
    <t>Manchester PCT</t>
  </si>
  <si>
    <t>5NF</t>
  </si>
  <si>
    <t>North Lancashire Teaching PCT</t>
  </si>
  <si>
    <t>5J5</t>
  </si>
  <si>
    <t>Oldham PCT</t>
  </si>
  <si>
    <t>5F5</t>
  </si>
  <si>
    <t>Salford PCT</t>
  </si>
  <si>
    <t>5NJ</t>
  </si>
  <si>
    <t>Sefton PCT</t>
  </si>
  <si>
    <t>5F7</t>
  </si>
  <si>
    <t>Stockport PCT</t>
  </si>
  <si>
    <t>5LH</t>
  </si>
  <si>
    <t>Tameside and Glossop PCT</t>
  </si>
  <si>
    <t>5NR</t>
  </si>
  <si>
    <t>Trafford PCT</t>
  </si>
  <si>
    <t>5J2</t>
  </si>
  <si>
    <t>Warrington PCT</t>
  </si>
  <si>
    <t>5NN</t>
  </si>
  <si>
    <t>Western Cheshire PCT</t>
  </si>
  <si>
    <t>5NK</t>
  </si>
  <si>
    <t>Wirral PCT</t>
  </si>
  <si>
    <t>Q32</t>
  </si>
  <si>
    <t>5JE</t>
  </si>
  <si>
    <t>Barnsley PCT</t>
  </si>
  <si>
    <t>5NY</t>
  </si>
  <si>
    <t>5J6</t>
  </si>
  <si>
    <t>Calderdale PCT</t>
  </si>
  <si>
    <t>5N5</t>
  </si>
  <si>
    <t>Doncaster PCT</t>
  </si>
  <si>
    <t>5NW</t>
  </si>
  <si>
    <t>5NX</t>
  </si>
  <si>
    <t>Hull Teaching PCT</t>
  </si>
  <si>
    <t>5N2</t>
  </si>
  <si>
    <t>Kirklees PCT</t>
  </si>
  <si>
    <t>5N1</t>
  </si>
  <si>
    <t>Leeds PCT</t>
  </si>
  <si>
    <t>TAN</t>
  </si>
  <si>
    <t>North East Lincolnshire Care Trust Plus</t>
  </si>
  <si>
    <t>5EF</t>
  </si>
  <si>
    <t>North Lincolnshire PCT</t>
  </si>
  <si>
    <t>5NV</t>
  </si>
  <si>
    <t>North Yorkshire and York PCT</t>
  </si>
  <si>
    <t>5H8</t>
  </si>
  <si>
    <t>Rotherham PCT</t>
  </si>
  <si>
    <t>5N4</t>
  </si>
  <si>
    <t>Sheffield PCT</t>
  </si>
  <si>
    <t>5N3</t>
  </si>
  <si>
    <t>Wakefield District PCT</t>
  </si>
  <si>
    <t>Q33</t>
  </si>
  <si>
    <t>5ET</t>
  </si>
  <si>
    <t>Bassetlaw PCT</t>
  </si>
  <si>
    <t>5N7</t>
  </si>
  <si>
    <t>Derby City PCT</t>
  </si>
  <si>
    <t>5N6</t>
  </si>
  <si>
    <t>Derbyshire County PCT</t>
  </si>
  <si>
    <t>5PC</t>
  </si>
  <si>
    <t>Leicester City PCT</t>
  </si>
  <si>
    <t>5PA</t>
  </si>
  <si>
    <t>Leicestershire County and Rutland PCT</t>
  </si>
  <si>
    <t>5N9</t>
  </si>
  <si>
    <t>Lincolnshire Teaching PCT</t>
  </si>
  <si>
    <t>5PD</t>
  </si>
  <si>
    <t>Northamptonshire Teaching PCT</t>
  </si>
  <si>
    <t>5EM</t>
  </si>
  <si>
    <t>Nottingham City PCT</t>
  </si>
  <si>
    <t>5N8</t>
  </si>
  <si>
    <t>Nottinghamshire County Teaching PCT</t>
  </si>
  <si>
    <t>Q34</t>
  </si>
  <si>
    <t>5PG</t>
  </si>
  <si>
    <t>Birmingham East and North PCT</t>
  </si>
  <si>
    <t>5MD</t>
  </si>
  <si>
    <t>Coventry Teaching PCT</t>
  </si>
  <si>
    <t>5PE</t>
  </si>
  <si>
    <t>Dudley PCT</t>
  </si>
  <si>
    <t>5MX</t>
  </si>
  <si>
    <t>Heart of Birmingham Teaching PCT</t>
  </si>
  <si>
    <t>5CN</t>
  </si>
  <si>
    <t>Herefordshire PCT</t>
  </si>
  <si>
    <t>5PH</t>
  </si>
  <si>
    <t>North Staffordshire PCT</t>
  </si>
  <si>
    <t>5PF</t>
  </si>
  <si>
    <t>Sandwell PCT</t>
  </si>
  <si>
    <t>5M2</t>
  </si>
  <si>
    <t>Shropshire County PCT</t>
  </si>
  <si>
    <t>5M1</t>
  </si>
  <si>
    <t>South Birmingham PCT</t>
  </si>
  <si>
    <t>5PK</t>
  </si>
  <si>
    <t>South Staffordshire PCT</t>
  </si>
  <si>
    <t>5PJ</t>
  </si>
  <si>
    <t>Stoke On Trent PCT</t>
  </si>
  <si>
    <t>5MK</t>
  </si>
  <si>
    <t>Telford and Wrekin PCT</t>
  </si>
  <si>
    <t>5M3</t>
  </si>
  <si>
    <t>Walsall Teaching PCT</t>
  </si>
  <si>
    <t>5PM</t>
  </si>
  <si>
    <t>Warwickshire PCT</t>
  </si>
  <si>
    <t>5MV</t>
  </si>
  <si>
    <t>Wolverhampton City PCT</t>
  </si>
  <si>
    <t>5PL</t>
  </si>
  <si>
    <t>Worcestershire PCT</t>
  </si>
  <si>
    <t>Q35</t>
  </si>
  <si>
    <t>5P2</t>
  </si>
  <si>
    <t>Bedfordshire PCT</t>
  </si>
  <si>
    <t>5PP</t>
  </si>
  <si>
    <t>Cambridgeshire PCT</t>
  </si>
  <si>
    <t>5PR</t>
  </si>
  <si>
    <t>Great Yarmouth and Waveney PCT</t>
  </si>
  <si>
    <t>5QV</t>
  </si>
  <si>
    <t>Hertfordshire PCT</t>
  </si>
  <si>
    <t>5GC</t>
  </si>
  <si>
    <t>Luton PCT</t>
  </si>
  <si>
    <t>5PX</t>
  </si>
  <si>
    <t>Mid Essex PCT</t>
  </si>
  <si>
    <t>5PQ</t>
  </si>
  <si>
    <t>Norfolk PCT</t>
  </si>
  <si>
    <t>5PW</t>
  </si>
  <si>
    <t>North East Essex PCT</t>
  </si>
  <si>
    <t>5PN</t>
  </si>
  <si>
    <t>Peterborough PCT</t>
  </si>
  <si>
    <t>5P1</t>
  </si>
  <si>
    <t>South East Essex PCT</t>
  </si>
  <si>
    <t>5PY</t>
  </si>
  <si>
    <t>South West Essex PCT</t>
  </si>
  <si>
    <t>5PT</t>
  </si>
  <si>
    <t>Suffolk PCT</t>
  </si>
  <si>
    <t>5PV</t>
  </si>
  <si>
    <t>West Essex PCT</t>
  </si>
  <si>
    <t>Q36</t>
  </si>
  <si>
    <t>5C2</t>
  </si>
  <si>
    <t>Barking and Dagenham PCT</t>
  </si>
  <si>
    <t>5A9</t>
  </si>
  <si>
    <t>Barnet PCT</t>
  </si>
  <si>
    <t>TAK</t>
  </si>
  <si>
    <t>Bexley Care Trust</t>
  </si>
  <si>
    <t>5K5</t>
  </si>
  <si>
    <t>Brent Teaching PCT</t>
  </si>
  <si>
    <t>5A7</t>
  </si>
  <si>
    <t>Bromley PCT</t>
  </si>
  <si>
    <t>5K7</t>
  </si>
  <si>
    <t>Camden PCT</t>
  </si>
  <si>
    <t>5C3</t>
  </si>
  <si>
    <t>City and Hackney Teaching PCT</t>
  </si>
  <si>
    <t>5K9</t>
  </si>
  <si>
    <t>Croydon PCT</t>
  </si>
  <si>
    <t>5HX</t>
  </si>
  <si>
    <t>Ealing PCT</t>
  </si>
  <si>
    <t>5C1</t>
  </si>
  <si>
    <t>Enfield PCT</t>
  </si>
  <si>
    <t>5A8</t>
  </si>
  <si>
    <t>Greenwich Teaching PCT</t>
  </si>
  <si>
    <t>5H1</t>
  </si>
  <si>
    <t>Hammersmith and Fulham PCT</t>
  </si>
  <si>
    <t>5C9</t>
  </si>
  <si>
    <t>Haringey Teaching PCT</t>
  </si>
  <si>
    <t>5K6</t>
  </si>
  <si>
    <t>Harrow PCT</t>
  </si>
  <si>
    <t>5A4</t>
  </si>
  <si>
    <t>Havering PCT</t>
  </si>
  <si>
    <t>5AT</t>
  </si>
  <si>
    <t>Hillingdon PCT</t>
  </si>
  <si>
    <t>5HY</t>
  </si>
  <si>
    <t>Hounslow PCT</t>
  </si>
  <si>
    <t>5K8</t>
  </si>
  <si>
    <t>Islington PCT</t>
  </si>
  <si>
    <t>5LA</t>
  </si>
  <si>
    <t>Kensington and Chelsea PCT</t>
  </si>
  <si>
    <t>5A5</t>
  </si>
  <si>
    <t>Kingston PCT</t>
  </si>
  <si>
    <t>5LD</t>
  </si>
  <si>
    <t>Lambeth PCT</t>
  </si>
  <si>
    <t>5LF</t>
  </si>
  <si>
    <t>Lewisham PCT</t>
  </si>
  <si>
    <t>5C5</t>
  </si>
  <si>
    <t>Newham PCT</t>
  </si>
  <si>
    <t>5NA</t>
  </si>
  <si>
    <t>Redbridge PCT</t>
  </si>
  <si>
    <t>5M6</t>
  </si>
  <si>
    <t>Richmond and Twickenham PCT</t>
  </si>
  <si>
    <t>5LE</t>
  </si>
  <si>
    <t>Southwark PCT</t>
  </si>
  <si>
    <t>5M7</t>
  </si>
  <si>
    <t>Sutton and Merton PCT</t>
  </si>
  <si>
    <t>5C4</t>
  </si>
  <si>
    <t>Tower Hamlets PCT</t>
  </si>
  <si>
    <t>5NC</t>
  </si>
  <si>
    <t>Waltham Forest PCT</t>
  </si>
  <si>
    <t>5LG</t>
  </si>
  <si>
    <t>Wandsworth PCT</t>
  </si>
  <si>
    <t>5LC</t>
  </si>
  <si>
    <t>Westminster PCT</t>
  </si>
  <si>
    <t>Q37</t>
  </si>
  <si>
    <t>5LQ</t>
  </si>
  <si>
    <t>Brighton and Hove City PCT</t>
  </si>
  <si>
    <t>5P7</t>
  </si>
  <si>
    <t>East Sussex Downs and Weald PCT</t>
  </si>
  <si>
    <t>5QA</t>
  </si>
  <si>
    <t>Eastern and Coastal Kent PCT</t>
  </si>
  <si>
    <t>5P8</t>
  </si>
  <si>
    <t>Hastings and Rother PCT</t>
  </si>
  <si>
    <t>5L3</t>
  </si>
  <si>
    <t>Medway PCT</t>
  </si>
  <si>
    <t>5P5</t>
  </si>
  <si>
    <t>Surrey PCT</t>
  </si>
  <si>
    <t>5P9</t>
  </si>
  <si>
    <t>West Kent PCT</t>
  </si>
  <si>
    <t>5P6</t>
  </si>
  <si>
    <t>West Sussex PCT</t>
  </si>
  <si>
    <t>Q38</t>
  </si>
  <si>
    <t>5QG</t>
  </si>
  <si>
    <t>Berkshire East PCT</t>
  </si>
  <si>
    <t>5QF</t>
  </si>
  <si>
    <t>Berkshire West PCT</t>
  </si>
  <si>
    <t>5QD</t>
  </si>
  <si>
    <t>Buckinghamshire PCT</t>
  </si>
  <si>
    <t>5QC</t>
  </si>
  <si>
    <t>Hampshire PCT</t>
  </si>
  <si>
    <t>5QT</t>
  </si>
  <si>
    <t>Isle of Wight NHS PCT</t>
  </si>
  <si>
    <t>5CQ</t>
  </si>
  <si>
    <t>Milton Keynes PCT</t>
  </si>
  <si>
    <t>5QE</t>
  </si>
  <si>
    <t>Oxfordshire PCT</t>
  </si>
  <si>
    <t>5FE</t>
  </si>
  <si>
    <t>Portsmouth City Teaching PCT</t>
  </si>
  <si>
    <t>5L1</t>
  </si>
  <si>
    <t>Southampton City PCT</t>
  </si>
  <si>
    <t>Q39</t>
  </si>
  <si>
    <t>5FL</t>
  </si>
  <si>
    <t>Bath and North East Somerset PCT</t>
  </si>
  <si>
    <t>5QN</t>
  </si>
  <si>
    <t>Bournemouth and Poole Teaching PCT</t>
  </si>
  <si>
    <t>5QJ</t>
  </si>
  <si>
    <t>Bristol PCT</t>
  </si>
  <si>
    <t>5QP</t>
  </si>
  <si>
    <t>5QQ</t>
  </si>
  <si>
    <t>Devon PCT</t>
  </si>
  <si>
    <t>5QM</t>
  </si>
  <si>
    <t>Dorset PCT</t>
  </si>
  <si>
    <t>5QH</t>
  </si>
  <si>
    <t>Gloucestershire PCT</t>
  </si>
  <si>
    <t>5M8</t>
  </si>
  <si>
    <t>Notes:</t>
  </si>
  <si>
    <t>North Somerset PCT</t>
  </si>
  <si>
    <t>5F1</t>
  </si>
  <si>
    <t>Plymouth Teaching PCT</t>
  </si>
  <si>
    <t>5QL</t>
  </si>
  <si>
    <t>Somerset PCT</t>
  </si>
  <si>
    <t>5A3</t>
  </si>
  <si>
    <t>South Gloucestershire PCT</t>
  </si>
  <si>
    <t>5K3</t>
  </si>
  <si>
    <t>Swindon PCT</t>
  </si>
  <si>
    <t>TAL</t>
  </si>
  <si>
    <t>Torbay Care Trust</t>
  </si>
  <si>
    <t>5QK</t>
  </si>
  <si>
    <t>Wiltshire PCT</t>
  </si>
  <si>
    <t>England</t>
  </si>
  <si>
    <t>£000s</t>
  </si>
  <si>
    <t>Contents</t>
  </si>
  <si>
    <t>Glossary</t>
  </si>
  <si>
    <t>Allocation working paper (AWP)</t>
  </si>
  <si>
    <t>Inter PCT transfers (IATs)</t>
  </si>
  <si>
    <t>Non-recurrent</t>
  </si>
  <si>
    <t>Recurrent adjustment</t>
  </si>
  <si>
    <t>Recurrent resource increase</t>
  </si>
  <si>
    <t>Recurrent revenue allocation</t>
  </si>
  <si>
    <t xml:space="preserve">We issue allocation working papers to PCTs and/or SHAs throughout the allocation year to share information relating to allocations and to collect information associated with allocations or weighted capitation targets.
</t>
  </si>
  <si>
    <t xml:space="preserve">An allocation or adjustment specific to one allocation year.
</t>
  </si>
  <si>
    <t>Policy; Strategy &amp; Finance Directorate</t>
  </si>
  <si>
    <t>Department of Health</t>
  </si>
  <si>
    <t xml:space="preserve">Alternatively, you can e-mail us at </t>
  </si>
  <si>
    <t>allocations@dh.gsi.gov.uk</t>
  </si>
  <si>
    <t>PCTs should address enquiries to their Strategic Health Authority (SHA).  SHAs and other organisations or individuals should contact:</t>
  </si>
  <si>
    <t>DH Financial Planning and Allocations Division</t>
  </si>
  <si>
    <t>Org Codes</t>
  </si>
  <si>
    <t>Used in this document</t>
  </si>
  <si>
    <t>Organisation Names (PCTS, Care Trusts and SHAs)</t>
  </si>
  <si>
    <t>Care Trust</t>
  </si>
  <si>
    <t>Primary Care Trust</t>
  </si>
  <si>
    <t>Strategic Health Authority</t>
  </si>
  <si>
    <t>E16000032</t>
  </si>
  <si>
    <t>Ashton, Leigh and Wigan</t>
  </si>
  <si>
    <t>E16000009</t>
  </si>
  <si>
    <t>Barking and Dagenham</t>
  </si>
  <si>
    <t>E16000006</t>
  </si>
  <si>
    <t>Barnet</t>
  </si>
  <si>
    <t>E16000042</t>
  </si>
  <si>
    <t>Barnsley</t>
  </si>
  <si>
    <t>E16000023</t>
  </si>
  <si>
    <t>Bassetlaw</t>
  </si>
  <si>
    <t>E16000028</t>
  </si>
  <si>
    <t>Bath and North East Somerset</t>
  </si>
  <si>
    <t>E16000104</t>
  </si>
  <si>
    <t>Bedfordshire</t>
  </si>
  <si>
    <t>E16000137</t>
  </si>
  <si>
    <t>Berkshire East</t>
  </si>
  <si>
    <t>E16000136</t>
  </si>
  <si>
    <t>Berkshire West</t>
  </si>
  <si>
    <t>E17000002</t>
  </si>
  <si>
    <t>Bexley</t>
  </si>
  <si>
    <t>E16000117</t>
  </si>
  <si>
    <t>Birmingham East and North</t>
  </si>
  <si>
    <t>E17000006</t>
  </si>
  <si>
    <t>Blackburn with Darwen Teaching</t>
  </si>
  <si>
    <t>E16000033</t>
  </si>
  <si>
    <t>Blackpool</t>
  </si>
  <si>
    <t>Bolton</t>
  </si>
  <si>
    <t>E16000143</t>
  </si>
  <si>
    <t>Bournemouth and Poole Teaching</t>
  </si>
  <si>
    <t>E16000102</t>
  </si>
  <si>
    <t>Bradford and Airedale Teaching</t>
  </si>
  <si>
    <t>E16000045</t>
  </si>
  <si>
    <t>Brent Teaching</t>
  </si>
  <si>
    <t>E16000063</t>
  </si>
  <si>
    <t>Brighton and Hove City</t>
  </si>
  <si>
    <t>E16000139</t>
  </si>
  <si>
    <t>Bristol</t>
  </si>
  <si>
    <t>E16000004</t>
  </si>
  <si>
    <t>Bromley</t>
  </si>
  <si>
    <t>E16000134</t>
  </si>
  <si>
    <t>Buckinghamshire</t>
  </si>
  <si>
    <t>E16000043</t>
  </si>
  <si>
    <t>Bury</t>
  </si>
  <si>
    <t>E16000040</t>
  </si>
  <si>
    <t>Calderdale</t>
  </si>
  <si>
    <t>E16000124</t>
  </si>
  <si>
    <t>Cambridgeshire</t>
  </si>
  <si>
    <t>E16000047</t>
  </si>
  <si>
    <t>Camden</t>
  </si>
  <si>
    <t>E16000095</t>
  </si>
  <si>
    <t>Central and Eastern Cheshire</t>
  </si>
  <si>
    <t>E16000088</t>
  </si>
  <si>
    <t>Central Lancashire</t>
  </si>
  <si>
    <t>E16000010</t>
  </si>
  <si>
    <t>City and Hackney Teaching</t>
  </si>
  <si>
    <t>E16000144</t>
  </si>
  <si>
    <t>Cornwall and Isles of Scilly</t>
  </si>
  <si>
    <t>E16000085</t>
  </si>
  <si>
    <t>County Durham</t>
  </si>
  <si>
    <t>E16000070</t>
  </si>
  <si>
    <t>Coventry Teaching</t>
  </si>
  <si>
    <t>E16000049</t>
  </si>
  <si>
    <t>Croydon</t>
  </si>
  <si>
    <t>E16000086</t>
  </si>
  <si>
    <t>Cumbria Teaching</t>
  </si>
  <si>
    <t>E16000041</t>
  </si>
  <si>
    <t>Darlington</t>
  </si>
  <si>
    <t>E16000080</t>
  </si>
  <si>
    <t>Derby City</t>
  </si>
  <si>
    <t>E16000079</t>
  </si>
  <si>
    <t>Derbyshire County</t>
  </si>
  <si>
    <t>E16000145</t>
  </si>
  <si>
    <t>Devon</t>
  </si>
  <si>
    <t>E16000078</t>
  </si>
  <si>
    <t>Doncaster</t>
  </si>
  <si>
    <t>E16000142</t>
  </si>
  <si>
    <t>Dorset</t>
  </si>
  <si>
    <t>E16000115</t>
  </si>
  <si>
    <t>Dudley</t>
  </si>
  <si>
    <t>E16000035</t>
  </si>
  <si>
    <t>Ealing</t>
  </si>
  <si>
    <t>E16000089</t>
  </si>
  <si>
    <t>East Lancashire Teaching</t>
  </si>
  <si>
    <t>E16000100</t>
  </si>
  <si>
    <t>East Riding of Yorkshire</t>
  </si>
  <si>
    <t>E16000109</t>
  </si>
  <si>
    <t>East Sussex Downs and Weald</t>
  </si>
  <si>
    <t>E16000132</t>
  </si>
  <si>
    <t>Eastern and Coastal Kent</t>
  </si>
  <si>
    <t>E16000008</t>
  </si>
  <si>
    <t>Enfield</t>
  </si>
  <si>
    <t>E16000050</t>
  </si>
  <si>
    <t>Gateshead</t>
  </si>
  <si>
    <t>E16000138</t>
  </si>
  <si>
    <t>Gloucestershire</t>
  </si>
  <si>
    <t>E16000126</t>
  </si>
  <si>
    <t>Great Yarmouth and Waveney</t>
  </si>
  <si>
    <t>E16000005</t>
  </si>
  <si>
    <t>Greenwich Teaching</t>
  </si>
  <si>
    <t>E16000093</t>
  </si>
  <si>
    <t>Halton and St Helens</t>
  </si>
  <si>
    <t>E16000030</t>
  </si>
  <si>
    <t>Hammersmith and Fulham</t>
  </si>
  <si>
    <t>E16000133</t>
  </si>
  <si>
    <t>Hampshire</t>
  </si>
  <si>
    <t>E16000013</t>
  </si>
  <si>
    <t>Haringey Teaching</t>
  </si>
  <si>
    <t>E16000046</t>
  </si>
  <si>
    <t>Harrow</t>
  </si>
  <si>
    <t>E16000019</t>
  </si>
  <si>
    <t>Hartlepool</t>
  </si>
  <si>
    <t>E16000110</t>
  </si>
  <si>
    <t>Hastings and Rother</t>
  </si>
  <si>
    <t>E16000002</t>
  </si>
  <si>
    <t>Havering</t>
  </si>
  <si>
    <t>E16000073</t>
  </si>
  <si>
    <t>Heart of Birmingham Teaching</t>
  </si>
  <si>
    <t>E16000015</t>
  </si>
  <si>
    <t>Herefordshire</t>
  </si>
  <si>
    <t>E16000150</t>
  </si>
  <si>
    <t>Hertfordshire</t>
  </si>
  <si>
    <t>E16000096</t>
  </si>
  <si>
    <t>Heywood, Middleton and Rochdale</t>
  </si>
  <si>
    <t>E16000007</t>
  </si>
  <si>
    <t>Hillingdon</t>
  </si>
  <si>
    <t>E16000036</t>
  </si>
  <si>
    <t>Hounslow</t>
  </si>
  <si>
    <t>E16000101</t>
  </si>
  <si>
    <t>Hull Teaching</t>
  </si>
  <si>
    <t>E16000147</t>
  </si>
  <si>
    <t>Isle of Wight National Health Service</t>
  </si>
  <si>
    <t>E16000048</t>
  </si>
  <si>
    <t>Islington</t>
  </si>
  <si>
    <t>E16000056</t>
  </si>
  <si>
    <t>Kensington and Chelsea</t>
  </si>
  <si>
    <t>E16000003</t>
  </si>
  <si>
    <t>Kingston</t>
  </si>
  <si>
    <t>E16000075</t>
  </si>
  <si>
    <t>Kirklees</t>
  </si>
  <si>
    <t>E16000038</t>
  </si>
  <si>
    <t>Knowsley</t>
  </si>
  <si>
    <t>E16000058</t>
  </si>
  <si>
    <t>Lambeth</t>
  </si>
  <si>
    <t>E16000074</t>
  </si>
  <si>
    <t>Leeds</t>
  </si>
  <si>
    <t>E16000113</t>
  </si>
  <si>
    <t>Leicester City</t>
  </si>
  <si>
    <t>E16000112</t>
  </si>
  <si>
    <t>Leicestershire County and Rutland</t>
  </si>
  <si>
    <t>E16000060</t>
  </si>
  <si>
    <t>Lewisham</t>
  </si>
  <si>
    <t>E16000082</t>
  </si>
  <si>
    <t>Lincolnshire Teaching</t>
  </si>
  <si>
    <t>E16000092</t>
  </si>
  <si>
    <t>Liverpool</t>
  </si>
  <si>
    <t>E16000029</t>
  </si>
  <si>
    <t>Luton</t>
  </si>
  <si>
    <t>Manchester</t>
  </si>
  <si>
    <t>E16000055</t>
  </si>
  <si>
    <t>Medway</t>
  </si>
  <si>
    <t>E16000130</t>
  </si>
  <si>
    <t>Mid Essex</t>
  </si>
  <si>
    <t>E16000053</t>
  </si>
  <si>
    <t>Middlesbrough</t>
  </si>
  <si>
    <t>E16000016</t>
  </si>
  <si>
    <t>Milton Keynes</t>
  </si>
  <si>
    <t>E16000017</t>
  </si>
  <si>
    <t>Newcastle</t>
  </si>
  <si>
    <t>E16000012</t>
  </si>
  <si>
    <t>Newham</t>
  </si>
  <si>
    <t>E16000125</t>
  </si>
  <si>
    <t>Norfolk</t>
  </si>
  <si>
    <t>E16000129</t>
  </si>
  <si>
    <t>North East Essex</t>
  </si>
  <si>
    <t>E17000005</t>
  </si>
  <si>
    <t>North East Lincolnshire</t>
  </si>
  <si>
    <t>E16000087</t>
  </si>
  <si>
    <t>North Lancashire Teaching</t>
  </si>
  <si>
    <t>E16000021</t>
  </si>
  <si>
    <t>North Lincolnshire</t>
  </si>
  <si>
    <t>E16000069</t>
  </si>
  <si>
    <t>North Somerset</t>
  </si>
  <si>
    <t>E16000118</t>
  </si>
  <si>
    <t>North Staffordshire</t>
  </si>
  <si>
    <t>E16000018</t>
  </si>
  <si>
    <t>North Tyneside</t>
  </si>
  <si>
    <t>E16000099</t>
  </si>
  <si>
    <t>North Yorkshire and York</t>
  </si>
  <si>
    <t>E16000114</t>
  </si>
  <si>
    <t>Northamptonshire Teaching</t>
  </si>
  <si>
    <t>E17000001</t>
  </si>
  <si>
    <t>Northumberland</t>
  </si>
  <si>
    <t>E16000022</t>
  </si>
  <si>
    <t>Nottingham City</t>
  </si>
  <si>
    <t>E16000081</t>
  </si>
  <si>
    <t>Nottinghamshire County Teaching</t>
  </si>
  <si>
    <t>E16000039</t>
  </si>
  <si>
    <t>Oldham</t>
  </si>
  <si>
    <t>E16000135</t>
  </si>
  <si>
    <t>Oxfordshire</t>
  </si>
  <si>
    <t>E16000123</t>
  </si>
  <si>
    <t>Peterborough</t>
  </si>
  <si>
    <t>E16000024</t>
  </si>
  <si>
    <t>Plymouth Teaching</t>
  </si>
  <si>
    <t>E16000027</t>
  </si>
  <si>
    <t>Portsmouth City Teaching</t>
  </si>
  <si>
    <t>E16000083</t>
  </si>
  <si>
    <t>Redbridge</t>
  </si>
  <si>
    <t>E16000146</t>
  </si>
  <si>
    <t>Redcar and Cleveland</t>
  </si>
  <si>
    <t>E16000067</t>
  </si>
  <si>
    <t>Richmond and Twickenham</t>
  </si>
  <si>
    <t>E16000031</t>
  </si>
  <si>
    <t>Rotherham</t>
  </si>
  <si>
    <t>E16000025</t>
  </si>
  <si>
    <t>Salford</t>
  </si>
  <si>
    <t>E16000116</t>
  </si>
  <si>
    <t>Sandwell</t>
  </si>
  <si>
    <t>E16000090</t>
  </si>
  <si>
    <t>Sefton</t>
  </si>
  <si>
    <t>E16000077</t>
  </si>
  <si>
    <t>Sheffield</t>
  </si>
  <si>
    <t>E16000065</t>
  </si>
  <si>
    <t>Shropshire County</t>
  </si>
  <si>
    <t>Solihull</t>
  </si>
  <si>
    <t>E16000141</t>
  </si>
  <si>
    <t>Somerset</t>
  </si>
  <si>
    <t>E16000064</t>
  </si>
  <si>
    <t>South Birmingham</t>
  </si>
  <si>
    <t>E16000103</t>
  </si>
  <si>
    <t>South East Essex</t>
  </si>
  <si>
    <t>E16000001</t>
  </si>
  <si>
    <t>South Gloucestershire</t>
  </si>
  <si>
    <t>E16000120</t>
  </si>
  <si>
    <t>South Staffordshire</t>
  </si>
  <si>
    <t>E16000051</t>
  </si>
  <si>
    <t>South Tyneside</t>
  </si>
  <si>
    <t>E16000131</t>
  </si>
  <si>
    <t>South West Essex</t>
  </si>
  <si>
    <t>E16000054</t>
  </si>
  <si>
    <t>Southampton City</t>
  </si>
  <si>
    <t>E16000059</t>
  </si>
  <si>
    <t>Southwark</t>
  </si>
  <si>
    <t>E16000026</t>
  </si>
  <si>
    <t>Stockport</t>
  </si>
  <si>
    <t>E16000020</t>
  </si>
  <si>
    <t>Stockton-on-Tees Teaching</t>
  </si>
  <si>
    <t>E16000119</t>
  </si>
  <si>
    <t>Stoke on Trent</t>
  </si>
  <si>
    <t>E16000127</t>
  </si>
  <si>
    <t>Suffolk</t>
  </si>
  <si>
    <t>E16000052</t>
  </si>
  <si>
    <t>Sunderland Teaching</t>
  </si>
  <si>
    <t>E16000107</t>
  </si>
  <si>
    <t>Surrey</t>
  </si>
  <si>
    <t>E16000068</t>
  </si>
  <si>
    <t>Sutton and Merton</t>
  </si>
  <si>
    <t>E16000044</t>
  </si>
  <si>
    <t>Swindon</t>
  </si>
  <si>
    <t>E16000062</t>
  </si>
  <si>
    <t>Tameside and Glossop</t>
  </si>
  <si>
    <t>E16000071</t>
  </si>
  <si>
    <t>Telford and Wrekin</t>
  </si>
  <si>
    <t>E17000003</t>
  </si>
  <si>
    <t>Torbay</t>
  </si>
  <si>
    <t>E16000011</t>
  </si>
  <si>
    <t>Tower Hamlets</t>
  </si>
  <si>
    <t>E16000097</t>
  </si>
  <si>
    <t>Trafford</t>
  </si>
  <si>
    <t>E16000076</t>
  </si>
  <si>
    <t>Wakefield District</t>
  </si>
  <si>
    <t>E16000066</t>
  </si>
  <si>
    <t>Walsall Teaching</t>
  </si>
  <si>
    <t>E16000084</t>
  </si>
  <si>
    <t>Waltham Forest</t>
  </si>
  <si>
    <t>E16000061</t>
  </si>
  <si>
    <t>Wandsworth</t>
  </si>
  <si>
    <t>E16000037</t>
  </si>
  <si>
    <t>Warrington</t>
  </si>
  <si>
    <t>E16000122</t>
  </si>
  <si>
    <t>Warwickshire</t>
  </si>
  <si>
    <t>E16000128</t>
  </si>
  <si>
    <t>West Essex</t>
  </si>
  <si>
    <t>E16000111</t>
  </si>
  <si>
    <t>West Kent</t>
  </si>
  <si>
    <t>E16000108</t>
  </si>
  <si>
    <t>West Sussex</t>
  </si>
  <si>
    <t>E16000094</t>
  </si>
  <si>
    <t>Western Cheshire</t>
  </si>
  <si>
    <t>E16000057</t>
  </si>
  <si>
    <t>Westminster</t>
  </si>
  <si>
    <t>E16000140</t>
  </si>
  <si>
    <t>Wiltshire</t>
  </si>
  <si>
    <t>E16000091</t>
  </si>
  <si>
    <t>Wirral</t>
  </si>
  <si>
    <t>E16000072</t>
  </si>
  <si>
    <t>Wolverhampton City</t>
  </si>
  <si>
    <t>E16000121</t>
  </si>
  <si>
    <t>Worcestershire</t>
  </si>
  <si>
    <t>E18000001</t>
  </si>
  <si>
    <t>North East</t>
  </si>
  <si>
    <t>E18000002</t>
  </si>
  <si>
    <t>North West</t>
  </si>
  <si>
    <t>E18000003</t>
  </si>
  <si>
    <t>Yorkshire and the Humber</t>
  </si>
  <si>
    <t>E18000004</t>
  </si>
  <si>
    <t>East Midlands</t>
  </si>
  <si>
    <t>E18000005</t>
  </si>
  <si>
    <t>West Midlands</t>
  </si>
  <si>
    <t>E18000006</t>
  </si>
  <si>
    <t>East of England</t>
  </si>
  <si>
    <t>E18000007</t>
  </si>
  <si>
    <t>London</t>
  </si>
  <si>
    <t>E18000008</t>
  </si>
  <si>
    <t>South East Coast</t>
  </si>
  <si>
    <t>E18000009</t>
  </si>
  <si>
    <t>South Central</t>
  </si>
  <si>
    <t>E18000010</t>
  </si>
  <si>
    <t>South West</t>
  </si>
  <si>
    <t>Org Type</t>
  </si>
  <si>
    <t>CHD codes and names</t>
  </si>
  <si>
    <t xml:space="preserve">The new Government Statistical Service (GSS) Coding and Naming policy for some statistical geographies was implemented on 1 January 2011. The </t>
  </si>
  <si>
    <t xml:space="preserve">following table provides a mapping from the codes used throughout this document to the new Code History Database (CHD) which contains new codes </t>
  </si>
  <si>
    <t>for current and new statistical geographies. More information about the CHD is available from the ONS site at</t>
  </si>
  <si>
    <t>Stockton-On-Tees Teaching PCT</t>
  </si>
  <si>
    <t>Bradford and Airedale Teaching PCT</t>
  </si>
  <si>
    <t>East Riding of Yorkshire PCT</t>
  </si>
  <si>
    <t>Cornwall and Isles of Scilly PCT</t>
  </si>
  <si>
    <t>Growth in total revenue allocations</t>
  </si>
  <si>
    <t>%</t>
  </si>
  <si>
    <t>Table 1:</t>
  </si>
  <si>
    <t>Figures in £000s unless stated</t>
  </si>
  <si>
    <t>Table 2:</t>
  </si>
  <si>
    <t>SHA (Note 1)</t>
  </si>
  <si>
    <t>SHA (Note 2)</t>
  </si>
  <si>
    <t>2. In this column Bassetlaw PCT is included in Yorkshire and Humber SHA and Milton Keynes in East Midlands SHA</t>
  </si>
  <si>
    <t>1. In this column Bassetlaw PCT is included in East Midlands SHA and Milton Keynes in South Central SHA</t>
  </si>
  <si>
    <t>Totals for SHAs (SHAs as in column B).</t>
  </si>
  <si>
    <t>Totals for SHAs (SHAs as in column A).</t>
  </si>
  <si>
    <t>2012-13 PCT revenue allocations details</t>
  </si>
  <si>
    <t>Table 3:</t>
  </si>
  <si>
    <t>All figures in £000s</t>
  </si>
  <si>
    <t xml:space="preserve">Table 5: </t>
  </si>
  <si>
    <t xml:space="preserve">Table 4: </t>
  </si>
  <si>
    <t>2012-13 opening baseline</t>
  </si>
  <si>
    <t>2012-13 allocation</t>
  </si>
  <si>
    <t>2012-13 allocation per head
£</t>
  </si>
  <si>
    <t xml:space="preserve">2012-13 PCT opening recurrent baselines </t>
  </si>
  <si>
    <t>2012-13 recurrent revenue allocations</t>
  </si>
  <si>
    <t>2012-13 non-recurrent revenue allocations</t>
  </si>
  <si>
    <t>2012-13 total revenue allocations</t>
  </si>
  <si>
    <t xml:space="preserve">2012-13 Primary Dental Services Net allocation </t>
  </si>
  <si>
    <t>2012-13 General Ophthalmic Services Net allocation</t>
  </si>
  <si>
    <t xml:space="preserve">2012-13 Total revenue allocations </t>
  </si>
  <si>
    <t xml:space="preserve">2012-13 increase in total revenue allocations </t>
  </si>
  <si>
    <t>2012-13 increase in total revenue allocations %</t>
  </si>
  <si>
    <t>2012-13 Total allocations per head 
£</t>
  </si>
  <si>
    <t>2011-12 Non-Recurrent allocations</t>
  </si>
  <si>
    <t>2011-12 Baseline from AWP(12-13) PCT01
Note 1</t>
  </si>
  <si>
    <t xml:space="preserve">3. Equals values in 2011-12 Exposition Book rounded to nearest £1,000 and includes additional transfer of £536,000 from Heywood, Middleton and Rochdale PCT to local authorities for learning disabilities as noted in 2011-12 Exposition Book. </t>
  </si>
  <si>
    <r>
      <t xml:space="preserve">Recurrent IATs actioned to period 8 FIMS 2010/11 </t>
    </r>
    <r>
      <rPr>
        <sz val="8"/>
        <rFont val="Arial"/>
        <family val="2"/>
      </rPr>
      <t>submitted after June 2010 responses to 
AWP(11-12)PCT02</t>
    </r>
  </si>
  <si>
    <t>Duplicate recurrent IATs reversed in March 10 2011 limits reports</t>
  </si>
  <si>
    <t>Recurrent IATs in response to AWP(12-13)PCT01</t>
  </si>
  <si>
    <t>Total 2012-13 opening recurrent and non-recurrent baseline (Note 4)</t>
  </si>
  <si>
    <t>4. Implied total opening baseline recurrent + non-recurrent = 2012-13 opening recurrent baseline + 2011-12 non-recurrent allocation for general ophthalmic services, primary dental services, pharmaceutical services and support for joint working between health and social care</t>
  </si>
  <si>
    <t>2012-13 Support for joint working between health and social care (Note 3)</t>
  </si>
  <si>
    <t>3. Announced in AWP(11-12)PCT03</t>
  </si>
  <si>
    <t>2012-13 populations  (Note 6)</t>
  </si>
  <si>
    <t>6. Unweighted populations calculated from GP registrations as at April 2011 constrained to ONS 2008 based sub-national populations for 2012. Includes prisoners, armed forces and asylum seekers. See Resource Allocation: Weighted Capitation Formula, Seventh Edition for description of method of calculating unweighted populations.</t>
  </si>
  <si>
    <t>2011-12 Support for joint working between health and social care
(Note 5)</t>
  </si>
  <si>
    <t>2011-12 Primary Dental Services (Note 5)</t>
  </si>
  <si>
    <t>2011-12 General Ophthalmic Services
(Note 5)</t>
  </si>
  <si>
    <t>2011-12 Pharmaceutical Services
(Note 5)</t>
  </si>
  <si>
    <t>Non-recurrent allocations for primary dental care, pharmaceutical services, General Ophthalmic Services and support for joint working between health and social care</t>
  </si>
  <si>
    <t>5. Source: 2011-12 Exposition book</t>
  </si>
  <si>
    <t>2012-13 PCT revenue allocations</t>
  </si>
  <si>
    <t>December 2011</t>
  </si>
  <si>
    <t xml:space="preserve">
• Michael Chaplin on 0113 2545571</t>
  </si>
  <si>
    <t>E16000151</t>
  </si>
  <si>
    <t>E16000148</t>
  </si>
  <si>
    <t>E16000149</t>
  </si>
  <si>
    <t>http://www.ons.gov.uk/ons/guide-method/geography/geographic-policy/coding-and-naming-for-statistical-geographies/index.html</t>
  </si>
  <si>
    <t xml:space="preserve">The previous year's recurrent revenue allocation plus any recurrent adjustments, and the base to which recurrent growth is applied.
</t>
  </si>
  <si>
    <t xml:space="preserve">Locally agreed adjustments to a resource limit used mainly when commissioning responsibilities transfer between PCTs.
</t>
  </si>
  <si>
    <t>Opening recurrent baseline</t>
  </si>
  <si>
    <t xml:space="preserve">An adjustment to the opening recurrent baseline. Usually IATs or central budgets devolved to PCTs.
</t>
  </si>
  <si>
    <t xml:space="preserve">Additional resources added to PCTs’ opening recurrent baselines.
</t>
  </si>
  <si>
    <t xml:space="preserve">The principal allocation to PCTs.  The sum for any allocation year comprises the recurrent opening baseline plus recurrent resource increase.
</t>
  </si>
  <si>
    <t xml:space="preserve">This document provides details of PCT revenue allocations for 2012-13.
</t>
  </si>
  <si>
    <t>2012-13 PCT revenue allocations summary</t>
  </si>
  <si>
    <t>2012-13 Pharmaceutical Services Net allocation</t>
  </si>
  <si>
    <t>2012-13 increase excluding additional £150m for reablement in 2012-13</t>
  </si>
  <si>
    <t>2012-13 increase excluding additional £150m for reablement in 2012-13 (%)</t>
  </si>
  <si>
    <t>2012-13 increase including additional £150m for reablement in 2012-13</t>
  </si>
  <si>
    <t>2012-13 increase including additional £150m for reablement in 2012-13 (%)</t>
  </si>
  <si>
    <t xml:space="preserve">2012-13 Total non-recurrent allocations for primary dental services, General Ophthalmic Services, Support for Joint Working between health and social care </t>
  </si>
  <si>
    <t xml:space="preserve">Recurrent allocations including additional £150m for reablement in 2012-13 </t>
  </si>
  <si>
    <t xml:space="preserve">Growth in recurrent allocations including additional £150m for reablement in 2012-13 </t>
  </si>
  <si>
    <t xml:space="preserve">Growth in recurrent allocations excluding additional £150m for reablement in 2012-13 </t>
  </si>
  <si>
    <t xml:space="preserve">The weighted capitation formula and pace of change have been frozen in 2012-13, and all PCTs will receive the same growth rate in recurrent allocations of 3.0%. </t>
  </si>
  <si>
    <t>The combined total of recurrent and non-recurrent allocations for primary dental care, General Ophthalmic Services, pharmaceutical services and support for joint working between health and social care are increasing by 2.8% nationally.</t>
  </si>
  <si>
    <t>2012-13 non-recurrent allocations for primary dental care, General Ophthalmic Services, pharmaceutical services and support for joint working between health and social care are also set out in this document.</t>
  </si>
  <si>
    <t>In 2012-13, PCTs are receiving growth of 2.8% in their recurrent allocations plus an additional recurrent allocation of £150m in 2012-13 for reablement. Taken together, this is 3.0% growth in recurrent allocations.</t>
  </si>
  <si>
    <t>Details of PCT revenue allocations for earlier years are in the Exposition books for 2003-04 to 2005-06 allocations, for 2006-07 and 2007-08 allocations, for 2009-10 to 2010-11 allocations and for 2011-12 allocations.  We did not publish an exposition book for 2008-09 allocations due to the weighted capitation formula and pace of change being frozen while the Advisory Committee on Resource Allocation (ACCRA) concluded its review.</t>
  </si>
  <si>
    <t>Gateway reference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</si>
</sst>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#_ ;[Red]\-#,###\ "/>
    <numFmt numFmtId="166" formatCode="0.0%"/>
    <numFmt numFmtId="167" formatCode="_(* #,##0.00_);_(* \(#,##0.00\);_(* &quot;-&quot;??_);_(@_)"/>
    <numFmt numFmtId="168" formatCode="#,##0;[Red]\-#,##0\ "/>
    <numFmt numFmtId="169" formatCode="#,##0;[Red]\(#,##0\)"/>
    <numFmt numFmtId="170" formatCode="#,##0.0000"/>
    <numFmt numFmtId="171" formatCode="#,##0.0000_ ;[Red]\-#,##0.0000\ "/>
    <numFmt numFmtId="172" formatCode="0.0%;;"/>
    <numFmt numFmtId="173" formatCode="#,##0.00_ ;[Red]\-#,##0.00\ "/>
    <numFmt numFmtId="174" formatCode="#,##0.0"/>
    <numFmt numFmtId="175" formatCode="#,##0.00000_ ;[Red]\-#,##0.00000\ "/>
    <numFmt numFmtId="176" formatCode="#,##0.0_ ;[Red]\-#,##0.0\ "/>
    <numFmt numFmtId="177" formatCode="#,##0.0000000_ ;[Red]\-#,##0.0000000\ "/>
    <numFmt numFmtId="178" formatCode="#,##0.000_ ;[Red]\-#,##0.000\ "/>
    <numFmt numFmtId="179" formatCode="0.0%;[Red]\-0.0%"/>
    <numFmt numFmtId="180" formatCode="0.00%;[Red]\-0.00%"/>
    <numFmt numFmtId="181" formatCode="0%;[Red]\-0%"/>
    <numFmt numFmtId="182" formatCode="\(0\)"/>
    <numFmt numFmtId="183" formatCode="0.000%"/>
    <numFmt numFmtId="184" formatCode="0&quot;.&quot;"/>
    <numFmt numFmtId="185" formatCode="&quot;Table &quot;0"/>
    <numFmt numFmtId="186" formatCode="@&quot; &quot;"/>
    <numFmt numFmtId="187" formatCode="0.00000"/>
    <numFmt numFmtId="188" formatCode="0.0000%"/>
    <numFmt numFmtId="189" formatCode="0.00000%"/>
    <numFmt numFmtId="190" formatCode="0.0000"/>
    <numFmt numFmtId="191" formatCode="0.000"/>
    <numFmt numFmtId="192" formatCode="0.0"/>
    <numFmt numFmtId="193" formatCode="#,##0.000000_ ;[Red]\-#,##0.000000\ "/>
    <numFmt numFmtId="194" formatCode="#,##0.00000000_ ;[Red]\-#,##0.00000000\ "/>
    <numFmt numFmtId="195" formatCode="#,##0.000000000_ ;[Red]\-#,##0.000000000\ "/>
    <numFmt numFmtId="196" formatCode="#,##0.0000000000_ ;[Red]\-#,##0.0000000000\ "/>
    <numFmt numFmtId="197" formatCode="#,##0.00000000000_ ;[Red]\-#,##0.00000000000\ "/>
  </numFmts>
  <fonts count="28"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i/>
      <sz val="10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37" fontId="2" fillId="0" borderId="0" applyBorder="0" applyAlignment="0">
      <protection locked="0"/>
    </xf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2" fillId="0" borderId="0" applyNumberFormat="0" applyFont="0" applyBorder="0">
      <alignment horizontal="centerContinuous" vertical="top" wrapText="1"/>
      <protection locked="0"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59" applyNumberFormat="1" applyFont="1" applyFill="1" applyBorder="1">
      <alignment/>
      <protection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9" fontId="0" fillId="0" borderId="0" xfId="59" applyNumberFormat="1" applyFont="1" applyFill="1" applyBorder="1">
      <alignment/>
      <protection/>
    </xf>
    <xf numFmtId="164" fontId="0" fillId="0" borderId="10" xfId="59" applyNumberFormat="1" applyFont="1" applyFill="1" applyBorder="1">
      <alignment/>
      <protection/>
    </xf>
    <xf numFmtId="0" fontId="5" fillId="0" borderId="0" xfId="53" applyFont="1" applyAlignment="1">
      <alignment/>
    </xf>
    <xf numFmtId="0" fontId="2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85" fontId="5" fillId="0" borderId="0" xfId="53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58" applyFont="1" applyFill="1" applyBorder="1">
      <alignment/>
      <protection/>
    </xf>
    <xf numFmtId="0" fontId="0" fillId="0" borderId="15" xfId="58" applyFont="1" applyFill="1" applyBorder="1">
      <alignment/>
      <protection/>
    </xf>
    <xf numFmtId="164" fontId="6" fillId="0" borderId="13" xfId="0" applyNumberFormat="1" applyFont="1" applyFill="1" applyBorder="1" applyAlignment="1" applyProtection="1">
      <alignment wrapText="1"/>
      <protection locked="0"/>
    </xf>
    <xf numFmtId="0" fontId="5" fillId="0" borderId="0" xfId="53" applyBorder="1" applyAlignment="1">
      <alignment vertical="top"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6" fillId="0" borderId="12" xfId="0" applyNumberFormat="1" applyFont="1" applyFill="1" applyBorder="1" applyAlignment="1">
      <alignment horizontal="center" wrapText="1"/>
    </xf>
    <xf numFmtId="164" fontId="0" fillId="0" borderId="0" xfId="59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18" xfId="58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Font="1" applyFill="1" applyAlignment="1">
      <alignment horizontal="right" wrapText="1"/>
    </xf>
    <xf numFmtId="164" fontId="0" fillId="0" borderId="0" xfId="59" applyNumberFormat="1" applyFont="1" applyFill="1" applyBorder="1" applyAlignment="1">
      <alignment vertical="top"/>
      <protection/>
    </xf>
    <xf numFmtId="164" fontId="0" fillId="0" borderId="0" xfId="59" applyNumberFormat="1" applyFont="1" applyFill="1">
      <alignment/>
      <protection/>
    </xf>
    <xf numFmtId="164" fontId="3" fillId="24" borderId="0" xfId="59" applyNumberFormat="1" applyFont="1" applyFill="1" applyBorder="1" applyAlignment="1">
      <alignment vertical="top"/>
      <protection/>
    </xf>
    <xf numFmtId="164" fontId="0" fillId="0" borderId="0" xfId="60" applyNumberFormat="1" applyFont="1" applyBorder="1">
      <alignment/>
      <protection/>
    </xf>
    <xf numFmtId="164" fontId="2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53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right" wrapText="1"/>
    </xf>
    <xf numFmtId="164" fontId="0" fillId="0" borderId="0" xfId="59" applyNumberFormat="1" applyFont="1" applyFill="1" applyBorder="1" applyAlignment="1">
      <alignment horizontal="right" wrapText="1"/>
      <protection/>
    </xf>
    <xf numFmtId="44" fontId="0" fillId="0" borderId="0" xfId="44" applyAlignment="1">
      <alignment vertical="center"/>
    </xf>
    <xf numFmtId="44" fontId="0" fillId="0" borderId="0" xfId="44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53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6" fontId="0" fillId="0" borderId="0" xfId="64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16" xfId="59" applyNumberFormat="1" applyFont="1" applyFill="1" applyBorder="1" applyAlignment="1">
      <alignment horizontal="right" wrapText="1"/>
      <protection/>
    </xf>
    <xf numFmtId="164" fontId="0" fillId="0" borderId="10" xfId="0" applyNumberFormat="1" applyFill="1" applyBorder="1" applyAlignment="1">
      <alignment horizontal="right" wrapText="1"/>
    </xf>
    <xf numFmtId="164" fontId="0" fillId="0" borderId="16" xfId="59" applyNumberFormat="1" applyFont="1" applyFill="1" applyBorder="1">
      <alignment/>
      <protection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 quotePrefix="1">
      <alignment/>
    </xf>
    <xf numFmtId="164" fontId="0" fillId="0" borderId="16" xfId="0" applyNumberFormat="1" applyFill="1" applyBorder="1" applyAlignment="1">
      <alignment horizontal="right" wrapText="1"/>
    </xf>
    <xf numFmtId="164" fontId="0" fillId="0" borderId="16" xfId="59" applyNumberFormat="1" applyFont="1" applyFill="1" applyBorder="1" applyAlignment="1">
      <alignment/>
      <protection/>
    </xf>
    <xf numFmtId="164" fontId="0" fillId="0" borderId="0" xfId="59" applyNumberFormat="1" applyFont="1" applyFill="1" applyBorder="1" applyAlignment="1">
      <alignment/>
      <protection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9" xfId="0" applyFont="1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166" fontId="0" fillId="0" borderId="0" xfId="64" applyNumberFormat="1" applyFill="1" applyBorder="1" applyAlignment="1">
      <alignment horizontal="right" wrapText="1"/>
    </xf>
    <xf numFmtId="0" fontId="1" fillId="0" borderId="19" xfId="0" applyFont="1" applyBorder="1" applyAlignment="1">
      <alignment horizontal="centerContinuous"/>
    </xf>
    <xf numFmtId="183" fontId="0" fillId="0" borderId="0" xfId="0" applyNumberFormat="1" applyFill="1" applyBorder="1" applyAlignment="1">
      <alignment/>
    </xf>
    <xf numFmtId="166" fontId="0" fillId="0" borderId="0" xfId="64" applyNumberFormat="1" applyAlignment="1">
      <alignment/>
    </xf>
    <xf numFmtId="17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5" fillId="0" borderId="0" xfId="0" applyFont="1" applyBorder="1" applyAlignment="1">
      <alignment horizontal="left" indent="1"/>
    </xf>
    <xf numFmtId="18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4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5" fillId="0" borderId="0" xfId="53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49" fontId="2" fillId="0" borderId="0" xfId="0" applyNumberFormat="1" applyFont="1" applyBorder="1" applyAlignment="1">
      <alignment horizontal="left" indent="2"/>
    </xf>
    <xf numFmtId="164" fontId="0" fillId="0" borderId="17" xfId="59" applyNumberFormat="1" applyFont="1" applyFill="1" applyBorder="1">
      <alignment/>
      <protection/>
    </xf>
    <xf numFmtId="164" fontId="0" fillId="0" borderId="18" xfId="59" applyNumberFormat="1" applyFont="1" applyFill="1" applyBorder="1">
      <alignment/>
      <protection/>
    </xf>
    <xf numFmtId="166" fontId="0" fillId="0" borderId="18" xfId="64" applyNumberFormat="1" applyFont="1" applyFill="1" applyBorder="1" applyAlignment="1">
      <alignment horizontal="right" wrapText="1"/>
    </xf>
    <xf numFmtId="164" fontId="0" fillId="0" borderId="15" xfId="0" applyNumberFormat="1" applyFill="1" applyBorder="1" applyAlignment="1">
      <alignment horizontal="right"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/>
    </xf>
    <xf numFmtId="164" fontId="1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6" fontId="1" fillId="0" borderId="0" xfId="64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4" fontId="0" fillId="0" borderId="18" xfId="59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166" fontId="1" fillId="0" borderId="0" xfId="64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164" fontId="0" fillId="0" borderId="19" xfId="59" applyNumberFormat="1" applyFont="1" applyFill="1" applyBorder="1">
      <alignment/>
      <protection/>
    </xf>
    <xf numFmtId="164" fontId="0" fillId="0" borderId="20" xfId="59" applyNumberFormat="1" applyFont="1" applyFill="1" applyBorder="1">
      <alignment/>
      <protection/>
    </xf>
    <xf numFmtId="164" fontId="0" fillId="0" borderId="21" xfId="59" applyNumberFormat="1" applyFont="1" applyFill="1" applyBorder="1">
      <alignment/>
      <protection/>
    </xf>
    <xf numFmtId="164" fontId="1" fillId="0" borderId="1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59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164" fontId="0" fillId="0" borderId="15" xfId="59" applyNumberFormat="1" applyFont="1" applyFill="1" applyBorder="1">
      <alignment/>
      <protection/>
    </xf>
    <xf numFmtId="179" fontId="0" fillId="0" borderId="16" xfId="59" applyNumberFormat="1" applyFont="1" applyFill="1" applyBorder="1">
      <alignment/>
      <protection/>
    </xf>
    <xf numFmtId="3" fontId="0" fillId="0" borderId="16" xfId="59" applyNumberFormat="1" applyFont="1" applyFill="1" applyBorder="1">
      <alignment/>
      <protection/>
    </xf>
    <xf numFmtId="3" fontId="0" fillId="0" borderId="16" xfId="0" applyNumberFormat="1" applyFill="1" applyBorder="1" applyAlignment="1">
      <alignment/>
    </xf>
    <xf numFmtId="166" fontId="0" fillId="0" borderId="18" xfId="64" applyNumberFormat="1" applyFill="1" applyBorder="1" applyAlignment="1">
      <alignment horizontal="right" wrapText="1"/>
    </xf>
    <xf numFmtId="166" fontId="0" fillId="0" borderId="0" xfId="64" applyNumberFormat="1" applyFont="1" applyFill="1" applyAlignment="1">
      <alignment/>
    </xf>
    <xf numFmtId="166" fontId="1" fillId="0" borderId="0" xfId="64" applyNumberFormat="1" applyFont="1" applyFill="1" applyAlignment="1">
      <alignment/>
    </xf>
    <xf numFmtId="181" fontId="0" fillId="0" borderId="0" xfId="59" applyNumberFormat="1" applyFont="1" applyFill="1" applyBorder="1">
      <alignment/>
      <protection/>
    </xf>
    <xf numFmtId="0" fontId="0" fillId="0" borderId="17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10" xfId="59" applyNumberFormat="1" applyFont="1" applyFill="1" applyBorder="1">
      <alignment/>
      <protection/>
    </xf>
    <xf numFmtId="3" fontId="0" fillId="0" borderId="10" xfId="0" applyNumberFormat="1" applyFill="1" applyBorder="1" applyAlignment="1">
      <alignment/>
    </xf>
    <xf numFmtId="3" fontId="0" fillId="0" borderId="15" xfId="0" applyNumberFormat="1" applyFill="1" applyBorder="1" applyAlignment="1">
      <alignment horizontal="right" wrapText="1"/>
    </xf>
    <xf numFmtId="0" fontId="1" fillId="0" borderId="18" xfId="6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arge" xfId="55"/>
    <cellStyle name="Linked Cell" xfId="56"/>
    <cellStyle name="Neutral" xfId="57"/>
    <cellStyle name="Normal_2011POC_151" xfId="58"/>
    <cellStyle name="Normal_Current PCTs and New Configurations" xfId="59"/>
    <cellStyle name="Normal_EPCTCUR" xfId="60"/>
    <cellStyle name="Normal_Johns Annex (editedQC)" xfId="61"/>
    <cellStyle name="Note" xfId="62"/>
    <cellStyle name="Output" xfId="63"/>
    <cellStyle name="Percent" xfId="64"/>
    <cellStyle name="Title" xfId="65"/>
    <cellStyle name="Top_Wrap" xfId="66"/>
    <cellStyle name="Total" xfId="67"/>
    <cellStyle name="Warning Text" xfId="68"/>
  </cellStyles>
  <dxfs count="6"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ocations@dh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geographic-policy/coding-and-naming-for-statistical-geographies/index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tabSelected="1" workbookViewId="0" topLeftCell="A2">
      <selection activeCell="D4" sqref="D4"/>
    </sheetView>
  </sheetViews>
  <sheetFormatPr defaultColWidth="9.33203125" defaultRowHeight="11.25"/>
  <cols>
    <col min="1" max="1" width="7.5" style="0" customWidth="1"/>
    <col min="2" max="2" width="100.83203125" style="0" customWidth="1"/>
  </cols>
  <sheetData>
    <row r="1" spans="1:3" ht="11.25" hidden="1">
      <c r="A1" t="str">
        <f ca="1">CELL("Filename",A1)</f>
        <v>K:\FID-RAMA\RAMA1\Allocations\Policy\Allocations\2012-13 x 3\Allocations Website\[2012-13 PCT Revenue Allocations Final.xls]Intro</v>
      </c>
      <c r="B1" t="str">
        <f>MID(A1,FIND("[",A1,1),FIND("]",A1,1)-FIND("[",A1,1)+1)</f>
        <v>[2012-13 PCT Revenue Allocations Final.xls]</v>
      </c>
      <c r="C1" t="str">
        <f>LEFT(A1,FIND(B1,A1)-2)</f>
        <v>K:\FID-RAMA\RAMA1\Allocations\Policy\Allocations\2012-13 x 3\Allocations Website</v>
      </c>
    </row>
    <row r="2" spans="1:3" ht="24" customHeight="1">
      <c r="A2" s="97" t="s">
        <v>726</v>
      </c>
      <c r="B2" s="64"/>
      <c r="C2" t="s">
        <v>755</v>
      </c>
    </row>
    <row r="3" spans="1:3" ht="11.25">
      <c r="A3" s="64"/>
      <c r="B3" s="64"/>
      <c r="C3" s="67">
        <v>16989</v>
      </c>
    </row>
    <row r="4" spans="1:2" ht="25.5">
      <c r="A4" s="98">
        <v>1</v>
      </c>
      <c r="B4" s="99" t="s">
        <v>739</v>
      </c>
    </row>
    <row r="5" spans="1:2" ht="66" customHeight="1">
      <c r="A5" s="100">
        <v>2</v>
      </c>
      <c r="B5" s="101" t="s">
        <v>754</v>
      </c>
    </row>
    <row r="6" spans="1:2" ht="12.75">
      <c r="A6" s="100"/>
      <c r="B6" s="99"/>
    </row>
    <row r="7" spans="1:2" ht="42" customHeight="1">
      <c r="A7" s="100">
        <v>3</v>
      </c>
      <c r="B7" s="101" t="s">
        <v>753</v>
      </c>
    </row>
    <row r="8" spans="1:2" ht="12.75">
      <c r="A8" s="100"/>
      <c r="B8" s="99"/>
    </row>
    <row r="9" spans="1:2" ht="27" customHeight="1">
      <c r="A9" s="100">
        <v>4</v>
      </c>
      <c r="B9" s="101" t="s">
        <v>750</v>
      </c>
    </row>
    <row r="10" spans="1:2" ht="12.75">
      <c r="A10" s="100"/>
      <c r="B10" s="101"/>
    </row>
    <row r="11" spans="1:2" ht="39" customHeight="1">
      <c r="A11" s="100">
        <v>5</v>
      </c>
      <c r="B11" s="101" t="s">
        <v>752</v>
      </c>
    </row>
    <row r="12" spans="1:2" ht="12.75" customHeight="1">
      <c r="A12" s="100"/>
      <c r="B12" s="101"/>
    </row>
    <row r="13" spans="1:2" ht="42" customHeight="1">
      <c r="A13" s="100">
        <v>6</v>
      </c>
      <c r="B13" s="101" t="s">
        <v>751</v>
      </c>
    </row>
    <row r="14" spans="1:2" ht="12.75">
      <c r="A14" s="100"/>
      <c r="B14" s="101"/>
    </row>
    <row r="15" spans="1:2" ht="27" customHeight="1">
      <c r="A15" s="100">
        <v>7</v>
      </c>
      <c r="B15" s="99" t="s">
        <v>343</v>
      </c>
    </row>
    <row r="16" spans="1:2" ht="25.5">
      <c r="A16" s="100"/>
      <c r="B16" s="99" t="s">
        <v>728</v>
      </c>
    </row>
    <row r="17" spans="1:2" ht="12.75">
      <c r="A17" s="100"/>
      <c r="B17" s="99"/>
    </row>
    <row r="18" spans="1:2" ht="12.75">
      <c r="A18" s="100">
        <v>8</v>
      </c>
      <c r="B18" s="99" t="s">
        <v>341</v>
      </c>
    </row>
    <row r="19" spans="1:2" ht="12.75">
      <c r="A19" s="100"/>
      <c r="B19" s="102" t="s">
        <v>342</v>
      </c>
    </row>
    <row r="20" spans="1:2" ht="12.75">
      <c r="A20" s="100"/>
      <c r="B20" s="99"/>
    </row>
    <row r="21" spans="1:2" ht="12.75">
      <c r="A21" s="100"/>
      <c r="B21" s="99"/>
    </row>
    <row r="22" spans="1:2" ht="12.75">
      <c r="A22" s="103"/>
      <c r="B22" s="99"/>
    </row>
    <row r="23" spans="1:2" ht="12.75">
      <c r="A23" s="104" t="s">
        <v>344</v>
      </c>
      <c r="B23" s="99"/>
    </row>
    <row r="24" spans="1:2" ht="12.75">
      <c r="A24" s="104" t="s">
        <v>339</v>
      </c>
      <c r="B24" s="99"/>
    </row>
    <row r="25" spans="1:2" ht="12.75">
      <c r="A25" s="104" t="s">
        <v>340</v>
      </c>
      <c r="B25" s="99"/>
    </row>
    <row r="26" spans="1:2" ht="12.75">
      <c r="A26" s="104"/>
      <c r="B26" s="99"/>
    </row>
    <row r="27" spans="1:2" ht="12.75">
      <c r="A27" s="105" t="s">
        <v>727</v>
      </c>
      <c r="B27" s="99"/>
    </row>
  </sheetData>
  <hyperlinks>
    <hyperlink ref="B19" r:id="rId1" display="allocations@dh.gsi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0.33203125" style="0" bestFit="1" customWidth="1"/>
    <col min="2" max="2" width="107.16015625" style="0" customWidth="1"/>
    <col min="3" max="3" width="28.66015625" style="0" hidden="1" customWidth="1"/>
    <col min="4" max="4" width="15.5" style="0" hidden="1" customWidth="1"/>
    <col min="5" max="5" width="3.16015625" style="0" hidden="1" customWidth="1"/>
  </cols>
  <sheetData>
    <row r="1" ht="12.75">
      <c r="A1" s="15" t="s">
        <v>329</v>
      </c>
    </row>
    <row r="3" spans="1:5" ht="24.75" customHeight="1">
      <c r="A3" s="22" t="str">
        <f>HYPERLINK(fn&amp;C3,"Table "&amp;E3)</f>
        <v>Table 1</v>
      </c>
      <c r="B3" s="23" t="str">
        <f>Summary!C1</f>
        <v>2012-13 PCT revenue allocations summary</v>
      </c>
      <c r="C3" t="str">
        <f ca="1">CELL("address",Summary!$A$1)</f>
        <v>'[2012-13 PCT Revenue Allocations Final.xls]Summary'!$A$1</v>
      </c>
      <c r="D3" t="str">
        <f>SUBSTITUTE(C3,fn,"")</f>
        <v>'Summary'!$A$1</v>
      </c>
      <c r="E3">
        <v>1</v>
      </c>
    </row>
    <row r="4" spans="1:5" ht="24.75" customHeight="1">
      <c r="A4" s="22" t="str">
        <f>HYPERLINK(fn&amp;C4,"Table "&amp;E4)</f>
        <v>Table 2</v>
      </c>
      <c r="B4" s="23" t="str">
        <f>Details!C1</f>
        <v>2012-13 PCT revenue allocations details</v>
      </c>
      <c r="C4" t="str">
        <f ca="1">CELL("address",Details!$A$1)</f>
        <v>'[2012-13 PCT Revenue Allocations Final.xls]Details'!$A$1</v>
      </c>
      <c r="D4" t="str">
        <f>SUBSTITUTE(C4,fn,"")</f>
        <v>'Details'!$A$1</v>
      </c>
      <c r="E4">
        <v>2</v>
      </c>
    </row>
    <row r="5" spans="1:5" ht="24.75" customHeight="1">
      <c r="A5" s="22" t="str">
        <f>HYPERLINK(fn&amp;C5,"Table "&amp;E5)</f>
        <v>Table 3</v>
      </c>
      <c r="B5" s="23" t="str">
        <f>Baselines!C1</f>
        <v>2012-13 PCT opening recurrent baselines </v>
      </c>
      <c r="C5" t="str">
        <f ca="1">CELL("address",Baselines!$A$1)</f>
        <v>'[2012-13 PCT Revenue Allocations Final.xls]Baselines'!$A$1</v>
      </c>
      <c r="E5">
        <v>3</v>
      </c>
    </row>
    <row r="6" spans="1:5" ht="24.75" customHeight="1">
      <c r="A6" s="22" t="str">
        <f>HYPERLINK(fn&amp;C6,"Table "&amp;E6)</f>
        <v>Table 4</v>
      </c>
      <c r="B6" s="23" t="s">
        <v>330</v>
      </c>
      <c r="C6" t="str">
        <f ca="1">CELL("address",Glossary!$A$1)</f>
        <v>'[2012-13 PCT Revenue Allocations Final.xls]Glossary'!$A$1</v>
      </c>
      <c r="D6" t="str">
        <f>SUBSTITUTE(C6,fn,"")</f>
        <v>'Glossary'!$A$1</v>
      </c>
      <c r="E6">
        <v>4</v>
      </c>
    </row>
    <row r="7" spans="1:5" ht="24.75" customHeight="1">
      <c r="A7" s="22" t="str">
        <f>HYPERLINK(fn&amp;C7,"Table "&amp;E7)</f>
        <v>Table 5</v>
      </c>
      <c r="B7" s="23" t="str">
        <f>Org_Lookups!B1</f>
        <v>Mapping organisation codes (PCTs, Care trusts and SHAs) to the new GSS codes</v>
      </c>
      <c r="C7" t="str">
        <f ca="1">CELL("address",Org_Lookups!$A$1)</f>
        <v>'[2012-13 PCT Revenue Allocations Final.xls]Org_Lookups'!$A$1</v>
      </c>
      <c r="D7" t="str">
        <f>SUBSTITUTE(C7,fn,"")</f>
        <v>'Org_Lookups'!$A$1</v>
      </c>
      <c r="E7">
        <v>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33203125" defaultRowHeight="11.25"/>
  <cols>
    <col min="1" max="1" width="7.66015625" style="0" customWidth="1"/>
    <col min="2" max="2" width="8.16015625" style="0" customWidth="1"/>
    <col min="3" max="3" width="7.16015625" style="0" customWidth="1"/>
    <col min="4" max="4" width="42" style="0" bestFit="1" customWidth="1"/>
    <col min="5" max="7" width="12.16015625" style="0" customWidth="1"/>
    <col min="8" max="8" width="10.83203125" style="0" customWidth="1"/>
    <col min="9" max="9" width="20.33203125" style="0" bestFit="1" customWidth="1"/>
    <col min="10" max="12" width="10.83203125" style="0" customWidth="1"/>
    <col min="16" max="16" width="14.33203125" style="0" bestFit="1" customWidth="1"/>
  </cols>
  <sheetData>
    <row r="1" spans="1:3" ht="12.75">
      <c r="A1" s="15" t="s">
        <v>681</v>
      </c>
      <c r="C1" s="15" t="s">
        <v>740</v>
      </c>
    </row>
    <row r="2" ht="12.75">
      <c r="C2" s="15" t="s">
        <v>682</v>
      </c>
    </row>
    <row r="3" ht="12.75">
      <c r="A3" s="19" t="s">
        <v>2</v>
      </c>
    </row>
    <row r="4" spans="5:12" ht="114.75" customHeight="1">
      <c r="E4" s="114" t="s">
        <v>747</v>
      </c>
      <c r="F4" s="114" t="s">
        <v>748</v>
      </c>
      <c r="G4" s="114" t="s">
        <v>749</v>
      </c>
      <c r="H4" s="114" t="s">
        <v>748</v>
      </c>
      <c r="I4" s="114" t="s">
        <v>724</v>
      </c>
      <c r="J4" s="114" t="s">
        <v>19</v>
      </c>
      <c r="K4" s="114" t="s">
        <v>679</v>
      </c>
      <c r="L4" s="114" t="s">
        <v>679</v>
      </c>
    </row>
    <row r="5" spans="1:12" ht="22.5">
      <c r="A5" s="115" t="s">
        <v>684</v>
      </c>
      <c r="B5" s="115" t="s">
        <v>685</v>
      </c>
      <c r="C5" s="80" t="s">
        <v>3</v>
      </c>
      <c r="D5" s="80" t="s">
        <v>20</v>
      </c>
      <c r="E5" s="116" t="s">
        <v>328</v>
      </c>
      <c r="F5" s="116" t="s">
        <v>328</v>
      </c>
      <c r="G5" s="116" t="s">
        <v>680</v>
      </c>
      <c r="H5" s="116" t="s">
        <v>680</v>
      </c>
      <c r="I5" s="116" t="s">
        <v>328</v>
      </c>
      <c r="J5" s="116" t="s">
        <v>328</v>
      </c>
      <c r="K5" s="116" t="s">
        <v>328</v>
      </c>
      <c r="L5" s="116" t="s">
        <v>680</v>
      </c>
    </row>
    <row r="6" spans="1:14" ht="11.25">
      <c r="A6" s="41" t="s">
        <v>21</v>
      </c>
      <c r="B6" s="41" t="s">
        <v>21</v>
      </c>
      <c r="C6" s="42" t="s">
        <v>22</v>
      </c>
      <c r="D6" s="42" t="s">
        <v>23</v>
      </c>
      <c r="E6" s="42">
        <f>Details!J6</f>
        <v>976729.8515552117</v>
      </c>
      <c r="F6" s="42">
        <f>Details!H6</f>
        <v>28231.85155521165</v>
      </c>
      <c r="G6" s="148">
        <f>Details!G6</f>
        <v>0.028</v>
      </c>
      <c r="H6" s="148">
        <f>Details!I6</f>
        <v>0.029764798191679532</v>
      </c>
      <c r="I6" s="42">
        <f>Details!P6</f>
        <v>42038.269</v>
      </c>
      <c r="J6" s="54">
        <f>Details!R6</f>
        <v>1018768.1205552117</v>
      </c>
      <c r="K6" s="54">
        <f>Details!S6</f>
        <v>27925.96455521165</v>
      </c>
      <c r="L6" s="94">
        <f>Details!T6</f>
        <v>0.028184069870369595</v>
      </c>
      <c r="M6" s="55"/>
      <c r="N6" s="55"/>
    </row>
    <row r="7" spans="1:14" ht="11.25">
      <c r="A7" s="41" t="s">
        <v>21</v>
      </c>
      <c r="B7" s="41" t="s">
        <v>21</v>
      </c>
      <c r="C7" s="42" t="s">
        <v>24</v>
      </c>
      <c r="D7" s="42" t="s">
        <v>25</v>
      </c>
      <c r="E7" s="42">
        <f>Details!J7</f>
        <v>179256.30724521662</v>
      </c>
      <c r="F7" s="42">
        <f>Details!H7</f>
        <v>5181.307245216614</v>
      </c>
      <c r="G7" s="148">
        <f>Details!G7</f>
        <v>0.028</v>
      </c>
      <c r="H7" s="148">
        <f>Details!I7</f>
        <v>0.029764798191679532</v>
      </c>
      <c r="I7" s="42">
        <f>Details!P7</f>
        <v>10052.221500000001</v>
      </c>
      <c r="J7" s="54">
        <f>Details!R7</f>
        <v>189308.52874521664</v>
      </c>
      <c r="K7" s="54">
        <f>Details!S7</f>
        <v>5127.154245216614</v>
      </c>
      <c r="L7" s="94">
        <f>Details!T7</f>
        <v>0.02783752840989149</v>
      </c>
      <c r="M7" s="55"/>
      <c r="N7" s="55"/>
    </row>
    <row r="8" spans="1:14" ht="11.25">
      <c r="A8" s="41" t="s">
        <v>21</v>
      </c>
      <c r="B8" s="41" t="s">
        <v>21</v>
      </c>
      <c r="C8" s="42" t="s">
        <v>26</v>
      </c>
      <c r="D8" s="42" t="s">
        <v>27</v>
      </c>
      <c r="E8" s="42">
        <f>Details!J8</f>
        <v>386962.9563348729</v>
      </c>
      <c r="F8" s="42">
        <f>Details!H8</f>
        <v>11184.956334872952</v>
      </c>
      <c r="G8" s="148">
        <f>Details!G8</f>
        <v>0.028</v>
      </c>
      <c r="H8" s="148">
        <f>Details!I8</f>
        <v>0.029764798191679532</v>
      </c>
      <c r="I8" s="42">
        <f>Details!P8</f>
        <v>17083.147</v>
      </c>
      <c r="J8" s="54">
        <f>Details!R8</f>
        <v>404046.1033348729</v>
      </c>
      <c r="K8" s="54">
        <f>Details!S8</f>
        <v>11044.843334872956</v>
      </c>
      <c r="L8" s="94">
        <f>Details!T8</f>
        <v>0.028103836956840687</v>
      </c>
      <c r="M8" s="55"/>
      <c r="N8" s="55"/>
    </row>
    <row r="9" spans="1:14" ht="11.25">
      <c r="A9" s="41" t="s">
        <v>21</v>
      </c>
      <c r="B9" s="41" t="s">
        <v>21</v>
      </c>
      <c r="C9" s="42" t="s">
        <v>28</v>
      </c>
      <c r="D9" s="42" t="s">
        <v>29</v>
      </c>
      <c r="E9" s="42">
        <f>Details!J9</f>
        <v>179474.61738243327</v>
      </c>
      <c r="F9" s="42">
        <f>Details!H9</f>
        <v>5187.617382433251</v>
      </c>
      <c r="G9" s="148">
        <f>Details!G9</f>
        <v>0.028</v>
      </c>
      <c r="H9" s="148">
        <f>Details!I9</f>
        <v>0.029764798191679532</v>
      </c>
      <c r="I9" s="42">
        <f>Details!P9</f>
        <v>8783.8655</v>
      </c>
      <c r="J9" s="54">
        <f>Details!R9</f>
        <v>188258.48288243328</v>
      </c>
      <c r="K9" s="54">
        <f>Details!S9</f>
        <v>5132.207382433251</v>
      </c>
      <c r="L9" s="94">
        <f>Details!T9</f>
        <v>0.02802551063969655</v>
      </c>
      <c r="M9" s="55"/>
      <c r="N9" s="55"/>
    </row>
    <row r="10" spans="1:14" ht="11.25">
      <c r="A10" s="41" t="s">
        <v>21</v>
      </c>
      <c r="B10" s="41" t="s">
        <v>21</v>
      </c>
      <c r="C10" s="42" t="s">
        <v>30</v>
      </c>
      <c r="D10" s="42" t="s">
        <v>31</v>
      </c>
      <c r="E10" s="42">
        <f>Details!J10</f>
        <v>284742.32387757767</v>
      </c>
      <c r="F10" s="42">
        <f>Details!H10</f>
        <v>8230.32387757769</v>
      </c>
      <c r="G10" s="148">
        <f>Details!G10</f>
        <v>0.028</v>
      </c>
      <c r="H10" s="148">
        <f>Details!I10</f>
        <v>0.029764798191679532</v>
      </c>
      <c r="I10" s="42">
        <f>Details!P10</f>
        <v>15077.674500000001</v>
      </c>
      <c r="J10" s="54">
        <f>Details!R10</f>
        <v>299819.9983775777</v>
      </c>
      <c r="K10" s="54">
        <f>Details!S10</f>
        <v>8139.492877577693</v>
      </c>
      <c r="L10" s="94">
        <f>Details!T10</f>
        <v>0.02790550867849375</v>
      </c>
      <c r="M10" s="55"/>
      <c r="N10" s="55"/>
    </row>
    <row r="11" spans="1:14" ht="11.25">
      <c r="A11" s="41" t="s">
        <v>21</v>
      </c>
      <c r="B11" s="41" t="s">
        <v>21</v>
      </c>
      <c r="C11" s="42" t="s">
        <v>32</v>
      </c>
      <c r="D11" s="42" t="s">
        <v>33</v>
      </c>
      <c r="E11" s="42">
        <f>Details!J11</f>
        <v>501880.5887538716</v>
      </c>
      <c r="F11" s="42">
        <f>Details!H11</f>
        <v>14506.58875387162</v>
      </c>
      <c r="G11" s="148">
        <f>Details!G11</f>
        <v>0.028</v>
      </c>
      <c r="H11" s="148">
        <f>Details!I11</f>
        <v>0.029764798191679532</v>
      </c>
      <c r="I11" s="42">
        <f>Details!P11</f>
        <v>23948.886</v>
      </c>
      <c r="J11" s="54">
        <f>Details!R11</f>
        <v>525829.4747538716</v>
      </c>
      <c r="K11" s="54">
        <f>Details!S11</f>
        <v>14319.190753871619</v>
      </c>
      <c r="L11" s="94">
        <f>Details!T11</f>
        <v>0.02799394499343364</v>
      </c>
      <c r="M11" s="55"/>
      <c r="N11" s="55"/>
    </row>
    <row r="12" spans="1:14" ht="11.25">
      <c r="A12" s="41" t="s">
        <v>21</v>
      </c>
      <c r="B12" s="41" t="s">
        <v>21</v>
      </c>
      <c r="C12" s="42" t="s">
        <v>34</v>
      </c>
      <c r="D12" s="42" t="s">
        <v>35</v>
      </c>
      <c r="E12" s="42">
        <f>Details!J12</f>
        <v>377009.24979555217</v>
      </c>
      <c r="F12" s="42">
        <f>Details!H12</f>
        <v>10897.249795552178</v>
      </c>
      <c r="G12" s="148">
        <f>Details!G12</f>
        <v>0.028</v>
      </c>
      <c r="H12" s="148">
        <f>Details!I12</f>
        <v>0.029764798191679532</v>
      </c>
      <c r="I12" s="42">
        <f>Details!P12</f>
        <v>15359.428499999998</v>
      </c>
      <c r="J12" s="54">
        <f>Details!R12</f>
        <v>392368.67829555215</v>
      </c>
      <c r="K12" s="54">
        <f>Details!S12</f>
        <v>10779.304795552178</v>
      </c>
      <c r="L12" s="94">
        <f>Details!T12</f>
        <v>0.028248440717000674</v>
      </c>
      <c r="M12" s="55"/>
      <c r="N12" s="55"/>
    </row>
    <row r="13" spans="1:14" ht="11.25">
      <c r="A13" s="41" t="s">
        <v>21</v>
      </c>
      <c r="B13" s="41" t="s">
        <v>21</v>
      </c>
      <c r="C13" s="42" t="s">
        <v>36</v>
      </c>
      <c r="D13" s="42" t="s">
        <v>37</v>
      </c>
      <c r="E13" s="42">
        <f>Details!J13</f>
        <v>545474.6517205181</v>
      </c>
      <c r="F13" s="42">
        <f>Details!H13</f>
        <v>15766.65172051818</v>
      </c>
      <c r="G13" s="148">
        <f>Details!G13</f>
        <v>0.028</v>
      </c>
      <c r="H13" s="148">
        <f>Details!I13</f>
        <v>0.029764798191679532</v>
      </c>
      <c r="I13" s="42">
        <f>Details!P13</f>
        <v>25619.055999999997</v>
      </c>
      <c r="J13" s="54">
        <f>Details!R13</f>
        <v>571093.7077205181</v>
      </c>
      <c r="K13" s="54">
        <f>Details!S13</f>
        <v>15606.70172051818</v>
      </c>
      <c r="L13" s="94">
        <f>Details!T13</f>
        <v>0.028095529781876082</v>
      </c>
      <c r="M13" s="55"/>
      <c r="N13" s="55"/>
    </row>
    <row r="14" spans="1:14" ht="11.25">
      <c r="A14" s="41" t="s">
        <v>21</v>
      </c>
      <c r="B14" s="41" t="s">
        <v>21</v>
      </c>
      <c r="C14" s="42" t="s">
        <v>38</v>
      </c>
      <c r="D14" s="42" t="s">
        <v>39</v>
      </c>
      <c r="E14" s="42">
        <f>Details!J14</f>
        <v>256710.0665412038</v>
      </c>
      <c r="F14" s="42">
        <f>Details!H14</f>
        <v>7420.066541203791</v>
      </c>
      <c r="G14" s="148">
        <f>Details!G14</f>
        <v>0.028</v>
      </c>
      <c r="H14" s="148">
        <f>Details!I14</f>
        <v>0.029764798191679532</v>
      </c>
      <c r="I14" s="42">
        <f>Details!P14</f>
        <v>12431.411</v>
      </c>
      <c r="J14" s="54">
        <f>Details!R14</f>
        <v>269141.4775412038</v>
      </c>
      <c r="K14" s="54">
        <f>Details!S14</f>
        <v>7336.625541203794</v>
      </c>
      <c r="L14" s="94">
        <f>Details!T14</f>
        <v>0.028023260398565085</v>
      </c>
      <c r="M14" s="55"/>
      <c r="N14" s="55"/>
    </row>
    <row r="15" spans="1:14" ht="11.25">
      <c r="A15" s="41" t="s">
        <v>21</v>
      </c>
      <c r="B15" s="41" t="s">
        <v>21</v>
      </c>
      <c r="C15" s="42" t="s">
        <v>40</v>
      </c>
      <c r="D15" s="42" t="s">
        <v>41</v>
      </c>
      <c r="E15" s="42">
        <f>Details!J15</f>
        <v>303789.8833497292</v>
      </c>
      <c r="F15" s="42">
        <f>Details!H15</f>
        <v>8780.883349729187</v>
      </c>
      <c r="G15" s="148">
        <f>Details!G15</f>
        <v>0.028</v>
      </c>
      <c r="H15" s="148">
        <f>Details!I15</f>
        <v>0.029764798191679532</v>
      </c>
      <c r="I15" s="42">
        <f>Details!P15</f>
        <v>15282.723999999998</v>
      </c>
      <c r="J15" s="54">
        <f>Details!R15</f>
        <v>319072.60734972917</v>
      </c>
      <c r="K15" s="54">
        <f>Details!S15</f>
        <v>8664.978349729188</v>
      </c>
      <c r="L15" s="94">
        <f>Details!T15</f>
        <v>0.027914836944066178</v>
      </c>
      <c r="M15" s="55"/>
      <c r="N15" s="55"/>
    </row>
    <row r="16" spans="1:14" ht="11.25">
      <c r="A16" s="41" t="s">
        <v>21</v>
      </c>
      <c r="B16" s="41" t="s">
        <v>21</v>
      </c>
      <c r="C16" s="42" t="s">
        <v>42</v>
      </c>
      <c r="D16" s="42" t="s">
        <v>675</v>
      </c>
      <c r="E16" s="42">
        <f>Details!J16</f>
        <v>318762.66351543623</v>
      </c>
      <c r="F16" s="42">
        <f>Details!H16</f>
        <v>9213.663515436207</v>
      </c>
      <c r="G16" s="148">
        <f>Details!G16</f>
        <v>0.028</v>
      </c>
      <c r="H16" s="148">
        <f>Details!I16</f>
        <v>0.029764798191679532</v>
      </c>
      <c r="I16" s="42">
        <f>Details!P16</f>
        <v>16128.915500000001</v>
      </c>
      <c r="J16" s="54">
        <f>Details!R16</f>
        <v>334891.57901543623</v>
      </c>
      <c r="K16" s="54">
        <f>Details!S16</f>
        <v>9131.815515436207</v>
      </c>
      <c r="L16" s="94">
        <f>Details!T16</f>
        <v>0.028032361692932672</v>
      </c>
      <c r="M16" s="55"/>
      <c r="N16" s="55"/>
    </row>
    <row r="17" spans="1:14" ht="11.25">
      <c r="A17" s="41" t="s">
        <v>21</v>
      </c>
      <c r="B17" s="41" t="s">
        <v>21</v>
      </c>
      <c r="C17" s="42" t="s">
        <v>43</v>
      </c>
      <c r="D17" s="42" t="s">
        <v>44</v>
      </c>
      <c r="E17" s="42">
        <f>Details!J17</f>
        <v>553015.6193376759</v>
      </c>
      <c r="F17" s="42">
        <f>Details!H17</f>
        <v>15984.619337675851</v>
      </c>
      <c r="G17" s="148">
        <f>Details!G17</f>
        <v>0.028</v>
      </c>
      <c r="H17" s="148">
        <f>Details!I17</f>
        <v>0.029764798191679532</v>
      </c>
      <c r="I17" s="42">
        <f>Details!P17</f>
        <v>25424.991</v>
      </c>
      <c r="J17" s="54">
        <f>Details!R17</f>
        <v>578440.6103376759</v>
      </c>
      <c r="K17" s="54">
        <f>Details!S17</f>
        <v>15799.327337675855</v>
      </c>
      <c r="L17" s="94">
        <f>Details!T17</f>
        <v>0.028080640036639213</v>
      </c>
      <c r="M17" s="55"/>
      <c r="N17" s="55"/>
    </row>
    <row r="18" spans="1:14" ht="11.25">
      <c r="A18" s="41" t="s">
        <v>45</v>
      </c>
      <c r="B18" s="41" t="s">
        <v>45</v>
      </c>
      <c r="C18" s="42" t="s">
        <v>46</v>
      </c>
      <c r="D18" s="42" t="s">
        <v>47</v>
      </c>
      <c r="E18" s="42">
        <f>Details!J18</f>
        <v>561478.2264492151</v>
      </c>
      <c r="F18" s="42">
        <f>Details!H18</f>
        <v>16229.226449215073</v>
      </c>
      <c r="G18" s="148">
        <f>Details!G18</f>
        <v>0.028</v>
      </c>
      <c r="H18" s="148">
        <f>Details!I18</f>
        <v>0.029764798191679532</v>
      </c>
      <c r="I18" s="42">
        <f>Details!P18</f>
        <v>27658.444</v>
      </c>
      <c r="J18" s="54">
        <f>Details!R18</f>
        <v>589136.6704492151</v>
      </c>
      <c r="K18" s="54">
        <f>Details!S18</f>
        <v>16064.034449215076</v>
      </c>
      <c r="L18" s="94">
        <f>Details!T18</f>
        <v>0.028031410749849654</v>
      </c>
      <c r="M18" s="55"/>
      <c r="N18" s="55"/>
    </row>
    <row r="19" spans="1:14" ht="11.25">
      <c r="A19" s="41" t="s">
        <v>45</v>
      </c>
      <c r="B19" s="41" t="s">
        <v>45</v>
      </c>
      <c r="C19" s="42" t="s">
        <v>48</v>
      </c>
      <c r="D19" s="42" t="s">
        <v>4</v>
      </c>
      <c r="E19" s="42">
        <f>Details!J19</f>
        <v>282649.8418076522</v>
      </c>
      <c r="F19" s="42">
        <f>Details!H19</f>
        <v>8169.8418076521975</v>
      </c>
      <c r="G19" s="148">
        <f>Details!G19</f>
        <v>0.028</v>
      </c>
      <c r="H19" s="148">
        <f>Details!I19</f>
        <v>0.029764798191679532</v>
      </c>
      <c r="I19" s="42">
        <f>Details!P19</f>
        <v>15542.289499999999</v>
      </c>
      <c r="J19" s="54">
        <f>Details!R19</f>
        <v>298192.1313076522</v>
      </c>
      <c r="K19" s="54">
        <f>Details!S19</f>
        <v>8084.043807652199</v>
      </c>
      <c r="L19" s="94">
        <f>Details!T19</f>
        <v>0.02786562717818819</v>
      </c>
      <c r="M19" s="55"/>
      <c r="N19" s="55"/>
    </row>
    <row r="20" spans="1:14" ht="11.25">
      <c r="A20" s="41" t="s">
        <v>45</v>
      </c>
      <c r="B20" s="41" t="s">
        <v>45</v>
      </c>
      <c r="C20" s="42" t="s">
        <v>49</v>
      </c>
      <c r="D20" s="42" t="s">
        <v>50</v>
      </c>
      <c r="E20" s="42">
        <f>Details!J20</f>
        <v>288135.39888761926</v>
      </c>
      <c r="F20" s="42">
        <f>Details!H20</f>
        <v>8328.398887619274</v>
      </c>
      <c r="G20" s="148">
        <f>Details!G20</f>
        <v>0.028</v>
      </c>
      <c r="H20" s="148">
        <f>Details!I20</f>
        <v>0.029764798191679532</v>
      </c>
      <c r="I20" s="42">
        <f>Details!P20</f>
        <v>13658.324</v>
      </c>
      <c r="J20" s="54">
        <f>Details!R20</f>
        <v>301793.7228876193</v>
      </c>
      <c r="K20" s="54">
        <f>Details!S20</f>
        <v>8204.996887619274</v>
      </c>
      <c r="L20" s="94">
        <f>Details!T20</f>
        <v>0.02794724783682352</v>
      </c>
      <c r="M20" s="55"/>
      <c r="N20" s="55"/>
    </row>
    <row r="21" spans="1:14" ht="11.25">
      <c r="A21" s="41" t="s">
        <v>45</v>
      </c>
      <c r="B21" s="41" t="s">
        <v>45</v>
      </c>
      <c r="C21" s="42" t="s">
        <v>51</v>
      </c>
      <c r="D21" s="42" t="s">
        <v>52</v>
      </c>
      <c r="E21" s="42">
        <f>Details!J21</f>
        <v>480732.3090934091</v>
      </c>
      <c r="F21" s="42">
        <f>Details!H21</f>
        <v>13895.309093409098</v>
      </c>
      <c r="G21" s="148">
        <f>Details!G21</f>
        <v>0.028</v>
      </c>
      <c r="H21" s="148">
        <f>Details!I21</f>
        <v>0.029764798191679532</v>
      </c>
      <c r="I21" s="42">
        <f>Details!P21</f>
        <v>21704.612500000003</v>
      </c>
      <c r="J21" s="54">
        <f>Details!R21</f>
        <v>502436.9215934091</v>
      </c>
      <c r="K21" s="54">
        <f>Details!S21</f>
        <v>13745.975093409103</v>
      </c>
      <c r="L21" s="94">
        <f>Details!T21</f>
        <v>0.02812815582498028</v>
      </c>
      <c r="M21" s="55"/>
      <c r="N21" s="55"/>
    </row>
    <row r="22" spans="1:14" ht="11.25">
      <c r="A22" s="41" t="s">
        <v>45</v>
      </c>
      <c r="B22" s="41" t="s">
        <v>45</v>
      </c>
      <c r="C22" s="42" t="s">
        <v>53</v>
      </c>
      <c r="D22" s="42" t="s">
        <v>54</v>
      </c>
      <c r="E22" s="42">
        <f>Details!J22</f>
        <v>309060.2195868742</v>
      </c>
      <c r="F22" s="42">
        <f>Details!H22</f>
        <v>8933.219586874204</v>
      </c>
      <c r="G22" s="148">
        <f>Details!G22</f>
        <v>0.028</v>
      </c>
      <c r="H22" s="148">
        <f>Details!I22</f>
        <v>0.029764798191679532</v>
      </c>
      <c r="I22" s="42">
        <f>Details!P22</f>
        <v>15934.322</v>
      </c>
      <c r="J22" s="54">
        <f>Details!R22</f>
        <v>324994.54158687417</v>
      </c>
      <c r="K22" s="54">
        <f>Details!S22</f>
        <v>8842.629586874205</v>
      </c>
      <c r="L22" s="94">
        <f>Details!T22</f>
        <v>0.027969559098773394</v>
      </c>
      <c r="M22" s="55"/>
      <c r="N22" s="55"/>
    </row>
    <row r="23" spans="1:14" ht="11.25">
      <c r="A23" s="41" t="s">
        <v>45</v>
      </c>
      <c r="B23" s="41" t="s">
        <v>45</v>
      </c>
      <c r="C23" s="42" t="s">
        <v>55</v>
      </c>
      <c r="D23" s="42" t="s">
        <v>56</v>
      </c>
      <c r="E23" s="42">
        <f>Details!J23</f>
        <v>709362.7491175222</v>
      </c>
      <c r="F23" s="42">
        <f>Details!H23</f>
        <v>20503.74911752217</v>
      </c>
      <c r="G23" s="148">
        <f>Details!G23</f>
        <v>0.028</v>
      </c>
      <c r="H23" s="148">
        <f>Details!I23</f>
        <v>0.029764798191679532</v>
      </c>
      <c r="I23" s="42">
        <f>Details!P23</f>
        <v>36566.0915</v>
      </c>
      <c r="J23" s="54">
        <f>Details!R23</f>
        <v>745928.8406175221</v>
      </c>
      <c r="K23" s="54">
        <f>Details!S23</f>
        <v>20305.459117522172</v>
      </c>
      <c r="L23" s="94">
        <f>Details!T23</f>
        <v>0.027983468608118674</v>
      </c>
      <c r="M23" s="55"/>
      <c r="N23" s="55"/>
    </row>
    <row r="24" spans="1:14" ht="11.25">
      <c r="A24" s="41" t="s">
        <v>45</v>
      </c>
      <c r="B24" s="41" t="s">
        <v>45</v>
      </c>
      <c r="C24" s="42" t="s">
        <v>57</v>
      </c>
      <c r="D24" s="42" t="s">
        <v>58</v>
      </c>
      <c r="E24" s="42">
        <f>Details!J24</f>
        <v>752404.858152338</v>
      </c>
      <c r="F24" s="42">
        <f>Details!H24</f>
        <v>21747.85815233799</v>
      </c>
      <c r="G24" s="148">
        <f>Details!G24</f>
        <v>0.028</v>
      </c>
      <c r="H24" s="148">
        <f>Details!I24</f>
        <v>0.029764798191679532</v>
      </c>
      <c r="I24" s="42">
        <f>Details!P24</f>
        <v>38787.218</v>
      </c>
      <c r="J24" s="54">
        <f>Details!R24</f>
        <v>791192.076152338</v>
      </c>
      <c r="K24" s="54">
        <f>Details!S24</f>
        <v>21515.24615233799</v>
      </c>
      <c r="L24" s="94">
        <f>Details!T24</f>
        <v>0.027953610286460085</v>
      </c>
      <c r="M24" s="55"/>
      <c r="N24" s="55"/>
    </row>
    <row r="25" spans="1:14" ht="11.25">
      <c r="A25" s="41" t="s">
        <v>45</v>
      </c>
      <c r="B25" s="41" t="s">
        <v>45</v>
      </c>
      <c r="C25" s="42" t="s">
        <v>59</v>
      </c>
      <c r="D25" s="42" t="s">
        <v>60</v>
      </c>
      <c r="E25" s="42">
        <f>Details!J25</f>
        <v>853975.7090219744</v>
      </c>
      <c r="F25" s="42">
        <f>Details!H25</f>
        <v>24683.709021974304</v>
      </c>
      <c r="G25" s="148">
        <f>Details!G25</f>
        <v>0.028</v>
      </c>
      <c r="H25" s="148">
        <f>Details!I25</f>
        <v>0.029764798191679532</v>
      </c>
      <c r="I25" s="42">
        <f>Details!P25</f>
        <v>39102.343</v>
      </c>
      <c r="J25" s="54">
        <f>Details!R25</f>
        <v>893078.0520219743</v>
      </c>
      <c r="K25" s="54">
        <f>Details!S25</f>
        <v>24404.431021974306</v>
      </c>
      <c r="L25" s="94">
        <f>Details!T25</f>
        <v>0.02809390135950071</v>
      </c>
      <c r="M25" s="55"/>
      <c r="N25" s="55"/>
    </row>
    <row r="26" spans="1:14" ht="11.25">
      <c r="A26" s="41" t="s">
        <v>45</v>
      </c>
      <c r="B26" s="41" t="s">
        <v>45</v>
      </c>
      <c r="C26" s="42" t="s">
        <v>61</v>
      </c>
      <c r="D26" s="42" t="s">
        <v>62</v>
      </c>
      <c r="E26" s="42">
        <f>Details!J26</f>
        <v>684772.995501503</v>
      </c>
      <c r="F26" s="42">
        <f>Details!H26</f>
        <v>19792.995501503054</v>
      </c>
      <c r="G26" s="148">
        <f>Details!G26</f>
        <v>0.028</v>
      </c>
      <c r="H26" s="148">
        <f>Details!I26</f>
        <v>0.029764798191679532</v>
      </c>
      <c r="I26" s="42">
        <f>Details!P26</f>
        <v>32893.247</v>
      </c>
      <c r="J26" s="54">
        <f>Details!R26</f>
        <v>717666.242501503</v>
      </c>
      <c r="K26" s="54">
        <f>Details!S26</f>
        <v>19600.78250150306</v>
      </c>
      <c r="L26" s="94">
        <f>Details!T26</f>
        <v>0.02807871700385099</v>
      </c>
      <c r="M26" s="55"/>
      <c r="N26" s="55"/>
    </row>
    <row r="27" spans="1:14" ht="11.25">
      <c r="A27" s="41" t="s">
        <v>45</v>
      </c>
      <c r="B27" s="41" t="s">
        <v>45</v>
      </c>
      <c r="C27" s="42" t="s">
        <v>63</v>
      </c>
      <c r="D27" s="42" t="s">
        <v>64</v>
      </c>
      <c r="E27" s="42">
        <f>Details!J27</f>
        <v>588702.1184190086</v>
      </c>
      <c r="F27" s="42">
        <f>Details!H27</f>
        <v>17016.118419008504</v>
      </c>
      <c r="G27" s="148">
        <f>Details!G27</f>
        <v>0.028</v>
      </c>
      <c r="H27" s="148">
        <f>Details!I27</f>
        <v>0.029764798191679532</v>
      </c>
      <c r="I27" s="42">
        <f>Details!P27</f>
        <v>26818.867000000002</v>
      </c>
      <c r="J27" s="54">
        <f>Details!R27</f>
        <v>615520.9854190085</v>
      </c>
      <c r="K27" s="54">
        <f>Details!S27</f>
        <v>16845.0474190085</v>
      </c>
      <c r="L27" s="94">
        <f>Details!T27</f>
        <v>0.028137171297184325</v>
      </c>
      <c r="M27" s="55"/>
      <c r="N27" s="55"/>
    </row>
    <row r="28" spans="1:14" ht="11.25">
      <c r="A28" s="41" t="s">
        <v>45</v>
      </c>
      <c r="B28" s="41" t="s">
        <v>45</v>
      </c>
      <c r="C28" s="42" t="s">
        <v>65</v>
      </c>
      <c r="D28" s="42" t="s">
        <v>66</v>
      </c>
      <c r="E28" s="42">
        <f>Details!J28</f>
        <v>389971.92907518905</v>
      </c>
      <c r="F28" s="42">
        <f>Details!H28</f>
        <v>11271.929075189038</v>
      </c>
      <c r="G28" s="148">
        <f>Details!G28</f>
        <v>0.028</v>
      </c>
      <c r="H28" s="148">
        <f>Details!I28</f>
        <v>0.029764798191679532</v>
      </c>
      <c r="I28" s="42">
        <f>Details!P28</f>
        <v>17405.0555</v>
      </c>
      <c r="J28" s="54">
        <f>Details!R28</f>
        <v>407376.98457518907</v>
      </c>
      <c r="K28" s="54">
        <f>Details!S28</f>
        <v>11149.953075189038</v>
      </c>
      <c r="L28" s="94">
        <f>Details!T28</f>
        <v>0.02814031398357292</v>
      </c>
      <c r="M28" s="55"/>
      <c r="N28" s="55"/>
    </row>
    <row r="29" spans="1:14" ht="11.25">
      <c r="A29" s="41" t="s">
        <v>45</v>
      </c>
      <c r="B29" s="41" t="s">
        <v>45</v>
      </c>
      <c r="C29" s="42" t="s">
        <v>67</v>
      </c>
      <c r="D29" s="42" t="s">
        <v>68</v>
      </c>
      <c r="E29" s="42">
        <f>Details!J29</f>
        <v>330065.3619403881</v>
      </c>
      <c r="F29" s="42">
        <f>Details!H29</f>
        <v>9540.361940388082</v>
      </c>
      <c r="G29" s="148">
        <f>Details!G29</f>
        <v>0.028</v>
      </c>
      <c r="H29" s="148">
        <f>Details!I29</f>
        <v>0.029764798191679532</v>
      </c>
      <c r="I29" s="42">
        <f>Details!P29</f>
        <v>14190.511999999999</v>
      </c>
      <c r="J29" s="54">
        <f>Details!R29</f>
        <v>344255.8739403881</v>
      </c>
      <c r="K29" s="54">
        <f>Details!S29</f>
        <v>9416.267940388083</v>
      </c>
      <c r="L29" s="94">
        <f>Details!T29</f>
        <v>0.028121726855657815</v>
      </c>
      <c r="M29" s="55"/>
      <c r="N29" s="55"/>
    </row>
    <row r="30" spans="1:14" ht="11.25">
      <c r="A30" s="41" t="s">
        <v>45</v>
      </c>
      <c r="B30" s="41" t="s">
        <v>45</v>
      </c>
      <c r="C30" s="42" t="s">
        <v>69</v>
      </c>
      <c r="D30" s="42" t="s">
        <v>70</v>
      </c>
      <c r="E30" s="42">
        <f>Details!J30</f>
        <v>988244.681528591</v>
      </c>
      <c r="F30" s="42">
        <f>Details!H30</f>
        <v>28564.681528591012</v>
      </c>
      <c r="G30" s="148">
        <f>Details!G30</f>
        <v>0.028</v>
      </c>
      <c r="H30" s="148">
        <f>Details!I30</f>
        <v>0.029764798191679532</v>
      </c>
      <c r="I30" s="42">
        <f>Details!P30</f>
        <v>46296.547999999995</v>
      </c>
      <c r="J30" s="54">
        <f>Details!R30</f>
        <v>1034541.2295285909</v>
      </c>
      <c r="K30" s="54">
        <f>Details!S30</f>
        <v>28195.06752859101</v>
      </c>
      <c r="L30" s="94">
        <f>Details!T30</f>
        <v>0.02801726542341701</v>
      </c>
      <c r="M30" s="55"/>
      <c r="N30" s="55"/>
    </row>
    <row r="31" spans="1:14" ht="11.25">
      <c r="A31" s="41" t="s">
        <v>45</v>
      </c>
      <c r="B31" s="41" t="s">
        <v>45</v>
      </c>
      <c r="C31" s="42" t="s">
        <v>71</v>
      </c>
      <c r="D31" s="42" t="s">
        <v>72</v>
      </c>
      <c r="E31" s="42">
        <f>Details!J31</f>
        <v>1016580.7194804314</v>
      </c>
      <c r="F31" s="42">
        <f>Details!H31</f>
        <v>29383.71948043146</v>
      </c>
      <c r="G31" s="148">
        <f>Details!G31</f>
        <v>0.028</v>
      </c>
      <c r="H31" s="148">
        <f>Details!I31</f>
        <v>0.029764798191679532</v>
      </c>
      <c r="I31" s="42">
        <f>Details!P31</f>
        <v>45004.533</v>
      </c>
      <c r="J31" s="54">
        <f>Details!R31</f>
        <v>1061585.2524804315</v>
      </c>
      <c r="K31" s="54">
        <f>Details!S31</f>
        <v>29075.832480431454</v>
      </c>
      <c r="L31" s="94">
        <f>Details!T31</f>
        <v>0.028160355651216676</v>
      </c>
      <c r="M31" s="55"/>
      <c r="N31" s="55"/>
    </row>
    <row r="32" spans="1:14" ht="11.25">
      <c r="A32" s="41" t="s">
        <v>45</v>
      </c>
      <c r="B32" s="41" t="s">
        <v>45</v>
      </c>
      <c r="C32" s="42" t="s">
        <v>73</v>
      </c>
      <c r="D32" s="42" t="s">
        <v>74</v>
      </c>
      <c r="E32" s="42">
        <f>Details!J32</f>
        <v>568836.9256970928</v>
      </c>
      <c r="F32" s="42">
        <f>Details!H32</f>
        <v>16441.925697092815</v>
      </c>
      <c r="G32" s="148">
        <f>Details!G32</f>
        <v>0.028</v>
      </c>
      <c r="H32" s="148">
        <f>Details!I32</f>
        <v>0.029764798191679532</v>
      </c>
      <c r="I32" s="42">
        <f>Details!P32</f>
        <v>24891.5735</v>
      </c>
      <c r="J32" s="54">
        <f>Details!R32</f>
        <v>593728.4991970928</v>
      </c>
      <c r="K32" s="54">
        <f>Details!S32</f>
        <v>16275.70469709281</v>
      </c>
      <c r="L32" s="94">
        <f>Details!T32</f>
        <v>0.028185342338130828</v>
      </c>
      <c r="M32" s="55"/>
      <c r="N32" s="55"/>
    </row>
    <row r="33" spans="1:14" ht="11.25">
      <c r="A33" s="41" t="s">
        <v>45</v>
      </c>
      <c r="B33" s="41" t="s">
        <v>45</v>
      </c>
      <c r="C33" s="42" t="s">
        <v>75</v>
      </c>
      <c r="D33" s="42" t="s">
        <v>76</v>
      </c>
      <c r="E33" s="42">
        <f>Details!J33</f>
        <v>415025.0768503944</v>
      </c>
      <c r="F33" s="42">
        <f>Details!H33</f>
        <v>11996.076850394411</v>
      </c>
      <c r="G33" s="148">
        <f>Details!G33</f>
        <v>0.028</v>
      </c>
      <c r="H33" s="148">
        <f>Details!I33</f>
        <v>0.029764798191679532</v>
      </c>
      <c r="I33" s="42">
        <f>Details!P33</f>
        <v>19018.5835</v>
      </c>
      <c r="J33" s="54">
        <f>Details!R33</f>
        <v>434043.66035039444</v>
      </c>
      <c r="K33" s="54">
        <f>Details!S33</f>
        <v>11865.593850394413</v>
      </c>
      <c r="L33" s="94">
        <f>Details!T33</f>
        <v>0.028105661548844134</v>
      </c>
      <c r="M33" s="55"/>
      <c r="N33" s="55"/>
    </row>
    <row r="34" spans="1:14" ht="11.25">
      <c r="A34" s="41" t="s">
        <v>45</v>
      </c>
      <c r="B34" s="41" t="s">
        <v>45</v>
      </c>
      <c r="C34" s="42" t="s">
        <v>77</v>
      </c>
      <c r="D34" s="42" t="s">
        <v>78</v>
      </c>
      <c r="E34" s="42">
        <f>Details!J34</f>
        <v>465524.7425537144</v>
      </c>
      <c r="F34" s="42">
        <f>Details!H34</f>
        <v>13455.742553714374</v>
      </c>
      <c r="G34" s="148">
        <f>Details!G34</f>
        <v>0.028</v>
      </c>
      <c r="H34" s="148">
        <f>Details!I34</f>
        <v>0.029764798191679532</v>
      </c>
      <c r="I34" s="42">
        <f>Details!P34</f>
        <v>23827.372000000003</v>
      </c>
      <c r="J34" s="54">
        <f>Details!R34</f>
        <v>489352.1145537144</v>
      </c>
      <c r="K34" s="54">
        <f>Details!S34</f>
        <v>13299.561553714375</v>
      </c>
      <c r="L34" s="94">
        <f>Details!T34</f>
        <v>0.027937170948675438</v>
      </c>
      <c r="M34" s="55"/>
      <c r="N34" s="55"/>
    </row>
    <row r="35" spans="1:14" ht="11.25">
      <c r="A35" s="41" t="s">
        <v>45</v>
      </c>
      <c r="B35" s="41" t="s">
        <v>45</v>
      </c>
      <c r="C35" s="42" t="s">
        <v>79</v>
      </c>
      <c r="D35" s="42" t="s">
        <v>80</v>
      </c>
      <c r="E35" s="42">
        <f>Details!J35</f>
        <v>524672.3730322481</v>
      </c>
      <c r="F35" s="42">
        <f>Details!H35</f>
        <v>15165.373032248062</v>
      </c>
      <c r="G35" s="148">
        <f>Details!G35</f>
        <v>0.028</v>
      </c>
      <c r="H35" s="148">
        <f>Details!I35</f>
        <v>0.029764798191679532</v>
      </c>
      <c r="I35" s="42">
        <f>Details!P35</f>
        <v>26317.5975</v>
      </c>
      <c r="J35" s="54">
        <f>Details!R35</f>
        <v>550989.9705322481</v>
      </c>
      <c r="K35" s="54">
        <f>Details!S35</f>
        <v>14961.819032248059</v>
      </c>
      <c r="L35" s="94">
        <f>Details!T35</f>
        <v>0.027912375479495797</v>
      </c>
      <c r="M35" s="55"/>
      <c r="N35" s="55"/>
    </row>
    <row r="36" spans="1:14" ht="11.25">
      <c r="A36" s="41" t="s">
        <v>45</v>
      </c>
      <c r="B36" s="41" t="s">
        <v>45</v>
      </c>
      <c r="C36" s="42" t="s">
        <v>81</v>
      </c>
      <c r="D36" s="42" t="s">
        <v>82</v>
      </c>
      <c r="E36" s="42">
        <f>Details!J36</f>
        <v>471335.70530991</v>
      </c>
      <c r="F36" s="42">
        <f>Details!H36</f>
        <v>13623.705309910021</v>
      </c>
      <c r="G36" s="148">
        <f>Details!G36</f>
        <v>0.028</v>
      </c>
      <c r="H36" s="148">
        <f>Details!I36</f>
        <v>0.029764798191679532</v>
      </c>
      <c r="I36" s="42">
        <f>Details!P36</f>
        <v>24610.157000000003</v>
      </c>
      <c r="J36" s="54">
        <f>Details!R36</f>
        <v>495945.86230991</v>
      </c>
      <c r="K36" s="54">
        <f>Details!S36</f>
        <v>13470.80130991002</v>
      </c>
      <c r="L36" s="94">
        <f>Details!T36</f>
        <v>0.02792020230432184</v>
      </c>
      <c r="M36" s="55"/>
      <c r="N36" s="55"/>
    </row>
    <row r="37" spans="1:14" ht="11.25">
      <c r="A37" s="41" t="s">
        <v>45</v>
      </c>
      <c r="B37" s="41" t="s">
        <v>45</v>
      </c>
      <c r="C37" s="42" t="s">
        <v>83</v>
      </c>
      <c r="D37" s="42" t="s">
        <v>84</v>
      </c>
      <c r="E37" s="42">
        <f>Details!J37</f>
        <v>419598.26231916365</v>
      </c>
      <c r="F37" s="42">
        <f>Details!H37</f>
        <v>12128.26231916366</v>
      </c>
      <c r="G37" s="148">
        <f>Details!G37</f>
        <v>0.028</v>
      </c>
      <c r="H37" s="148">
        <f>Details!I37</f>
        <v>0.029764798191679532</v>
      </c>
      <c r="I37" s="42">
        <f>Details!P37</f>
        <v>22330.4825</v>
      </c>
      <c r="J37" s="54">
        <f>Details!R37</f>
        <v>441928.74481916364</v>
      </c>
      <c r="K37" s="54">
        <f>Details!S37</f>
        <v>11988.417319163658</v>
      </c>
      <c r="L37" s="94">
        <f>Details!T37</f>
        <v>0.02788390981807506</v>
      </c>
      <c r="M37" s="55"/>
      <c r="N37" s="55"/>
    </row>
    <row r="38" spans="1:14" ht="11.25">
      <c r="A38" s="41" t="s">
        <v>45</v>
      </c>
      <c r="B38" s="41" t="s">
        <v>45</v>
      </c>
      <c r="C38" s="42" t="s">
        <v>85</v>
      </c>
      <c r="D38" s="42" t="s">
        <v>86</v>
      </c>
      <c r="E38" s="42">
        <f>Details!J38</f>
        <v>370584.5472196343</v>
      </c>
      <c r="F38" s="42">
        <f>Details!H38</f>
        <v>10711.547219634289</v>
      </c>
      <c r="G38" s="148">
        <f>Details!G38</f>
        <v>0.028</v>
      </c>
      <c r="H38" s="148">
        <f>Details!I38</f>
        <v>0.029764798191679532</v>
      </c>
      <c r="I38" s="42">
        <f>Details!P38</f>
        <v>19331.212499999998</v>
      </c>
      <c r="J38" s="54">
        <f>Details!R38</f>
        <v>389915.7597196343</v>
      </c>
      <c r="K38" s="54">
        <f>Details!S38</f>
        <v>10594.092219634287</v>
      </c>
      <c r="L38" s="94">
        <f>Details!T38</f>
        <v>0.027929045787067484</v>
      </c>
      <c r="M38" s="55"/>
      <c r="N38" s="55"/>
    </row>
    <row r="39" spans="1:14" ht="11.25">
      <c r="A39" s="41" t="s">
        <v>45</v>
      </c>
      <c r="B39" s="41" t="s">
        <v>45</v>
      </c>
      <c r="C39" s="42" t="s">
        <v>87</v>
      </c>
      <c r="D39" s="42" t="s">
        <v>88</v>
      </c>
      <c r="E39" s="42">
        <f>Details!J39</f>
        <v>317883.24437778053</v>
      </c>
      <c r="F39" s="42">
        <f>Details!H39</f>
        <v>9188.244377780513</v>
      </c>
      <c r="G39" s="148">
        <f>Details!G39</f>
        <v>0.028</v>
      </c>
      <c r="H39" s="148">
        <f>Details!I39</f>
        <v>0.029764798191679532</v>
      </c>
      <c r="I39" s="42">
        <f>Details!P39</f>
        <v>16355.625499999998</v>
      </c>
      <c r="J39" s="54">
        <f>Details!R39</f>
        <v>334238.86987778055</v>
      </c>
      <c r="K39" s="54">
        <f>Details!S39</f>
        <v>9103.518377780514</v>
      </c>
      <c r="L39" s="94">
        <f>Details!T39</f>
        <v>0.02799916507319726</v>
      </c>
      <c r="M39" s="55"/>
      <c r="N39" s="55"/>
    </row>
    <row r="40" spans="1:14" ht="11.25">
      <c r="A40" s="41" t="s">
        <v>45</v>
      </c>
      <c r="B40" s="41" t="s">
        <v>45</v>
      </c>
      <c r="C40" s="42" t="s">
        <v>89</v>
      </c>
      <c r="D40" s="42" t="s">
        <v>90</v>
      </c>
      <c r="E40" s="42">
        <f>Details!J40</f>
        <v>406672.6545722617</v>
      </c>
      <c r="F40" s="42">
        <f>Details!H40</f>
        <v>11754.654572261697</v>
      </c>
      <c r="G40" s="148">
        <f>Details!G40</f>
        <v>0.028</v>
      </c>
      <c r="H40" s="148">
        <f>Details!I40</f>
        <v>0.029764798191679532</v>
      </c>
      <c r="I40" s="42">
        <f>Details!P40</f>
        <v>20714.904000000002</v>
      </c>
      <c r="J40" s="54">
        <f>Details!R40</f>
        <v>427387.55857226165</v>
      </c>
      <c r="K40" s="54">
        <f>Details!S40</f>
        <v>11638.119572261698</v>
      </c>
      <c r="L40" s="94">
        <f>Details!T40</f>
        <v>0.027993109504260084</v>
      </c>
      <c r="M40" s="55"/>
      <c r="N40" s="55"/>
    </row>
    <row r="41" spans="1:16" ht="11.25">
      <c r="A41" s="41" t="s">
        <v>45</v>
      </c>
      <c r="B41" s="41" t="s">
        <v>45</v>
      </c>
      <c r="C41" s="42" t="s">
        <v>91</v>
      </c>
      <c r="D41" s="42" t="s">
        <v>92</v>
      </c>
      <c r="E41" s="42">
        <f>Details!J41</f>
        <v>617555.0982995412</v>
      </c>
      <c r="F41" s="42">
        <f>Details!H41</f>
        <v>17850.098299541172</v>
      </c>
      <c r="G41" s="148">
        <f>Details!G41</f>
        <v>0.028</v>
      </c>
      <c r="H41" s="148">
        <f>Details!I41</f>
        <v>0.029764798191679532</v>
      </c>
      <c r="I41" s="42">
        <f>Details!P41</f>
        <v>30228.8275</v>
      </c>
      <c r="J41" s="54">
        <f>Details!R41</f>
        <v>647783.9257995412</v>
      </c>
      <c r="K41" s="54">
        <f>Details!S41</f>
        <v>17619.308299541175</v>
      </c>
      <c r="L41" s="94">
        <f>Details!T41</f>
        <v>0.02795985018873449</v>
      </c>
      <c r="M41" s="55"/>
      <c r="N41" s="55"/>
      <c r="O41" s="70"/>
      <c r="P41" s="96"/>
    </row>
    <row r="42" spans="1:14" ht="11.25">
      <c r="A42" s="41" t="s">
        <v>93</v>
      </c>
      <c r="B42" s="41" t="s">
        <v>93</v>
      </c>
      <c r="C42" s="42" t="s">
        <v>94</v>
      </c>
      <c r="D42" s="42" t="s">
        <v>95</v>
      </c>
      <c r="E42" s="42">
        <f>Details!J42</f>
        <v>456203.3116004833</v>
      </c>
      <c r="F42" s="42">
        <f>Details!H42</f>
        <v>13186.311600483292</v>
      </c>
      <c r="G42" s="148">
        <f>Details!G42</f>
        <v>0.028</v>
      </c>
      <c r="H42" s="148">
        <f>Details!I42</f>
        <v>0.029764798191679532</v>
      </c>
      <c r="I42" s="42">
        <f>Details!P42</f>
        <v>20177.113999999998</v>
      </c>
      <c r="J42" s="54">
        <f>Details!R42</f>
        <v>476380.4256004833</v>
      </c>
      <c r="K42" s="54">
        <f>Details!S42</f>
        <v>13055.246600483286</v>
      </c>
      <c r="L42" s="94">
        <f>Details!T42</f>
        <v>0.028177287124046598</v>
      </c>
      <c r="M42" s="55"/>
      <c r="N42" s="55"/>
    </row>
    <row r="43" spans="1:14" ht="11.25">
      <c r="A43" s="41" t="s">
        <v>120</v>
      </c>
      <c r="B43" s="43" t="s">
        <v>93</v>
      </c>
      <c r="C43" s="42" t="s">
        <v>121</v>
      </c>
      <c r="D43" s="42" t="s">
        <v>122</v>
      </c>
      <c r="E43" s="42">
        <f>Details!J43</f>
        <v>191151.1204291287</v>
      </c>
      <c r="F43" s="42">
        <f>Details!H43</f>
        <v>5525.120429128705</v>
      </c>
      <c r="G43" s="148">
        <f>Details!G43</f>
        <v>0.028</v>
      </c>
      <c r="H43" s="148">
        <f>Details!I43</f>
        <v>0.029764798191679532</v>
      </c>
      <c r="I43" s="42">
        <f>Details!P43</f>
        <v>8117.991</v>
      </c>
      <c r="J43" s="54">
        <f>Details!R43</f>
        <v>199269.1114291287</v>
      </c>
      <c r="K43" s="54">
        <f>Details!S43</f>
        <v>5473.446429128705</v>
      </c>
      <c r="L43" s="94">
        <f>Details!T43</f>
        <v>0.028243389392268937</v>
      </c>
      <c r="M43" s="56"/>
      <c r="N43" s="55"/>
    </row>
    <row r="44" spans="1:16" ht="11.25">
      <c r="A44" s="41" t="s">
        <v>93</v>
      </c>
      <c r="B44" s="41" t="s">
        <v>93</v>
      </c>
      <c r="C44" s="42" t="s">
        <v>96</v>
      </c>
      <c r="D44" s="42" t="s">
        <v>676</v>
      </c>
      <c r="E44" s="42">
        <f>Details!J44</f>
        <v>889255.4510080212</v>
      </c>
      <c r="F44" s="42">
        <f>Details!H44</f>
        <v>25703.451008021242</v>
      </c>
      <c r="G44" s="148">
        <f>Details!G44</f>
        <v>0.028</v>
      </c>
      <c r="H44" s="148">
        <f>Details!I44</f>
        <v>0.029764798191679532</v>
      </c>
      <c r="I44" s="42">
        <f>Details!P44</f>
        <v>42661.619999999995</v>
      </c>
      <c r="J44" s="54">
        <f>Details!R44</f>
        <v>931917.0710080212</v>
      </c>
      <c r="K44" s="54">
        <f>Details!S44</f>
        <v>25471.370008021244</v>
      </c>
      <c r="L44" s="94">
        <f>Details!T44</f>
        <v>0.028100271179973574</v>
      </c>
      <c r="M44" s="55"/>
      <c r="N44" s="55"/>
      <c r="O44" s="70"/>
      <c r="P44" s="96"/>
    </row>
    <row r="45" spans="1:14" ht="11.25">
      <c r="A45" s="41" t="s">
        <v>93</v>
      </c>
      <c r="B45" s="41" t="s">
        <v>93</v>
      </c>
      <c r="C45" s="42" t="s">
        <v>97</v>
      </c>
      <c r="D45" s="42" t="s">
        <v>98</v>
      </c>
      <c r="E45" s="42">
        <f>Details!J45</f>
        <v>340727.5466608647</v>
      </c>
      <c r="F45" s="42">
        <f>Details!H45</f>
        <v>9848.546660864731</v>
      </c>
      <c r="G45" s="148">
        <f>Details!G45</f>
        <v>0.028</v>
      </c>
      <c r="H45" s="148">
        <f>Details!I45</f>
        <v>0.029764798191679532</v>
      </c>
      <c r="I45" s="42">
        <f>Details!P45</f>
        <v>16549.586499999998</v>
      </c>
      <c r="J45" s="54">
        <f>Details!R45</f>
        <v>357277.1331608647</v>
      </c>
      <c r="K45" s="54">
        <f>Details!S45</f>
        <v>9754.65566086473</v>
      </c>
      <c r="L45" s="94">
        <f>Details!T45</f>
        <v>0.028069135933415215</v>
      </c>
      <c r="M45" s="55"/>
      <c r="N45" s="55"/>
    </row>
    <row r="46" spans="1:14" ht="11.25">
      <c r="A46" s="41" t="s">
        <v>93</v>
      </c>
      <c r="B46" s="41" t="s">
        <v>93</v>
      </c>
      <c r="C46" s="42" t="s">
        <v>99</v>
      </c>
      <c r="D46" s="42" t="s">
        <v>100</v>
      </c>
      <c r="E46" s="42">
        <f>Details!J46</f>
        <v>547312.7818852903</v>
      </c>
      <c r="F46" s="42">
        <f>Details!H46</f>
        <v>15819.78188529033</v>
      </c>
      <c r="G46" s="148">
        <f>Details!G46</f>
        <v>0.028</v>
      </c>
      <c r="H46" s="148">
        <f>Details!I46</f>
        <v>0.029764798191679532</v>
      </c>
      <c r="I46" s="42">
        <f>Details!P46</f>
        <v>29530.166999999998</v>
      </c>
      <c r="J46" s="54">
        <f>Details!R46</f>
        <v>576842.9488852903</v>
      </c>
      <c r="K46" s="54">
        <f>Details!S46</f>
        <v>15646.818885290333</v>
      </c>
      <c r="L46" s="94">
        <f>Details!T46</f>
        <v>0.027881195269985795</v>
      </c>
      <c r="M46" s="55"/>
      <c r="N46" s="55"/>
    </row>
    <row r="47" spans="1:14" ht="11.25">
      <c r="A47" s="41" t="s">
        <v>93</v>
      </c>
      <c r="B47" s="41" t="s">
        <v>93</v>
      </c>
      <c r="C47" s="42" t="s">
        <v>101</v>
      </c>
      <c r="D47" s="42" t="s">
        <v>677</v>
      </c>
      <c r="E47" s="42">
        <f>Details!J47</f>
        <v>479238.120371233</v>
      </c>
      <c r="F47" s="42">
        <f>Details!H47</f>
        <v>13852.12037123297</v>
      </c>
      <c r="G47" s="148">
        <f>Details!G47</f>
        <v>0.028</v>
      </c>
      <c r="H47" s="148">
        <f>Details!I47</f>
        <v>0.029764798191679532</v>
      </c>
      <c r="I47" s="42">
        <f>Details!P47</f>
        <v>23923.58</v>
      </c>
      <c r="J47" s="54">
        <f>Details!R47</f>
        <v>503161.700371233</v>
      </c>
      <c r="K47" s="54">
        <f>Details!S47</f>
        <v>13723.903371232973</v>
      </c>
      <c r="L47" s="94">
        <f>Details!T47</f>
        <v>0.028040138001914412</v>
      </c>
      <c r="M47" s="55"/>
      <c r="N47" s="55"/>
    </row>
    <row r="48" spans="1:14" ht="11.25">
      <c r="A48" s="41" t="s">
        <v>93</v>
      </c>
      <c r="B48" s="41" t="s">
        <v>93</v>
      </c>
      <c r="C48" s="42" t="s">
        <v>102</v>
      </c>
      <c r="D48" s="42" t="s">
        <v>103</v>
      </c>
      <c r="E48" s="42">
        <f>Details!J48</f>
        <v>499212.468161757</v>
      </c>
      <c r="F48" s="42">
        <f>Details!H48</f>
        <v>14429.468161756979</v>
      </c>
      <c r="G48" s="148">
        <f>Details!G48</f>
        <v>0.028</v>
      </c>
      <c r="H48" s="148">
        <f>Details!I48</f>
        <v>0.029764798191679532</v>
      </c>
      <c r="I48" s="42">
        <f>Details!P48</f>
        <v>25395.311</v>
      </c>
      <c r="J48" s="54">
        <f>Details!R48</f>
        <v>524607.779161757</v>
      </c>
      <c r="K48" s="54">
        <f>Details!S48</f>
        <v>14275.39316175698</v>
      </c>
      <c r="L48" s="94">
        <f>Details!T48</f>
        <v>0.02797273610959305</v>
      </c>
      <c r="M48" s="55"/>
      <c r="N48" s="55"/>
    </row>
    <row r="49" spans="1:14" ht="11.25">
      <c r="A49" s="41" t="s">
        <v>93</v>
      </c>
      <c r="B49" s="41" t="s">
        <v>93</v>
      </c>
      <c r="C49" s="42" t="s">
        <v>104</v>
      </c>
      <c r="D49" s="42" t="s">
        <v>105</v>
      </c>
      <c r="E49" s="42">
        <f>Details!J49</f>
        <v>663309.6078127939</v>
      </c>
      <c r="F49" s="42">
        <f>Details!H49</f>
        <v>19172.607812793878</v>
      </c>
      <c r="G49" s="148">
        <f>Details!G49</f>
        <v>0.028</v>
      </c>
      <c r="H49" s="148">
        <f>Details!I49</f>
        <v>0.029764798191679532</v>
      </c>
      <c r="I49" s="42">
        <f>Details!P49</f>
        <v>33873.906</v>
      </c>
      <c r="J49" s="54">
        <f>Details!R49</f>
        <v>697183.5138127939</v>
      </c>
      <c r="K49" s="54">
        <f>Details!S49</f>
        <v>18992.83681279388</v>
      </c>
      <c r="L49" s="94">
        <f>Details!T49</f>
        <v>0.028005157630313283</v>
      </c>
      <c r="M49" s="55"/>
      <c r="N49" s="55"/>
    </row>
    <row r="50" spans="1:14" ht="11.25">
      <c r="A50" s="41" t="s">
        <v>93</v>
      </c>
      <c r="B50" s="41" t="s">
        <v>93</v>
      </c>
      <c r="C50" s="42" t="s">
        <v>106</v>
      </c>
      <c r="D50" s="42" t="s">
        <v>107</v>
      </c>
      <c r="E50" s="42">
        <f>Details!J50</f>
        <v>1290066.684348976</v>
      </c>
      <c r="F50" s="42">
        <f>Details!H50</f>
        <v>37288.6843489759</v>
      </c>
      <c r="G50" s="148">
        <f>Details!G50</f>
        <v>0.028</v>
      </c>
      <c r="H50" s="148">
        <f>Details!I50</f>
        <v>0.029764798191679532</v>
      </c>
      <c r="I50" s="42">
        <f>Details!P50</f>
        <v>59854.9525</v>
      </c>
      <c r="J50" s="54">
        <f>Details!R50</f>
        <v>1349921.636848976</v>
      </c>
      <c r="K50" s="54">
        <f>Details!S50</f>
        <v>36927.529348975906</v>
      </c>
      <c r="L50" s="94">
        <f>Details!T50</f>
        <v>0.028124672561773784</v>
      </c>
      <c r="M50" s="55"/>
      <c r="N50" s="55"/>
    </row>
    <row r="51" spans="1:14" ht="11.25">
      <c r="A51" s="41" t="s">
        <v>93</v>
      </c>
      <c r="B51" s="41" t="s">
        <v>93</v>
      </c>
      <c r="C51" s="42" t="s">
        <v>108</v>
      </c>
      <c r="D51" s="42" t="s">
        <v>109</v>
      </c>
      <c r="E51" s="42">
        <f>Details!J51</f>
        <v>283503.5168253531</v>
      </c>
      <c r="F51" s="42">
        <f>Details!H51</f>
        <v>8194.516825353101</v>
      </c>
      <c r="G51" s="148">
        <f>Details!G51</f>
        <v>0.028</v>
      </c>
      <c r="H51" s="148">
        <f>Details!I51</f>
        <v>0.029764798191679532</v>
      </c>
      <c r="I51" s="42">
        <f>Details!P51</f>
        <v>13376.319500000001</v>
      </c>
      <c r="J51" s="54">
        <f>Details!R51</f>
        <v>296879.83632535307</v>
      </c>
      <c r="K51" s="54">
        <f>Details!S51</f>
        <v>8104.399825353101</v>
      </c>
      <c r="L51" s="94">
        <f>Details!T51</f>
        <v>0.028064713271944444</v>
      </c>
      <c r="M51" s="55"/>
      <c r="N51" s="55"/>
    </row>
    <row r="52" spans="1:14" ht="11.25">
      <c r="A52" s="41" t="s">
        <v>93</v>
      </c>
      <c r="B52" s="41" t="s">
        <v>93</v>
      </c>
      <c r="C52" s="42" t="s">
        <v>110</v>
      </c>
      <c r="D52" s="42" t="s">
        <v>111</v>
      </c>
      <c r="E52" s="42">
        <f>Details!J52</f>
        <v>263691.87187294336</v>
      </c>
      <c r="F52" s="42">
        <f>Details!H52</f>
        <v>7621.871872943378</v>
      </c>
      <c r="G52" s="148">
        <f>Details!G52</f>
        <v>0.028</v>
      </c>
      <c r="H52" s="148">
        <f>Details!I52</f>
        <v>0.029764798191679532</v>
      </c>
      <c r="I52" s="42">
        <f>Details!P52</f>
        <v>11677.729500000001</v>
      </c>
      <c r="J52" s="54">
        <f>Details!R52</f>
        <v>275369.6013729434</v>
      </c>
      <c r="K52" s="54">
        <f>Details!S52</f>
        <v>7549.082872943378</v>
      </c>
      <c r="L52" s="94">
        <f>Details!T52</f>
        <v>0.028187096773705102</v>
      </c>
      <c r="M52" s="55"/>
      <c r="N52" s="55"/>
    </row>
    <row r="53" spans="1:14" ht="11.25">
      <c r="A53" s="41" t="s">
        <v>93</v>
      </c>
      <c r="B53" s="41" t="s">
        <v>93</v>
      </c>
      <c r="C53" s="42" t="s">
        <v>112</v>
      </c>
      <c r="D53" s="42" t="s">
        <v>113</v>
      </c>
      <c r="E53" s="42">
        <f>Details!J53</f>
        <v>1185833.8914760142</v>
      </c>
      <c r="F53" s="42">
        <f>Details!H53</f>
        <v>34275.8914760141</v>
      </c>
      <c r="G53" s="148">
        <f>Details!G53</f>
        <v>0.028</v>
      </c>
      <c r="H53" s="148">
        <f>Details!I53</f>
        <v>0.029764798191679532</v>
      </c>
      <c r="I53" s="42">
        <f>Details!P53</f>
        <v>55475.432</v>
      </c>
      <c r="J53" s="54">
        <f>Details!R53</f>
        <v>1241309.3234760142</v>
      </c>
      <c r="K53" s="54">
        <f>Details!S53</f>
        <v>33961.30147601411</v>
      </c>
      <c r="L53" s="94">
        <f>Details!T53</f>
        <v>0.028128841773191818</v>
      </c>
      <c r="M53" s="55"/>
      <c r="N53" s="55"/>
    </row>
    <row r="54" spans="1:14" ht="11.25">
      <c r="A54" s="41" t="s">
        <v>93</v>
      </c>
      <c r="B54" s="41" t="s">
        <v>93</v>
      </c>
      <c r="C54" s="42" t="s">
        <v>114</v>
      </c>
      <c r="D54" s="42" t="s">
        <v>115</v>
      </c>
      <c r="E54" s="42">
        <f>Details!J54</f>
        <v>448188.65217615745</v>
      </c>
      <c r="F54" s="42">
        <f>Details!H54</f>
        <v>12954.65217615745</v>
      </c>
      <c r="G54" s="148">
        <f>Details!G54</f>
        <v>0.028</v>
      </c>
      <c r="H54" s="148">
        <f>Details!I54</f>
        <v>0.029764798191679532</v>
      </c>
      <c r="I54" s="42">
        <f>Details!P54</f>
        <v>19724.7725</v>
      </c>
      <c r="J54" s="54">
        <f>Details!R54</f>
        <v>467913.4246761575</v>
      </c>
      <c r="K54" s="54">
        <f>Details!S54</f>
        <v>12806.180176157446</v>
      </c>
      <c r="L54" s="94">
        <f>Details!T54</f>
        <v>0.028138818555232745</v>
      </c>
      <c r="M54" s="55"/>
      <c r="N54" s="55"/>
    </row>
    <row r="55" spans="1:14" ht="11.25">
      <c r="A55" s="41" t="s">
        <v>93</v>
      </c>
      <c r="B55" s="41" t="s">
        <v>93</v>
      </c>
      <c r="C55" s="42" t="s">
        <v>116</v>
      </c>
      <c r="D55" s="42" t="s">
        <v>117</v>
      </c>
      <c r="E55" s="42">
        <f>Details!J55</f>
        <v>963359.3854154908</v>
      </c>
      <c r="F55" s="42">
        <f>Details!H55</f>
        <v>27845.385415490884</v>
      </c>
      <c r="G55" s="148">
        <f>Details!G55</f>
        <v>0.028</v>
      </c>
      <c r="H55" s="148">
        <f>Details!I55</f>
        <v>0.029764798191679532</v>
      </c>
      <c r="I55" s="42">
        <f>Details!P55</f>
        <v>48345.115</v>
      </c>
      <c r="J55" s="54">
        <f>Details!R55</f>
        <v>1011704.5004154908</v>
      </c>
      <c r="K55" s="54">
        <f>Details!S55</f>
        <v>27520.519415490882</v>
      </c>
      <c r="L55" s="94">
        <f>Details!T55</f>
        <v>0.027962779263617055</v>
      </c>
      <c r="M55" s="55"/>
      <c r="N55" s="55"/>
    </row>
    <row r="56" spans="1:14" ht="11.25">
      <c r="A56" s="41" t="s">
        <v>93</v>
      </c>
      <c r="B56" s="41" t="s">
        <v>93</v>
      </c>
      <c r="C56" s="42" t="s">
        <v>118</v>
      </c>
      <c r="D56" s="42" t="s">
        <v>119</v>
      </c>
      <c r="E56" s="42">
        <f>Details!J56</f>
        <v>617670.4319569387</v>
      </c>
      <c r="F56" s="42">
        <f>Details!H56</f>
        <v>17853.431956938643</v>
      </c>
      <c r="G56" s="148">
        <f>Details!G56</f>
        <v>0.028</v>
      </c>
      <c r="H56" s="148">
        <f>Details!I56</f>
        <v>0.029764798191679532</v>
      </c>
      <c r="I56" s="42">
        <f>Details!P56</f>
        <v>29758.8435</v>
      </c>
      <c r="J56" s="54">
        <f>Details!R56</f>
        <v>647429.2754569387</v>
      </c>
      <c r="K56" s="54">
        <f>Details!S56</f>
        <v>17681.038956938646</v>
      </c>
      <c r="L56" s="94">
        <f>Details!T56</f>
        <v>0.028076361206195527</v>
      </c>
      <c r="M56" s="55"/>
      <c r="N56" s="55"/>
    </row>
    <row r="57" spans="1:14" ht="11.25">
      <c r="A57" s="41" t="s">
        <v>120</v>
      </c>
      <c r="B57" s="41" t="s">
        <v>120</v>
      </c>
      <c r="C57" s="42" t="s">
        <v>123</v>
      </c>
      <c r="D57" s="42" t="s">
        <v>124</v>
      </c>
      <c r="E57" s="42">
        <f>Details!J57</f>
        <v>450638.46263105544</v>
      </c>
      <c r="F57" s="42">
        <f>Details!H57</f>
        <v>13025.462631055456</v>
      </c>
      <c r="G57" s="148">
        <f>Details!G57</f>
        <v>0.028</v>
      </c>
      <c r="H57" s="148">
        <f>Details!I57</f>
        <v>0.029764798191679532</v>
      </c>
      <c r="I57" s="42">
        <f>Details!P57</f>
        <v>19435.194</v>
      </c>
      <c r="J57" s="54">
        <f>Details!R57</f>
        <v>470073.65663105546</v>
      </c>
      <c r="K57" s="54">
        <f>Details!S57</f>
        <v>12891.354631055456</v>
      </c>
      <c r="L57" s="94">
        <f>Details!T57</f>
        <v>0.028197405224700618</v>
      </c>
      <c r="M57" s="55"/>
      <c r="N57" s="55"/>
    </row>
    <row r="58" spans="1:14" ht="11.25">
      <c r="A58" s="41" t="s">
        <v>120</v>
      </c>
      <c r="B58" s="41" t="s">
        <v>120</v>
      </c>
      <c r="C58" s="42" t="s">
        <v>125</v>
      </c>
      <c r="D58" s="42" t="s">
        <v>126</v>
      </c>
      <c r="E58" s="42">
        <f>Details!J58</f>
        <v>1151736.319478291</v>
      </c>
      <c r="F58" s="42">
        <f>Details!H58</f>
        <v>33290.3194782912</v>
      </c>
      <c r="G58" s="148">
        <f>Details!G58</f>
        <v>0.028</v>
      </c>
      <c r="H58" s="148">
        <f>Details!I58</f>
        <v>0.029764798191679532</v>
      </c>
      <c r="I58" s="42">
        <f>Details!P58</f>
        <v>54498.1725</v>
      </c>
      <c r="J58" s="54">
        <f>Details!R58</f>
        <v>1206234.4919782912</v>
      </c>
      <c r="K58" s="54">
        <f>Details!S58</f>
        <v>32938.65747829121</v>
      </c>
      <c r="L58" s="94">
        <f>Details!T58</f>
        <v>0.028073616652979954</v>
      </c>
      <c r="M58" s="55"/>
      <c r="N58" s="55"/>
    </row>
    <row r="59" spans="1:16" ht="11.25">
      <c r="A59" s="41" t="s">
        <v>120</v>
      </c>
      <c r="B59" s="41" t="s">
        <v>120</v>
      </c>
      <c r="C59" s="42" t="s">
        <v>127</v>
      </c>
      <c r="D59" s="42" t="s">
        <v>128</v>
      </c>
      <c r="E59" s="42">
        <f>Details!J59</f>
        <v>535413.8496421855</v>
      </c>
      <c r="F59" s="42">
        <f>Details!H59</f>
        <v>15475.849642185472</v>
      </c>
      <c r="G59" s="148">
        <f>Details!G59</f>
        <v>0.028</v>
      </c>
      <c r="H59" s="148">
        <f>Details!I59</f>
        <v>0.029764798191679532</v>
      </c>
      <c r="I59" s="42">
        <f>Details!P59</f>
        <v>27902.916</v>
      </c>
      <c r="J59" s="54">
        <f>Details!R59</f>
        <v>563316.7656421855</v>
      </c>
      <c r="K59" s="54">
        <f>Details!S59</f>
        <v>15293.757642185476</v>
      </c>
      <c r="L59" s="94">
        <f>Details!T59</f>
        <v>0.02790714517260829</v>
      </c>
      <c r="M59" s="55"/>
      <c r="N59" s="55"/>
      <c r="O59" s="70"/>
      <c r="P59" s="96"/>
    </row>
    <row r="60" spans="1:14" ht="11.25">
      <c r="A60" s="41" t="s">
        <v>120</v>
      </c>
      <c r="B60" s="41" t="s">
        <v>120</v>
      </c>
      <c r="C60" s="42" t="s">
        <v>129</v>
      </c>
      <c r="D60" s="42" t="s">
        <v>130</v>
      </c>
      <c r="E60" s="42">
        <f>Details!J60</f>
        <v>915541.227246662</v>
      </c>
      <c r="F60" s="42">
        <f>Details!H60</f>
        <v>26463.227246662056</v>
      </c>
      <c r="G60" s="148">
        <f>Details!G60</f>
        <v>0.028</v>
      </c>
      <c r="H60" s="148">
        <f>Details!I60</f>
        <v>0.029764798191679532</v>
      </c>
      <c r="I60" s="42">
        <f>Details!P60</f>
        <v>42798.2735</v>
      </c>
      <c r="J60" s="54">
        <f>Details!R60</f>
        <v>958339.500746662</v>
      </c>
      <c r="K60" s="54">
        <f>Details!S60</f>
        <v>26221.66724666205</v>
      </c>
      <c r="L60" s="94">
        <f>Details!T60</f>
        <v>0.028131279441572933</v>
      </c>
      <c r="M60" s="55"/>
      <c r="N60" s="55"/>
    </row>
    <row r="61" spans="1:14" ht="11.25">
      <c r="A61" s="41" t="s">
        <v>120</v>
      </c>
      <c r="B61" s="41" t="s">
        <v>120</v>
      </c>
      <c r="C61" s="42" t="s">
        <v>131</v>
      </c>
      <c r="D61" s="42" t="s">
        <v>132</v>
      </c>
      <c r="E61" s="42">
        <f>Details!J61</f>
        <v>1181321.4621303382</v>
      </c>
      <c r="F61" s="42">
        <f>Details!H61</f>
        <v>34145.46213033816</v>
      </c>
      <c r="G61" s="148">
        <f>Details!G61</f>
        <v>0.028</v>
      </c>
      <c r="H61" s="148">
        <f>Details!I61</f>
        <v>0.029764798191679532</v>
      </c>
      <c r="I61" s="42">
        <f>Details!P61</f>
        <v>47575.543000000005</v>
      </c>
      <c r="J61" s="54">
        <f>Details!R61</f>
        <v>1228897.0051303382</v>
      </c>
      <c r="K61" s="54">
        <f>Details!S61</f>
        <v>33819.19313033816</v>
      </c>
      <c r="L61" s="94">
        <f>Details!T61</f>
        <v>0.028298737363168583</v>
      </c>
      <c r="M61" s="55"/>
      <c r="N61" s="55"/>
    </row>
    <row r="62" spans="1:14" ht="11.25">
      <c r="A62" s="41" t="s">
        <v>279</v>
      </c>
      <c r="B62" s="43" t="s">
        <v>120</v>
      </c>
      <c r="C62" s="42" t="s">
        <v>290</v>
      </c>
      <c r="D62" s="42" t="s">
        <v>291</v>
      </c>
      <c r="E62" s="42">
        <f>Details!J62</f>
        <v>352898.3368106922</v>
      </c>
      <c r="F62" s="42">
        <f>Details!H62</f>
        <v>10200.336810692192</v>
      </c>
      <c r="G62" s="148">
        <f>Details!G62</f>
        <v>0.028</v>
      </c>
      <c r="H62" s="148">
        <f>Details!I62</f>
        <v>0.029764798191679532</v>
      </c>
      <c r="I62" s="42">
        <f>Details!P62</f>
        <v>17662.0305</v>
      </c>
      <c r="J62" s="54">
        <f>Details!R62</f>
        <v>370560.3673106922</v>
      </c>
      <c r="K62" s="54">
        <f>Details!S62</f>
        <v>10143.136810692195</v>
      </c>
      <c r="L62" s="94">
        <f>Details!T62</f>
        <v>0.028142763309680872</v>
      </c>
      <c r="M62" s="56"/>
      <c r="N62" s="55"/>
    </row>
    <row r="63" spans="1:14" ht="11.25">
      <c r="A63" s="41" t="s">
        <v>120</v>
      </c>
      <c r="B63" s="41" t="s">
        <v>120</v>
      </c>
      <c r="C63" s="42" t="s">
        <v>133</v>
      </c>
      <c r="D63" s="42" t="s">
        <v>134</v>
      </c>
      <c r="E63" s="42">
        <f>Details!J63</f>
        <v>1023133.1128913251</v>
      </c>
      <c r="F63" s="42">
        <f>Details!H63</f>
        <v>29573.112891325116</v>
      </c>
      <c r="G63" s="148">
        <f>Details!G63</f>
        <v>0.028</v>
      </c>
      <c r="H63" s="148">
        <f>Details!I63</f>
        <v>0.029764798191679532</v>
      </c>
      <c r="I63" s="42">
        <f>Details!P63</f>
        <v>48564.989499999996</v>
      </c>
      <c r="J63" s="54">
        <f>Details!R63</f>
        <v>1071698.1023913252</v>
      </c>
      <c r="K63" s="54">
        <f>Details!S63</f>
        <v>29352.06989132511</v>
      </c>
      <c r="L63" s="94">
        <f>Details!T63</f>
        <v>0.028159621638244314</v>
      </c>
      <c r="M63" s="55"/>
      <c r="N63" s="55"/>
    </row>
    <row r="64" spans="1:14" ht="11.25">
      <c r="A64" s="41" t="s">
        <v>120</v>
      </c>
      <c r="B64" s="41" t="s">
        <v>120</v>
      </c>
      <c r="C64" s="42" t="s">
        <v>135</v>
      </c>
      <c r="D64" s="42" t="s">
        <v>136</v>
      </c>
      <c r="E64" s="42">
        <f>Details!J64</f>
        <v>538220.988482056</v>
      </c>
      <c r="F64" s="42">
        <f>Details!H64</f>
        <v>15556.988482055991</v>
      </c>
      <c r="G64" s="148">
        <f>Details!G64</f>
        <v>0.028</v>
      </c>
      <c r="H64" s="148">
        <f>Details!I64</f>
        <v>0.029764798191679532</v>
      </c>
      <c r="I64" s="42">
        <f>Details!P64</f>
        <v>27743.626000000004</v>
      </c>
      <c r="J64" s="54">
        <f>Details!R64</f>
        <v>565964.614482056</v>
      </c>
      <c r="K64" s="54">
        <f>Details!S64</f>
        <v>15380.15548205599</v>
      </c>
      <c r="L64" s="94">
        <f>Details!T64</f>
        <v>0.027934234667629784</v>
      </c>
      <c r="M64" s="55"/>
      <c r="N64" s="55"/>
    </row>
    <row r="65" spans="1:14" ht="11.25">
      <c r="A65" s="41" t="s">
        <v>120</v>
      </c>
      <c r="B65" s="41" t="s">
        <v>120</v>
      </c>
      <c r="C65" s="42" t="s">
        <v>137</v>
      </c>
      <c r="D65" s="42" t="s">
        <v>138</v>
      </c>
      <c r="E65" s="42">
        <f>Details!J65</f>
        <v>1043920.9748724205</v>
      </c>
      <c r="F65" s="42">
        <f>Details!H65</f>
        <v>30173.97487242055</v>
      </c>
      <c r="G65" s="148">
        <f>Details!G65</f>
        <v>0.028</v>
      </c>
      <c r="H65" s="148">
        <f>Details!I65</f>
        <v>0.029764798191679532</v>
      </c>
      <c r="I65" s="42">
        <f>Details!P65</f>
        <v>46339.568999999996</v>
      </c>
      <c r="J65" s="54">
        <f>Details!R65</f>
        <v>1090260.5438724204</v>
      </c>
      <c r="K65" s="54">
        <f>Details!S65</f>
        <v>29862.920872420545</v>
      </c>
      <c r="L65" s="94">
        <f>Details!T65</f>
        <v>0.02816200284185336</v>
      </c>
      <c r="M65" s="55"/>
      <c r="N65" s="55"/>
    </row>
    <row r="66" spans="1:14" ht="11.25">
      <c r="A66" s="41" t="s">
        <v>139</v>
      </c>
      <c r="B66" s="41" t="s">
        <v>139</v>
      </c>
      <c r="C66" s="42" t="s">
        <v>140</v>
      </c>
      <c r="D66" s="42" t="s">
        <v>141</v>
      </c>
      <c r="E66" s="42">
        <f>Details!J66</f>
        <v>734597.1354972093</v>
      </c>
      <c r="F66" s="42">
        <f>Details!H66</f>
        <v>21233.135497209278</v>
      </c>
      <c r="G66" s="148">
        <f>Details!G66</f>
        <v>0.028</v>
      </c>
      <c r="H66" s="148">
        <f>Details!I66</f>
        <v>0.029764798191679532</v>
      </c>
      <c r="I66" s="42">
        <f>Details!P66</f>
        <v>33635.480500000005</v>
      </c>
      <c r="J66" s="54">
        <f>Details!R66</f>
        <v>768232.6159972092</v>
      </c>
      <c r="K66" s="54">
        <f>Details!S66</f>
        <v>20946.502497209287</v>
      </c>
      <c r="L66" s="94">
        <f>Details!T66</f>
        <v>0.02803009733327433</v>
      </c>
      <c r="M66" s="55"/>
      <c r="N66" s="55"/>
    </row>
    <row r="67" spans="1:14" ht="11.25">
      <c r="A67" s="41" t="s">
        <v>139</v>
      </c>
      <c r="B67" s="41" t="s">
        <v>139</v>
      </c>
      <c r="C67" s="42" t="s">
        <v>142</v>
      </c>
      <c r="D67" s="42" t="s">
        <v>143</v>
      </c>
      <c r="E67" s="42">
        <f>Details!J67</f>
        <v>585212.2455179369</v>
      </c>
      <c r="F67" s="42">
        <f>Details!H67</f>
        <v>16915.245517936903</v>
      </c>
      <c r="G67" s="148">
        <f>Details!G67</f>
        <v>0.028</v>
      </c>
      <c r="H67" s="148">
        <f>Details!I67</f>
        <v>0.029764798191679532</v>
      </c>
      <c r="I67" s="42">
        <f>Details!P67</f>
        <v>26589.589000000004</v>
      </c>
      <c r="J67" s="54">
        <f>Details!R67</f>
        <v>611801.8345179369</v>
      </c>
      <c r="K67" s="54">
        <f>Details!S67</f>
        <v>16715.799517936903</v>
      </c>
      <c r="L67" s="94">
        <f>Details!T67</f>
        <v>0.02808971902346339</v>
      </c>
      <c r="M67" s="55"/>
      <c r="N67" s="55"/>
    </row>
    <row r="68" spans="1:14" ht="11.25">
      <c r="A68" s="41" t="s">
        <v>139</v>
      </c>
      <c r="B68" s="41" t="s">
        <v>139</v>
      </c>
      <c r="C68" s="42" t="s">
        <v>144</v>
      </c>
      <c r="D68" s="42" t="s">
        <v>145</v>
      </c>
      <c r="E68" s="42">
        <f>Details!J68</f>
        <v>503646.6353827703</v>
      </c>
      <c r="F68" s="42">
        <f>Details!H68</f>
        <v>14557.63538277035</v>
      </c>
      <c r="G68" s="148">
        <f>Details!G68</f>
        <v>0.028</v>
      </c>
      <c r="H68" s="148">
        <f>Details!I68</f>
        <v>0.029764798191679532</v>
      </c>
      <c r="I68" s="42">
        <f>Details!P68</f>
        <v>23882.624</v>
      </c>
      <c r="J68" s="54">
        <f>Details!R68</f>
        <v>527529.2593827703</v>
      </c>
      <c r="K68" s="54">
        <f>Details!S68</f>
        <v>14364.297382770354</v>
      </c>
      <c r="L68" s="94">
        <f>Details!T68</f>
        <v>0.02799157862763505</v>
      </c>
      <c r="M68" s="55"/>
      <c r="N68" s="55"/>
    </row>
    <row r="69" spans="1:14" ht="11.25">
      <c r="A69" s="41" t="s">
        <v>139</v>
      </c>
      <c r="B69" s="41" t="s">
        <v>139</v>
      </c>
      <c r="C69" s="42" t="s">
        <v>146</v>
      </c>
      <c r="D69" s="42" t="s">
        <v>147</v>
      </c>
      <c r="E69" s="42">
        <f>Details!J69</f>
        <v>565218.3321962473</v>
      </c>
      <c r="F69" s="42">
        <f>Details!H69</f>
        <v>16337.332196247253</v>
      </c>
      <c r="G69" s="148">
        <f>Details!G69</f>
        <v>0.028</v>
      </c>
      <c r="H69" s="148">
        <f>Details!I69</f>
        <v>0.029764798191679532</v>
      </c>
      <c r="I69" s="42">
        <f>Details!P69</f>
        <v>29310.237500000003</v>
      </c>
      <c r="J69" s="54">
        <f>Details!R69</f>
        <v>594528.5696962473</v>
      </c>
      <c r="K69" s="54">
        <f>Details!S69</f>
        <v>16129.545196247258</v>
      </c>
      <c r="L69" s="94">
        <f>Details!T69</f>
        <v>0.027886535960517093</v>
      </c>
      <c r="M69" s="55"/>
      <c r="N69" s="55"/>
    </row>
    <row r="70" spans="1:14" ht="11.25">
      <c r="A70" s="41" t="s">
        <v>139</v>
      </c>
      <c r="B70" s="41" t="s">
        <v>139</v>
      </c>
      <c r="C70" s="42" t="s">
        <v>148</v>
      </c>
      <c r="D70" s="42" t="s">
        <v>149</v>
      </c>
      <c r="E70" s="42">
        <f>Details!J70</f>
        <v>282660.1394556341</v>
      </c>
      <c r="F70" s="42">
        <f>Details!H70</f>
        <v>8170.139455634115</v>
      </c>
      <c r="G70" s="148">
        <f>Details!G70</f>
        <v>0.028</v>
      </c>
      <c r="H70" s="148">
        <f>Details!I70</f>
        <v>0.029764798191679532</v>
      </c>
      <c r="I70" s="42">
        <f>Details!P70</f>
        <v>15093.459</v>
      </c>
      <c r="J70" s="54">
        <f>Details!R70</f>
        <v>297753.5984556341</v>
      </c>
      <c r="K70" s="54">
        <f>Details!S70</f>
        <v>8076.321455634114</v>
      </c>
      <c r="L70" s="94">
        <f>Details!T70</f>
        <v>0.02788041070834187</v>
      </c>
      <c r="M70" s="55"/>
      <c r="N70" s="55"/>
    </row>
    <row r="71" spans="1:14" ht="11.25">
      <c r="A71" s="41" t="s">
        <v>139</v>
      </c>
      <c r="B71" s="41" t="s">
        <v>139</v>
      </c>
      <c r="C71" s="42" t="s">
        <v>150</v>
      </c>
      <c r="D71" s="42" t="s">
        <v>151</v>
      </c>
      <c r="E71" s="42">
        <f>Details!J71</f>
        <v>343108.3628742839</v>
      </c>
      <c r="F71" s="42">
        <f>Details!H71</f>
        <v>9917.362874283896</v>
      </c>
      <c r="G71" s="148">
        <f>Details!G71</f>
        <v>0.028</v>
      </c>
      <c r="H71" s="148">
        <f>Details!I71</f>
        <v>0.029764798191679532</v>
      </c>
      <c r="I71" s="42">
        <f>Details!P71</f>
        <v>14610.6635</v>
      </c>
      <c r="J71" s="54">
        <f>Details!R71</f>
        <v>357719.02637428395</v>
      </c>
      <c r="K71" s="54">
        <f>Details!S71</f>
        <v>9825.771874283895</v>
      </c>
      <c r="L71" s="94">
        <f>Details!T71</f>
        <v>0.028243640102783008</v>
      </c>
      <c r="M71" s="55"/>
      <c r="N71" s="55"/>
    </row>
    <row r="72" spans="1:14" ht="11.25">
      <c r="A72" s="41" t="s">
        <v>139</v>
      </c>
      <c r="B72" s="41" t="s">
        <v>139</v>
      </c>
      <c r="C72" s="42" t="s">
        <v>152</v>
      </c>
      <c r="D72" s="42" t="s">
        <v>153</v>
      </c>
      <c r="E72" s="42">
        <f>Details!J72</f>
        <v>567422.0288643774</v>
      </c>
      <c r="F72" s="42">
        <f>Details!H72</f>
        <v>16401.028864377447</v>
      </c>
      <c r="G72" s="148">
        <f>Details!G72</f>
        <v>0.028</v>
      </c>
      <c r="H72" s="148">
        <f>Details!I72</f>
        <v>0.029764798191679532</v>
      </c>
      <c r="I72" s="42">
        <f>Details!P72</f>
        <v>30718.741</v>
      </c>
      <c r="J72" s="54">
        <f>Details!R72</f>
        <v>598140.7698643774</v>
      </c>
      <c r="K72" s="54">
        <f>Details!S72</f>
        <v>16146.75486437745</v>
      </c>
      <c r="L72" s="94">
        <f>Details!T72</f>
        <v>0.027743850363096</v>
      </c>
      <c r="M72" s="55"/>
      <c r="N72" s="55"/>
    </row>
    <row r="73" spans="1:14" ht="11.25">
      <c r="A73" s="41" t="s">
        <v>139</v>
      </c>
      <c r="B73" s="41" t="s">
        <v>139</v>
      </c>
      <c r="C73" s="42" t="s">
        <v>154</v>
      </c>
      <c r="D73" s="42" t="s">
        <v>155</v>
      </c>
      <c r="E73" s="42">
        <f>Details!J73</f>
        <v>455135.4455047585</v>
      </c>
      <c r="F73" s="42">
        <f>Details!H73</f>
        <v>13155.44550475852</v>
      </c>
      <c r="G73" s="148">
        <f>Details!G73</f>
        <v>0.028</v>
      </c>
      <c r="H73" s="148">
        <f>Details!I73</f>
        <v>0.029764798191679532</v>
      </c>
      <c r="I73" s="42">
        <f>Details!P73</f>
        <v>21683.5835</v>
      </c>
      <c r="J73" s="54">
        <f>Details!R73</f>
        <v>476819.0290047585</v>
      </c>
      <c r="K73" s="54">
        <f>Details!S73</f>
        <v>13010.254504758519</v>
      </c>
      <c r="L73" s="94">
        <f>Details!T73</f>
        <v>0.02805090205286429</v>
      </c>
      <c r="M73" s="55"/>
      <c r="N73" s="55"/>
    </row>
    <row r="74" spans="1:14" ht="11.25">
      <c r="A74" s="41" t="s">
        <v>139</v>
      </c>
      <c r="B74" s="41" t="s">
        <v>139</v>
      </c>
      <c r="C74" s="42" t="s">
        <v>0</v>
      </c>
      <c r="D74" s="42" t="s">
        <v>1</v>
      </c>
      <c r="E74" s="42">
        <f>Details!J74</f>
        <v>321304.1230373733</v>
      </c>
      <c r="F74" s="42">
        <f>Details!H74</f>
        <v>9287.123037373272</v>
      </c>
      <c r="G74" s="148">
        <f>Details!G74</f>
        <v>0.028</v>
      </c>
      <c r="H74" s="148">
        <f>Details!I74</f>
        <v>0.029764798191679532</v>
      </c>
      <c r="I74" s="42">
        <f>Details!P74</f>
        <v>14620.294999999998</v>
      </c>
      <c r="J74" s="54">
        <f>Details!R74</f>
        <v>335924.4180373733</v>
      </c>
      <c r="K74" s="54">
        <f>Details!S74</f>
        <v>9188.73903737327</v>
      </c>
      <c r="L74" s="94">
        <f>Details!T74</f>
        <v>0.028122851674773082</v>
      </c>
      <c r="M74" s="55"/>
      <c r="N74" s="55"/>
    </row>
    <row r="75" spans="1:14" ht="11.25">
      <c r="A75" s="41" t="s">
        <v>139</v>
      </c>
      <c r="B75" s="41" t="s">
        <v>139</v>
      </c>
      <c r="C75" s="42" t="s">
        <v>156</v>
      </c>
      <c r="D75" s="42" t="s">
        <v>157</v>
      </c>
      <c r="E75" s="42">
        <f>Details!J75</f>
        <v>638965.9679835426</v>
      </c>
      <c r="F75" s="42">
        <f>Details!H75</f>
        <v>18468.967983542574</v>
      </c>
      <c r="G75" s="148">
        <f>Details!G75</f>
        <v>0.028</v>
      </c>
      <c r="H75" s="148">
        <f>Details!I75</f>
        <v>0.029764798191679532</v>
      </c>
      <c r="I75" s="42">
        <f>Details!P75</f>
        <v>29497.877999999997</v>
      </c>
      <c r="J75" s="54">
        <f>Details!R75</f>
        <v>668463.8459835426</v>
      </c>
      <c r="K75" s="54">
        <f>Details!S75</f>
        <v>18231.804983542577</v>
      </c>
      <c r="L75" s="94">
        <f>Details!T75</f>
        <v>0.028038921237261174</v>
      </c>
      <c r="M75" s="55"/>
      <c r="N75" s="55"/>
    </row>
    <row r="76" spans="1:14" ht="11.25">
      <c r="A76" s="41" t="s">
        <v>139</v>
      </c>
      <c r="B76" s="41" t="s">
        <v>139</v>
      </c>
      <c r="C76" s="42" t="s">
        <v>158</v>
      </c>
      <c r="D76" s="42" t="s">
        <v>159</v>
      </c>
      <c r="E76" s="42">
        <f>Details!J76</f>
        <v>920772.4324214758</v>
      </c>
      <c r="F76" s="42">
        <f>Details!H76</f>
        <v>26614.432421475787</v>
      </c>
      <c r="G76" s="148">
        <f>Details!G76</f>
        <v>0.028</v>
      </c>
      <c r="H76" s="148">
        <f>Details!I76</f>
        <v>0.029764798191679532</v>
      </c>
      <c r="I76" s="42">
        <f>Details!P76</f>
        <v>42404.062</v>
      </c>
      <c r="J76" s="54">
        <f>Details!R76</f>
        <v>963176.4944214758</v>
      </c>
      <c r="K76" s="54">
        <f>Details!S76</f>
        <v>26351.485421475787</v>
      </c>
      <c r="L76" s="94">
        <f>Details!T76</f>
        <v>0.028128503368632624</v>
      </c>
      <c r="M76" s="55"/>
      <c r="N76" s="55"/>
    </row>
    <row r="77" spans="1:14" ht="11.25">
      <c r="A77" s="41" t="s">
        <v>139</v>
      </c>
      <c r="B77" s="41" t="s">
        <v>139</v>
      </c>
      <c r="C77" s="42" t="s">
        <v>160</v>
      </c>
      <c r="D77" s="42" t="s">
        <v>161</v>
      </c>
      <c r="E77" s="42">
        <f>Details!J77</f>
        <v>500195.89354403</v>
      </c>
      <c r="F77" s="42">
        <f>Details!H77</f>
        <v>14457.893544030032</v>
      </c>
      <c r="G77" s="148">
        <f>Details!G77</f>
        <v>0.028</v>
      </c>
      <c r="H77" s="148">
        <f>Details!I77</f>
        <v>0.029764798191679532</v>
      </c>
      <c r="I77" s="42">
        <f>Details!P77</f>
        <v>20524.5675</v>
      </c>
      <c r="J77" s="54">
        <f>Details!R77</f>
        <v>520720.46104403003</v>
      </c>
      <c r="K77" s="54">
        <f>Details!S77</f>
        <v>14288.84054403003</v>
      </c>
      <c r="L77" s="94">
        <f>Details!T77</f>
        <v>0.02821474798497506</v>
      </c>
      <c r="M77" s="55"/>
      <c r="N77" s="55"/>
    </row>
    <row r="78" spans="1:14" ht="11.25">
      <c r="A78" s="41" t="s">
        <v>139</v>
      </c>
      <c r="B78" s="41" t="s">
        <v>139</v>
      </c>
      <c r="C78" s="42" t="s">
        <v>162</v>
      </c>
      <c r="D78" s="42" t="s">
        <v>163</v>
      </c>
      <c r="E78" s="42">
        <f>Details!J78</f>
        <v>258089.95137078065</v>
      </c>
      <c r="F78" s="42">
        <f>Details!H78</f>
        <v>7459.951370780641</v>
      </c>
      <c r="G78" s="148">
        <f>Details!G78</f>
        <v>0.028</v>
      </c>
      <c r="H78" s="148">
        <f>Details!I78</f>
        <v>0.029764798191679532</v>
      </c>
      <c r="I78" s="42">
        <f>Details!P78</f>
        <v>14524.345999999998</v>
      </c>
      <c r="J78" s="54">
        <f>Details!R78</f>
        <v>272614.29737078067</v>
      </c>
      <c r="K78" s="54">
        <f>Details!S78</f>
        <v>7385.331370780639</v>
      </c>
      <c r="L78" s="94">
        <f>Details!T78</f>
        <v>0.027845116173248734</v>
      </c>
      <c r="M78" s="55"/>
      <c r="N78" s="55"/>
    </row>
    <row r="79" spans="1:14" ht="11.25">
      <c r="A79" s="41" t="s">
        <v>139</v>
      </c>
      <c r="B79" s="41" t="s">
        <v>139</v>
      </c>
      <c r="C79" s="42" t="s">
        <v>164</v>
      </c>
      <c r="D79" s="42" t="s">
        <v>165</v>
      </c>
      <c r="E79" s="42">
        <f>Details!J79</f>
        <v>465050.020981748</v>
      </c>
      <c r="F79" s="42">
        <f>Details!H79</f>
        <v>13442.02098174801</v>
      </c>
      <c r="G79" s="148">
        <f>Details!G79</f>
        <v>0.028</v>
      </c>
      <c r="H79" s="148">
        <f>Details!I79</f>
        <v>0.029764798191679532</v>
      </c>
      <c r="I79" s="42">
        <f>Details!P79</f>
        <v>21358.325500000003</v>
      </c>
      <c r="J79" s="54">
        <f>Details!R79</f>
        <v>486408.346481748</v>
      </c>
      <c r="K79" s="54">
        <f>Details!S79</f>
        <v>13252.690981748012</v>
      </c>
      <c r="L79" s="94">
        <f>Details!T79</f>
        <v>0.028009156876173093</v>
      </c>
      <c r="M79" s="55"/>
      <c r="N79" s="55"/>
    </row>
    <row r="80" spans="1:14" ht="11.25">
      <c r="A80" s="41" t="s">
        <v>139</v>
      </c>
      <c r="B80" s="41" t="s">
        <v>139</v>
      </c>
      <c r="C80" s="42" t="s">
        <v>166</v>
      </c>
      <c r="D80" s="42" t="s">
        <v>167</v>
      </c>
      <c r="E80" s="42">
        <f>Details!J80</f>
        <v>810913.0046911946</v>
      </c>
      <c r="F80" s="42">
        <f>Details!H80</f>
        <v>23439.00469119465</v>
      </c>
      <c r="G80" s="148">
        <f>Details!G80</f>
        <v>0.028</v>
      </c>
      <c r="H80" s="148">
        <f>Details!I80</f>
        <v>0.029764798191679532</v>
      </c>
      <c r="I80" s="42">
        <f>Details!P80</f>
        <v>41298.532</v>
      </c>
      <c r="J80" s="54">
        <f>Details!R80</f>
        <v>852211.5366911946</v>
      </c>
      <c r="K80" s="54">
        <f>Details!S80</f>
        <v>23219.308691194645</v>
      </c>
      <c r="L80" s="94">
        <f>Details!T80</f>
        <v>0.028009078863396347</v>
      </c>
      <c r="M80" s="55"/>
      <c r="N80" s="55"/>
    </row>
    <row r="81" spans="1:14" ht="11.25">
      <c r="A81" s="41" t="s">
        <v>139</v>
      </c>
      <c r="B81" s="41" t="s">
        <v>139</v>
      </c>
      <c r="C81" s="42" t="s">
        <v>168</v>
      </c>
      <c r="D81" s="42" t="s">
        <v>169</v>
      </c>
      <c r="E81" s="42">
        <f>Details!J81</f>
        <v>442682.49980022653</v>
      </c>
      <c r="F81" s="42">
        <f>Details!H81</f>
        <v>12795.499800226538</v>
      </c>
      <c r="G81" s="148">
        <f>Details!G81</f>
        <v>0.028</v>
      </c>
      <c r="H81" s="148">
        <f>Details!I81</f>
        <v>0.029764798191679532</v>
      </c>
      <c r="I81" s="42">
        <f>Details!P81</f>
        <v>22176.576</v>
      </c>
      <c r="J81" s="54">
        <f>Details!R81</f>
        <v>464859.07580022654</v>
      </c>
      <c r="K81" s="54">
        <f>Details!S81</f>
        <v>12600.886800226537</v>
      </c>
      <c r="L81" s="94">
        <f>Details!T81</f>
        <v>0.027862152873535998</v>
      </c>
      <c r="M81" s="55"/>
      <c r="N81" s="55"/>
    </row>
    <row r="82" spans="1:14" ht="11.25">
      <c r="A82" s="41" t="s">
        <v>139</v>
      </c>
      <c r="B82" s="41" t="s">
        <v>139</v>
      </c>
      <c r="C82" s="42" t="s">
        <v>170</v>
      </c>
      <c r="D82" s="42" t="s">
        <v>171</v>
      </c>
      <c r="E82" s="42">
        <f>Details!J82</f>
        <v>848427.3362893176</v>
      </c>
      <c r="F82" s="42">
        <f>Details!H82</f>
        <v>24523.336289317533</v>
      </c>
      <c r="G82" s="148">
        <f>Details!G82</f>
        <v>0.028</v>
      </c>
      <c r="H82" s="148">
        <f>Details!I82</f>
        <v>0.029764798191679532</v>
      </c>
      <c r="I82" s="42">
        <f>Details!P82</f>
        <v>39885.8915</v>
      </c>
      <c r="J82" s="54">
        <f>Details!R82</f>
        <v>888313.2277893176</v>
      </c>
      <c r="K82" s="54">
        <f>Details!S82</f>
        <v>24275.45228931753</v>
      </c>
      <c r="L82" s="94">
        <f>Details!T82</f>
        <v>0.02809535992251016</v>
      </c>
      <c r="M82" s="55"/>
      <c r="N82" s="55"/>
    </row>
    <row r="83" spans="1:14" ht="11.25">
      <c r="A83" s="41" t="s">
        <v>172</v>
      </c>
      <c r="B83" s="41" t="s">
        <v>172</v>
      </c>
      <c r="C83" s="42" t="s">
        <v>173</v>
      </c>
      <c r="D83" s="42" t="s">
        <v>174</v>
      </c>
      <c r="E83" s="42">
        <f>Details!J83</f>
        <v>598788.664617296</v>
      </c>
      <c r="F83" s="42">
        <f>Details!H83</f>
        <v>17307.664617296006</v>
      </c>
      <c r="G83" s="148">
        <f>Details!G83</f>
        <v>0.028</v>
      </c>
      <c r="H83" s="148">
        <f>Details!I83</f>
        <v>0.029764798191679532</v>
      </c>
      <c r="I83" s="42">
        <f>Details!P83</f>
        <v>27871.2575</v>
      </c>
      <c r="J83" s="54">
        <f>Details!R83</f>
        <v>626659.9221172959</v>
      </c>
      <c r="K83" s="54">
        <f>Details!S83</f>
        <v>17173.40561729601</v>
      </c>
      <c r="L83" s="94">
        <f>Details!T83</f>
        <v>0.028176842559069167</v>
      </c>
      <c r="M83" s="55"/>
      <c r="N83" s="55"/>
    </row>
    <row r="84" spans="1:14" ht="11.25">
      <c r="A84" s="41" t="s">
        <v>172</v>
      </c>
      <c r="B84" s="41" t="s">
        <v>172</v>
      </c>
      <c r="C84" s="42" t="s">
        <v>175</v>
      </c>
      <c r="D84" s="42" t="s">
        <v>176</v>
      </c>
      <c r="E84" s="42">
        <f>Details!J84</f>
        <v>862934.6627662419</v>
      </c>
      <c r="F84" s="42">
        <f>Details!H84</f>
        <v>24942.662766241916</v>
      </c>
      <c r="G84" s="148">
        <f>Details!G84</f>
        <v>0.028</v>
      </c>
      <c r="H84" s="148">
        <f>Details!I84</f>
        <v>0.029764798191679532</v>
      </c>
      <c r="I84" s="42">
        <f>Details!P84</f>
        <v>38380.4135</v>
      </c>
      <c r="J84" s="54">
        <f>Details!R84</f>
        <v>901315.076266242</v>
      </c>
      <c r="K84" s="54">
        <f>Details!S84</f>
        <v>24738.664766241913</v>
      </c>
      <c r="L84" s="94">
        <f>Details!T84</f>
        <v>0.02822191476029915</v>
      </c>
      <c r="M84" s="55"/>
      <c r="N84" s="55"/>
    </row>
    <row r="85" spans="1:14" ht="11.25">
      <c r="A85" s="41" t="s">
        <v>172</v>
      </c>
      <c r="B85" s="41" t="s">
        <v>172</v>
      </c>
      <c r="C85" s="42" t="s">
        <v>177</v>
      </c>
      <c r="D85" s="42" t="s">
        <v>178</v>
      </c>
      <c r="E85" s="42">
        <f>Details!J85</f>
        <v>393489.6056258118</v>
      </c>
      <c r="F85" s="42">
        <f>Details!H85</f>
        <v>11373.605625811815</v>
      </c>
      <c r="G85" s="148">
        <f>Details!G85</f>
        <v>0.028</v>
      </c>
      <c r="H85" s="148">
        <f>Details!I85</f>
        <v>0.029764798191679532</v>
      </c>
      <c r="I85" s="42">
        <f>Details!P85</f>
        <v>19627.906499999997</v>
      </c>
      <c r="J85" s="54">
        <f>Details!R85</f>
        <v>413117.5121258118</v>
      </c>
      <c r="K85" s="54">
        <f>Details!S85</f>
        <v>11278.012625811814</v>
      </c>
      <c r="L85" s="94">
        <f>Details!T85</f>
        <v>0.028065963251110944</v>
      </c>
      <c r="M85" s="55"/>
      <c r="N85" s="55"/>
    </row>
    <row r="86" spans="1:14" ht="11.25">
      <c r="A86" s="41" t="s">
        <v>172</v>
      </c>
      <c r="B86" s="41" t="s">
        <v>172</v>
      </c>
      <c r="C86" s="42" t="s">
        <v>179</v>
      </c>
      <c r="D86" s="42" t="s">
        <v>180</v>
      </c>
      <c r="E86" s="42">
        <f>Details!J86</f>
        <v>1663389.376167002</v>
      </c>
      <c r="F86" s="42">
        <f>Details!H86</f>
        <v>48079.376167001865</v>
      </c>
      <c r="G86" s="148">
        <f>Details!G86</f>
        <v>0.028</v>
      </c>
      <c r="H86" s="148">
        <f>Details!I86</f>
        <v>0.029764798191679532</v>
      </c>
      <c r="I86" s="42">
        <f>Details!P86</f>
        <v>84169.6495</v>
      </c>
      <c r="J86" s="54">
        <f>Details!R86</f>
        <v>1747559.025667002</v>
      </c>
      <c r="K86" s="54">
        <f>Details!S86</f>
        <v>47641.16816700187</v>
      </c>
      <c r="L86" s="94">
        <f>Details!T86</f>
        <v>0.02802557073967433</v>
      </c>
      <c r="M86" s="55"/>
      <c r="N86" s="55"/>
    </row>
    <row r="87" spans="1:14" ht="11.25">
      <c r="A87" s="41" t="s">
        <v>172</v>
      </c>
      <c r="B87" s="41" t="s">
        <v>172</v>
      </c>
      <c r="C87" s="42" t="s">
        <v>181</v>
      </c>
      <c r="D87" s="42" t="s">
        <v>182</v>
      </c>
      <c r="E87" s="42">
        <f>Details!J87</f>
        <v>311179.4755415527</v>
      </c>
      <c r="F87" s="42">
        <f>Details!H87</f>
        <v>8994.47554155268</v>
      </c>
      <c r="G87" s="148">
        <f>Details!G87</f>
        <v>0.028</v>
      </c>
      <c r="H87" s="148">
        <f>Details!I87</f>
        <v>0.029764798191679532</v>
      </c>
      <c r="I87" s="42">
        <f>Details!P87</f>
        <v>15993.187</v>
      </c>
      <c r="J87" s="54">
        <f>Details!R87</f>
        <v>327172.6625415527</v>
      </c>
      <c r="K87" s="54">
        <f>Details!S87</f>
        <v>8908.95054155268</v>
      </c>
      <c r="L87" s="94">
        <f>Details!T87</f>
        <v>0.02799235415677135</v>
      </c>
      <c r="M87" s="55"/>
      <c r="N87" s="55"/>
    </row>
    <row r="88" spans="1:14" ht="11.25">
      <c r="A88" s="41" t="s">
        <v>172</v>
      </c>
      <c r="B88" s="41" t="s">
        <v>172</v>
      </c>
      <c r="C88" s="42" t="s">
        <v>183</v>
      </c>
      <c r="D88" s="42" t="s">
        <v>184</v>
      </c>
      <c r="E88" s="42">
        <f>Details!J88</f>
        <v>507546.35467352223</v>
      </c>
      <c r="F88" s="42">
        <f>Details!H88</f>
        <v>14670.35467352224</v>
      </c>
      <c r="G88" s="148">
        <f>Details!G88</f>
        <v>0.028</v>
      </c>
      <c r="H88" s="148">
        <f>Details!I88</f>
        <v>0.029764798191679532</v>
      </c>
      <c r="I88" s="42">
        <f>Details!P88</f>
        <v>26618.2745</v>
      </c>
      <c r="J88" s="54">
        <f>Details!R88</f>
        <v>534164.6291735222</v>
      </c>
      <c r="K88" s="54">
        <f>Details!S88</f>
        <v>14526.20567352224</v>
      </c>
      <c r="L88" s="94">
        <f>Details!T88</f>
        <v>0.02795444874087961</v>
      </c>
      <c r="M88" s="55"/>
      <c r="N88" s="55"/>
    </row>
    <row r="89" spans="1:14" ht="11.25">
      <c r="A89" s="41" t="s">
        <v>172</v>
      </c>
      <c r="B89" s="41" t="s">
        <v>172</v>
      </c>
      <c r="C89" s="42" t="s">
        <v>185</v>
      </c>
      <c r="D89" s="42" t="s">
        <v>186</v>
      </c>
      <c r="E89" s="42">
        <f>Details!J89</f>
        <v>1177866.601232405</v>
      </c>
      <c r="F89" s="42">
        <f>Details!H89</f>
        <v>34045.601232405075</v>
      </c>
      <c r="G89" s="148">
        <f>Details!G89</f>
        <v>0.028</v>
      </c>
      <c r="H89" s="148">
        <f>Details!I89</f>
        <v>0.029764798191679532</v>
      </c>
      <c r="I89" s="42">
        <f>Details!P89</f>
        <v>53456.6445</v>
      </c>
      <c r="J89" s="54">
        <f>Details!R89</f>
        <v>1231323.245732405</v>
      </c>
      <c r="K89" s="54">
        <f>Details!S89</f>
        <v>33687.148232405074</v>
      </c>
      <c r="L89" s="94">
        <f>Details!T89</f>
        <v>0.02812803346753255</v>
      </c>
      <c r="M89" s="55"/>
      <c r="N89" s="55"/>
    </row>
    <row r="90" spans="1:14" ht="11.25">
      <c r="A90" s="41" t="s">
        <v>172</v>
      </c>
      <c r="B90" s="41" t="s">
        <v>172</v>
      </c>
      <c r="C90" s="42" t="s">
        <v>187</v>
      </c>
      <c r="D90" s="42" t="s">
        <v>188</v>
      </c>
      <c r="E90" s="42">
        <f>Details!J90</f>
        <v>537211.8189798282</v>
      </c>
      <c r="F90" s="42">
        <f>Details!H90</f>
        <v>15527.818979828146</v>
      </c>
      <c r="G90" s="148">
        <f>Details!G90</f>
        <v>0.028</v>
      </c>
      <c r="H90" s="148">
        <f>Details!I90</f>
        <v>0.029764798191679532</v>
      </c>
      <c r="I90" s="42">
        <f>Details!P90</f>
        <v>24911.862499999996</v>
      </c>
      <c r="J90" s="54">
        <f>Details!R90</f>
        <v>562123.6814798282</v>
      </c>
      <c r="K90" s="54">
        <f>Details!S90</f>
        <v>15401.103979828145</v>
      </c>
      <c r="L90" s="94">
        <f>Details!T90</f>
        <v>0.028169870083384556</v>
      </c>
      <c r="M90" s="55"/>
      <c r="N90" s="55"/>
    </row>
    <row r="91" spans="1:14" ht="11.25">
      <c r="A91" s="41" t="s">
        <v>172</v>
      </c>
      <c r="B91" s="41" t="s">
        <v>172</v>
      </c>
      <c r="C91" s="42" t="s">
        <v>189</v>
      </c>
      <c r="D91" s="42" t="s">
        <v>190</v>
      </c>
      <c r="E91" s="42">
        <f>Details!J91</f>
        <v>267502.0016262526</v>
      </c>
      <c r="F91" s="42">
        <f>Details!H91</f>
        <v>7732.001626252592</v>
      </c>
      <c r="G91" s="148">
        <f>Details!G91</f>
        <v>0.028</v>
      </c>
      <c r="H91" s="148">
        <f>Details!I91</f>
        <v>0.029764798191679532</v>
      </c>
      <c r="I91" s="42">
        <f>Details!P91</f>
        <v>16145.772</v>
      </c>
      <c r="J91" s="54">
        <f>Details!R91</f>
        <v>283647.7736262526</v>
      </c>
      <c r="K91" s="54">
        <f>Details!S91</f>
        <v>7657.625626252595</v>
      </c>
      <c r="L91" s="94">
        <f>Details!T91</f>
        <v>0.027746010796923792</v>
      </c>
      <c r="M91" s="55"/>
      <c r="N91" s="55"/>
    </row>
    <row r="92" spans="1:14" ht="11.25">
      <c r="A92" s="41" t="s">
        <v>172</v>
      </c>
      <c r="B92" s="41" t="s">
        <v>172</v>
      </c>
      <c r="C92" s="42" t="s">
        <v>191</v>
      </c>
      <c r="D92" s="42" t="s">
        <v>192</v>
      </c>
      <c r="E92" s="42">
        <f>Details!J92</f>
        <v>546522.9522850773</v>
      </c>
      <c r="F92" s="42">
        <f>Details!H92</f>
        <v>15796.952285077312</v>
      </c>
      <c r="G92" s="148">
        <f>Details!G92</f>
        <v>0.028</v>
      </c>
      <c r="H92" s="148">
        <f>Details!I92</f>
        <v>0.029764798191679532</v>
      </c>
      <c r="I92" s="42">
        <f>Details!P92</f>
        <v>26115.997</v>
      </c>
      <c r="J92" s="54">
        <f>Details!R92</f>
        <v>572638.9492850773</v>
      </c>
      <c r="K92" s="54">
        <f>Details!S92</f>
        <v>15633.09728507731</v>
      </c>
      <c r="L92" s="94">
        <f>Details!T92</f>
        <v>0.028066307075490675</v>
      </c>
      <c r="M92" s="55"/>
      <c r="N92" s="55"/>
    </row>
    <row r="93" spans="1:14" ht="11.25">
      <c r="A93" s="41" t="s">
        <v>172</v>
      </c>
      <c r="B93" s="41" t="s">
        <v>172</v>
      </c>
      <c r="C93" s="42" t="s">
        <v>193</v>
      </c>
      <c r="D93" s="42" t="s">
        <v>194</v>
      </c>
      <c r="E93" s="42">
        <f>Details!J93</f>
        <v>655079.727545646</v>
      </c>
      <c r="F93" s="42">
        <f>Details!H93</f>
        <v>18934.727545645976</v>
      </c>
      <c r="G93" s="148">
        <f>Details!G93</f>
        <v>0.028</v>
      </c>
      <c r="H93" s="148">
        <f>Details!I93</f>
        <v>0.029764798191679532</v>
      </c>
      <c r="I93" s="42">
        <f>Details!P93</f>
        <v>30665.3185</v>
      </c>
      <c r="J93" s="54">
        <f>Details!R93</f>
        <v>685745.0460456461</v>
      </c>
      <c r="K93" s="54">
        <f>Details!S93</f>
        <v>18783.611545645974</v>
      </c>
      <c r="L93" s="94">
        <f>Details!T93</f>
        <v>0.028162965014202745</v>
      </c>
      <c r="M93" s="55"/>
      <c r="N93" s="55"/>
    </row>
    <row r="94" spans="1:14" ht="11.25">
      <c r="A94" s="41" t="s">
        <v>172</v>
      </c>
      <c r="B94" s="41" t="s">
        <v>172</v>
      </c>
      <c r="C94" s="42" t="s">
        <v>195</v>
      </c>
      <c r="D94" s="42" t="s">
        <v>196</v>
      </c>
      <c r="E94" s="42">
        <f>Details!J94</f>
        <v>904331.2076535474</v>
      </c>
      <c r="F94" s="42">
        <f>Details!H94</f>
        <v>26139.20765354743</v>
      </c>
      <c r="G94" s="148">
        <f>Details!G94</f>
        <v>0.028</v>
      </c>
      <c r="H94" s="148">
        <f>Details!I94</f>
        <v>0.029764798191679532</v>
      </c>
      <c r="I94" s="42">
        <f>Details!P94</f>
        <v>39132.504</v>
      </c>
      <c r="J94" s="54">
        <f>Details!R94</f>
        <v>943463.7116535474</v>
      </c>
      <c r="K94" s="54">
        <f>Details!S94</f>
        <v>25893.77365354744</v>
      </c>
      <c r="L94" s="94">
        <f>Details!T94</f>
        <v>0.028219945511714705</v>
      </c>
      <c r="M94" s="55"/>
      <c r="N94" s="55"/>
    </row>
    <row r="95" spans="1:14" ht="11.25">
      <c r="A95" s="41" t="s">
        <v>172</v>
      </c>
      <c r="B95" s="41" t="s">
        <v>172</v>
      </c>
      <c r="C95" s="42" t="s">
        <v>197</v>
      </c>
      <c r="D95" s="42" t="s">
        <v>198</v>
      </c>
      <c r="E95" s="42">
        <f>Details!J95</f>
        <v>427093.9202852009</v>
      </c>
      <c r="F95" s="42">
        <f>Details!H95</f>
        <v>12344.920285200895</v>
      </c>
      <c r="G95" s="148">
        <f>Details!G95</f>
        <v>0.028</v>
      </c>
      <c r="H95" s="148">
        <f>Details!I95</f>
        <v>0.029764798191679532</v>
      </c>
      <c r="I95" s="42">
        <f>Details!P95</f>
        <v>19289.043</v>
      </c>
      <c r="J95" s="54">
        <f>Details!R95</f>
        <v>446382.9632852009</v>
      </c>
      <c r="K95" s="54">
        <f>Details!S95</f>
        <v>12236.803285200895</v>
      </c>
      <c r="L95" s="94">
        <f>Details!T95</f>
        <v>0.028185906988560938</v>
      </c>
      <c r="M95" s="55"/>
      <c r="N95" s="55"/>
    </row>
    <row r="96" spans="1:14" ht="11.25">
      <c r="A96" s="41" t="s">
        <v>199</v>
      </c>
      <c r="B96" s="41" t="s">
        <v>199</v>
      </c>
      <c r="C96" s="42" t="s">
        <v>200</v>
      </c>
      <c r="D96" s="42" t="s">
        <v>201</v>
      </c>
      <c r="E96" s="42">
        <f>Details!J96</f>
        <v>328469.226503191</v>
      </c>
      <c r="F96" s="42">
        <f>Details!H96</f>
        <v>9494.22650319098</v>
      </c>
      <c r="G96" s="148">
        <f>Details!G96</f>
        <v>0.028</v>
      </c>
      <c r="H96" s="148">
        <f>Details!I96</f>
        <v>0.029764798191679532</v>
      </c>
      <c r="I96" s="42">
        <f>Details!P96</f>
        <v>15242.927499999998</v>
      </c>
      <c r="J96" s="54">
        <f>Details!R96</f>
        <v>343712.154003191</v>
      </c>
      <c r="K96" s="54">
        <f>Details!S96</f>
        <v>9361.785503190977</v>
      </c>
      <c r="L96" s="94">
        <f>Details!T96</f>
        <v>0.02799992578201982</v>
      </c>
      <c r="M96" s="55"/>
      <c r="N96" s="55"/>
    </row>
    <row r="97" spans="1:14" ht="11.25">
      <c r="A97" s="41" t="s">
        <v>199</v>
      </c>
      <c r="B97" s="41" t="s">
        <v>199</v>
      </c>
      <c r="C97" s="42" t="s">
        <v>202</v>
      </c>
      <c r="D97" s="42" t="s">
        <v>203</v>
      </c>
      <c r="E97" s="42">
        <f>Details!J97</f>
        <v>572790.1927573506</v>
      </c>
      <c r="F97" s="42">
        <f>Details!H97</f>
        <v>16556.192757350673</v>
      </c>
      <c r="G97" s="148">
        <f>Details!G97</f>
        <v>0.028</v>
      </c>
      <c r="H97" s="148">
        <f>Details!I97</f>
        <v>0.029764798191679532</v>
      </c>
      <c r="I97" s="42">
        <f>Details!P97</f>
        <v>26045.6365</v>
      </c>
      <c r="J97" s="54">
        <f>Details!R97</f>
        <v>598835.8292573506</v>
      </c>
      <c r="K97" s="54">
        <f>Details!S97</f>
        <v>16394.249757350677</v>
      </c>
      <c r="L97" s="94">
        <f>Details!T97</f>
        <v>0.02814745776121342</v>
      </c>
      <c r="M97" s="55"/>
      <c r="N97" s="55"/>
    </row>
    <row r="98" spans="1:14" ht="11.25">
      <c r="A98" s="41" t="s">
        <v>199</v>
      </c>
      <c r="B98" s="41" t="s">
        <v>199</v>
      </c>
      <c r="C98" s="42" t="s">
        <v>204</v>
      </c>
      <c r="D98" s="42" t="s">
        <v>205</v>
      </c>
      <c r="E98" s="42">
        <f>Details!J98</f>
        <v>350820.27144794137</v>
      </c>
      <c r="F98" s="42">
        <f>Details!H98</f>
        <v>10140.271447941383</v>
      </c>
      <c r="G98" s="148">
        <f>Details!G98</f>
        <v>0.028</v>
      </c>
      <c r="H98" s="148">
        <f>Details!I98</f>
        <v>0.029764798191679532</v>
      </c>
      <c r="I98" s="42">
        <f>Details!P98</f>
        <v>15047.431499999999</v>
      </c>
      <c r="J98" s="54">
        <f>Details!R98</f>
        <v>365867.7029479414</v>
      </c>
      <c r="K98" s="54">
        <f>Details!S98</f>
        <v>10036.015447941383</v>
      </c>
      <c r="L98" s="94">
        <f>Details!T98</f>
        <v>0.028204389323650055</v>
      </c>
      <c r="M98" s="55"/>
      <c r="N98" s="55"/>
    </row>
    <row r="99" spans="1:14" ht="11.25">
      <c r="A99" s="41" t="s">
        <v>199</v>
      </c>
      <c r="B99" s="41" t="s">
        <v>199</v>
      </c>
      <c r="C99" s="42" t="s">
        <v>206</v>
      </c>
      <c r="D99" s="42" t="s">
        <v>207</v>
      </c>
      <c r="E99" s="42">
        <f>Details!J99</f>
        <v>545986.4448252195</v>
      </c>
      <c r="F99" s="42">
        <f>Details!H99</f>
        <v>15781.444825219447</v>
      </c>
      <c r="G99" s="148">
        <f>Details!G99</f>
        <v>0.028</v>
      </c>
      <c r="H99" s="148">
        <f>Details!I99</f>
        <v>0.029764798191679532</v>
      </c>
      <c r="I99" s="42">
        <f>Details!P99</f>
        <v>23841.092500000002</v>
      </c>
      <c r="J99" s="54">
        <f>Details!R99</f>
        <v>569827.5373252195</v>
      </c>
      <c r="K99" s="54">
        <f>Details!S99</f>
        <v>15599.480825219445</v>
      </c>
      <c r="L99" s="94">
        <f>Details!T99</f>
        <v>0.028146321071747197</v>
      </c>
      <c r="M99" s="55"/>
      <c r="N99" s="55"/>
    </row>
    <row r="100" spans="1:14" ht="11.25">
      <c r="A100" s="41" t="s">
        <v>199</v>
      </c>
      <c r="B100" s="41" t="s">
        <v>199</v>
      </c>
      <c r="C100" s="42" t="s">
        <v>208</v>
      </c>
      <c r="D100" s="42" t="s">
        <v>209</v>
      </c>
      <c r="E100" s="42">
        <f>Details!J100</f>
        <v>505883.2845244427</v>
      </c>
      <c r="F100" s="42">
        <f>Details!H100</f>
        <v>14622.284524442679</v>
      </c>
      <c r="G100" s="148">
        <f>Details!G100</f>
        <v>0.028</v>
      </c>
      <c r="H100" s="148">
        <f>Details!I100</f>
        <v>0.029764798191679532</v>
      </c>
      <c r="I100" s="42">
        <f>Details!P100</f>
        <v>20098.251000000004</v>
      </c>
      <c r="J100" s="54">
        <f>Details!R100</f>
        <v>525981.5355244427</v>
      </c>
      <c r="K100" s="54">
        <f>Details!S100</f>
        <v>14487.994524442682</v>
      </c>
      <c r="L100" s="94">
        <f>Details!T100</f>
        <v>0.028324882648797085</v>
      </c>
      <c r="M100" s="55"/>
      <c r="N100" s="55"/>
    </row>
    <row r="101" spans="1:14" ht="11.25">
      <c r="A101" s="41" t="s">
        <v>199</v>
      </c>
      <c r="B101" s="41" t="s">
        <v>199</v>
      </c>
      <c r="C101" s="42" t="s">
        <v>210</v>
      </c>
      <c r="D101" s="42" t="s">
        <v>211</v>
      </c>
      <c r="E101" s="42">
        <f>Details!J101</f>
        <v>497561.7551902557</v>
      </c>
      <c r="F101" s="42">
        <f>Details!H101</f>
        <v>14381.755190255717</v>
      </c>
      <c r="G101" s="148">
        <f>Details!G101</f>
        <v>0.028</v>
      </c>
      <c r="H101" s="148">
        <f>Details!I101</f>
        <v>0.029764798191679532</v>
      </c>
      <c r="I101" s="42">
        <f>Details!P101</f>
        <v>17482.9885</v>
      </c>
      <c r="J101" s="54">
        <f>Details!R101</f>
        <v>515044.7436902557</v>
      </c>
      <c r="K101" s="54">
        <f>Details!S101</f>
        <v>14256.437190255718</v>
      </c>
      <c r="L101" s="94">
        <f>Details!T101</f>
        <v>0.028467991375225366</v>
      </c>
      <c r="M101" s="55"/>
      <c r="N101" s="55"/>
    </row>
    <row r="102" spans="1:14" ht="11.25">
      <c r="A102" s="41" t="s">
        <v>199</v>
      </c>
      <c r="B102" s="41" t="s">
        <v>199</v>
      </c>
      <c r="C102" s="42" t="s">
        <v>212</v>
      </c>
      <c r="D102" s="42" t="s">
        <v>213</v>
      </c>
      <c r="E102" s="42">
        <f>Details!J102</f>
        <v>520885.9278692973</v>
      </c>
      <c r="F102" s="42">
        <f>Details!H102</f>
        <v>15055.927869297258</v>
      </c>
      <c r="G102" s="148">
        <f>Details!G102</f>
        <v>0.028</v>
      </c>
      <c r="H102" s="148">
        <f>Details!I102</f>
        <v>0.029764798191679532</v>
      </c>
      <c r="I102" s="42">
        <f>Details!P102</f>
        <v>19179.159000000003</v>
      </c>
      <c r="J102" s="54">
        <f>Details!R102</f>
        <v>540065.0868692973</v>
      </c>
      <c r="K102" s="54">
        <f>Details!S102</f>
        <v>14872.865869297257</v>
      </c>
      <c r="L102" s="94">
        <f>Details!T102</f>
        <v>0.02831889977535912</v>
      </c>
      <c r="M102" s="55"/>
      <c r="N102" s="55"/>
    </row>
    <row r="103" spans="1:14" ht="11.25">
      <c r="A103" s="41" t="s">
        <v>199</v>
      </c>
      <c r="B103" s="41" t="s">
        <v>199</v>
      </c>
      <c r="C103" s="42" t="s">
        <v>214</v>
      </c>
      <c r="D103" s="42" t="s">
        <v>215</v>
      </c>
      <c r="E103" s="42">
        <f>Details!J103</f>
        <v>567560.0173473351</v>
      </c>
      <c r="F103" s="42">
        <f>Details!H103</f>
        <v>16405.01734733513</v>
      </c>
      <c r="G103" s="148">
        <f>Details!G103</f>
        <v>0.028</v>
      </c>
      <c r="H103" s="148">
        <f>Details!I103</f>
        <v>0.029764798191679532</v>
      </c>
      <c r="I103" s="42">
        <f>Details!P103</f>
        <v>25848.819499999998</v>
      </c>
      <c r="J103" s="54">
        <f>Details!R103</f>
        <v>593408.8368473351</v>
      </c>
      <c r="K103" s="54">
        <f>Details!S103</f>
        <v>16249.06734733513</v>
      </c>
      <c r="L103" s="94">
        <f>Details!T103</f>
        <v>0.028153499613134642</v>
      </c>
      <c r="M103" s="55"/>
      <c r="N103" s="55"/>
    </row>
    <row r="104" spans="1:14" ht="11.25">
      <c r="A104" s="41" t="s">
        <v>199</v>
      </c>
      <c r="B104" s="41" t="s">
        <v>199</v>
      </c>
      <c r="C104" s="42" t="s">
        <v>216</v>
      </c>
      <c r="D104" s="42" t="s">
        <v>217</v>
      </c>
      <c r="E104" s="42">
        <f>Details!J104</f>
        <v>595754.9775218234</v>
      </c>
      <c r="F104" s="42">
        <f>Details!H104</f>
        <v>17219.97752182332</v>
      </c>
      <c r="G104" s="148">
        <f>Details!G104</f>
        <v>0.028</v>
      </c>
      <c r="H104" s="148">
        <f>Details!I104</f>
        <v>0.029764798191679532</v>
      </c>
      <c r="I104" s="42">
        <f>Details!P104</f>
        <v>27875.7905</v>
      </c>
      <c r="J104" s="54">
        <f>Details!R104</f>
        <v>623630.7680218234</v>
      </c>
      <c r="K104" s="54">
        <f>Details!S104</f>
        <v>17047.751521823317</v>
      </c>
      <c r="L104" s="94">
        <f>Details!T104</f>
        <v>0.028104564516476725</v>
      </c>
      <c r="M104" s="55"/>
      <c r="N104" s="55"/>
    </row>
    <row r="105" spans="1:14" ht="11.25">
      <c r="A105" s="41" t="s">
        <v>199</v>
      </c>
      <c r="B105" s="41" t="s">
        <v>199</v>
      </c>
      <c r="C105" s="42" t="s">
        <v>218</v>
      </c>
      <c r="D105" s="42" t="s">
        <v>219</v>
      </c>
      <c r="E105" s="42">
        <f>Details!J105</f>
        <v>478376.20723514655</v>
      </c>
      <c r="F105" s="42">
        <f>Details!H105</f>
        <v>13827.207235146534</v>
      </c>
      <c r="G105" s="148">
        <f>Details!G105</f>
        <v>0.028</v>
      </c>
      <c r="H105" s="148">
        <f>Details!I105</f>
        <v>0.029764798191679532</v>
      </c>
      <c r="I105" s="42">
        <f>Details!P105</f>
        <v>22575.3915</v>
      </c>
      <c r="J105" s="54">
        <f>Details!R105</f>
        <v>500951.5987351466</v>
      </c>
      <c r="K105" s="54">
        <f>Details!S105</f>
        <v>13666.041235146535</v>
      </c>
      <c r="L105" s="94">
        <f>Details!T105</f>
        <v>0.0280452416961825</v>
      </c>
      <c r="M105" s="55"/>
      <c r="N105" s="55"/>
    </row>
    <row r="106" spans="1:14" ht="11.25">
      <c r="A106" s="41" t="s">
        <v>199</v>
      </c>
      <c r="B106" s="41" t="s">
        <v>199</v>
      </c>
      <c r="C106" s="42" t="s">
        <v>220</v>
      </c>
      <c r="D106" s="42" t="s">
        <v>221</v>
      </c>
      <c r="E106" s="42">
        <f>Details!J106</f>
        <v>463000.7890333466</v>
      </c>
      <c r="F106" s="42">
        <f>Details!H106</f>
        <v>13382.789033346568</v>
      </c>
      <c r="G106" s="148">
        <f>Details!G106</f>
        <v>0.028</v>
      </c>
      <c r="H106" s="148">
        <f>Details!I106</f>
        <v>0.029764798191679532</v>
      </c>
      <c r="I106" s="42">
        <f>Details!P106</f>
        <v>20382.7095</v>
      </c>
      <c r="J106" s="54">
        <f>Details!R106</f>
        <v>483383.4985333466</v>
      </c>
      <c r="K106" s="54">
        <f>Details!S106</f>
        <v>13221.740033346563</v>
      </c>
      <c r="L106" s="94">
        <f>Details!T106</f>
        <v>0.02812168321713167</v>
      </c>
      <c r="M106" s="55"/>
      <c r="N106" s="55"/>
    </row>
    <row r="107" spans="1:14" ht="11.25">
      <c r="A107" s="41" t="s">
        <v>199</v>
      </c>
      <c r="B107" s="41" t="s">
        <v>199</v>
      </c>
      <c r="C107" s="42" t="s">
        <v>222</v>
      </c>
      <c r="D107" s="42" t="s">
        <v>223</v>
      </c>
      <c r="E107" s="42">
        <f>Details!J107</f>
        <v>356278.0248783573</v>
      </c>
      <c r="F107" s="42">
        <f>Details!H107</f>
        <v>10298.024878357284</v>
      </c>
      <c r="G107" s="148">
        <f>Details!G107</f>
        <v>0.028</v>
      </c>
      <c r="H107" s="148">
        <f>Details!I107</f>
        <v>0.029764798191679532</v>
      </c>
      <c r="I107" s="42">
        <f>Details!P107</f>
        <v>15419.753</v>
      </c>
      <c r="J107" s="54">
        <f>Details!R107</f>
        <v>371697.77787835733</v>
      </c>
      <c r="K107" s="54">
        <f>Details!S107</f>
        <v>10181.089878357285</v>
      </c>
      <c r="L107" s="94">
        <f>Details!T107</f>
        <v>0.02816215742261194</v>
      </c>
      <c r="M107" s="55"/>
      <c r="N107" s="55"/>
    </row>
    <row r="108" spans="1:14" ht="11.25">
      <c r="A108" s="41" t="s">
        <v>199</v>
      </c>
      <c r="B108" s="41" t="s">
        <v>199</v>
      </c>
      <c r="C108" s="42" t="s">
        <v>224</v>
      </c>
      <c r="D108" s="42" t="s">
        <v>225</v>
      </c>
      <c r="E108" s="42">
        <f>Details!J108</f>
        <v>464922.33014677226</v>
      </c>
      <c r="F108" s="42">
        <f>Details!H108</f>
        <v>13438.330146772241</v>
      </c>
      <c r="G108" s="148">
        <f>Details!G108</f>
        <v>0.028</v>
      </c>
      <c r="H108" s="148">
        <f>Details!I108</f>
        <v>0.029764798191679532</v>
      </c>
      <c r="I108" s="42">
        <f>Details!P108</f>
        <v>23277.597999999998</v>
      </c>
      <c r="J108" s="54">
        <f>Details!R108</f>
        <v>488199.92814677226</v>
      </c>
      <c r="K108" s="54">
        <f>Details!S108</f>
        <v>13299.241146772241</v>
      </c>
      <c r="L108" s="94">
        <f>Details!T108</f>
        <v>0.02800425754442474</v>
      </c>
      <c r="M108" s="55"/>
      <c r="N108" s="55"/>
    </row>
    <row r="109" spans="1:14" ht="11.25">
      <c r="A109" s="41" t="s">
        <v>199</v>
      </c>
      <c r="B109" s="41" t="s">
        <v>199</v>
      </c>
      <c r="C109" s="42" t="s">
        <v>226</v>
      </c>
      <c r="D109" s="42" t="s">
        <v>227</v>
      </c>
      <c r="E109" s="42">
        <f>Details!J109</f>
        <v>341511.1976722886</v>
      </c>
      <c r="F109" s="42">
        <f>Details!H109</f>
        <v>9871.1976722886</v>
      </c>
      <c r="G109" s="148">
        <f>Details!G109</f>
        <v>0.028</v>
      </c>
      <c r="H109" s="148">
        <f>Details!I109</f>
        <v>0.029764798191679532</v>
      </c>
      <c r="I109" s="42">
        <f>Details!P109</f>
        <v>16985.1545</v>
      </c>
      <c r="J109" s="54">
        <f>Details!R109</f>
        <v>358496.3521722886</v>
      </c>
      <c r="K109" s="54">
        <f>Details!S109</f>
        <v>9759.173672288602</v>
      </c>
      <c r="L109" s="94">
        <f>Details!T109</f>
        <v>0.027984322504027492</v>
      </c>
      <c r="M109" s="55"/>
      <c r="N109" s="55"/>
    </row>
    <row r="110" spans="1:14" ht="11.25">
      <c r="A110" s="41" t="s">
        <v>199</v>
      </c>
      <c r="B110" s="41" t="s">
        <v>199</v>
      </c>
      <c r="C110" s="42" t="s">
        <v>228</v>
      </c>
      <c r="D110" s="42" t="s">
        <v>229</v>
      </c>
      <c r="E110" s="42">
        <f>Details!J110</f>
        <v>409562.17459598754</v>
      </c>
      <c r="F110" s="42">
        <f>Details!H110</f>
        <v>11838.17459598755</v>
      </c>
      <c r="G110" s="148">
        <f>Details!G110</f>
        <v>0.028</v>
      </c>
      <c r="H110" s="148">
        <f>Details!I110</f>
        <v>0.029764798191679532</v>
      </c>
      <c r="I110" s="42">
        <f>Details!P110</f>
        <v>18981.127</v>
      </c>
      <c r="J110" s="54">
        <f>Details!R110</f>
        <v>428543.3015959875</v>
      </c>
      <c r="K110" s="54">
        <f>Details!S110</f>
        <v>11724.463595987545</v>
      </c>
      <c r="L110" s="94">
        <f>Details!T110</f>
        <v>0.028128439809113295</v>
      </c>
      <c r="M110" s="55"/>
      <c r="N110" s="55"/>
    </row>
    <row r="111" spans="1:14" ht="11.25">
      <c r="A111" s="41" t="s">
        <v>199</v>
      </c>
      <c r="B111" s="41" t="s">
        <v>199</v>
      </c>
      <c r="C111" s="42" t="s">
        <v>230</v>
      </c>
      <c r="D111" s="42" t="s">
        <v>231</v>
      </c>
      <c r="E111" s="42">
        <f>Details!J111</f>
        <v>412974.81513719476</v>
      </c>
      <c r="F111" s="42">
        <f>Details!H111</f>
        <v>11936.815137194777</v>
      </c>
      <c r="G111" s="148">
        <f>Details!G111</f>
        <v>0.028</v>
      </c>
      <c r="H111" s="148">
        <f>Details!I111</f>
        <v>0.029764798191679532</v>
      </c>
      <c r="I111" s="42">
        <f>Details!P111</f>
        <v>17345.968</v>
      </c>
      <c r="J111" s="54">
        <f>Details!R111</f>
        <v>430320.78313719475</v>
      </c>
      <c r="K111" s="54">
        <f>Details!S111</f>
        <v>11819.074137194777</v>
      </c>
      <c r="L111" s="94">
        <f>Details!T111</f>
        <v>0.028241399934629128</v>
      </c>
      <c r="M111" s="55"/>
      <c r="N111" s="55"/>
    </row>
    <row r="112" spans="1:14" ht="11.25">
      <c r="A112" s="41" t="s">
        <v>199</v>
      </c>
      <c r="B112" s="41" t="s">
        <v>199</v>
      </c>
      <c r="C112" s="42" t="s">
        <v>232</v>
      </c>
      <c r="D112" s="42" t="s">
        <v>233</v>
      </c>
      <c r="E112" s="42">
        <f>Details!J112</f>
        <v>394942.6037560603</v>
      </c>
      <c r="F112" s="42">
        <f>Details!H112</f>
        <v>11415.603756060276</v>
      </c>
      <c r="G112" s="148">
        <f>Details!G112</f>
        <v>0.028</v>
      </c>
      <c r="H112" s="148">
        <f>Details!I112</f>
        <v>0.029764798191679532</v>
      </c>
      <c r="I112" s="42">
        <f>Details!P112</f>
        <v>21231.253500000003</v>
      </c>
      <c r="J112" s="54">
        <f>Details!R112</f>
        <v>416173.8572560603</v>
      </c>
      <c r="K112" s="54">
        <f>Details!S112</f>
        <v>11316.358756060275</v>
      </c>
      <c r="L112" s="94">
        <f>Details!T112</f>
        <v>0.02795146143516538</v>
      </c>
      <c r="M112" s="55"/>
      <c r="N112" s="55"/>
    </row>
    <row r="113" spans="1:14" ht="11.25">
      <c r="A113" s="41" t="s">
        <v>199</v>
      </c>
      <c r="B113" s="41" t="s">
        <v>199</v>
      </c>
      <c r="C113" s="42" t="s">
        <v>234</v>
      </c>
      <c r="D113" s="42" t="s">
        <v>235</v>
      </c>
      <c r="E113" s="42">
        <f>Details!J113</f>
        <v>447986.8182757119</v>
      </c>
      <c r="F113" s="42">
        <f>Details!H113</f>
        <v>12948.81827571188</v>
      </c>
      <c r="G113" s="148">
        <f>Details!G113</f>
        <v>0.028</v>
      </c>
      <c r="H113" s="148">
        <f>Details!I113</f>
        <v>0.029764798191679532</v>
      </c>
      <c r="I113" s="42">
        <f>Details!P113</f>
        <v>15574.4145</v>
      </c>
      <c r="J113" s="54">
        <f>Details!R113</f>
        <v>463561.2327757119</v>
      </c>
      <c r="K113" s="54">
        <f>Details!S113</f>
        <v>12803.646275711879</v>
      </c>
      <c r="L113" s="94">
        <f>Details!T113</f>
        <v>0.02840472719522798</v>
      </c>
      <c r="M113" s="55"/>
      <c r="N113" s="55"/>
    </row>
    <row r="114" spans="1:14" ht="11.25">
      <c r="A114" s="41" t="s">
        <v>199</v>
      </c>
      <c r="B114" s="41" t="s">
        <v>199</v>
      </c>
      <c r="C114" s="42" t="s">
        <v>236</v>
      </c>
      <c r="D114" s="42" t="s">
        <v>237</v>
      </c>
      <c r="E114" s="42">
        <f>Details!J114</f>
        <v>368725.8217588983</v>
      </c>
      <c r="F114" s="42">
        <f>Details!H114</f>
        <v>10657.821758898306</v>
      </c>
      <c r="G114" s="148">
        <f>Details!G114</f>
        <v>0.028</v>
      </c>
      <c r="H114" s="148">
        <f>Details!I114</f>
        <v>0.029764798191679532</v>
      </c>
      <c r="I114" s="42">
        <f>Details!P114</f>
        <v>10112.3785</v>
      </c>
      <c r="J114" s="54">
        <f>Details!R114</f>
        <v>378838.2002588983</v>
      </c>
      <c r="K114" s="54">
        <f>Details!S114</f>
        <v>10557.345758898307</v>
      </c>
      <c r="L114" s="94">
        <f>Details!T114</f>
        <v>0.028666561483983704</v>
      </c>
      <c r="M114" s="55"/>
      <c r="N114" s="55"/>
    </row>
    <row r="115" spans="1:14" ht="11.25">
      <c r="A115" s="41" t="s">
        <v>199</v>
      </c>
      <c r="B115" s="41" t="s">
        <v>199</v>
      </c>
      <c r="C115" s="42" t="s">
        <v>238</v>
      </c>
      <c r="D115" s="42" t="s">
        <v>239</v>
      </c>
      <c r="E115" s="42">
        <f>Details!J115</f>
        <v>271825.9840138595</v>
      </c>
      <c r="F115" s="42">
        <f>Details!H115</f>
        <v>7856.9840138594545</v>
      </c>
      <c r="G115" s="148">
        <f>Details!G115</f>
        <v>0.028</v>
      </c>
      <c r="H115" s="148">
        <f>Details!I115</f>
        <v>0.029764798191679532</v>
      </c>
      <c r="I115" s="42">
        <f>Details!P115</f>
        <v>10151.7535</v>
      </c>
      <c r="J115" s="54">
        <f>Details!R115</f>
        <v>281977.73751385947</v>
      </c>
      <c r="K115" s="54">
        <f>Details!S115</f>
        <v>7801.383013859453</v>
      </c>
      <c r="L115" s="94">
        <f>Details!T115</f>
        <v>0.028453887017669325</v>
      </c>
      <c r="M115" s="55"/>
      <c r="N115" s="55"/>
    </row>
    <row r="116" spans="1:14" ht="11.25">
      <c r="A116" s="41" t="s">
        <v>199</v>
      </c>
      <c r="B116" s="41" t="s">
        <v>199</v>
      </c>
      <c r="C116" s="42" t="s">
        <v>240</v>
      </c>
      <c r="D116" s="42" t="s">
        <v>241</v>
      </c>
      <c r="E116" s="42">
        <f>Details!J116</f>
        <v>631797.7752233302</v>
      </c>
      <c r="F116" s="42">
        <f>Details!H116</f>
        <v>18261.775223330293</v>
      </c>
      <c r="G116" s="148">
        <f>Details!G116</f>
        <v>0.028</v>
      </c>
      <c r="H116" s="148">
        <f>Details!I116</f>
        <v>0.029764798191679532</v>
      </c>
      <c r="I116" s="42">
        <f>Details!P116</f>
        <v>22714.7885</v>
      </c>
      <c r="J116" s="54">
        <f>Details!R116</f>
        <v>654512.5637233303</v>
      </c>
      <c r="K116" s="54">
        <f>Details!S116</f>
        <v>18084.345223330292</v>
      </c>
      <c r="L116" s="94">
        <f>Details!T116</f>
        <v>0.02841537301088464</v>
      </c>
      <c r="M116" s="55"/>
      <c r="N116" s="55"/>
    </row>
    <row r="117" spans="1:14" ht="11.25">
      <c r="A117" s="41" t="s">
        <v>199</v>
      </c>
      <c r="B117" s="41" t="s">
        <v>199</v>
      </c>
      <c r="C117" s="42" t="s">
        <v>242</v>
      </c>
      <c r="D117" s="42" t="s">
        <v>243</v>
      </c>
      <c r="E117" s="42">
        <f>Details!J117</f>
        <v>527394.0413938686</v>
      </c>
      <c r="F117" s="42">
        <f>Details!H117</f>
        <v>15244.041393868672</v>
      </c>
      <c r="G117" s="148">
        <f>Details!G117</f>
        <v>0.028</v>
      </c>
      <c r="H117" s="148">
        <f>Details!I117</f>
        <v>0.029764798191679532</v>
      </c>
      <c r="I117" s="42">
        <f>Details!P117</f>
        <v>23566.4835</v>
      </c>
      <c r="J117" s="54">
        <f>Details!R117</f>
        <v>550960.5248938686</v>
      </c>
      <c r="K117" s="54">
        <f>Details!S117</f>
        <v>15082.35239386867</v>
      </c>
      <c r="L117" s="94">
        <f>Details!T117</f>
        <v>0.028145114258910538</v>
      </c>
      <c r="M117" s="55"/>
      <c r="N117" s="55"/>
    </row>
    <row r="118" spans="1:14" ht="11.25">
      <c r="A118" s="41" t="s">
        <v>199</v>
      </c>
      <c r="B118" s="41" t="s">
        <v>199</v>
      </c>
      <c r="C118" s="42" t="s">
        <v>244</v>
      </c>
      <c r="D118" s="42" t="s">
        <v>245</v>
      </c>
      <c r="E118" s="42">
        <f>Details!J118</f>
        <v>557045.0889929999</v>
      </c>
      <c r="F118" s="42">
        <f>Details!H118</f>
        <v>16101.088992999892</v>
      </c>
      <c r="G118" s="148">
        <f>Details!G118</f>
        <v>0.028</v>
      </c>
      <c r="H118" s="148">
        <f>Details!I118</f>
        <v>0.029764798191679532</v>
      </c>
      <c r="I118" s="42">
        <f>Details!P118</f>
        <v>26380.5405</v>
      </c>
      <c r="J118" s="54">
        <f>Details!R118</f>
        <v>583425.6294929999</v>
      </c>
      <c r="K118" s="54">
        <f>Details!S118</f>
        <v>15912.749992999892</v>
      </c>
      <c r="L118" s="94">
        <f>Details!T118</f>
        <v>0.02803945173371152</v>
      </c>
      <c r="M118" s="55"/>
      <c r="N118" s="55"/>
    </row>
    <row r="119" spans="1:14" ht="11.25">
      <c r="A119" s="41" t="s">
        <v>199</v>
      </c>
      <c r="B119" s="41" t="s">
        <v>199</v>
      </c>
      <c r="C119" s="42" t="s">
        <v>246</v>
      </c>
      <c r="D119" s="42" t="s">
        <v>247</v>
      </c>
      <c r="E119" s="42">
        <f>Details!J119</f>
        <v>402665.8397424979</v>
      </c>
      <c r="F119" s="42">
        <f>Details!H119</f>
        <v>11638.839742497872</v>
      </c>
      <c r="G119" s="148">
        <f>Details!G119</f>
        <v>0.028</v>
      </c>
      <c r="H119" s="148">
        <f>Details!I119</f>
        <v>0.029764798191679532</v>
      </c>
      <c r="I119" s="42">
        <f>Details!P119</f>
        <v>22181.64</v>
      </c>
      <c r="J119" s="54">
        <f>Details!R119</f>
        <v>424847.4797424979</v>
      </c>
      <c r="K119" s="54">
        <f>Details!S119</f>
        <v>11507.335742497875</v>
      </c>
      <c r="L119" s="94">
        <f>Details!T119</f>
        <v>0.027839869680061552</v>
      </c>
      <c r="M119" s="55"/>
      <c r="N119" s="55"/>
    </row>
    <row r="120" spans="1:14" ht="11.25">
      <c r="A120" s="41" t="s">
        <v>199</v>
      </c>
      <c r="B120" s="41" t="s">
        <v>199</v>
      </c>
      <c r="C120" s="42" t="s">
        <v>248</v>
      </c>
      <c r="D120" s="42" t="s">
        <v>249</v>
      </c>
      <c r="E120" s="42">
        <f>Details!J120</f>
        <v>285986.27975379326</v>
      </c>
      <c r="F120" s="42">
        <f>Details!H120</f>
        <v>8266.27975379324</v>
      </c>
      <c r="G120" s="148">
        <f>Details!G120</f>
        <v>0.028</v>
      </c>
      <c r="H120" s="148">
        <f>Details!I120</f>
        <v>0.029764798191679532</v>
      </c>
      <c r="I120" s="42">
        <f>Details!P120</f>
        <v>9680.612000000001</v>
      </c>
      <c r="J120" s="54">
        <f>Details!R120</f>
        <v>295666.8917537933</v>
      </c>
      <c r="K120" s="54">
        <f>Details!S120</f>
        <v>8203.076753793242</v>
      </c>
      <c r="L120" s="94">
        <f>Details!T120</f>
        <v>0.028536032452617533</v>
      </c>
      <c r="M120" s="55"/>
      <c r="N120" s="55"/>
    </row>
    <row r="121" spans="1:14" ht="11.25">
      <c r="A121" s="41" t="s">
        <v>199</v>
      </c>
      <c r="B121" s="41" t="s">
        <v>199</v>
      </c>
      <c r="C121" s="42" t="s">
        <v>250</v>
      </c>
      <c r="D121" s="42" t="s">
        <v>251</v>
      </c>
      <c r="E121" s="42">
        <f>Details!J121</f>
        <v>532549.0439736162</v>
      </c>
      <c r="F121" s="42">
        <f>Details!H121</f>
        <v>15393.04397361622</v>
      </c>
      <c r="G121" s="148">
        <f>Details!G121</f>
        <v>0.028</v>
      </c>
      <c r="H121" s="148">
        <f>Details!I121</f>
        <v>0.029764798191679532</v>
      </c>
      <c r="I121" s="42">
        <f>Details!P121</f>
        <v>24852.548499999997</v>
      </c>
      <c r="J121" s="54">
        <f>Details!R121</f>
        <v>557401.5924736162</v>
      </c>
      <c r="K121" s="54">
        <f>Details!S121</f>
        <v>15219.505973616222</v>
      </c>
      <c r="L121" s="94">
        <f>Details!T121</f>
        <v>0.028070838842839976</v>
      </c>
      <c r="M121" s="55"/>
      <c r="N121" s="55"/>
    </row>
    <row r="122" spans="1:14" ht="11.25">
      <c r="A122" s="41" t="s">
        <v>199</v>
      </c>
      <c r="B122" s="41" t="s">
        <v>199</v>
      </c>
      <c r="C122" s="42" t="s">
        <v>252</v>
      </c>
      <c r="D122" s="42" t="s">
        <v>253</v>
      </c>
      <c r="E122" s="42">
        <f>Details!J122</f>
        <v>587386.0790069195</v>
      </c>
      <c r="F122" s="42">
        <f>Details!H122</f>
        <v>16978.07900691954</v>
      </c>
      <c r="G122" s="148">
        <f>Details!G122</f>
        <v>0.028</v>
      </c>
      <c r="H122" s="148">
        <f>Details!I122</f>
        <v>0.029764798191679532</v>
      </c>
      <c r="I122" s="42">
        <f>Details!P122</f>
        <v>25709.906</v>
      </c>
      <c r="J122" s="54">
        <f>Details!R122</f>
        <v>613095.9850069195</v>
      </c>
      <c r="K122" s="54">
        <f>Details!S122</f>
        <v>16811.519006919538</v>
      </c>
      <c r="L122" s="94">
        <f>Details!T122</f>
        <v>0.028193789987008545</v>
      </c>
      <c r="M122" s="55"/>
      <c r="N122" s="55"/>
    </row>
    <row r="123" spans="1:14" ht="11.25">
      <c r="A123" s="41" t="s">
        <v>199</v>
      </c>
      <c r="B123" s="41" t="s">
        <v>199</v>
      </c>
      <c r="C123" s="42" t="s">
        <v>254</v>
      </c>
      <c r="D123" s="42" t="s">
        <v>255</v>
      </c>
      <c r="E123" s="42">
        <f>Details!J123</f>
        <v>490675.71798474796</v>
      </c>
      <c r="F123" s="42">
        <f>Details!H123</f>
        <v>14182.717984747955</v>
      </c>
      <c r="G123" s="148">
        <f>Details!G123</f>
        <v>0.028</v>
      </c>
      <c r="H123" s="148">
        <f>Details!I123</f>
        <v>0.029764798191679532</v>
      </c>
      <c r="I123" s="42">
        <f>Details!P123</f>
        <v>22133.732500000002</v>
      </c>
      <c r="J123" s="54">
        <f>Details!R123</f>
        <v>512809.45048474794</v>
      </c>
      <c r="K123" s="54">
        <f>Details!S123</f>
        <v>14010.877984747953</v>
      </c>
      <c r="L123" s="94">
        <f>Details!T123</f>
        <v>0.028089250365182134</v>
      </c>
      <c r="M123" s="55"/>
      <c r="N123" s="55"/>
    </row>
    <row r="124" spans="1:14" ht="11.25">
      <c r="A124" s="41" t="s">
        <v>199</v>
      </c>
      <c r="B124" s="41" t="s">
        <v>199</v>
      </c>
      <c r="C124" s="42" t="s">
        <v>256</v>
      </c>
      <c r="D124" s="42" t="s">
        <v>257</v>
      </c>
      <c r="E124" s="42">
        <f>Details!J124</f>
        <v>429139.0331744096</v>
      </c>
      <c r="F124" s="42">
        <f>Details!H124</f>
        <v>12404.03317440957</v>
      </c>
      <c r="G124" s="148">
        <f>Details!G124</f>
        <v>0.028</v>
      </c>
      <c r="H124" s="148">
        <f>Details!I124</f>
        <v>0.029764798191679532</v>
      </c>
      <c r="I124" s="42">
        <f>Details!P124</f>
        <v>18177.9565</v>
      </c>
      <c r="J124" s="54">
        <f>Details!R124</f>
        <v>447316.9896744096</v>
      </c>
      <c r="K124" s="54">
        <f>Details!S124</f>
        <v>12268.330174409566</v>
      </c>
      <c r="L124" s="94">
        <f>Details!T124</f>
        <v>0.02819990340508006</v>
      </c>
      <c r="M124" s="55"/>
      <c r="N124" s="55"/>
    </row>
    <row r="125" spans="1:14" ht="11.25">
      <c r="A125" s="41" t="s">
        <v>199</v>
      </c>
      <c r="B125" s="41" t="s">
        <v>199</v>
      </c>
      <c r="C125" s="42" t="s">
        <v>258</v>
      </c>
      <c r="D125" s="42" t="s">
        <v>259</v>
      </c>
      <c r="E125" s="42">
        <f>Details!J125</f>
        <v>560151.8893891441</v>
      </c>
      <c r="F125" s="42">
        <f>Details!H125</f>
        <v>16190.88938914419</v>
      </c>
      <c r="G125" s="148">
        <f>Details!G125</f>
        <v>0.028</v>
      </c>
      <c r="H125" s="148">
        <f>Details!I125</f>
        <v>0.029764798191679532</v>
      </c>
      <c r="I125" s="42">
        <f>Details!P125</f>
        <v>20503.0095</v>
      </c>
      <c r="J125" s="54">
        <f>Details!R125</f>
        <v>580654.8988891442</v>
      </c>
      <c r="K125" s="54">
        <f>Details!S125</f>
        <v>16022.909389144188</v>
      </c>
      <c r="L125" s="94">
        <f>Details!T125</f>
        <v>0.028377615308925366</v>
      </c>
      <c r="M125" s="55"/>
      <c r="N125" s="55"/>
    </row>
    <row r="126" spans="1:14" ht="11.25">
      <c r="A126" s="41" t="s">
        <v>199</v>
      </c>
      <c r="B126" s="41" t="s">
        <v>199</v>
      </c>
      <c r="C126" s="42" t="s">
        <v>260</v>
      </c>
      <c r="D126" s="42" t="s">
        <v>261</v>
      </c>
      <c r="E126" s="42">
        <f>Details!J126</f>
        <v>486420.72983861994</v>
      </c>
      <c r="F126" s="42">
        <f>Details!H126</f>
        <v>14059.729838619935</v>
      </c>
      <c r="G126" s="148">
        <f>Details!G126</f>
        <v>0.028</v>
      </c>
      <c r="H126" s="148">
        <f>Details!I126</f>
        <v>0.029764798191679532</v>
      </c>
      <c r="I126" s="42">
        <f>Details!P126</f>
        <v>21096.9075</v>
      </c>
      <c r="J126" s="54">
        <f>Details!R126</f>
        <v>507517.6373386199</v>
      </c>
      <c r="K126" s="54">
        <f>Details!S126</f>
        <v>13930.688838619935</v>
      </c>
      <c r="L126" s="94">
        <f>Details!T126</f>
        <v>0.02822337357370367</v>
      </c>
      <c r="M126" s="55"/>
      <c r="N126" s="55"/>
    </row>
    <row r="127" spans="1:14" ht="11.25">
      <c r="A127" s="41" t="s">
        <v>262</v>
      </c>
      <c r="B127" s="41" t="s">
        <v>262</v>
      </c>
      <c r="C127" s="42" t="s">
        <v>263</v>
      </c>
      <c r="D127" s="42" t="s">
        <v>264</v>
      </c>
      <c r="E127" s="42">
        <f>Details!J127</f>
        <v>473737.116819293</v>
      </c>
      <c r="F127" s="42">
        <f>Details!H127</f>
        <v>13693.116819293018</v>
      </c>
      <c r="G127" s="148">
        <f>Details!G127</f>
        <v>0.028</v>
      </c>
      <c r="H127" s="148">
        <f>Details!I127</f>
        <v>0.029764798191679532</v>
      </c>
      <c r="I127" s="42">
        <f>Details!P127</f>
        <v>21483.9715</v>
      </c>
      <c r="J127" s="54">
        <f>Details!R127</f>
        <v>495221.088319293</v>
      </c>
      <c r="K127" s="54">
        <f>Details!S127</f>
        <v>13533.822819293018</v>
      </c>
      <c r="L127" s="94">
        <f>Details!T127</f>
        <v>0.028096700470677107</v>
      </c>
      <c r="M127" s="55"/>
      <c r="N127" s="55"/>
    </row>
    <row r="128" spans="1:14" ht="11.25">
      <c r="A128" s="41" t="s">
        <v>262</v>
      </c>
      <c r="B128" s="41" t="s">
        <v>262</v>
      </c>
      <c r="C128" s="42" t="s">
        <v>265</v>
      </c>
      <c r="D128" s="42" t="s">
        <v>266</v>
      </c>
      <c r="E128" s="42">
        <f>Details!J128</f>
        <v>558816.2844458895</v>
      </c>
      <c r="F128" s="42">
        <f>Details!H128</f>
        <v>16152.284445889582</v>
      </c>
      <c r="G128" s="148">
        <f>Details!G128</f>
        <v>0.028</v>
      </c>
      <c r="H128" s="148">
        <f>Details!I128</f>
        <v>0.029764798191679532</v>
      </c>
      <c r="I128" s="42">
        <f>Details!P128</f>
        <v>24957.451500000003</v>
      </c>
      <c r="J128" s="54">
        <f>Details!R128</f>
        <v>583773.7359458895</v>
      </c>
      <c r="K128" s="54">
        <f>Details!S128</f>
        <v>15971.017445889578</v>
      </c>
      <c r="L128" s="94">
        <f>Details!T128</f>
        <v>0.028127757979181954</v>
      </c>
      <c r="M128" s="55"/>
      <c r="N128" s="55"/>
    </row>
    <row r="129" spans="1:14" ht="11.25">
      <c r="A129" s="41" t="s">
        <v>262</v>
      </c>
      <c r="B129" s="41" t="s">
        <v>262</v>
      </c>
      <c r="C129" s="42" t="s">
        <v>267</v>
      </c>
      <c r="D129" s="42" t="s">
        <v>268</v>
      </c>
      <c r="E129" s="42">
        <f>Details!J129</f>
        <v>1261916.00406081</v>
      </c>
      <c r="F129" s="42">
        <f>Details!H129</f>
        <v>36475.00406080996</v>
      </c>
      <c r="G129" s="148">
        <f>Details!G129</f>
        <v>0.028</v>
      </c>
      <c r="H129" s="148">
        <f>Details!I129</f>
        <v>0.029764798191679532</v>
      </c>
      <c r="I129" s="42">
        <f>Details!P129</f>
        <v>51626.565</v>
      </c>
      <c r="J129" s="54">
        <f>Details!R129</f>
        <v>1313542.56906081</v>
      </c>
      <c r="K129" s="54">
        <f>Details!S129</f>
        <v>36179.16206080997</v>
      </c>
      <c r="L129" s="94">
        <f>Details!T129</f>
        <v>0.028323311801909144</v>
      </c>
      <c r="M129" s="55"/>
      <c r="N129" s="55"/>
    </row>
    <row r="130" spans="1:14" ht="11.25">
      <c r="A130" s="41" t="s">
        <v>262</v>
      </c>
      <c r="B130" s="41" t="s">
        <v>262</v>
      </c>
      <c r="C130" s="42" t="s">
        <v>269</v>
      </c>
      <c r="D130" s="42" t="s">
        <v>270</v>
      </c>
      <c r="E130" s="42">
        <f>Details!J130</f>
        <v>329608.14636999095</v>
      </c>
      <c r="F130" s="42">
        <f>Details!H130</f>
        <v>9527.146369990976</v>
      </c>
      <c r="G130" s="148">
        <f>Details!G130</f>
        <v>0.028</v>
      </c>
      <c r="H130" s="148">
        <f>Details!I130</f>
        <v>0.029764798191679532</v>
      </c>
      <c r="I130" s="42">
        <f>Details!P130</f>
        <v>13587.345999999998</v>
      </c>
      <c r="J130" s="54">
        <f>Details!R130</f>
        <v>343195.49236999097</v>
      </c>
      <c r="K130" s="54">
        <f>Details!S130</f>
        <v>9430.507369990977</v>
      </c>
      <c r="L130" s="94">
        <f>Details!T130</f>
        <v>0.02825493324289538</v>
      </c>
      <c r="M130" s="55"/>
      <c r="N130" s="55"/>
    </row>
    <row r="131" spans="1:14" ht="11.25">
      <c r="A131" s="41" t="s">
        <v>262</v>
      </c>
      <c r="B131" s="41" t="s">
        <v>262</v>
      </c>
      <c r="C131" s="42" t="s">
        <v>271</v>
      </c>
      <c r="D131" s="42" t="s">
        <v>272</v>
      </c>
      <c r="E131" s="42">
        <f>Details!J131</f>
        <v>425771.70228432276</v>
      </c>
      <c r="F131" s="42">
        <f>Details!H131</f>
        <v>12306.702284322777</v>
      </c>
      <c r="G131" s="148">
        <f>Details!G131</f>
        <v>0.028</v>
      </c>
      <c r="H131" s="148">
        <f>Details!I131</f>
        <v>0.029764798191679532</v>
      </c>
      <c r="I131" s="42">
        <f>Details!P131</f>
        <v>21727.661500000002</v>
      </c>
      <c r="J131" s="54">
        <f>Details!R131</f>
        <v>447499.36378432275</v>
      </c>
      <c r="K131" s="54">
        <f>Details!S131</f>
        <v>12220.344284322775</v>
      </c>
      <c r="L131" s="94">
        <f>Details!T131</f>
        <v>0.028074737666796218</v>
      </c>
      <c r="M131" s="55"/>
      <c r="N131" s="55"/>
    </row>
    <row r="132" spans="1:14" ht="11.25">
      <c r="A132" s="41" t="s">
        <v>262</v>
      </c>
      <c r="B132" s="41" t="s">
        <v>262</v>
      </c>
      <c r="C132" s="42" t="s">
        <v>273</v>
      </c>
      <c r="D132" s="42" t="s">
        <v>274</v>
      </c>
      <c r="E132" s="42">
        <f>Details!J132</f>
        <v>1663095.8931995172</v>
      </c>
      <c r="F132" s="42">
        <f>Details!H132</f>
        <v>48070.89319951724</v>
      </c>
      <c r="G132" s="148">
        <f>Details!G132</f>
        <v>0.028</v>
      </c>
      <c r="H132" s="148">
        <f>Details!I132</f>
        <v>0.029764798191679532</v>
      </c>
      <c r="I132" s="42">
        <f>Details!P132</f>
        <v>67732.39450000001</v>
      </c>
      <c r="J132" s="54">
        <f>Details!R132</f>
        <v>1730828.287699517</v>
      </c>
      <c r="K132" s="54">
        <f>Details!S132</f>
        <v>47642.106199517235</v>
      </c>
      <c r="L132" s="94">
        <f>Details!T132</f>
        <v>0.02830471561800737</v>
      </c>
      <c r="M132" s="55"/>
      <c r="N132" s="55"/>
    </row>
    <row r="133" spans="1:14" ht="11.25">
      <c r="A133" s="41" t="s">
        <v>262</v>
      </c>
      <c r="B133" s="41" t="s">
        <v>262</v>
      </c>
      <c r="C133" s="42" t="s">
        <v>275</v>
      </c>
      <c r="D133" s="42" t="s">
        <v>276</v>
      </c>
      <c r="E133" s="42">
        <f>Details!J133</f>
        <v>1010979.8287430669</v>
      </c>
      <c r="F133" s="42">
        <f>Details!H133</f>
        <v>29221.828743066915</v>
      </c>
      <c r="G133" s="148">
        <f>Details!G133</f>
        <v>0.028</v>
      </c>
      <c r="H133" s="148">
        <f>Details!I133</f>
        <v>0.029764798191679532</v>
      </c>
      <c r="I133" s="42">
        <f>Details!P133</f>
        <v>45929.24249999999</v>
      </c>
      <c r="J133" s="54">
        <f>Details!R133</f>
        <v>1056909.0712430668</v>
      </c>
      <c r="K133" s="54">
        <f>Details!S133</f>
        <v>28947.034743066914</v>
      </c>
      <c r="L133" s="94">
        <f>Details!T133</f>
        <v>0.028159634028534393</v>
      </c>
      <c r="M133" s="55"/>
      <c r="N133" s="55"/>
    </row>
    <row r="134" spans="1:14" ht="11.25">
      <c r="A134" s="41" t="s">
        <v>262</v>
      </c>
      <c r="B134" s="41" t="s">
        <v>262</v>
      </c>
      <c r="C134" s="42" t="s">
        <v>277</v>
      </c>
      <c r="D134" s="42" t="s">
        <v>278</v>
      </c>
      <c r="E134" s="42">
        <f>Details!J134</f>
        <v>1276905.260463288</v>
      </c>
      <c r="F134" s="42">
        <f>Details!H134</f>
        <v>36908.26046328805</v>
      </c>
      <c r="G134" s="148">
        <f>Details!G134</f>
        <v>0.028</v>
      </c>
      <c r="H134" s="148">
        <f>Details!I134</f>
        <v>0.029764798191679532</v>
      </c>
      <c r="I134" s="42">
        <f>Details!P134</f>
        <v>58777.223999999995</v>
      </c>
      <c r="J134" s="54">
        <f>Details!R134</f>
        <v>1335682.484463288</v>
      </c>
      <c r="K134" s="54">
        <f>Details!S134</f>
        <v>36559.559463288046</v>
      </c>
      <c r="L134" s="94">
        <f>Details!T134</f>
        <v>0.028141724512549916</v>
      </c>
      <c r="M134" s="55"/>
      <c r="N134" s="55"/>
    </row>
    <row r="135" spans="1:14" ht="11.25">
      <c r="A135" s="41" t="s">
        <v>279</v>
      </c>
      <c r="B135" s="41" t="s">
        <v>279</v>
      </c>
      <c r="C135" s="42" t="s">
        <v>280</v>
      </c>
      <c r="D135" s="42" t="s">
        <v>281</v>
      </c>
      <c r="E135" s="42">
        <f>Details!J135</f>
        <v>575882.5764463203</v>
      </c>
      <c r="F135" s="42">
        <f>Details!H135</f>
        <v>16645.576446320287</v>
      </c>
      <c r="G135" s="148">
        <f>Details!G135</f>
        <v>0.028</v>
      </c>
      <c r="H135" s="148">
        <f>Details!I135</f>
        <v>0.029764798191679532</v>
      </c>
      <c r="I135" s="42">
        <f>Details!P135</f>
        <v>25307.419</v>
      </c>
      <c r="J135" s="54">
        <f>Details!R135</f>
        <v>601189.9954463203</v>
      </c>
      <c r="K135" s="54">
        <f>Details!S135</f>
        <v>16504.898446320287</v>
      </c>
      <c r="L135" s="94">
        <f>Details!T135</f>
        <v>0.02822869700460364</v>
      </c>
      <c r="M135" s="55"/>
      <c r="N135" s="55"/>
    </row>
    <row r="136" spans="1:14" ht="11.25">
      <c r="A136" s="41" t="s">
        <v>279</v>
      </c>
      <c r="B136" s="41" t="s">
        <v>279</v>
      </c>
      <c r="C136" s="42" t="s">
        <v>282</v>
      </c>
      <c r="D136" s="42" t="s">
        <v>283</v>
      </c>
      <c r="E136" s="42">
        <f>Details!J136</f>
        <v>645212.5212493733</v>
      </c>
      <c r="F136" s="42">
        <f>Details!H136</f>
        <v>18649.5212493733</v>
      </c>
      <c r="G136" s="148">
        <f>Details!G136</f>
        <v>0.028</v>
      </c>
      <c r="H136" s="148">
        <f>Details!I136</f>
        <v>0.029764798191679532</v>
      </c>
      <c r="I136" s="42">
        <f>Details!P136</f>
        <v>32441.877500000002</v>
      </c>
      <c r="J136" s="54">
        <f>Details!R136</f>
        <v>677654.3987493734</v>
      </c>
      <c r="K136" s="54">
        <f>Details!S136</f>
        <v>18515.675249373297</v>
      </c>
      <c r="L136" s="94">
        <f>Details!T136</f>
        <v>0.02809071078551691</v>
      </c>
      <c r="M136" s="55"/>
      <c r="N136" s="55"/>
    </row>
    <row r="137" spans="1:14" ht="11.25">
      <c r="A137" s="41" t="s">
        <v>279</v>
      </c>
      <c r="B137" s="41" t="s">
        <v>279</v>
      </c>
      <c r="C137" s="42" t="s">
        <v>284</v>
      </c>
      <c r="D137" s="42" t="s">
        <v>285</v>
      </c>
      <c r="E137" s="42">
        <f>Details!J137</f>
        <v>705764.7509126405</v>
      </c>
      <c r="F137" s="42">
        <f>Details!H137</f>
        <v>20399.750912640444</v>
      </c>
      <c r="G137" s="148">
        <f>Details!G137</f>
        <v>0.028</v>
      </c>
      <c r="H137" s="148">
        <f>Details!I137</f>
        <v>0.029764798191679532</v>
      </c>
      <c r="I137" s="42">
        <f>Details!P137</f>
        <v>32650.6745</v>
      </c>
      <c r="J137" s="54">
        <f>Details!R137</f>
        <v>738415.4254126404</v>
      </c>
      <c r="K137" s="54">
        <f>Details!S137</f>
        <v>20220.56491264044</v>
      </c>
      <c r="L137" s="94">
        <f>Details!T137</f>
        <v>0.028154705672166866</v>
      </c>
      <c r="M137" s="55"/>
      <c r="N137" s="55"/>
    </row>
    <row r="138" spans="1:14" ht="11.25">
      <c r="A138" s="41" t="s">
        <v>279</v>
      </c>
      <c r="B138" s="41" t="s">
        <v>279</v>
      </c>
      <c r="C138" s="42" t="s">
        <v>286</v>
      </c>
      <c r="D138" s="42" t="s">
        <v>287</v>
      </c>
      <c r="E138" s="42">
        <f>Details!J138</f>
        <v>1850700.5036636738</v>
      </c>
      <c r="F138" s="42">
        <f>Details!H138</f>
        <v>53493.50366367379</v>
      </c>
      <c r="G138" s="148">
        <f>Details!G138</f>
        <v>0.028</v>
      </c>
      <c r="H138" s="148">
        <f>Details!I138</f>
        <v>0.029764798191679532</v>
      </c>
      <c r="I138" s="42">
        <f>Details!P138</f>
        <v>83884.038</v>
      </c>
      <c r="J138" s="54">
        <f>Details!R138</f>
        <v>1934584.5416636737</v>
      </c>
      <c r="K138" s="54">
        <f>Details!S138</f>
        <v>53040.237663673804</v>
      </c>
      <c r="L138" s="94">
        <f>Details!T138</f>
        <v>0.028189736245335738</v>
      </c>
      <c r="M138" s="55"/>
      <c r="N138" s="55"/>
    </row>
    <row r="139" spans="1:14" ht="11.25">
      <c r="A139" s="41" t="s">
        <v>279</v>
      </c>
      <c r="B139" s="41" t="s">
        <v>279</v>
      </c>
      <c r="C139" s="42" t="s">
        <v>288</v>
      </c>
      <c r="D139" s="42" t="s">
        <v>289</v>
      </c>
      <c r="E139" s="42">
        <f>Details!J139</f>
        <v>257331.01471451338</v>
      </c>
      <c r="F139" s="42">
        <f>Details!H139</f>
        <v>7438.014714513373</v>
      </c>
      <c r="G139" s="148">
        <f>Details!G139</f>
        <v>0.028</v>
      </c>
      <c r="H139" s="148">
        <f>Details!I139</f>
        <v>0.029764798191679532</v>
      </c>
      <c r="I139" s="42">
        <f>Details!P139</f>
        <v>11285.030000000002</v>
      </c>
      <c r="J139" s="54">
        <f>Details!R139</f>
        <v>268616.0447145134</v>
      </c>
      <c r="K139" s="54">
        <f>Details!S139</f>
        <v>7357.489714513375</v>
      </c>
      <c r="L139" s="94">
        <f>Details!T139</f>
        <v>0.02816171786035246</v>
      </c>
      <c r="M139" s="55"/>
      <c r="N139" s="55"/>
    </row>
    <row r="140" spans="1:14" ht="11.25">
      <c r="A140" s="41" t="s">
        <v>279</v>
      </c>
      <c r="B140" s="41" t="s">
        <v>279</v>
      </c>
      <c r="C140" s="42" t="s">
        <v>292</v>
      </c>
      <c r="D140" s="42" t="s">
        <v>293</v>
      </c>
      <c r="E140" s="42">
        <f>Details!J140</f>
        <v>897597.575638172</v>
      </c>
      <c r="F140" s="42">
        <f>Details!H140</f>
        <v>25944.57563817204</v>
      </c>
      <c r="G140" s="148">
        <f>Details!G140</f>
        <v>0.028</v>
      </c>
      <c r="H140" s="148">
        <f>Details!I140</f>
        <v>0.029764798191679532</v>
      </c>
      <c r="I140" s="42">
        <f>Details!P140</f>
        <v>40955.466499999995</v>
      </c>
      <c r="J140" s="54">
        <f>Details!R140</f>
        <v>938553.042138172</v>
      </c>
      <c r="K140" s="54">
        <f>Details!S140</f>
        <v>25714.547638172036</v>
      </c>
      <c r="L140" s="94">
        <f>Details!T140</f>
        <v>0.028169876482101</v>
      </c>
      <c r="M140" s="55"/>
      <c r="N140" s="55"/>
    </row>
    <row r="141" spans="1:14" ht="11.25">
      <c r="A141" s="41" t="s">
        <v>279</v>
      </c>
      <c r="B141" s="41" t="s">
        <v>279</v>
      </c>
      <c r="C141" s="42" t="s">
        <v>294</v>
      </c>
      <c r="D141" s="42" t="s">
        <v>295</v>
      </c>
      <c r="E141" s="42">
        <f>Details!J141</f>
        <v>338540.3262295056</v>
      </c>
      <c r="F141" s="42">
        <f>Details!H141</f>
        <v>9785.326229505605</v>
      </c>
      <c r="G141" s="148">
        <f>Details!G141</f>
        <v>0.028</v>
      </c>
      <c r="H141" s="148">
        <f>Details!I141</f>
        <v>0.029764798191679532</v>
      </c>
      <c r="I141" s="42">
        <f>Details!P141</f>
        <v>15487.987500000001</v>
      </c>
      <c r="J141" s="54">
        <f>Details!R141</f>
        <v>354028.3137295056</v>
      </c>
      <c r="K141" s="54">
        <f>Details!S141</f>
        <v>9688.006229505607</v>
      </c>
      <c r="L141" s="94">
        <f>Details!T141</f>
        <v>0.02813497583202805</v>
      </c>
      <c r="M141" s="55"/>
      <c r="N141" s="55"/>
    </row>
    <row r="142" spans="1:14" ht="11.25">
      <c r="A142" s="41" t="s">
        <v>279</v>
      </c>
      <c r="B142" s="41" t="s">
        <v>279</v>
      </c>
      <c r="C142" s="42" t="s">
        <v>296</v>
      </c>
      <c r="D142" s="42" t="s">
        <v>297</v>
      </c>
      <c r="E142" s="42">
        <f>Details!J142</f>
        <v>403717.2296014516</v>
      </c>
      <c r="F142" s="42">
        <f>Details!H142</f>
        <v>11669.229601451578</v>
      </c>
      <c r="G142" s="148">
        <f>Details!G142</f>
        <v>0.028</v>
      </c>
      <c r="H142" s="148">
        <f>Details!I142</f>
        <v>0.029764798191679532</v>
      </c>
      <c r="I142" s="42">
        <f>Details!P142</f>
        <v>16899.2005</v>
      </c>
      <c r="J142" s="54">
        <f>Details!R142</f>
        <v>420616.4301014516</v>
      </c>
      <c r="K142" s="54">
        <f>Details!S142</f>
        <v>11538.906601451577</v>
      </c>
      <c r="L142" s="94">
        <f>Details!T142</f>
        <v>0.028207139083874837</v>
      </c>
      <c r="M142" s="55"/>
      <c r="N142" s="55"/>
    </row>
    <row r="143" spans="1:14" ht="11.25">
      <c r="A143" s="41" t="s">
        <v>298</v>
      </c>
      <c r="B143" s="41" t="s">
        <v>298</v>
      </c>
      <c r="C143" s="42" t="s">
        <v>299</v>
      </c>
      <c r="D143" s="42" t="s">
        <v>300</v>
      </c>
      <c r="E143" s="42">
        <f>Details!J143</f>
        <v>278258.9247081629</v>
      </c>
      <c r="F143" s="42">
        <f>Details!H143</f>
        <v>8042.924708162876</v>
      </c>
      <c r="G143" s="148">
        <f>Details!G143</f>
        <v>0.028</v>
      </c>
      <c r="H143" s="148">
        <f>Details!I143</f>
        <v>0.029764798191679532</v>
      </c>
      <c r="I143" s="42">
        <f>Details!P143</f>
        <v>14143.187499999998</v>
      </c>
      <c r="J143" s="54">
        <f>Details!R143</f>
        <v>292402.1122081629</v>
      </c>
      <c r="K143" s="54">
        <f>Details!S143</f>
        <v>7956.829708162875</v>
      </c>
      <c r="L143" s="94">
        <f>Details!T143</f>
        <v>0.027973147025782984</v>
      </c>
      <c r="M143" s="55"/>
      <c r="N143" s="55"/>
    </row>
    <row r="144" spans="1:14" ht="11.25">
      <c r="A144" s="41" t="s">
        <v>298</v>
      </c>
      <c r="B144" s="41" t="s">
        <v>298</v>
      </c>
      <c r="C144" s="42" t="s">
        <v>301</v>
      </c>
      <c r="D144" s="42" t="s">
        <v>302</v>
      </c>
      <c r="E144" s="42">
        <f>Details!J144</f>
        <v>563513.0416904418</v>
      </c>
      <c r="F144" s="42">
        <f>Details!H144</f>
        <v>16288.041690441833</v>
      </c>
      <c r="G144" s="148">
        <f>Details!G144</f>
        <v>0.028</v>
      </c>
      <c r="H144" s="148">
        <f>Details!I144</f>
        <v>0.029764798191679532</v>
      </c>
      <c r="I144" s="42">
        <f>Details!P144</f>
        <v>26228.351500000004</v>
      </c>
      <c r="J144" s="54">
        <f>Details!R144</f>
        <v>589741.3931904418</v>
      </c>
      <c r="K144" s="54">
        <f>Details!S144</f>
        <v>16094.726690441832</v>
      </c>
      <c r="L144" s="94">
        <f>Details!T144</f>
        <v>0.0280568643214487</v>
      </c>
      <c r="M144" s="55"/>
      <c r="N144" s="55"/>
    </row>
    <row r="145" spans="1:14" ht="11.25">
      <c r="A145" s="41" t="s">
        <v>298</v>
      </c>
      <c r="B145" s="41" t="s">
        <v>298</v>
      </c>
      <c r="C145" s="42" t="s">
        <v>303</v>
      </c>
      <c r="D145" s="42" t="s">
        <v>304</v>
      </c>
      <c r="E145" s="42">
        <f>Details!J145</f>
        <v>713756.7555114061</v>
      </c>
      <c r="F145" s="42">
        <f>Details!H145</f>
        <v>20630.755511406067</v>
      </c>
      <c r="G145" s="148">
        <f>Details!G145</f>
        <v>0.028</v>
      </c>
      <c r="H145" s="148">
        <f>Details!I145</f>
        <v>0.029764798191679532</v>
      </c>
      <c r="I145" s="42">
        <f>Details!P145</f>
        <v>34594.03</v>
      </c>
      <c r="J145" s="54">
        <f>Details!R145</f>
        <v>748350.7855114061</v>
      </c>
      <c r="K145" s="54">
        <f>Details!S145</f>
        <v>20406.464511406062</v>
      </c>
      <c r="L145" s="94">
        <f>Details!T145</f>
        <v>0.028033001869391685</v>
      </c>
      <c r="M145" s="55"/>
      <c r="N145" s="55"/>
    </row>
    <row r="146" spans="1:14" ht="11.25">
      <c r="A146" s="41" t="s">
        <v>298</v>
      </c>
      <c r="B146" s="41" t="s">
        <v>298</v>
      </c>
      <c r="C146" s="42" t="s">
        <v>305</v>
      </c>
      <c r="D146" s="42" t="s">
        <v>678</v>
      </c>
      <c r="E146" s="42">
        <f>Details!J146</f>
        <v>899227.6933137095</v>
      </c>
      <c r="F146" s="42">
        <f>Details!H146</f>
        <v>25991.693313709467</v>
      </c>
      <c r="G146" s="148">
        <f>Details!G146</f>
        <v>0.028</v>
      </c>
      <c r="H146" s="148">
        <f>Details!I146</f>
        <v>0.029764798191679532</v>
      </c>
      <c r="I146" s="42">
        <f>Details!P146</f>
        <v>42619.9965</v>
      </c>
      <c r="J146" s="54">
        <f>Details!R146</f>
        <v>941847.6898137095</v>
      </c>
      <c r="K146" s="54">
        <f>Details!S146</f>
        <v>25711.237313709462</v>
      </c>
      <c r="L146" s="94">
        <f>Details!T146</f>
        <v>0.02806485567029597</v>
      </c>
      <c r="M146" s="55"/>
      <c r="N146" s="55"/>
    </row>
    <row r="147" spans="1:14" ht="11.25">
      <c r="A147" s="41" t="s">
        <v>298</v>
      </c>
      <c r="B147" s="41" t="s">
        <v>298</v>
      </c>
      <c r="C147" s="42" t="s">
        <v>306</v>
      </c>
      <c r="D147" s="42" t="s">
        <v>307</v>
      </c>
      <c r="E147" s="42">
        <f>Details!J147</f>
        <v>1202342.050955825</v>
      </c>
      <c r="F147" s="42">
        <f>Details!H147</f>
        <v>34753.05095582491</v>
      </c>
      <c r="G147" s="148">
        <f>Details!G147</f>
        <v>0.028</v>
      </c>
      <c r="H147" s="148">
        <f>Details!I147</f>
        <v>0.029764798191679532</v>
      </c>
      <c r="I147" s="42">
        <f>Details!P147</f>
        <v>58977.135500000004</v>
      </c>
      <c r="J147" s="54">
        <f>Details!R147</f>
        <v>1261319.186455825</v>
      </c>
      <c r="K147" s="54">
        <f>Details!S147</f>
        <v>34385.3009558249</v>
      </c>
      <c r="L147" s="94">
        <f>Details!T147</f>
        <v>0.028025390253047094</v>
      </c>
      <c r="M147" s="55"/>
      <c r="N147" s="55"/>
    </row>
    <row r="148" spans="1:14" ht="11.25">
      <c r="A148" s="41" t="s">
        <v>298</v>
      </c>
      <c r="B148" s="41" t="s">
        <v>298</v>
      </c>
      <c r="C148" s="42" t="s">
        <v>308</v>
      </c>
      <c r="D148" s="42" t="s">
        <v>309</v>
      </c>
      <c r="E148" s="42">
        <f>Details!J148</f>
        <v>643971.6546675523</v>
      </c>
      <c r="F148" s="42">
        <f>Details!H148</f>
        <v>18613.654667552328</v>
      </c>
      <c r="G148" s="148">
        <f>Details!G148</f>
        <v>0.028</v>
      </c>
      <c r="H148" s="148">
        <f>Details!I148</f>
        <v>0.029764798191679532</v>
      </c>
      <c r="I148" s="42">
        <f>Details!P148</f>
        <v>27678.579999999998</v>
      </c>
      <c r="J148" s="54">
        <f>Details!R148</f>
        <v>671650.2346675523</v>
      </c>
      <c r="K148" s="54">
        <f>Details!S148</f>
        <v>18397.40466755233</v>
      </c>
      <c r="L148" s="94">
        <f>Details!T148</f>
        <v>0.028162763056919834</v>
      </c>
      <c r="M148" s="55"/>
      <c r="N148" s="55"/>
    </row>
    <row r="149" spans="1:14" ht="11.25">
      <c r="A149" s="41" t="s">
        <v>298</v>
      </c>
      <c r="B149" s="41" t="s">
        <v>298</v>
      </c>
      <c r="C149" s="42" t="s">
        <v>310</v>
      </c>
      <c r="D149" s="42" t="s">
        <v>311</v>
      </c>
      <c r="E149" s="42">
        <f>Details!J149</f>
        <v>902553.8336118686</v>
      </c>
      <c r="F149" s="42">
        <f>Details!H149</f>
        <v>26087.83361186859</v>
      </c>
      <c r="G149" s="148">
        <f>Details!G149</f>
        <v>0.028</v>
      </c>
      <c r="H149" s="148">
        <f>Details!I149</f>
        <v>0.029764798191679532</v>
      </c>
      <c r="I149" s="42">
        <f>Details!P149</f>
        <v>41172.66650000001</v>
      </c>
      <c r="J149" s="54">
        <f>Details!R149</f>
        <v>943726.5001118686</v>
      </c>
      <c r="K149" s="54">
        <f>Details!S149</f>
        <v>25821.221611868597</v>
      </c>
      <c r="L149" s="94">
        <f>Details!T149</f>
        <v>0.028130594971699573</v>
      </c>
      <c r="M149" s="55"/>
      <c r="N149" s="55"/>
    </row>
    <row r="150" spans="1:14" ht="11.25">
      <c r="A150" s="41" t="s">
        <v>298</v>
      </c>
      <c r="B150" s="41" t="s">
        <v>298</v>
      </c>
      <c r="C150" s="42" t="s">
        <v>312</v>
      </c>
      <c r="D150" s="42" t="s">
        <v>314</v>
      </c>
      <c r="E150" s="42">
        <f>Details!J150</f>
        <v>322465.6977297335</v>
      </c>
      <c r="F150" s="42">
        <f>Details!H150</f>
        <v>9320.697729733487</v>
      </c>
      <c r="G150" s="148">
        <f>Details!G150</f>
        <v>0.028</v>
      </c>
      <c r="H150" s="148">
        <f>Details!I150</f>
        <v>0.029764798191679532</v>
      </c>
      <c r="I150" s="42">
        <f>Details!P150</f>
        <v>15236.103</v>
      </c>
      <c r="J150" s="54">
        <f>Details!R150</f>
        <v>337701.8007297335</v>
      </c>
      <c r="K150" s="54">
        <f>Details!S150</f>
        <v>9237.398729733484</v>
      </c>
      <c r="L150" s="94">
        <f>Details!T150</f>
        <v>0.028122982805708987</v>
      </c>
      <c r="M150" s="55"/>
      <c r="N150" s="55"/>
    </row>
    <row r="151" spans="1:14" ht="11.25">
      <c r="A151" s="41" t="s">
        <v>298</v>
      </c>
      <c r="B151" s="41" t="s">
        <v>298</v>
      </c>
      <c r="C151" s="42" t="s">
        <v>315</v>
      </c>
      <c r="D151" s="42" t="s">
        <v>316</v>
      </c>
      <c r="E151" s="42">
        <f>Details!J151</f>
        <v>436046.6954406794</v>
      </c>
      <c r="F151" s="42">
        <f>Details!H151</f>
        <v>12603.695440679356</v>
      </c>
      <c r="G151" s="148">
        <f>Details!G151</f>
        <v>0.028</v>
      </c>
      <c r="H151" s="148">
        <f>Details!I151</f>
        <v>0.029764798191679532</v>
      </c>
      <c r="I151" s="42">
        <f>Details!P151</f>
        <v>22349.255</v>
      </c>
      <c r="J151" s="54">
        <f>Details!R151</f>
        <v>458395.9504406794</v>
      </c>
      <c r="K151" s="54">
        <f>Details!S151</f>
        <v>12469.636440679358</v>
      </c>
      <c r="L151" s="94">
        <f>Details!T151</f>
        <v>0.027963446087820146</v>
      </c>
      <c r="M151" s="55"/>
      <c r="N151" s="55"/>
    </row>
    <row r="152" spans="1:14" ht="11.25">
      <c r="A152" s="41" t="s">
        <v>298</v>
      </c>
      <c r="B152" s="41" t="s">
        <v>298</v>
      </c>
      <c r="C152" s="42" t="s">
        <v>317</v>
      </c>
      <c r="D152" s="42" t="s">
        <v>318</v>
      </c>
      <c r="E152" s="42">
        <f>Details!J152</f>
        <v>838506.5822235389</v>
      </c>
      <c r="F152" s="42">
        <f>Details!H152</f>
        <v>24236.58222353889</v>
      </c>
      <c r="G152" s="148">
        <f>Details!G152</f>
        <v>0.028</v>
      </c>
      <c r="H152" s="148">
        <f>Details!I152</f>
        <v>0.029764798191679532</v>
      </c>
      <c r="I152" s="42">
        <f>Details!P152</f>
        <v>41243.065</v>
      </c>
      <c r="J152" s="54">
        <f>Details!R152</f>
        <v>879749.647223539</v>
      </c>
      <c r="K152" s="54">
        <f>Details!S152</f>
        <v>23988.115223538894</v>
      </c>
      <c r="L152" s="94">
        <f>Details!T152</f>
        <v>0.028031308170018202</v>
      </c>
      <c r="M152" s="55"/>
      <c r="N152" s="55"/>
    </row>
    <row r="153" spans="1:14" ht="11.25">
      <c r="A153" s="41" t="s">
        <v>298</v>
      </c>
      <c r="B153" s="41" t="s">
        <v>298</v>
      </c>
      <c r="C153" s="42" t="s">
        <v>319</v>
      </c>
      <c r="D153" s="42" t="s">
        <v>320</v>
      </c>
      <c r="E153" s="42">
        <f>Details!J153</f>
        <v>343364.77430903364</v>
      </c>
      <c r="F153" s="42">
        <f>Details!H153</f>
        <v>9924.774309033623</v>
      </c>
      <c r="G153" s="148">
        <f>Details!G153</f>
        <v>0.028</v>
      </c>
      <c r="H153" s="148">
        <f>Details!I153</f>
        <v>0.029764798191679532</v>
      </c>
      <c r="I153" s="42">
        <f>Details!P153</f>
        <v>18322.5985</v>
      </c>
      <c r="J153" s="54">
        <f>Details!R153</f>
        <v>361687.37280903367</v>
      </c>
      <c r="K153" s="54">
        <f>Details!S153</f>
        <v>9835.681309033622</v>
      </c>
      <c r="L153" s="94">
        <f>Details!T153</f>
        <v>0.027954054354840642</v>
      </c>
      <c r="M153" s="55"/>
      <c r="N153" s="55"/>
    </row>
    <row r="154" spans="1:14" ht="11.25">
      <c r="A154" s="41" t="s">
        <v>298</v>
      </c>
      <c r="B154" s="41" t="s">
        <v>298</v>
      </c>
      <c r="C154" s="42" t="s">
        <v>321</v>
      </c>
      <c r="D154" s="42" t="s">
        <v>322</v>
      </c>
      <c r="E154" s="42">
        <f>Details!J154</f>
        <v>305484.8762075527</v>
      </c>
      <c r="F154" s="42">
        <f>Details!H154</f>
        <v>8829.876207552692</v>
      </c>
      <c r="G154" s="148">
        <f>Details!G154</f>
        <v>0.028</v>
      </c>
      <c r="H154" s="148">
        <f>Details!I154</f>
        <v>0.029764798191679532</v>
      </c>
      <c r="I154" s="42">
        <f>Details!P154</f>
        <v>13564.382500000002</v>
      </c>
      <c r="J154" s="54">
        <f>Details!R154</f>
        <v>319049.2587075527</v>
      </c>
      <c r="K154" s="54">
        <f>Details!S154</f>
        <v>8762.918207552691</v>
      </c>
      <c r="L154" s="94">
        <f>Details!T154</f>
        <v>0.0282413921071485</v>
      </c>
      <c r="M154" s="55"/>
      <c r="N154" s="55"/>
    </row>
    <row r="155" spans="1:14" ht="11.25">
      <c r="A155" s="41" t="s">
        <v>298</v>
      </c>
      <c r="B155" s="41" t="s">
        <v>298</v>
      </c>
      <c r="C155" s="42" t="s">
        <v>323</v>
      </c>
      <c r="D155" s="42" t="s">
        <v>324</v>
      </c>
      <c r="E155" s="42">
        <f>Details!J155</f>
        <v>262536.4757693723</v>
      </c>
      <c r="F155" s="42">
        <f>Details!H155</f>
        <v>7588.475769372313</v>
      </c>
      <c r="G155" s="148">
        <f>Details!G155</f>
        <v>0.028</v>
      </c>
      <c r="H155" s="148">
        <f>Details!I155</f>
        <v>0.029764798191679532</v>
      </c>
      <c r="I155" s="42">
        <f>Details!P155</f>
        <v>13048.5435</v>
      </c>
      <c r="J155" s="54">
        <f>Details!R155</f>
        <v>275585.01926937234</v>
      </c>
      <c r="K155" s="54">
        <f>Details!S155</f>
        <v>7491.063769372315</v>
      </c>
      <c r="L155" s="94">
        <f>Details!T155</f>
        <v>0.02794193459304723</v>
      </c>
      <c r="M155" s="55"/>
      <c r="N155" s="55"/>
    </row>
    <row r="156" spans="1:14" ht="11.25">
      <c r="A156" s="41" t="s">
        <v>298</v>
      </c>
      <c r="B156" s="41" t="s">
        <v>298</v>
      </c>
      <c r="C156" s="42" t="s">
        <v>325</v>
      </c>
      <c r="D156" s="42" t="s">
        <v>326</v>
      </c>
      <c r="E156" s="42">
        <f>Details!J156</f>
        <v>665271.309753349</v>
      </c>
      <c r="F156" s="42">
        <f>Details!H156</f>
        <v>19229.30975334903</v>
      </c>
      <c r="G156" s="148">
        <f>Details!G156</f>
        <v>0.028</v>
      </c>
      <c r="H156" s="148">
        <f>Details!I156</f>
        <v>0.029764798191679532</v>
      </c>
      <c r="I156" s="42">
        <f>Details!P156</f>
        <v>29968.777499999997</v>
      </c>
      <c r="J156" s="54">
        <f>Details!R156</f>
        <v>695240.087253349</v>
      </c>
      <c r="K156" s="54">
        <f>Details!S156</f>
        <v>19054.43075334903</v>
      </c>
      <c r="L156" s="94">
        <f>Details!T156</f>
        <v>0.028179288587658804</v>
      </c>
      <c r="M156" s="55"/>
      <c r="N156" s="55"/>
    </row>
    <row r="157" spans="2:14" ht="11.25">
      <c r="B157" s="44"/>
      <c r="C157" s="45"/>
      <c r="D157" s="45"/>
      <c r="E157" s="45"/>
      <c r="F157" s="45"/>
      <c r="G157" s="45"/>
      <c r="H157" s="148"/>
      <c r="I157" s="148"/>
      <c r="N157" s="55"/>
    </row>
    <row r="158" spans="2:16" ht="11.25">
      <c r="B158" s="44"/>
      <c r="C158" s="118" t="s">
        <v>5</v>
      </c>
      <c r="D158" s="121" t="s">
        <v>327</v>
      </c>
      <c r="E158" s="119">
        <f>SUM(E6:E156)</f>
        <v>87525429.512</v>
      </c>
      <c r="F158" s="119">
        <f>SUM(F6:F156)</f>
        <v>2529875.5120000015</v>
      </c>
      <c r="G158" s="149">
        <f>Details!G158</f>
        <v>0.028</v>
      </c>
      <c r="H158" s="149">
        <f>Details!I158</f>
        <v>0.02976479819167955</v>
      </c>
      <c r="I158" s="119">
        <f>SUM(I6:I156)</f>
        <v>4065152.712999998</v>
      </c>
      <c r="J158" s="119">
        <f>SUM(J6:J156)</f>
        <v>91590582.225</v>
      </c>
      <c r="K158" s="119">
        <f>SUM(K6:K156)</f>
        <v>2503875.511999999</v>
      </c>
      <c r="L158" s="120">
        <f>Details!T158</f>
        <v>0.028106050884408998</v>
      </c>
      <c r="N158" s="55"/>
      <c r="O158" s="70"/>
      <c r="P158" s="96"/>
    </row>
    <row r="159" spans="2:9" ht="11.25">
      <c r="B159" s="44"/>
      <c r="C159" s="45"/>
      <c r="D159" s="45"/>
      <c r="E159" s="45"/>
      <c r="F159" s="45"/>
      <c r="G159" s="148"/>
      <c r="H159" s="148"/>
      <c r="I159" s="148"/>
    </row>
    <row r="160" spans="2:9" ht="11.25">
      <c r="B160" s="44"/>
      <c r="C160" s="45" t="s">
        <v>688</v>
      </c>
      <c r="D160" s="45"/>
      <c r="E160" s="45"/>
      <c r="F160" s="45"/>
      <c r="G160" s="148"/>
      <c r="H160" s="148"/>
      <c r="I160" s="148"/>
    </row>
    <row r="161" spans="2:12" ht="11.25">
      <c r="B161" s="44"/>
      <c r="C161" s="2" t="s">
        <v>21</v>
      </c>
      <c r="D161" s="46" t="s">
        <v>6</v>
      </c>
      <c r="E161" s="7">
        <f>SUMIF($B$6:$B$156,$C161,E$6:E$156)</f>
        <v>4863808.7794093</v>
      </c>
      <c r="F161" s="7">
        <f>SUMIF($B$6:$B$156,$C161,F$6:F$156)</f>
        <v>140585.77940929917</v>
      </c>
      <c r="G161" s="148">
        <f>Details!G161</f>
        <v>0.028</v>
      </c>
      <c r="H161" s="148">
        <f>Details!I161</f>
        <v>0.029764798191679532</v>
      </c>
      <c r="I161" s="7">
        <f>SUMIF($B$6:$B$156,$C161,I$6:I$156)</f>
        <v>227230.5895</v>
      </c>
      <c r="J161" s="7">
        <f>SUMIF($B$6:$B$156,$C161,J$6:J$156)</f>
        <v>5091039.368909299</v>
      </c>
      <c r="K161" s="7">
        <f>SUMIF($B$6:$B$156,$C161,K$6:K$156)</f>
        <v>139007.6064092992</v>
      </c>
      <c r="L161" s="94">
        <f>Details!T161</f>
        <v>0.028070822861427317</v>
      </c>
    </row>
    <row r="162" spans="2:12" ht="11.25">
      <c r="B162" s="44"/>
      <c r="C162" s="2" t="s">
        <v>45</v>
      </c>
      <c r="D162" s="46" t="s">
        <v>7</v>
      </c>
      <c r="E162" s="7">
        <f aca="true" t="shared" si="0" ref="E162:F170">SUMIF($B$6:$B$156,$C162,E$6:E$156)</f>
        <v>12813825.748293456</v>
      </c>
      <c r="F162" s="7">
        <f t="shared" si="0"/>
        <v>370376.7482934564</v>
      </c>
      <c r="G162" s="148">
        <f>Details!G162</f>
        <v>0.028000000000000004</v>
      </c>
      <c r="H162" s="148">
        <f>Details!I162</f>
        <v>0.029764798191679525</v>
      </c>
      <c r="I162" s="7">
        <f aca="true" t="shared" si="1" ref="I162:I170">SUMIF($B$6:$B$156,$C162,I$6:I$156)</f>
        <v>619188.7424999999</v>
      </c>
      <c r="J162" s="7">
        <f aca="true" t="shared" si="2" ref="J162:K170">SUMIF($B$6:$B$156,$C162,J$6:J$156)</f>
        <v>13433014.490793455</v>
      </c>
      <c r="K162" s="7">
        <f t="shared" si="2"/>
        <v>366266.70329345646</v>
      </c>
      <c r="L162" s="94">
        <f>Details!T162</f>
        <v>0.028030441028626642</v>
      </c>
    </row>
    <row r="163" spans="2:12" ht="11.25">
      <c r="B163" s="44"/>
      <c r="C163" s="2" t="s">
        <v>93</v>
      </c>
      <c r="D163" s="46" t="s">
        <v>8</v>
      </c>
      <c r="E163" s="7">
        <f t="shared" si="0"/>
        <v>9118724.842001447</v>
      </c>
      <c r="F163" s="7">
        <f t="shared" si="0"/>
        <v>263571.8420014456</v>
      </c>
      <c r="G163" s="148">
        <f>Details!G163</f>
        <v>0.027999999999999997</v>
      </c>
      <c r="H163" s="148">
        <f>Details!I163</f>
        <v>0.029764798191679532</v>
      </c>
      <c r="I163" s="7">
        <f t="shared" si="1"/>
        <v>438442.44000000006</v>
      </c>
      <c r="J163" s="7">
        <f t="shared" si="2"/>
        <v>9557167.282001445</v>
      </c>
      <c r="K163" s="7">
        <f t="shared" si="2"/>
        <v>260943.72300144559</v>
      </c>
      <c r="L163" s="94">
        <f>Details!T163</f>
        <v>0.02806986313800692</v>
      </c>
    </row>
    <row r="164" spans="2:12" ht="11.25">
      <c r="B164" s="44"/>
      <c r="C164" s="2" t="s">
        <v>120</v>
      </c>
      <c r="D164" s="46" t="s">
        <v>9</v>
      </c>
      <c r="E164" s="7">
        <f t="shared" si="0"/>
        <v>7192824.734185026</v>
      </c>
      <c r="F164" s="7">
        <f t="shared" si="0"/>
        <v>207904.73418502617</v>
      </c>
      <c r="G164" s="148">
        <f>Details!G164</f>
        <v>0.028</v>
      </c>
      <c r="H164" s="148">
        <f>Details!I164</f>
        <v>0.02976479819167953</v>
      </c>
      <c r="I164" s="7">
        <f t="shared" si="1"/>
        <v>332520.314</v>
      </c>
      <c r="J164" s="7">
        <f t="shared" si="2"/>
        <v>7525345.048185027</v>
      </c>
      <c r="K164" s="7">
        <f t="shared" si="2"/>
        <v>205902.91318502618</v>
      </c>
      <c r="L164" s="94">
        <f>Details!T164</f>
        <v>0.028130957166864222</v>
      </c>
    </row>
    <row r="165" spans="2:12" ht="11.25">
      <c r="B165" s="44"/>
      <c r="C165" s="2" t="s">
        <v>139</v>
      </c>
      <c r="D165" s="46" t="s">
        <v>10</v>
      </c>
      <c r="E165" s="7">
        <f t="shared" si="0"/>
        <v>9243401.555412907</v>
      </c>
      <c r="F165" s="7">
        <f t="shared" si="0"/>
        <v>267175.5554129068</v>
      </c>
      <c r="G165" s="148">
        <f>Details!G165</f>
        <v>0.028</v>
      </c>
      <c r="H165" s="148">
        <f>Details!I165</f>
        <v>0.029764798191679532</v>
      </c>
      <c r="I165" s="7">
        <f t="shared" si="1"/>
        <v>441814.8515</v>
      </c>
      <c r="J165" s="7">
        <f t="shared" si="2"/>
        <v>9685216.406912906</v>
      </c>
      <c r="K165" s="7">
        <f t="shared" si="2"/>
        <v>264009.78741290676</v>
      </c>
      <c r="L165" s="94">
        <f>Details!T165</f>
        <v>0.028022927218946635</v>
      </c>
    </row>
    <row r="166" spans="2:12" ht="11.25">
      <c r="B166" s="44"/>
      <c r="C166" s="2" t="s">
        <v>172</v>
      </c>
      <c r="D166" s="46" t="s">
        <v>11</v>
      </c>
      <c r="E166" s="7">
        <f t="shared" si="0"/>
        <v>8852936.368999382</v>
      </c>
      <c r="F166" s="7">
        <f t="shared" si="0"/>
        <v>255889.368999384</v>
      </c>
      <c r="G166" s="148">
        <f>Details!G166</f>
        <v>0.028000000000000004</v>
      </c>
      <c r="H166" s="148">
        <f>Details!I166</f>
        <v>0.02976479819167954</v>
      </c>
      <c r="I166" s="7">
        <f t="shared" si="1"/>
        <v>422377.83</v>
      </c>
      <c r="J166" s="7">
        <f t="shared" si="2"/>
        <v>9275314.198999383</v>
      </c>
      <c r="K166" s="7">
        <f t="shared" si="2"/>
        <v>253559.57099938398</v>
      </c>
      <c r="L166" s="94">
        <f>Details!T166</f>
        <v>0.028105349951819153</v>
      </c>
    </row>
    <row r="167" spans="2:12" ht="11.25">
      <c r="B167" s="44"/>
      <c r="C167" s="2" t="s">
        <v>199</v>
      </c>
      <c r="D167" s="46" t="s">
        <v>12</v>
      </c>
      <c r="E167" s="7">
        <f t="shared" si="0"/>
        <v>14387030.382964425</v>
      </c>
      <c r="F167" s="7">
        <f t="shared" si="0"/>
        <v>415849.38296442747</v>
      </c>
      <c r="G167" s="148">
        <f>Details!G167</f>
        <v>0.028000000000000008</v>
      </c>
      <c r="H167" s="148">
        <f>Details!I167</f>
        <v>0.029764798191679535</v>
      </c>
      <c r="I167" s="7">
        <f t="shared" si="1"/>
        <v>619697.723</v>
      </c>
      <c r="J167" s="7">
        <f t="shared" si="2"/>
        <v>15006728.105964424</v>
      </c>
      <c r="K167" s="7">
        <f t="shared" si="2"/>
        <v>411508.89696442726</v>
      </c>
      <c r="L167" s="94">
        <f>Details!T167</f>
        <v>0.028194773307047998</v>
      </c>
    </row>
    <row r="168" spans="2:12" ht="11.25">
      <c r="B168" s="44"/>
      <c r="C168" s="2" t="s">
        <v>262</v>
      </c>
      <c r="D168" s="46" t="s">
        <v>13</v>
      </c>
      <c r="E168" s="7">
        <f t="shared" si="0"/>
        <v>7000830.236386178</v>
      </c>
      <c r="F168" s="7">
        <f t="shared" si="0"/>
        <v>202355.23638617853</v>
      </c>
      <c r="G168" s="148">
        <f>Details!G168</f>
        <v>0.028000000000000004</v>
      </c>
      <c r="H168" s="148">
        <f>Details!I168</f>
        <v>0.029764798191679535</v>
      </c>
      <c r="I168" s="7">
        <f t="shared" si="1"/>
        <v>305821.8565</v>
      </c>
      <c r="J168" s="7">
        <f t="shared" si="2"/>
        <v>7306652.092886178</v>
      </c>
      <c r="K168" s="7">
        <f t="shared" si="2"/>
        <v>200483.55438617853</v>
      </c>
      <c r="L168" s="94">
        <f>Details!T168</f>
        <v>0.02821260898893589</v>
      </c>
    </row>
    <row r="169" spans="2:12" ht="11.25">
      <c r="B169" s="44"/>
      <c r="C169" s="2" t="s">
        <v>279</v>
      </c>
      <c r="D169" s="46" t="s">
        <v>17</v>
      </c>
      <c r="E169" s="7">
        <f t="shared" si="0"/>
        <v>5674746.498455649</v>
      </c>
      <c r="F169" s="7">
        <f t="shared" si="0"/>
        <v>164025.49845565044</v>
      </c>
      <c r="G169" s="148">
        <f>Details!G169</f>
        <v>0.028</v>
      </c>
      <c r="H169" s="148">
        <f>Details!I169</f>
        <v>0.029764798191679535</v>
      </c>
      <c r="I169" s="7">
        <f t="shared" si="1"/>
        <v>258911.69350000002</v>
      </c>
      <c r="J169" s="7">
        <f t="shared" si="2"/>
        <v>5933658.191955651</v>
      </c>
      <c r="K169" s="7">
        <f t="shared" si="2"/>
        <v>162580.32645565041</v>
      </c>
      <c r="L169" s="94">
        <f>Details!T169</f>
        <v>0.028171570414526823</v>
      </c>
    </row>
    <row r="170" spans="2:12" ht="11.25">
      <c r="B170" s="44"/>
      <c r="C170" s="2" t="s">
        <v>298</v>
      </c>
      <c r="D170" s="46" t="s">
        <v>18</v>
      </c>
      <c r="E170" s="7">
        <f t="shared" si="0"/>
        <v>8377300.365892227</v>
      </c>
      <c r="F170" s="7">
        <f t="shared" si="0"/>
        <v>242141.36589222544</v>
      </c>
      <c r="G170" s="148">
        <f>Details!G170</f>
        <v>0.028000000000000004</v>
      </c>
      <c r="H170" s="148">
        <f>Details!I170</f>
        <v>0.02976479819167953</v>
      </c>
      <c r="I170" s="7">
        <f t="shared" si="1"/>
        <v>399146.6725</v>
      </c>
      <c r="J170" s="7">
        <f t="shared" si="2"/>
        <v>8776447.038392227</v>
      </c>
      <c r="K170" s="7">
        <f t="shared" si="2"/>
        <v>239612.42989222548</v>
      </c>
      <c r="L170" s="94">
        <f>Details!T170</f>
        <v>0.028068065141340203</v>
      </c>
    </row>
    <row r="171" spans="7:12" ht="11.25">
      <c r="G171" s="148"/>
      <c r="H171" s="148"/>
      <c r="I171" s="42"/>
      <c r="L171" s="94"/>
    </row>
    <row r="172" spans="7:12" ht="11.25">
      <c r="G172" s="148"/>
      <c r="H172" s="148"/>
      <c r="I172" s="42"/>
      <c r="L172" s="94"/>
    </row>
    <row r="173" spans="3:12" ht="11.25">
      <c r="C173" s="45" t="s">
        <v>689</v>
      </c>
      <c r="D173" s="45"/>
      <c r="E173" s="45"/>
      <c r="F173" s="45"/>
      <c r="G173" s="148"/>
      <c r="H173" s="148"/>
      <c r="I173" s="42"/>
      <c r="L173" s="94"/>
    </row>
    <row r="174" spans="3:12" ht="11.25">
      <c r="C174" s="2" t="s">
        <v>21</v>
      </c>
      <c r="D174" s="46" t="s">
        <v>6</v>
      </c>
      <c r="E174" s="7">
        <f>SUMIF($A$6:$A$156,$C174,E$6:E$156)</f>
        <v>4863808.7794093</v>
      </c>
      <c r="F174" s="7">
        <f>SUMIF($A$6:$A$156,$C174,F$6:F$156)</f>
        <v>140585.77940929917</v>
      </c>
      <c r="G174" s="148">
        <f>Details!G174</f>
        <v>0.028</v>
      </c>
      <c r="H174" s="148">
        <f>Details!I174</f>
        <v>0.029764798191679532</v>
      </c>
      <c r="I174" s="7">
        <f>SUMIF($A$6:$A$156,$C174,I$6:I$156)</f>
        <v>227230.5895</v>
      </c>
      <c r="J174" s="7">
        <f>SUMIF($A$6:$A$156,$C174,J$6:J$156)</f>
        <v>5091039.368909299</v>
      </c>
      <c r="K174" s="7">
        <f>SUMIF($A$6:$A$156,$C174,K$6:K$156)</f>
        <v>139007.6064092992</v>
      </c>
      <c r="L174" s="94">
        <f>Details!T174</f>
        <v>0.028070822861427317</v>
      </c>
    </row>
    <row r="175" spans="3:12" ht="11.25">
      <c r="C175" s="2" t="s">
        <v>45</v>
      </c>
      <c r="D175" s="46" t="s">
        <v>7</v>
      </c>
      <c r="E175" s="7">
        <f aca="true" t="shared" si="3" ref="E175:F183">SUMIF($A$6:$A$156,$C175,E$6:E$156)</f>
        <v>12813825.748293456</v>
      </c>
      <c r="F175" s="7">
        <f t="shared" si="3"/>
        <v>370376.7482934564</v>
      </c>
      <c r="G175" s="148">
        <f>Details!G175</f>
        <v>0.028000000000000004</v>
      </c>
      <c r="H175" s="148">
        <f>Details!I175</f>
        <v>0.029764798191679525</v>
      </c>
      <c r="I175" s="7">
        <f aca="true" t="shared" si="4" ref="I175:I183">SUMIF($A$6:$A$156,$C175,I$6:I$156)</f>
        <v>619188.7424999999</v>
      </c>
      <c r="J175" s="7">
        <f aca="true" t="shared" si="5" ref="J175:K183">SUMIF($A$6:$A$156,$C175,J$6:J$156)</f>
        <v>13433014.490793455</v>
      </c>
      <c r="K175" s="7">
        <f t="shared" si="5"/>
        <v>366266.70329345646</v>
      </c>
      <c r="L175" s="94">
        <f>Details!T175</f>
        <v>0.028030441028626642</v>
      </c>
    </row>
    <row r="176" spans="3:12" ht="11.25">
      <c r="C176" s="2" t="s">
        <v>93</v>
      </c>
      <c r="D176" s="46" t="s">
        <v>8</v>
      </c>
      <c r="E176" s="7">
        <f t="shared" si="3"/>
        <v>8927573.721572317</v>
      </c>
      <c r="F176" s="7">
        <f t="shared" si="3"/>
        <v>258046.72157231692</v>
      </c>
      <c r="G176" s="148">
        <f>Details!G176</f>
        <v>0.028</v>
      </c>
      <c r="H176" s="148">
        <f>Details!I176</f>
        <v>0.029764798191679535</v>
      </c>
      <c r="I176" s="7">
        <f t="shared" si="4"/>
        <v>430324.449</v>
      </c>
      <c r="J176" s="7">
        <f t="shared" si="5"/>
        <v>9357898.170572316</v>
      </c>
      <c r="K176" s="7">
        <f t="shared" si="5"/>
        <v>255470.27657231683</v>
      </c>
      <c r="L176" s="94">
        <f>Details!T176</f>
        <v>0.028066168669208993</v>
      </c>
    </row>
    <row r="177" spans="3:12" ht="11.25">
      <c r="C177" s="2" t="s">
        <v>120</v>
      </c>
      <c r="D177" s="46" t="s">
        <v>9</v>
      </c>
      <c r="E177" s="7">
        <f t="shared" si="3"/>
        <v>7031077.517803462</v>
      </c>
      <c r="F177" s="7">
        <f t="shared" si="3"/>
        <v>203229.5178034627</v>
      </c>
      <c r="G177" s="148">
        <f>Details!G177</f>
        <v>0.028</v>
      </c>
      <c r="H177" s="148">
        <f>Details!I177</f>
        <v>0.02976479819167953</v>
      </c>
      <c r="I177" s="7">
        <f t="shared" si="4"/>
        <v>322976.2745</v>
      </c>
      <c r="J177" s="7">
        <f t="shared" si="5"/>
        <v>7354053.792303463</v>
      </c>
      <c r="K177" s="7">
        <f t="shared" si="5"/>
        <v>201233.2228034627</v>
      </c>
      <c r="L177" s="94">
        <f>Details!T177</f>
        <v>0.028133408471272395</v>
      </c>
    </row>
    <row r="178" spans="3:12" ht="11.25">
      <c r="C178" s="2" t="s">
        <v>139</v>
      </c>
      <c r="D178" s="46" t="s">
        <v>10</v>
      </c>
      <c r="E178" s="7">
        <f t="shared" si="3"/>
        <v>9243401.555412907</v>
      </c>
      <c r="F178" s="7">
        <f t="shared" si="3"/>
        <v>267175.5554129068</v>
      </c>
      <c r="G178" s="148">
        <f>Details!G178</f>
        <v>0.028</v>
      </c>
      <c r="H178" s="148">
        <f>Details!I178</f>
        <v>0.029764798191679532</v>
      </c>
      <c r="I178" s="7">
        <f t="shared" si="4"/>
        <v>441814.8515</v>
      </c>
      <c r="J178" s="7">
        <f t="shared" si="5"/>
        <v>9685216.406912906</v>
      </c>
      <c r="K178" s="7">
        <f t="shared" si="5"/>
        <v>264009.78741290676</v>
      </c>
      <c r="L178" s="94">
        <f>Details!T178</f>
        <v>0.028022927218946635</v>
      </c>
    </row>
    <row r="179" spans="3:12" ht="11.25">
      <c r="C179" s="2" t="s">
        <v>172</v>
      </c>
      <c r="D179" s="46" t="s">
        <v>11</v>
      </c>
      <c r="E179" s="7">
        <f t="shared" si="3"/>
        <v>8852936.368999382</v>
      </c>
      <c r="F179" s="7">
        <f t="shared" si="3"/>
        <v>255889.368999384</v>
      </c>
      <c r="G179" s="148">
        <f>Details!G179</f>
        <v>0.028000000000000004</v>
      </c>
      <c r="H179" s="148">
        <f>Details!I179</f>
        <v>0.02976479819167954</v>
      </c>
      <c r="I179" s="7">
        <f t="shared" si="4"/>
        <v>422377.83</v>
      </c>
      <c r="J179" s="7">
        <f t="shared" si="5"/>
        <v>9275314.198999383</v>
      </c>
      <c r="K179" s="7">
        <f t="shared" si="5"/>
        <v>253559.57099938398</v>
      </c>
      <c r="L179" s="94">
        <f>Details!T179</f>
        <v>0.028105349951819153</v>
      </c>
    </row>
    <row r="180" spans="3:12" ht="11.25">
      <c r="C180" s="2" t="s">
        <v>199</v>
      </c>
      <c r="D180" s="46" t="s">
        <v>12</v>
      </c>
      <c r="E180" s="7">
        <f t="shared" si="3"/>
        <v>14387030.382964425</v>
      </c>
      <c r="F180" s="7">
        <f t="shared" si="3"/>
        <v>415849.38296442747</v>
      </c>
      <c r="G180" s="148">
        <f>Details!G180</f>
        <v>0.028000000000000008</v>
      </c>
      <c r="H180" s="148">
        <f>Details!I180</f>
        <v>0.029764798191679535</v>
      </c>
      <c r="I180" s="7">
        <f t="shared" si="4"/>
        <v>619697.723</v>
      </c>
      <c r="J180" s="7">
        <f t="shared" si="5"/>
        <v>15006728.105964424</v>
      </c>
      <c r="K180" s="7">
        <f t="shared" si="5"/>
        <v>411508.89696442726</v>
      </c>
      <c r="L180" s="94">
        <f>Details!T180</f>
        <v>0.028194773307047998</v>
      </c>
    </row>
    <row r="181" spans="3:12" ht="11.25">
      <c r="C181" s="2" t="s">
        <v>262</v>
      </c>
      <c r="D181" s="46" t="s">
        <v>13</v>
      </c>
      <c r="E181" s="7">
        <f t="shared" si="3"/>
        <v>7000830.236386178</v>
      </c>
      <c r="F181" s="7">
        <f t="shared" si="3"/>
        <v>202355.23638617853</v>
      </c>
      <c r="G181" s="148">
        <f>Details!G181</f>
        <v>0.028000000000000004</v>
      </c>
      <c r="H181" s="148">
        <f>Details!I181</f>
        <v>0.029764798191679535</v>
      </c>
      <c r="I181" s="7">
        <f t="shared" si="4"/>
        <v>305821.8565</v>
      </c>
      <c r="J181" s="7">
        <f t="shared" si="5"/>
        <v>7306652.092886178</v>
      </c>
      <c r="K181" s="7">
        <f t="shared" si="5"/>
        <v>200483.55438617853</v>
      </c>
      <c r="L181" s="94">
        <f>Details!T181</f>
        <v>0.02821260898893589</v>
      </c>
    </row>
    <row r="182" spans="3:12" ht="11.25">
      <c r="C182" s="2" t="s">
        <v>279</v>
      </c>
      <c r="D182" s="46" t="s">
        <v>17</v>
      </c>
      <c r="E182" s="7">
        <f t="shared" si="3"/>
        <v>6027644.835266341</v>
      </c>
      <c r="F182" s="7">
        <f t="shared" si="3"/>
        <v>174225.8352663426</v>
      </c>
      <c r="G182" s="148">
        <f>Details!G182</f>
        <v>0.028000000000000008</v>
      </c>
      <c r="H182" s="148">
        <f>Details!I182</f>
        <v>0.02976479819167953</v>
      </c>
      <c r="I182" s="7">
        <f t="shared" si="4"/>
        <v>276573.724</v>
      </c>
      <c r="J182" s="7">
        <f t="shared" si="5"/>
        <v>6304218.559266343</v>
      </c>
      <c r="K182" s="7">
        <f t="shared" si="5"/>
        <v>172723.46326634262</v>
      </c>
      <c r="L182" s="94">
        <f>Details!T182</f>
        <v>0.02816987709555898</v>
      </c>
    </row>
    <row r="183" spans="3:12" ht="11.25">
      <c r="C183" s="2" t="s">
        <v>298</v>
      </c>
      <c r="D183" s="46" t="s">
        <v>18</v>
      </c>
      <c r="E183" s="7">
        <f t="shared" si="3"/>
        <v>8377300.365892227</v>
      </c>
      <c r="F183" s="7">
        <f t="shared" si="3"/>
        <v>242141.36589222544</v>
      </c>
      <c r="G183" s="148">
        <f>Details!G183</f>
        <v>0.028000000000000004</v>
      </c>
      <c r="H183" s="148">
        <f>Details!I183</f>
        <v>0.02976479819167953</v>
      </c>
      <c r="I183" s="7">
        <f t="shared" si="4"/>
        <v>399146.6725</v>
      </c>
      <c r="J183" s="7">
        <f t="shared" si="5"/>
        <v>8776447.038392227</v>
      </c>
      <c r="K183" s="7">
        <f t="shared" si="5"/>
        <v>239612.42989222548</v>
      </c>
      <c r="L183" s="94">
        <f>Details!T183</f>
        <v>0.028068065141340203</v>
      </c>
    </row>
    <row r="184" spans="1:12" ht="11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ht="11.25">
      <c r="A185" t="s">
        <v>313</v>
      </c>
    </row>
    <row r="186" ht="11.25">
      <c r="A186" s="47" t="s">
        <v>687</v>
      </c>
    </row>
    <row r="187" ht="11.25">
      <c r="A187" s="47" t="s">
        <v>686</v>
      </c>
    </row>
  </sheetData>
  <hyperlinks>
    <hyperlink ref="A3" location="Contents!A1" display="Contents"/>
  </hyperlink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33203125" defaultRowHeight="11.25"/>
  <cols>
    <col min="1" max="1" width="7.66015625" style="0" customWidth="1"/>
    <col min="2" max="2" width="8.16015625" style="0" customWidth="1"/>
    <col min="3" max="3" width="7.16015625" style="0" customWidth="1"/>
    <col min="4" max="4" width="42" style="0" bestFit="1" customWidth="1"/>
    <col min="5" max="5" width="12.16015625" style="0" customWidth="1"/>
    <col min="6" max="8" width="10.66015625" style="0" customWidth="1"/>
    <col min="9" max="9" width="10.33203125" style="0" customWidth="1"/>
    <col min="10" max="10" width="10.66015625" style="0" bestFit="1" customWidth="1"/>
    <col min="11" max="11" width="11.66015625" style="0" bestFit="1" customWidth="1"/>
    <col min="12" max="12" width="12.66015625" style="0" customWidth="1"/>
    <col min="13" max="13" width="11.83203125" style="0" customWidth="1"/>
    <col min="14" max="14" width="13.66015625" style="0" customWidth="1"/>
    <col min="15" max="15" width="15" style="0" customWidth="1"/>
    <col min="16" max="16" width="21.5" style="0" customWidth="1"/>
    <col min="17" max="17" width="19" style="0" customWidth="1"/>
    <col min="18" max="18" width="10.83203125" style="0" customWidth="1"/>
    <col min="19" max="19" width="10.33203125" style="0" customWidth="1"/>
    <col min="20" max="21" width="12.33203125" style="0" customWidth="1"/>
    <col min="22" max="22" width="11.33203125" style="0" customWidth="1"/>
    <col min="23" max="23" width="11.66015625" style="0" customWidth="1"/>
    <col min="24" max="24" width="13.5" style="0" customWidth="1"/>
    <col min="25" max="26" width="14.5" style="0" customWidth="1"/>
    <col min="28" max="28" width="10.83203125" style="0" customWidth="1"/>
    <col min="30" max="30" width="10.33203125" style="0" customWidth="1"/>
  </cols>
  <sheetData>
    <row r="1" spans="1:27" ht="12.75">
      <c r="A1" s="15" t="s">
        <v>683</v>
      </c>
      <c r="C1" s="15" t="s">
        <v>690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>
      <c r="A2" s="10"/>
      <c r="B2" s="16" t="s">
        <v>682</v>
      </c>
      <c r="C2" s="10"/>
      <c r="D2" s="10"/>
      <c r="E2" s="141"/>
      <c r="F2" s="141"/>
      <c r="G2" s="141"/>
      <c r="H2" s="141"/>
      <c r="I2" s="6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8" ht="12.75">
      <c r="A3" s="50" t="s">
        <v>2</v>
      </c>
      <c r="B3" s="10"/>
      <c r="C3" s="10"/>
      <c r="D3" s="51"/>
      <c r="E3" s="52"/>
      <c r="F3" s="52"/>
      <c r="G3" s="52"/>
      <c r="H3" s="52"/>
      <c r="J3" s="52"/>
      <c r="K3" s="52"/>
      <c r="L3" s="51"/>
      <c r="M3" s="52"/>
      <c r="N3" s="52"/>
      <c r="O3" s="52"/>
      <c r="P3" s="52"/>
      <c r="Q3" s="52"/>
      <c r="R3" s="52"/>
      <c r="S3" s="10"/>
      <c r="T3" s="52"/>
      <c r="U3" s="52"/>
      <c r="V3" s="52"/>
      <c r="W3" s="52"/>
      <c r="X3" s="52"/>
      <c r="Y3" s="52"/>
      <c r="Z3" s="10"/>
      <c r="AA3" s="10"/>
      <c r="AB3" s="64"/>
    </row>
    <row r="4" spans="1:28" s="67" customFormat="1" ht="12.75">
      <c r="A4" s="68"/>
      <c r="B4" s="66"/>
      <c r="C4" s="66"/>
      <c r="D4" s="63"/>
      <c r="E4" s="88" t="s">
        <v>699</v>
      </c>
      <c r="F4" s="89"/>
      <c r="G4" s="89"/>
      <c r="H4" s="89"/>
      <c r="I4" s="89"/>
      <c r="J4" s="89"/>
      <c r="K4" s="90"/>
      <c r="L4" s="88" t="s">
        <v>700</v>
      </c>
      <c r="M4" s="89"/>
      <c r="N4" s="89"/>
      <c r="O4" s="89"/>
      <c r="P4" s="90"/>
      <c r="Q4" s="88" t="s">
        <v>701</v>
      </c>
      <c r="R4" s="89"/>
      <c r="S4" s="89"/>
      <c r="T4" s="89"/>
      <c r="U4" s="90"/>
      <c r="V4" s="66"/>
      <c r="W4" s="92" t="s">
        <v>708</v>
      </c>
      <c r="X4" s="89"/>
      <c r="Y4" s="89"/>
      <c r="Z4" s="90"/>
      <c r="AA4" s="66"/>
      <c r="AB4" s="65"/>
    </row>
    <row r="5" spans="1:28" ht="90">
      <c r="A5" s="127" t="str">
        <f>Summary!A5</f>
        <v>SHA (Note 1)</v>
      </c>
      <c r="B5" s="127" t="str">
        <f>Summary!B5</f>
        <v>SHA (Note 2)</v>
      </c>
      <c r="C5" s="128" t="str">
        <f>Summary!C5</f>
        <v>Code</v>
      </c>
      <c r="D5" s="128" t="str">
        <f>Summary!D5</f>
        <v>PCT</v>
      </c>
      <c r="E5" s="123" t="s">
        <v>695</v>
      </c>
      <c r="F5" s="122" t="s">
        <v>742</v>
      </c>
      <c r="G5" s="122" t="s">
        <v>743</v>
      </c>
      <c r="H5" s="122" t="s">
        <v>744</v>
      </c>
      <c r="I5" s="122" t="s">
        <v>745</v>
      </c>
      <c r="J5" s="122" t="s">
        <v>696</v>
      </c>
      <c r="K5" s="124" t="s">
        <v>697</v>
      </c>
      <c r="L5" s="123" t="s">
        <v>702</v>
      </c>
      <c r="M5" s="125" t="s">
        <v>703</v>
      </c>
      <c r="N5" s="125" t="s">
        <v>741</v>
      </c>
      <c r="O5" s="125" t="s">
        <v>716</v>
      </c>
      <c r="P5" s="124" t="s">
        <v>746</v>
      </c>
      <c r="Q5" s="151" t="s">
        <v>714</v>
      </c>
      <c r="R5" s="152" t="s">
        <v>704</v>
      </c>
      <c r="S5" s="152" t="s">
        <v>705</v>
      </c>
      <c r="T5" s="152" t="s">
        <v>706</v>
      </c>
      <c r="U5" s="153" t="s">
        <v>707</v>
      </c>
      <c r="V5" s="53"/>
      <c r="W5" s="123" t="s">
        <v>721</v>
      </c>
      <c r="X5" s="125" t="s">
        <v>722</v>
      </c>
      <c r="Y5" s="125" t="s">
        <v>723</v>
      </c>
      <c r="Z5" s="124" t="s">
        <v>720</v>
      </c>
      <c r="AA5" s="126"/>
      <c r="AB5" s="53" t="s">
        <v>718</v>
      </c>
    </row>
    <row r="6" spans="1:34" ht="11.25">
      <c r="A6" s="10" t="str">
        <f>Summary!A6</f>
        <v>Q30</v>
      </c>
      <c r="B6" s="10" t="str">
        <f>Summary!B6</f>
        <v>Q30</v>
      </c>
      <c r="C6" s="10" t="str">
        <f>Summary!C6</f>
        <v>5ND</v>
      </c>
      <c r="D6" s="10" t="str">
        <f>Summary!D6</f>
        <v>County Durham PCT</v>
      </c>
      <c r="E6" s="73">
        <f>Baselines!I6</f>
        <v>948498</v>
      </c>
      <c r="F6" s="54">
        <f>E6*G6</f>
        <v>26557.944</v>
      </c>
      <c r="G6" s="71">
        <v>0.028</v>
      </c>
      <c r="H6" s="54">
        <f>E6*I6</f>
        <v>28231.85155521165</v>
      </c>
      <c r="I6" s="71">
        <v>0.029764798191679532</v>
      </c>
      <c r="J6" s="72">
        <f>E6+H6</f>
        <v>976729.8515552117</v>
      </c>
      <c r="K6" s="74">
        <f aca="true" t="shared" si="0" ref="K6:K37">J6*1000/AB6</f>
        <v>1867.875486449674</v>
      </c>
      <c r="L6" s="82">
        <f>W6</f>
        <v>20719.2115</v>
      </c>
      <c r="M6" s="72">
        <f>X6</f>
        <v>4990.245</v>
      </c>
      <c r="N6" s="72">
        <f>Y6</f>
        <v>8936.5185</v>
      </c>
      <c r="O6" s="72">
        <v>7392.294</v>
      </c>
      <c r="P6" s="74">
        <f>SUM(L6:O6)</f>
        <v>42038.269</v>
      </c>
      <c r="Q6" s="82">
        <f aca="true" t="shared" si="1" ref="Q6:Q37">E6+SUM(W6:Z6)</f>
        <v>990842.156</v>
      </c>
      <c r="R6" s="72">
        <f>J6+P6</f>
        <v>1018768.1205552117</v>
      </c>
      <c r="S6" s="9">
        <f>H6+P6-SUM(W6:Z6)</f>
        <v>27925.96455521165</v>
      </c>
      <c r="T6" s="71">
        <f aca="true" t="shared" si="2" ref="T6:T69">S6/Q6</f>
        <v>0.028184069870369595</v>
      </c>
      <c r="U6" s="154">
        <f>R6*1000/AB6</f>
        <v>1948.2684958707018</v>
      </c>
      <c r="V6" s="53"/>
      <c r="W6" s="132">
        <v>20719.2115</v>
      </c>
      <c r="X6" s="133">
        <v>4990.245</v>
      </c>
      <c r="Y6" s="133">
        <v>8936.5185</v>
      </c>
      <c r="Z6" s="134">
        <v>7698.181</v>
      </c>
      <c r="AA6" s="10"/>
      <c r="AB6" s="7">
        <v>522909.5079628198</v>
      </c>
      <c r="AD6" s="95"/>
      <c r="AE6" s="70"/>
      <c r="AH6" s="70"/>
    </row>
    <row r="7" spans="1:31" ht="11.25">
      <c r="A7" s="10" t="str">
        <f>Summary!A7</f>
        <v>Q30</v>
      </c>
      <c r="B7" s="10" t="str">
        <f>Summary!B7</f>
        <v>Q30</v>
      </c>
      <c r="C7" s="10" t="str">
        <f>Summary!C7</f>
        <v>5J9</v>
      </c>
      <c r="D7" s="10" t="str">
        <f>Summary!D7</f>
        <v>Darlington PCT</v>
      </c>
      <c r="E7" s="73">
        <f>Baselines!I7</f>
        <v>174075</v>
      </c>
      <c r="F7" s="54">
        <f aca="true" t="shared" si="3" ref="F7:F70">E7*G7</f>
        <v>4874.1</v>
      </c>
      <c r="G7" s="71">
        <v>0.028</v>
      </c>
      <c r="H7" s="54">
        <f aca="true" t="shared" si="4" ref="H7:H70">E7*I7</f>
        <v>5181.307245216614</v>
      </c>
      <c r="I7" s="71">
        <v>0.029764798191679532</v>
      </c>
      <c r="J7" s="72">
        <f aca="true" t="shared" si="5" ref="J7:J70">E7+H7</f>
        <v>179256.30724521662</v>
      </c>
      <c r="K7" s="74">
        <f t="shared" si="0"/>
        <v>1783.582805572528</v>
      </c>
      <c r="L7" s="82">
        <f aca="true" t="shared" si="6" ref="L7:L70">W7</f>
        <v>6028.0935</v>
      </c>
      <c r="M7" s="72">
        <f aca="true" t="shared" si="7" ref="M7:M70">X7</f>
        <v>1142.96</v>
      </c>
      <c r="N7" s="72">
        <f aca="true" t="shared" si="8" ref="N7:N70">Y7</f>
        <v>1573.611</v>
      </c>
      <c r="O7" s="72">
        <v>1307.557</v>
      </c>
      <c r="P7" s="74">
        <f aca="true" t="shared" si="9" ref="P7:P70">SUM(L7:O7)</f>
        <v>10052.221500000001</v>
      </c>
      <c r="Q7" s="82">
        <f t="shared" si="1"/>
        <v>184181.3745</v>
      </c>
      <c r="R7" s="72">
        <f aca="true" t="shared" si="10" ref="R7:R70">J7+P7</f>
        <v>189308.52874521664</v>
      </c>
      <c r="S7" s="9">
        <f aca="true" t="shared" si="11" ref="S7:S70">H7+P7-SUM(W7:Z7)</f>
        <v>5127.154245216614</v>
      </c>
      <c r="T7" s="71">
        <f t="shared" si="2"/>
        <v>0.02783752840989149</v>
      </c>
      <c r="U7" s="154">
        <f aca="true" t="shared" si="12" ref="U7:U70">R7*1000/AB7</f>
        <v>1883.6014308624056</v>
      </c>
      <c r="V7" s="7"/>
      <c r="W7" s="75">
        <v>6028.0935</v>
      </c>
      <c r="X7" s="7">
        <v>1142.96</v>
      </c>
      <c r="Y7" s="7">
        <v>1573.611</v>
      </c>
      <c r="Z7" s="18">
        <v>1361.71</v>
      </c>
      <c r="AA7" s="10"/>
      <c r="AB7" s="7">
        <v>100503.49593254548</v>
      </c>
      <c r="AD7" s="70"/>
      <c r="AE7" s="70"/>
    </row>
    <row r="8" spans="1:31" ht="11.25">
      <c r="A8" s="10" t="str">
        <f>Summary!A8</f>
        <v>Q30</v>
      </c>
      <c r="B8" s="10" t="str">
        <f>Summary!B8</f>
        <v>Q30</v>
      </c>
      <c r="C8" s="10" t="str">
        <f>Summary!C8</f>
        <v>5KF</v>
      </c>
      <c r="D8" s="10" t="str">
        <f>Summary!D8</f>
        <v>Gateshead PCT</v>
      </c>
      <c r="E8" s="73">
        <f>Baselines!I8</f>
        <v>375778</v>
      </c>
      <c r="F8" s="54">
        <f t="shared" si="3"/>
        <v>10521.784</v>
      </c>
      <c r="G8" s="71">
        <v>0.028</v>
      </c>
      <c r="H8" s="54">
        <f t="shared" si="4"/>
        <v>11184.956334872952</v>
      </c>
      <c r="I8" s="71">
        <v>0.029764798191679532</v>
      </c>
      <c r="J8" s="72">
        <f t="shared" si="5"/>
        <v>386962.9563348729</v>
      </c>
      <c r="K8" s="74">
        <f t="shared" si="0"/>
        <v>1988.077232485515</v>
      </c>
      <c r="L8" s="82">
        <f t="shared" si="6"/>
        <v>8155.836</v>
      </c>
      <c r="M8" s="72">
        <f t="shared" si="7"/>
        <v>2336.945</v>
      </c>
      <c r="N8" s="72">
        <f t="shared" si="8"/>
        <v>3669.718</v>
      </c>
      <c r="O8" s="72">
        <v>2920.648</v>
      </c>
      <c r="P8" s="74">
        <f t="shared" si="9"/>
        <v>17083.147</v>
      </c>
      <c r="Q8" s="82">
        <f t="shared" si="1"/>
        <v>393001.26</v>
      </c>
      <c r="R8" s="72">
        <f t="shared" si="10"/>
        <v>404046.1033348729</v>
      </c>
      <c r="S8" s="9">
        <f t="shared" si="11"/>
        <v>11044.843334872956</v>
      </c>
      <c r="T8" s="71">
        <f t="shared" si="2"/>
        <v>0.028103836956840687</v>
      </c>
      <c r="U8" s="154">
        <f t="shared" si="12"/>
        <v>2075.844330224226</v>
      </c>
      <c r="V8" s="7"/>
      <c r="W8" s="75">
        <v>8155.836</v>
      </c>
      <c r="X8" s="7">
        <v>2336.945</v>
      </c>
      <c r="Y8" s="7">
        <v>3669.718</v>
      </c>
      <c r="Z8" s="18">
        <v>3060.761</v>
      </c>
      <c r="AA8" s="10"/>
      <c r="AB8" s="7">
        <v>194641.81270819533</v>
      </c>
      <c r="AD8" s="70"/>
      <c r="AE8" s="70"/>
    </row>
    <row r="9" spans="1:31" ht="11.25">
      <c r="A9" s="10" t="str">
        <f>Summary!A9</f>
        <v>Q30</v>
      </c>
      <c r="B9" s="10" t="str">
        <f>Summary!B9</f>
        <v>Q30</v>
      </c>
      <c r="C9" s="10" t="str">
        <f>Summary!C9</f>
        <v>5D9</v>
      </c>
      <c r="D9" s="10" t="str">
        <f>Summary!D9</f>
        <v>Hartlepool PCT</v>
      </c>
      <c r="E9" s="73">
        <f>Baselines!I9</f>
        <v>174287</v>
      </c>
      <c r="F9" s="54">
        <f t="shared" si="3"/>
        <v>4880.036</v>
      </c>
      <c r="G9" s="71">
        <v>0.028</v>
      </c>
      <c r="H9" s="54">
        <f t="shared" si="4"/>
        <v>5187.617382433251</v>
      </c>
      <c r="I9" s="71">
        <v>0.029764798191679532</v>
      </c>
      <c r="J9" s="72">
        <f t="shared" si="5"/>
        <v>179474.61738243327</v>
      </c>
      <c r="K9" s="74">
        <f t="shared" si="0"/>
        <v>1957.0405135304907</v>
      </c>
      <c r="L9" s="82">
        <f t="shared" si="6"/>
        <v>4842.2725</v>
      </c>
      <c r="M9" s="72">
        <f t="shared" si="7"/>
        <v>1173.575</v>
      </c>
      <c r="N9" s="72">
        <f t="shared" si="8"/>
        <v>1504.217</v>
      </c>
      <c r="O9" s="72">
        <v>1263.801</v>
      </c>
      <c r="P9" s="74">
        <f t="shared" si="9"/>
        <v>8783.8655</v>
      </c>
      <c r="Q9" s="82">
        <f t="shared" si="1"/>
        <v>183126.2755</v>
      </c>
      <c r="R9" s="72">
        <f t="shared" si="10"/>
        <v>188258.48288243328</v>
      </c>
      <c r="S9" s="9">
        <f t="shared" si="11"/>
        <v>5132.207382433251</v>
      </c>
      <c r="T9" s="71">
        <f t="shared" si="2"/>
        <v>0.02802551063969655</v>
      </c>
      <c r="U9" s="154">
        <f t="shared" si="12"/>
        <v>2052.8221950831116</v>
      </c>
      <c r="V9" s="7"/>
      <c r="W9" s="75">
        <v>4842.2725</v>
      </c>
      <c r="X9" s="7">
        <v>1173.575</v>
      </c>
      <c r="Y9" s="7">
        <v>1504.217</v>
      </c>
      <c r="Z9" s="18">
        <v>1319.211</v>
      </c>
      <c r="AA9" s="10"/>
      <c r="AB9" s="7">
        <v>91707.15482974955</v>
      </c>
      <c r="AD9" s="70"/>
      <c r="AE9" s="70"/>
    </row>
    <row r="10" spans="1:31" ht="11.25">
      <c r="A10" s="10" t="str">
        <f>Summary!A10</f>
        <v>Q30</v>
      </c>
      <c r="B10" s="10" t="str">
        <f>Summary!B10</f>
        <v>Q30</v>
      </c>
      <c r="C10" s="10" t="str">
        <f>Summary!C10</f>
        <v>5KM</v>
      </c>
      <c r="D10" s="10" t="str">
        <f>Summary!D10</f>
        <v>Middlesbrough PCT</v>
      </c>
      <c r="E10" s="73">
        <f>Baselines!I10</f>
        <v>276512</v>
      </c>
      <c r="F10" s="54">
        <f t="shared" si="3"/>
        <v>7742.336</v>
      </c>
      <c r="G10" s="71">
        <v>0.028</v>
      </c>
      <c r="H10" s="54">
        <f t="shared" si="4"/>
        <v>8230.32387757769</v>
      </c>
      <c r="I10" s="71">
        <v>0.029764798191679532</v>
      </c>
      <c r="J10" s="72">
        <f t="shared" si="5"/>
        <v>284742.32387757767</v>
      </c>
      <c r="K10" s="74">
        <f t="shared" si="0"/>
        <v>1932.17584252558</v>
      </c>
      <c r="L10" s="82">
        <f t="shared" si="6"/>
        <v>8745.685</v>
      </c>
      <c r="M10" s="72">
        <f t="shared" si="7"/>
        <v>1938.95</v>
      </c>
      <c r="N10" s="72">
        <f t="shared" si="8"/>
        <v>2403.2775</v>
      </c>
      <c r="O10" s="72">
        <v>1989.762</v>
      </c>
      <c r="P10" s="74">
        <f t="shared" si="9"/>
        <v>15077.674500000001</v>
      </c>
      <c r="Q10" s="82">
        <f t="shared" si="1"/>
        <v>291680.50549999997</v>
      </c>
      <c r="R10" s="72">
        <f t="shared" si="10"/>
        <v>299819.9983775777</v>
      </c>
      <c r="S10" s="9">
        <f t="shared" si="11"/>
        <v>8139.492877577693</v>
      </c>
      <c r="T10" s="71">
        <f t="shared" si="2"/>
        <v>0.02790550867849375</v>
      </c>
      <c r="U10" s="154">
        <f t="shared" si="12"/>
        <v>2034.4884107228158</v>
      </c>
      <c r="V10" s="7"/>
      <c r="W10" s="75">
        <v>8745.685</v>
      </c>
      <c r="X10" s="7">
        <v>1938.95</v>
      </c>
      <c r="Y10" s="7">
        <v>2403.2775</v>
      </c>
      <c r="Z10" s="18">
        <v>2080.593</v>
      </c>
      <c r="AA10" s="10"/>
      <c r="AB10" s="7">
        <v>147368.74233216068</v>
      </c>
      <c r="AD10" s="70"/>
      <c r="AE10" s="70"/>
    </row>
    <row r="11" spans="1:31" ht="11.25">
      <c r="A11" s="10" t="str">
        <f>Summary!A11</f>
        <v>Q30</v>
      </c>
      <c r="B11" s="10" t="str">
        <f>Summary!B11</f>
        <v>Q30</v>
      </c>
      <c r="C11" s="10" t="str">
        <f>Summary!C11</f>
        <v>5D7</v>
      </c>
      <c r="D11" s="10" t="str">
        <f>Summary!D11</f>
        <v>Newcastle PCT</v>
      </c>
      <c r="E11" s="73">
        <f>Baselines!I11</f>
        <v>487374</v>
      </c>
      <c r="F11" s="54">
        <f t="shared" si="3"/>
        <v>13646.472</v>
      </c>
      <c r="G11" s="71">
        <v>0.028</v>
      </c>
      <c r="H11" s="54">
        <f t="shared" si="4"/>
        <v>14506.58875387162</v>
      </c>
      <c r="I11" s="71">
        <v>0.029764798191679532</v>
      </c>
      <c r="J11" s="72">
        <f t="shared" si="5"/>
        <v>501880.5887538716</v>
      </c>
      <c r="K11" s="74">
        <f t="shared" si="0"/>
        <v>1807.4956825419006</v>
      </c>
      <c r="L11" s="82">
        <f t="shared" si="6"/>
        <v>12107.212</v>
      </c>
      <c r="M11" s="72">
        <f t="shared" si="7"/>
        <v>3234.985</v>
      </c>
      <c r="N11" s="72">
        <f t="shared" si="8"/>
        <v>4659.603</v>
      </c>
      <c r="O11" s="72">
        <v>3947.086</v>
      </c>
      <c r="P11" s="74">
        <f t="shared" si="9"/>
        <v>23948.886</v>
      </c>
      <c r="Q11" s="82">
        <f t="shared" si="1"/>
        <v>511510.284</v>
      </c>
      <c r="R11" s="72">
        <f t="shared" si="10"/>
        <v>525829.4747538716</v>
      </c>
      <c r="S11" s="9">
        <f t="shared" si="11"/>
        <v>14319.190753871619</v>
      </c>
      <c r="T11" s="71">
        <f t="shared" si="2"/>
        <v>0.02799394499343364</v>
      </c>
      <c r="U11" s="154">
        <f t="shared" si="12"/>
        <v>1893.746294772526</v>
      </c>
      <c r="V11" s="7"/>
      <c r="W11" s="75">
        <v>12107.212</v>
      </c>
      <c r="X11" s="7">
        <v>3234.985</v>
      </c>
      <c r="Y11" s="7">
        <v>4659.603</v>
      </c>
      <c r="Z11" s="18">
        <v>4134.484</v>
      </c>
      <c r="AA11" s="10"/>
      <c r="AB11" s="7">
        <v>277666.27251251385</v>
      </c>
      <c r="AD11" s="70"/>
      <c r="AE11" s="70"/>
    </row>
    <row r="12" spans="1:31" ht="11.25">
      <c r="A12" s="10" t="str">
        <f>Summary!A12</f>
        <v>Q30</v>
      </c>
      <c r="B12" s="10" t="str">
        <f>Summary!B12</f>
        <v>Q30</v>
      </c>
      <c r="C12" s="10" t="str">
        <f>Summary!C12</f>
        <v>5D8</v>
      </c>
      <c r="D12" s="10" t="str">
        <f>Summary!D12</f>
        <v>North Tyneside PCT</v>
      </c>
      <c r="E12" s="73">
        <f>Baselines!I12</f>
        <v>366112</v>
      </c>
      <c r="F12" s="54">
        <f t="shared" si="3"/>
        <v>10251.136</v>
      </c>
      <c r="G12" s="71">
        <v>0.028</v>
      </c>
      <c r="H12" s="54">
        <f t="shared" si="4"/>
        <v>10897.249795552178</v>
      </c>
      <c r="I12" s="71">
        <v>0.029764798191679532</v>
      </c>
      <c r="J12" s="72">
        <f t="shared" si="5"/>
        <v>377009.24979555217</v>
      </c>
      <c r="K12" s="74">
        <f t="shared" si="0"/>
        <v>1799.4298210999318</v>
      </c>
      <c r="L12" s="82">
        <f t="shared" si="6"/>
        <v>7093.4955</v>
      </c>
      <c r="M12" s="72">
        <f t="shared" si="7"/>
        <v>1867.515</v>
      </c>
      <c r="N12" s="72">
        <f t="shared" si="8"/>
        <v>3714.62</v>
      </c>
      <c r="O12" s="72">
        <v>2683.798</v>
      </c>
      <c r="P12" s="74">
        <f t="shared" si="9"/>
        <v>15359.428499999998</v>
      </c>
      <c r="Q12" s="82">
        <f t="shared" si="1"/>
        <v>381589.3735</v>
      </c>
      <c r="R12" s="72">
        <f t="shared" si="10"/>
        <v>392368.67829555215</v>
      </c>
      <c r="S12" s="9">
        <f t="shared" si="11"/>
        <v>10779.304795552178</v>
      </c>
      <c r="T12" s="71">
        <f t="shared" si="2"/>
        <v>0.028248440717000674</v>
      </c>
      <c r="U12" s="154">
        <f t="shared" si="12"/>
        <v>1872.7389340538978</v>
      </c>
      <c r="V12" s="7"/>
      <c r="W12" s="75">
        <v>7093.4955</v>
      </c>
      <c r="X12" s="7">
        <v>1867.515</v>
      </c>
      <c r="Y12" s="7">
        <v>3714.62</v>
      </c>
      <c r="Z12" s="18">
        <v>2801.743</v>
      </c>
      <c r="AA12" s="10"/>
      <c r="AB12" s="7">
        <v>209515.9507610577</v>
      </c>
      <c r="AD12" s="70"/>
      <c r="AE12" s="70"/>
    </row>
    <row r="13" spans="1:31" ht="11.25">
      <c r="A13" s="10" t="str">
        <f>Summary!A13</f>
        <v>Q30</v>
      </c>
      <c r="B13" s="10" t="str">
        <f>Summary!B13</f>
        <v>Q30</v>
      </c>
      <c r="C13" s="10" t="str">
        <f>Summary!C13</f>
        <v>TAC</v>
      </c>
      <c r="D13" s="10" t="str">
        <f>Summary!D13</f>
        <v>Northumberland Care Trust</v>
      </c>
      <c r="E13" s="73">
        <f>Baselines!I13</f>
        <v>529708</v>
      </c>
      <c r="F13" s="54">
        <f t="shared" si="3"/>
        <v>14831.824</v>
      </c>
      <c r="G13" s="71">
        <v>0.028</v>
      </c>
      <c r="H13" s="54">
        <f t="shared" si="4"/>
        <v>15766.65172051818</v>
      </c>
      <c r="I13" s="71">
        <v>0.029764798191679532</v>
      </c>
      <c r="J13" s="72">
        <f t="shared" si="5"/>
        <v>545474.6517205181</v>
      </c>
      <c r="K13" s="74">
        <f t="shared" si="0"/>
        <v>1728.402086549224</v>
      </c>
      <c r="L13" s="82">
        <f t="shared" si="6"/>
        <v>12703.184</v>
      </c>
      <c r="M13" s="72">
        <f t="shared" si="7"/>
        <v>3612.57</v>
      </c>
      <c r="N13" s="72">
        <f t="shared" si="8"/>
        <v>5324.969</v>
      </c>
      <c r="O13" s="72">
        <v>3978.333</v>
      </c>
      <c r="P13" s="74">
        <f t="shared" si="9"/>
        <v>25619.055999999997</v>
      </c>
      <c r="Q13" s="82">
        <f t="shared" si="1"/>
        <v>555487.006</v>
      </c>
      <c r="R13" s="72">
        <f t="shared" si="10"/>
        <v>571093.7077205181</v>
      </c>
      <c r="S13" s="9">
        <f t="shared" si="11"/>
        <v>15606.70172051818</v>
      </c>
      <c r="T13" s="71">
        <f t="shared" si="2"/>
        <v>0.028095529781876082</v>
      </c>
      <c r="U13" s="154">
        <f t="shared" si="12"/>
        <v>1809.5791489592823</v>
      </c>
      <c r="V13" s="7"/>
      <c r="W13" s="75">
        <v>12703.184</v>
      </c>
      <c r="X13" s="7">
        <v>3612.57</v>
      </c>
      <c r="Y13" s="7">
        <v>5324.969</v>
      </c>
      <c r="Z13" s="18">
        <v>4138.283</v>
      </c>
      <c r="AA13" s="10"/>
      <c r="AB13" s="7">
        <v>315594.76580450387</v>
      </c>
      <c r="AD13" s="70"/>
      <c r="AE13" s="70"/>
    </row>
    <row r="14" spans="1:31" ht="11.25">
      <c r="A14" s="10" t="str">
        <f>Summary!A14</f>
        <v>Q30</v>
      </c>
      <c r="B14" s="10" t="str">
        <f>Summary!B14</f>
        <v>Q30</v>
      </c>
      <c r="C14" s="10" t="str">
        <f>Summary!C14</f>
        <v>5QR</v>
      </c>
      <c r="D14" s="10" t="str">
        <f>Summary!D14</f>
        <v>Redcar and Cleveland PCT</v>
      </c>
      <c r="E14" s="73">
        <f>Baselines!I14</f>
        <v>249290</v>
      </c>
      <c r="F14" s="54">
        <f t="shared" si="3"/>
        <v>6980.12</v>
      </c>
      <c r="G14" s="71">
        <v>0.028</v>
      </c>
      <c r="H14" s="54">
        <f t="shared" si="4"/>
        <v>7420.066541203791</v>
      </c>
      <c r="I14" s="71">
        <v>0.029764798191679532</v>
      </c>
      <c r="J14" s="72">
        <f t="shared" si="5"/>
        <v>256710.0665412038</v>
      </c>
      <c r="K14" s="74">
        <f t="shared" si="0"/>
        <v>1953.4178094488711</v>
      </c>
      <c r="L14" s="82">
        <f t="shared" si="6"/>
        <v>6755.71</v>
      </c>
      <c r="M14" s="72">
        <f t="shared" si="7"/>
        <v>1438.905</v>
      </c>
      <c r="N14" s="72">
        <f t="shared" si="8"/>
        <v>2357.355</v>
      </c>
      <c r="O14" s="72">
        <v>1879.441</v>
      </c>
      <c r="P14" s="74">
        <f t="shared" si="9"/>
        <v>12431.411</v>
      </c>
      <c r="Q14" s="82">
        <f t="shared" si="1"/>
        <v>261804.852</v>
      </c>
      <c r="R14" s="72">
        <f t="shared" si="10"/>
        <v>269141.4775412038</v>
      </c>
      <c r="S14" s="9">
        <f t="shared" si="11"/>
        <v>7336.625541203794</v>
      </c>
      <c r="T14" s="71">
        <f t="shared" si="2"/>
        <v>0.028023260398565085</v>
      </c>
      <c r="U14" s="154">
        <f t="shared" si="12"/>
        <v>2048.01378681418</v>
      </c>
      <c r="V14" s="7"/>
      <c r="W14" s="75">
        <v>6755.71</v>
      </c>
      <c r="X14" s="7">
        <v>1438.905</v>
      </c>
      <c r="Y14" s="7">
        <v>2357.355</v>
      </c>
      <c r="Z14" s="18">
        <v>1962.882</v>
      </c>
      <c r="AA14" s="10"/>
      <c r="AB14" s="7">
        <v>131415.852409798</v>
      </c>
      <c r="AD14" s="70"/>
      <c r="AE14" s="70"/>
    </row>
    <row r="15" spans="1:31" ht="11.25">
      <c r="A15" s="10" t="str">
        <f>Summary!A15</f>
        <v>Q30</v>
      </c>
      <c r="B15" s="10" t="str">
        <f>Summary!B15</f>
        <v>Q30</v>
      </c>
      <c r="C15" s="10" t="str">
        <f>Summary!C15</f>
        <v>5KG</v>
      </c>
      <c r="D15" s="10" t="str">
        <f>Summary!D15</f>
        <v>South Tyneside PCT</v>
      </c>
      <c r="E15" s="73">
        <f>Baselines!I15</f>
        <v>295009</v>
      </c>
      <c r="F15" s="54">
        <f t="shared" si="3"/>
        <v>8260.252</v>
      </c>
      <c r="G15" s="71">
        <v>0.028</v>
      </c>
      <c r="H15" s="54">
        <f t="shared" si="4"/>
        <v>8780.883349729187</v>
      </c>
      <c r="I15" s="71">
        <v>0.029764798191679532</v>
      </c>
      <c r="J15" s="72">
        <f t="shared" si="5"/>
        <v>303789.8833497292</v>
      </c>
      <c r="K15" s="74">
        <f t="shared" si="0"/>
        <v>1983.5554663117912</v>
      </c>
      <c r="L15" s="82">
        <f t="shared" si="6"/>
        <v>8523.216</v>
      </c>
      <c r="M15" s="72">
        <f t="shared" si="7"/>
        <v>1673.62</v>
      </c>
      <c r="N15" s="72">
        <f t="shared" si="8"/>
        <v>2696.161</v>
      </c>
      <c r="O15" s="72">
        <v>2389.727</v>
      </c>
      <c r="P15" s="74">
        <f t="shared" si="9"/>
        <v>15282.723999999998</v>
      </c>
      <c r="Q15" s="82">
        <f t="shared" si="1"/>
        <v>310407.629</v>
      </c>
      <c r="R15" s="72">
        <f t="shared" si="10"/>
        <v>319072.60734972917</v>
      </c>
      <c r="S15" s="9">
        <f t="shared" si="11"/>
        <v>8664.978349729188</v>
      </c>
      <c r="T15" s="71">
        <f t="shared" si="2"/>
        <v>0.027914836944066178</v>
      </c>
      <c r="U15" s="154">
        <f t="shared" si="12"/>
        <v>2083.3419713661287</v>
      </c>
      <c r="V15" s="7"/>
      <c r="W15" s="75">
        <v>8523.216</v>
      </c>
      <c r="X15" s="7">
        <v>1673.62</v>
      </c>
      <c r="Y15" s="7">
        <v>2696.161</v>
      </c>
      <c r="Z15" s="18">
        <v>2505.632</v>
      </c>
      <c r="AA15" s="10"/>
      <c r="AB15" s="7">
        <v>153154.2165113204</v>
      </c>
      <c r="AD15" s="70"/>
      <c r="AE15" s="70"/>
    </row>
    <row r="16" spans="1:31" ht="11.25">
      <c r="A16" s="10" t="str">
        <f>Summary!A16</f>
        <v>Q30</v>
      </c>
      <c r="B16" s="10" t="str">
        <f>Summary!B16</f>
        <v>Q30</v>
      </c>
      <c r="C16" s="10" t="str">
        <f>Summary!C16</f>
        <v>5E1</v>
      </c>
      <c r="D16" s="10" t="str">
        <f>Summary!D16</f>
        <v>Stockton-On-Tees Teaching PCT</v>
      </c>
      <c r="E16" s="73">
        <f>Baselines!I16</f>
        <v>309549</v>
      </c>
      <c r="F16" s="54">
        <f t="shared" si="3"/>
        <v>8667.372</v>
      </c>
      <c r="G16" s="71">
        <v>0.028</v>
      </c>
      <c r="H16" s="54">
        <f t="shared" si="4"/>
        <v>9213.663515436207</v>
      </c>
      <c r="I16" s="71">
        <v>0.029764798191679532</v>
      </c>
      <c r="J16" s="72">
        <f t="shared" si="5"/>
        <v>318762.66351543623</v>
      </c>
      <c r="K16" s="74">
        <f t="shared" si="0"/>
        <v>1646.3454839720507</v>
      </c>
      <c r="L16" s="82">
        <f t="shared" si="6"/>
        <v>9242.6685</v>
      </c>
      <c r="M16" s="72">
        <f t="shared" si="7"/>
        <v>1898.13</v>
      </c>
      <c r="N16" s="72">
        <f t="shared" si="8"/>
        <v>2800.252</v>
      </c>
      <c r="O16" s="72">
        <v>2187.865</v>
      </c>
      <c r="P16" s="74">
        <f t="shared" si="9"/>
        <v>16128.915500000001</v>
      </c>
      <c r="Q16" s="82">
        <f t="shared" si="1"/>
        <v>325759.7635</v>
      </c>
      <c r="R16" s="72">
        <f t="shared" si="10"/>
        <v>334891.57901543623</v>
      </c>
      <c r="S16" s="9">
        <f t="shared" si="11"/>
        <v>9131.815515436207</v>
      </c>
      <c r="T16" s="71">
        <f t="shared" si="2"/>
        <v>0.028032361692932672</v>
      </c>
      <c r="U16" s="154">
        <f t="shared" si="12"/>
        <v>1729.648110766377</v>
      </c>
      <c r="V16" s="7"/>
      <c r="W16" s="75">
        <v>9242.6685</v>
      </c>
      <c r="X16" s="7">
        <v>1898.13</v>
      </c>
      <c r="Y16" s="7">
        <v>2800.252</v>
      </c>
      <c r="Z16" s="18">
        <v>2269.713</v>
      </c>
      <c r="AA16" s="10"/>
      <c r="AB16" s="7">
        <v>193618.3301856998</v>
      </c>
      <c r="AD16" s="70"/>
      <c r="AE16" s="70"/>
    </row>
    <row r="17" spans="1:31" ht="11.25">
      <c r="A17" s="10" t="str">
        <f>Summary!A17</f>
        <v>Q30</v>
      </c>
      <c r="B17" s="10" t="str">
        <f>Summary!B17</f>
        <v>Q30</v>
      </c>
      <c r="C17" s="10" t="str">
        <f>Summary!C17</f>
        <v>5KL</v>
      </c>
      <c r="D17" s="10" t="str">
        <f>Summary!D17</f>
        <v>Sunderland Teaching PCT</v>
      </c>
      <c r="E17" s="73">
        <f>Baselines!I17</f>
        <v>537031</v>
      </c>
      <c r="F17" s="54">
        <f t="shared" si="3"/>
        <v>15036.868</v>
      </c>
      <c r="G17" s="71">
        <v>0.028</v>
      </c>
      <c r="H17" s="54">
        <f t="shared" si="4"/>
        <v>15984.619337675851</v>
      </c>
      <c r="I17" s="71">
        <v>0.029764798191679532</v>
      </c>
      <c r="J17" s="72">
        <f t="shared" si="5"/>
        <v>553015.6193376759</v>
      </c>
      <c r="K17" s="74">
        <f t="shared" si="0"/>
        <v>2003.7461736394714</v>
      </c>
      <c r="L17" s="82">
        <f t="shared" si="6"/>
        <v>13504.2765</v>
      </c>
      <c r="M17" s="72">
        <f t="shared" si="7"/>
        <v>2877.81</v>
      </c>
      <c r="N17" s="72">
        <f t="shared" si="8"/>
        <v>4889.2155</v>
      </c>
      <c r="O17" s="72">
        <v>4153.689</v>
      </c>
      <c r="P17" s="74">
        <f t="shared" si="9"/>
        <v>25424.991</v>
      </c>
      <c r="Q17" s="82">
        <f t="shared" si="1"/>
        <v>562641.283</v>
      </c>
      <c r="R17" s="72">
        <f t="shared" si="10"/>
        <v>578440.6103376759</v>
      </c>
      <c r="S17" s="9">
        <f t="shared" si="11"/>
        <v>15799.327337675855</v>
      </c>
      <c r="T17" s="71">
        <f t="shared" si="2"/>
        <v>0.028080640036639213</v>
      </c>
      <c r="U17" s="154">
        <f t="shared" si="12"/>
        <v>2095.8687586978886</v>
      </c>
      <c r="V17" s="7"/>
      <c r="W17" s="75">
        <v>13504.2765</v>
      </c>
      <c r="X17" s="7">
        <v>2877.81</v>
      </c>
      <c r="Y17" s="7">
        <v>4889.2155</v>
      </c>
      <c r="Z17" s="18">
        <v>4338.981</v>
      </c>
      <c r="AA17" s="10"/>
      <c r="AB17" s="7">
        <v>275990.8548362765</v>
      </c>
      <c r="AD17" s="70"/>
      <c r="AE17" s="70"/>
    </row>
    <row r="18" spans="1:31" ht="11.25">
      <c r="A18" s="10" t="str">
        <f>Summary!A18</f>
        <v>Q31</v>
      </c>
      <c r="B18" s="10" t="str">
        <f>Summary!B18</f>
        <v>Q31</v>
      </c>
      <c r="C18" s="10" t="str">
        <f>Summary!C18</f>
        <v>5HG</v>
      </c>
      <c r="D18" s="10" t="str">
        <f>Summary!D18</f>
        <v>Ashton, Leigh and Wigan PCT</v>
      </c>
      <c r="E18" s="73">
        <f>Baselines!I18</f>
        <v>545249</v>
      </c>
      <c r="F18" s="54">
        <f t="shared" si="3"/>
        <v>15266.972</v>
      </c>
      <c r="G18" s="71">
        <v>0.028</v>
      </c>
      <c r="H18" s="54">
        <f t="shared" si="4"/>
        <v>16229.226449215073</v>
      </c>
      <c r="I18" s="71">
        <v>0.029764798191679532</v>
      </c>
      <c r="J18" s="72">
        <f t="shared" si="5"/>
        <v>561478.2264492151</v>
      </c>
      <c r="K18" s="74">
        <f t="shared" si="0"/>
        <v>1837.0545384368527</v>
      </c>
      <c r="L18" s="82">
        <f t="shared" si="6"/>
        <v>15250.352</v>
      </c>
      <c r="M18" s="72">
        <f t="shared" si="7"/>
        <v>2939.04</v>
      </c>
      <c r="N18" s="72">
        <f t="shared" si="8"/>
        <v>5290.272</v>
      </c>
      <c r="O18" s="72">
        <v>4178.78</v>
      </c>
      <c r="P18" s="74">
        <f t="shared" si="9"/>
        <v>27658.444</v>
      </c>
      <c r="Q18" s="82">
        <f t="shared" si="1"/>
        <v>573072.6359999999</v>
      </c>
      <c r="R18" s="72">
        <f t="shared" si="10"/>
        <v>589136.6704492151</v>
      </c>
      <c r="S18" s="9">
        <f t="shared" si="11"/>
        <v>16064.034449215076</v>
      </c>
      <c r="T18" s="71">
        <f t="shared" si="2"/>
        <v>0.028031410749849654</v>
      </c>
      <c r="U18" s="154">
        <f t="shared" si="12"/>
        <v>1927.547931916461</v>
      </c>
      <c r="V18" s="7"/>
      <c r="W18" s="75">
        <v>15250.352</v>
      </c>
      <c r="X18" s="7">
        <v>2939.04</v>
      </c>
      <c r="Y18" s="7">
        <v>5290.272</v>
      </c>
      <c r="Z18" s="18">
        <v>4343.972</v>
      </c>
      <c r="AA18" s="10"/>
      <c r="AB18" s="7">
        <v>305640.477569586</v>
      </c>
      <c r="AD18" s="70"/>
      <c r="AE18" s="70"/>
    </row>
    <row r="19" spans="1:31" ht="11.25">
      <c r="A19" s="10" t="str">
        <f>Summary!A19</f>
        <v>Q31</v>
      </c>
      <c r="B19" s="10" t="str">
        <f>Summary!B19</f>
        <v>Q31</v>
      </c>
      <c r="C19" s="10" t="str">
        <f>Summary!C19</f>
        <v>TAP</v>
      </c>
      <c r="D19" s="10" t="str">
        <f>Summary!D19</f>
        <v>Blackburn with Darwen Teaching Care Trust Plus</v>
      </c>
      <c r="E19" s="73">
        <f>Baselines!I19</f>
        <v>274480</v>
      </c>
      <c r="F19" s="54">
        <f t="shared" si="3"/>
        <v>7685.4400000000005</v>
      </c>
      <c r="G19" s="71">
        <v>0.028</v>
      </c>
      <c r="H19" s="54">
        <f t="shared" si="4"/>
        <v>8169.8418076521975</v>
      </c>
      <c r="I19" s="71">
        <v>0.029764798191679532</v>
      </c>
      <c r="J19" s="72">
        <f t="shared" si="5"/>
        <v>282649.8418076522</v>
      </c>
      <c r="K19" s="74">
        <f t="shared" si="0"/>
        <v>1858.9835299537017</v>
      </c>
      <c r="L19" s="82">
        <f t="shared" si="6"/>
        <v>8763.0335</v>
      </c>
      <c r="M19" s="72">
        <f t="shared" si="7"/>
        <v>2061.41</v>
      </c>
      <c r="N19" s="72">
        <f t="shared" si="8"/>
        <v>2775.76</v>
      </c>
      <c r="O19" s="72">
        <v>1942.086</v>
      </c>
      <c r="P19" s="74">
        <f t="shared" si="9"/>
        <v>15542.289499999999</v>
      </c>
      <c r="Q19" s="82">
        <f t="shared" si="1"/>
        <v>290108.0875</v>
      </c>
      <c r="R19" s="72">
        <f t="shared" si="10"/>
        <v>298192.1313076522</v>
      </c>
      <c r="S19" s="9">
        <f t="shared" si="11"/>
        <v>8084.043807652199</v>
      </c>
      <c r="T19" s="71">
        <f t="shared" si="2"/>
        <v>0.02786562717818819</v>
      </c>
      <c r="U19" s="154">
        <f t="shared" si="12"/>
        <v>1961.2049216710707</v>
      </c>
      <c r="V19" s="7"/>
      <c r="W19" s="75">
        <v>8763.0335</v>
      </c>
      <c r="X19" s="7">
        <v>2061.41</v>
      </c>
      <c r="Y19" s="7">
        <v>2775.76</v>
      </c>
      <c r="Z19" s="18">
        <v>2027.884</v>
      </c>
      <c r="AA19" s="10"/>
      <c r="AB19" s="7">
        <v>152045.37170627416</v>
      </c>
      <c r="AD19" s="70"/>
      <c r="AE19" s="70"/>
    </row>
    <row r="20" spans="1:31" ht="11.25">
      <c r="A20" s="10" t="str">
        <f>Summary!A20</f>
        <v>Q31</v>
      </c>
      <c r="B20" s="10" t="str">
        <f>Summary!B20</f>
        <v>Q31</v>
      </c>
      <c r="C20" s="10" t="str">
        <f>Summary!C20</f>
        <v>5HP</v>
      </c>
      <c r="D20" s="10" t="str">
        <f>Summary!D20</f>
        <v>Blackpool PCT</v>
      </c>
      <c r="E20" s="73">
        <f>Baselines!I20</f>
        <v>279807</v>
      </c>
      <c r="F20" s="54">
        <f t="shared" si="3"/>
        <v>7834.5960000000005</v>
      </c>
      <c r="G20" s="71">
        <v>0.028</v>
      </c>
      <c r="H20" s="54">
        <f t="shared" si="4"/>
        <v>8328.398887619274</v>
      </c>
      <c r="I20" s="71">
        <v>0.029764798191679532</v>
      </c>
      <c r="J20" s="72">
        <f t="shared" si="5"/>
        <v>288135.39888761926</v>
      </c>
      <c r="K20" s="74">
        <f t="shared" si="0"/>
        <v>2084.4141163564614</v>
      </c>
      <c r="L20" s="82">
        <f t="shared" si="6"/>
        <v>6364.8585</v>
      </c>
      <c r="M20" s="72">
        <f t="shared" si="7"/>
        <v>1877.72</v>
      </c>
      <c r="N20" s="72">
        <f t="shared" si="8"/>
        <v>3097.2175</v>
      </c>
      <c r="O20" s="72">
        <v>2318.528</v>
      </c>
      <c r="P20" s="74">
        <f t="shared" si="9"/>
        <v>13658.324</v>
      </c>
      <c r="Q20" s="82">
        <f t="shared" si="1"/>
        <v>293588.726</v>
      </c>
      <c r="R20" s="72">
        <f t="shared" si="10"/>
        <v>301793.7228876193</v>
      </c>
      <c r="S20" s="9">
        <f t="shared" si="11"/>
        <v>8204.996887619274</v>
      </c>
      <c r="T20" s="71">
        <f t="shared" si="2"/>
        <v>0.02794724783682352</v>
      </c>
      <c r="U20" s="154">
        <f t="shared" si="12"/>
        <v>2183.2204534510374</v>
      </c>
      <c r="V20" s="7"/>
      <c r="W20" s="75">
        <v>6364.8585</v>
      </c>
      <c r="X20" s="7">
        <v>1877.72</v>
      </c>
      <c r="Y20" s="7">
        <v>3097.2175</v>
      </c>
      <c r="Z20" s="18">
        <v>2441.93</v>
      </c>
      <c r="AA20" s="10"/>
      <c r="AB20" s="7">
        <v>138233.2793788969</v>
      </c>
      <c r="AD20" s="70"/>
      <c r="AE20" s="70"/>
    </row>
    <row r="21" spans="1:31" ht="11.25">
      <c r="A21" s="10" t="str">
        <f>Summary!A21</f>
        <v>Q31</v>
      </c>
      <c r="B21" s="10" t="str">
        <f>Summary!B21</f>
        <v>Q31</v>
      </c>
      <c r="C21" s="10" t="str">
        <f>Summary!C21</f>
        <v>5HQ</v>
      </c>
      <c r="D21" s="10" t="str">
        <f>Summary!D21</f>
        <v>Bolton PCT</v>
      </c>
      <c r="E21" s="73">
        <f>Baselines!I21</f>
        <v>466837</v>
      </c>
      <c r="F21" s="54">
        <f t="shared" si="3"/>
        <v>13071.436</v>
      </c>
      <c r="G21" s="71">
        <v>0.028</v>
      </c>
      <c r="H21" s="54">
        <f t="shared" si="4"/>
        <v>13895.309093409098</v>
      </c>
      <c r="I21" s="71">
        <v>0.029764798191679532</v>
      </c>
      <c r="J21" s="72">
        <f t="shared" si="5"/>
        <v>480732.3090934091</v>
      </c>
      <c r="K21" s="74">
        <f t="shared" si="0"/>
        <v>1801.688370617188</v>
      </c>
      <c r="L21" s="82">
        <f t="shared" si="6"/>
        <v>10645.856</v>
      </c>
      <c r="M21" s="72">
        <f t="shared" si="7"/>
        <v>2826.785</v>
      </c>
      <c r="N21" s="72">
        <f t="shared" si="8"/>
        <v>4681.0335</v>
      </c>
      <c r="O21" s="72">
        <v>3550.938</v>
      </c>
      <c r="P21" s="74">
        <f t="shared" si="9"/>
        <v>21704.612500000003</v>
      </c>
      <c r="Q21" s="82">
        <f t="shared" si="1"/>
        <v>488690.9465</v>
      </c>
      <c r="R21" s="72">
        <f t="shared" si="10"/>
        <v>502436.9215934091</v>
      </c>
      <c r="S21" s="9">
        <f t="shared" si="11"/>
        <v>13745.975093409103</v>
      </c>
      <c r="T21" s="71">
        <f t="shared" si="2"/>
        <v>0.02812815582498028</v>
      </c>
      <c r="U21" s="154">
        <f t="shared" si="12"/>
        <v>1883.0329093351047</v>
      </c>
      <c r="V21" s="7"/>
      <c r="W21" s="75">
        <v>10645.856</v>
      </c>
      <c r="X21" s="7">
        <v>2826.785</v>
      </c>
      <c r="Y21" s="7">
        <v>4681.0335</v>
      </c>
      <c r="Z21" s="18">
        <v>3700.272</v>
      </c>
      <c r="AA21" s="10"/>
      <c r="AB21" s="7">
        <v>266823.22921845195</v>
      </c>
      <c r="AD21" s="70"/>
      <c r="AE21" s="70"/>
    </row>
    <row r="22" spans="1:31" ht="11.25">
      <c r="A22" s="10" t="str">
        <f>Summary!A22</f>
        <v>Q31</v>
      </c>
      <c r="B22" s="10" t="str">
        <f>Summary!B22</f>
        <v>Q31</v>
      </c>
      <c r="C22" s="10" t="str">
        <f>Summary!C22</f>
        <v>5JX</v>
      </c>
      <c r="D22" s="10" t="str">
        <f>Summary!D22</f>
        <v>Bury PCT</v>
      </c>
      <c r="E22" s="73">
        <f>Baselines!I22</f>
        <v>300127</v>
      </c>
      <c r="F22" s="54">
        <f t="shared" si="3"/>
        <v>8403.556</v>
      </c>
      <c r="G22" s="71">
        <v>0.028</v>
      </c>
      <c r="H22" s="54">
        <f t="shared" si="4"/>
        <v>8933.219586874204</v>
      </c>
      <c r="I22" s="71">
        <v>0.029764798191679532</v>
      </c>
      <c r="J22" s="72">
        <f t="shared" si="5"/>
        <v>309060.2195868742</v>
      </c>
      <c r="K22" s="74">
        <f t="shared" si="0"/>
        <v>1690.4058916851268</v>
      </c>
      <c r="L22" s="82">
        <f t="shared" si="6"/>
        <v>9152.8645</v>
      </c>
      <c r="M22" s="72">
        <f t="shared" si="7"/>
        <v>1785.875</v>
      </c>
      <c r="N22" s="72">
        <f t="shared" si="8"/>
        <v>2868.6255</v>
      </c>
      <c r="O22" s="72">
        <v>2126.957</v>
      </c>
      <c r="P22" s="74">
        <f t="shared" si="9"/>
        <v>15934.322</v>
      </c>
      <c r="Q22" s="82">
        <f t="shared" si="1"/>
        <v>316151.912</v>
      </c>
      <c r="R22" s="72">
        <f t="shared" si="10"/>
        <v>324994.54158687417</v>
      </c>
      <c r="S22" s="9">
        <f t="shared" si="11"/>
        <v>8842.629586874205</v>
      </c>
      <c r="T22" s="71">
        <f t="shared" si="2"/>
        <v>0.027969559098773394</v>
      </c>
      <c r="U22" s="154">
        <f t="shared" si="12"/>
        <v>1777.5587184863666</v>
      </c>
      <c r="V22" s="7"/>
      <c r="W22" s="75">
        <v>9152.8645</v>
      </c>
      <c r="X22" s="7">
        <v>1785.875</v>
      </c>
      <c r="Y22" s="7">
        <v>2868.6255</v>
      </c>
      <c r="Z22" s="18">
        <v>2217.547</v>
      </c>
      <c r="AA22" s="10"/>
      <c r="AB22" s="7">
        <v>182831.95835219146</v>
      </c>
      <c r="AD22" s="70"/>
      <c r="AE22" s="70"/>
    </row>
    <row r="23" spans="1:31" ht="11.25">
      <c r="A23" s="10" t="str">
        <f>Summary!A23</f>
        <v>Q31</v>
      </c>
      <c r="B23" s="10" t="str">
        <f>Summary!B23</f>
        <v>Q31</v>
      </c>
      <c r="C23" s="10" t="str">
        <f>Summary!C23</f>
        <v>5NP</v>
      </c>
      <c r="D23" s="10" t="str">
        <f>Summary!D23</f>
        <v>Central and Eastern Cheshire PCT</v>
      </c>
      <c r="E23" s="73">
        <f>Baselines!I23</f>
        <v>688859</v>
      </c>
      <c r="F23" s="54">
        <f t="shared" si="3"/>
        <v>19288.052</v>
      </c>
      <c r="G23" s="71">
        <v>0.028</v>
      </c>
      <c r="H23" s="54">
        <f t="shared" si="4"/>
        <v>20503.74911752217</v>
      </c>
      <c r="I23" s="71">
        <v>0.029764798191679532</v>
      </c>
      <c r="J23" s="72">
        <f t="shared" si="5"/>
        <v>709362.7491175222</v>
      </c>
      <c r="K23" s="74">
        <f t="shared" si="0"/>
        <v>1567.552617467836</v>
      </c>
      <c r="L23" s="82">
        <f t="shared" si="6"/>
        <v>20962.0905</v>
      </c>
      <c r="M23" s="72">
        <f t="shared" si="7"/>
        <v>4173.845</v>
      </c>
      <c r="N23" s="72">
        <f t="shared" si="8"/>
        <v>6572.02</v>
      </c>
      <c r="O23" s="72">
        <v>4858.136</v>
      </c>
      <c r="P23" s="74">
        <f t="shared" si="9"/>
        <v>36566.0915</v>
      </c>
      <c r="Q23" s="82">
        <f t="shared" si="1"/>
        <v>725623.3815</v>
      </c>
      <c r="R23" s="72">
        <f t="shared" si="10"/>
        <v>745928.8406175221</v>
      </c>
      <c r="S23" s="9">
        <f t="shared" si="11"/>
        <v>20305.459117522172</v>
      </c>
      <c r="T23" s="71">
        <f t="shared" si="2"/>
        <v>0.027983468608118674</v>
      </c>
      <c r="U23" s="154">
        <f t="shared" si="12"/>
        <v>1648.3565115441756</v>
      </c>
      <c r="V23" s="7"/>
      <c r="W23" s="75">
        <v>20962.0905</v>
      </c>
      <c r="X23" s="7">
        <v>4173.845</v>
      </c>
      <c r="Y23" s="7">
        <v>6572.02</v>
      </c>
      <c r="Z23" s="18">
        <v>5056.426</v>
      </c>
      <c r="AA23" s="10"/>
      <c r="AB23" s="7">
        <v>452528.82819550857</v>
      </c>
      <c r="AD23" s="70"/>
      <c r="AE23" s="70"/>
    </row>
    <row r="24" spans="1:31" ht="11.25">
      <c r="A24" s="10" t="str">
        <f>Summary!A24</f>
        <v>Q31</v>
      </c>
      <c r="B24" s="10" t="str">
        <f>Summary!B24</f>
        <v>Q31</v>
      </c>
      <c r="C24" s="10" t="str">
        <f>Summary!C24</f>
        <v>5NG</v>
      </c>
      <c r="D24" s="10" t="str">
        <f>Summary!D24</f>
        <v>Central Lancashire PCT</v>
      </c>
      <c r="E24" s="73">
        <f>Baselines!I24</f>
        <v>730657</v>
      </c>
      <c r="F24" s="54">
        <f t="shared" si="3"/>
        <v>20458.396</v>
      </c>
      <c r="G24" s="71">
        <v>0.028</v>
      </c>
      <c r="H24" s="54">
        <f t="shared" si="4"/>
        <v>21747.85815233799</v>
      </c>
      <c r="I24" s="71">
        <v>0.029764798191679532</v>
      </c>
      <c r="J24" s="72">
        <f t="shared" si="5"/>
        <v>752404.858152338</v>
      </c>
      <c r="K24" s="74">
        <f t="shared" si="0"/>
        <v>1655.696721574951</v>
      </c>
      <c r="L24" s="82">
        <f t="shared" si="6"/>
        <v>22309.1505</v>
      </c>
      <c r="M24" s="72">
        <f t="shared" si="7"/>
        <v>4082</v>
      </c>
      <c r="N24" s="72">
        <f t="shared" si="8"/>
        <v>6734.2795</v>
      </c>
      <c r="O24" s="72">
        <v>5661.788</v>
      </c>
      <c r="P24" s="74">
        <f t="shared" si="9"/>
        <v>38787.218</v>
      </c>
      <c r="Q24" s="82">
        <f t="shared" si="1"/>
        <v>769676.83</v>
      </c>
      <c r="R24" s="72">
        <f t="shared" si="10"/>
        <v>791192.076152338</v>
      </c>
      <c r="S24" s="9">
        <f t="shared" si="11"/>
        <v>21515.24615233799</v>
      </c>
      <c r="T24" s="71">
        <f t="shared" si="2"/>
        <v>0.027953610286460085</v>
      </c>
      <c r="U24" s="154">
        <f t="shared" si="12"/>
        <v>1741.0495326125033</v>
      </c>
      <c r="V24" s="7"/>
      <c r="W24" s="75">
        <v>22309.1505</v>
      </c>
      <c r="X24" s="7">
        <v>4082</v>
      </c>
      <c r="Y24" s="7">
        <v>6734.2795</v>
      </c>
      <c r="Z24" s="18">
        <v>5894.4</v>
      </c>
      <c r="AA24" s="10"/>
      <c r="AB24" s="7">
        <v>454433.98440544517</v>
      </c>
      <c r="AD24" s="70"/>
      <c r="AE24" s="70"/>
    </row>
    <row r="25" spans="1:31" ht="11.25">
      <c r="A25" s="10" t="str">
        <f>Summary!A25</f>
        <v>Q31</v>
      </c>
      <c r="B25" s="10" t="str">
        <f>Summary!B25</f>
        <v>Q31</v>
      </c>
      <c r="C25" s="10" t="str">
        <f>Summary!C25</f>
        <v>5NE</v>
      </c>
      <c r="D25" s="10" t="str">
        <f>Summary!D25</f>
        <v>Cumbria Teaching PCT</v>
      </c>
      <c r="E25" s="73">
        <f>Baselines!I25</f>
        <v>829292</v>
      </c>
      <c r="F25" s="54">
        <f t="shared" si="3"/>
        <v>23220.176</v>
      </c>
      <c r="G25" s="71">
        <v>0.028</v>
      </c>
      <c r="H25" s="54">
        <f t="shared" si="4"/>
        <v>24683.709021974304</v>
      </c>
      <c r="I25" s="71">
        <v>0.029764798191679532</v>
      </c>
      <c r="J25" s="72">
        <f t="shared" si="5"/>
        <v>853975.7090219744</v>
      </c>
      <c r="K25" s="74">
        <f t="shared" si="0"/>
        <v>1686.5130566908122</v>
      </c>
      <c r="L25" s="82">
        <f t="shared" si="6"/>
        <v>20173.244</v>
      </c>
      <c r="M25" s="72">
        <f t="shared" si="7"/>
        <v>4735.12</v>
      </c>
      <c r="N25" s="72">
        <f t="shared" si="8"/>
        <v>7517.003</v>
      </c>
      <c r="O25" s="72">
        <v>6676.976</v>
      </c>
      <c r="P25" s="74">
        <f t="shared" si="9"/>
        <v>39102.343</v>
      </c>
      <c r="Q25" s="82">
        <f t="shared" si="1"/>
        <v>868673.621</v>
      </c>
      <c r="R25" s="72">
        <f t="shared" si="10"/>
        <v>893078.0520219743</v>
      </c>
      <c r="S25" s="9">
        <f t="shared" si="11"/>
        <v>24404.431021974306</v>
      </c>
      <c r="T25" s="71">
        <f t="shared" si="2"/>
        <v>0.02809390135950071</v>
      </c>
      <c r="U25" s="154">
        <f t="shared" si="12"/>
        <v>1763.7361103678643</v>
      </c>
      <c r="V25" s="7"/>
      <c r="W25" s="75">
        <v>20173.244</v>
      </c>
      <c r="X25" s="7">
        <v>4735.12</v>
      </c>
      <c r="Y25" s="7">
        <v>7517.003</v>
      </c>
      <c r="Z25" s="18">
        <v>6956.254</v>
      </c>
      <c r="AA25" s="10"/>
      <c r="AB25" s="7">
        <v>506355.8243050907</v>
      </c>
      <c r="AD25" s="70"/>
      <c r="AE25" s="70"/>
    </row>
    <row r="26" spans="1:31" ht="11.25">
      <c r="A26" s="10" t="str">
        <f>Summary!A26</f>
        <v>Q31</v>
      </c>
      <c r="B26" s="10" t="str">
        <f>Summary!B26</f>
        <v>Q31</v>
      </c>
      <c r="C26" s="10" t="str">
        <f>Summary!C26</f>
        <v>5NH</v>
      </c>
      <c r="D26" s="10" t="str">
        <f>Summary!D26</f>
        <v>East Lancashire Teaching PCT</v>
      </c>
      <c r="E26" s="73">
        <f>Baselines!I26</f>
        <v>664980</v>
      </c>
      <c r="F26" s="54">
        <f t="shared" si="3"/>
        <v>18619.44</v>
      </c>
      <c r="G26" s="71">
        <v>0.028</v>
      </c>
      <c r="H26" s="54">
        <f t="shared" si="4"/>
        <v>19792.995501503054</v>
      </c>
      <c r="I26" s="71">
        <v>0.029764798191679532</v>
      </c>
      <c r="J26" s="72">
        <f t="shared" si="5"/>
        <v>684772.995501503</v>
      </c>
      <c r="K26" s="74">
        <f t="shared" si="0"/>
        <v>1850.9932125468379</v>
      </c>
      <c r="L26" s="82">
        <f t="shared" si="6"/>
        <v>18081.219</v>
      </c>
      <c r="M26" s="72">
        <f t="shared" si="7"/>
        <v>3673.8</v>
      </c>
      <c r="N26" s="72">
        <f t="shared" si="8"/>
        <v>6459.765</v>
      </c>
      <c r="O26" s="72">
        <v>4678.463</v>
      </c>
      <c r="P26" s="74">
        <f t="shared" si="9"/>
        <v>32893.247</v>
      </c>
      <c r="Q26" s="82">
        <f t="shared" si="1"/>
        <v>698065.46</v>
      </c>
      <c r="R26" s="72">
        <f t="shared" si="10"/>
        <v>717666.242501503</v>
      </c>
      <c r="S26" s="9">
        <f t="shared" si="11"/>
        <v>19600.78250150306</v>
      </c>
      <c r="T26" s="71">
        <f t="shared" si="2"/>
        <v>0.02807871700385099</v>
      </c>
      <c r="U26" s="154">
        <f t="shared" si="12"/>
        <v>1939.906147688266</v>
      </c>
      <c r="V26" s="7"/>
      <c r="W26" s="75">
        <v>18081.219</v>
      </c>
      <c r="X26" s="7">
        <v>3673.8</v>
      </c>
      <c r="Y26" s="7">
        <v>6459.765</v>
      </c>
      <c r="Z26" s="18">
        <v>4870.676</v>
      </c>
      <c r="AA26" s="10"/>
      <c r="AB26" s="7">
        <v>369948.9500338594</v>
      </c>
      <c r="AD26" s="70"/>
      <c r="AE26" s="70"/>
    </row>
    <row r="27" spans="1:31" ht="11.25">
      <c r="A27" s="10" t="str">
        <f>Summary!A27</f>
        <v>Q31</v>
      </c>
      <c r="B27" s="10" t="str">
        <f>Summary!B27</f>
        <v>Q31</v>
      </c>
      <c r="C27" s="10" t="str">
        <f>Summary!C27</f>
        <v>5NM</v>
      </c>
      <c r="D27" s="10" t="str">
        <f>Summary!D27</f>
        <v>Halton and St Helens PCT</v>
      </c>
      <c r="E27" s="73">
        <f>Baselines!I27</f>
        <v>571686</v>
      </c>
      <c r="F27" s="54">
        <f t="shared" si="3"/>
        <v>16007.208</v>
      </c>
      <c r="G27" s="71">
        <v>0.028</v>
      </c>
      <c r="H27" s="54">
        <f t="shared" si="4"/>
        <v>17016.118419008504</v>
      </c>
      <c r="I27" s="71">
        <v>0.029764798191679532</v>
      </c>
      <c r="J27" s="72">
        <f t="shared" si="5"/>
        <v>588702.1184190086</v>
      </c>
      <c r="K27" s="74">
        <f t="shared" si="0"/>
        <v>1931.2762794811451</v>
      </c>
      <c r="L27" s="82">
        <f t="shared" si="6"/>
        <v>13842.062</v>
      </c>
      <c r="M27" s="72">
        <f t="shared" si="7"/>
        <v>3081.91</v>
      </c>
      <c r="N27" s="72">
        <f t="shared" si="8"/>
        <v>5714.8</v>
      </c>
      <c r="O27" s="72">
        <v>4180.095</v>
      </c>
      <c r="P27" s="74">
        <f t="shared" si="9"/>
        <v>26818.867000000002</v>
      </c>
      <c r="Q27" s="82">
        <f t="shared" si="1"/>
        <v>598675.938</v>
      </c>
      <c r="R27" s="72">
        <f t="shared" si="10"/>
        <v>615520.9854190085</v>
      </c>
      <c r="S27" s="9">
        <f t="shared" si="11"/>
        <v>16845.0474190085</v>
      </c>
      <c r="T27" s="71">
        <f t="shared" si="2"/>
        <v>0.028137171297184325</v>
      </c>
      <c r="U27" s="154">
        <f t="shared" si="12"/>
        <v>2019.2573484447778</v>
      </c>
      <c r="V27" s="7"/>
      <c r="W27" s="75">
        <v>13842.062</v>
      </c>
      <c r="X27" s="7">
        <v>3081.91</v>
      </c>
      <c r="Y27" s="7">
        <v>5714.8</v>
      </c>
      <c r="Z27" s="18">
        <v>4351.166</v>
      </c>
      <c r="AA27" s="10"/>
      <c r="AB27" s="7">
        <v>304825.4279688915</v>
      </c>
      <c r="AD27" s="70"/>
      <c r="AE27" s="70"/>
    </row>
    <row r="28" spans="1:31" ht="11.25">
      <c r="A28" s="10" t="str">
        <f>Summary!A28</f>
        <v>Q31</v>
      </c>
      <c r="B28" s="10" t="str">
        <f>Summary!B28</f>
        <v>Q31</v>
      </c>
      <c r="C28" s="10" t="str">
        <f>Summary!C28</f>
        <v>5NQ</v>
      </c>
      <c r="D28" s="10" t="str">
        <f>Summary!D28</f>
        <v>Heywood, Middleton and Rochdale PCT</v>
      </c>
      <c r="E28" s="73">
        <f>Baselines!I28</f>
        <v>378700</v>
      </c>
      <c r="F28" s="54">
        <f t="shared" si="3"/>
        <v>10603.6</v>
      </c>
      <c r="G28" s="71">
        <v>0.028</v>
      </c>
      <c r="H28" s="54">
        <f t="shared" si="4"/>
        <v>11271.929075189038</v>
      </c>
      <c r="I28" s="71">
        <v>0.029764798191679532</v>
      </c>
      <c r="J28" s="72">
        <f t="shared" si="5"/>
        <v>389971.92907518905</v>
      </c>
      <c r="K28" s="74">
        <f t="shared" si="0"/>
        <v>1910.6539298472521</v>
      </c>
      <c r="L28" s="82">
        <f t="shared" si="6"/>
        <v>8735.48</v>
      </c>
      <c r="M28" s="72">
        <f t="shared" si="7"/>
        <v>2418.585</v>
      </c>
      <c r="N28" s="72">
        <f t="shared" si="8"/>
        <v>3391.1215</v>
      </c>
      <c r="O28" s="72">
        <v>2859.869</v>
      </c>
      <c r="P28" s="74">
        <f t="shared" si="9"/>
        <v>17405.0555</v>
      </c>
      <c r="Q28" s="82">
        <f t="shared" si="1"/>
        <v>396227.0315</v>
      </c>
      <c r="R28" s="72">
        <f t="shared" si="10"/>
        <v>407376.98457518907</v>
      </c>
      <c r="S28" s="9">
        <f t="shared" si="11"/>
        <v>11149.953075189038</v>
      </c>
      <c r="T28" s="71">
        <f t="shared" si="2"/>
        <v>0.02814031398357292</v>
      </c>
      <c r="U28" s="154">
        <f t="shared" si="12"/>
        <v>1995.929395107401</v>
      </c>
      <c r="V28" s="7"/>
      <c r="W28" s="75">
        <v>8735.48</v>
      </c>
      <c r="X28" s="7">
        <v>2418.585</v>
      </c>
      <c r="Y28" s="7">
        <v>3391.1215</v>
      </c>
      <c r="Z28" s="18">
        <v>2981.845</v>
      </c>
      <c r="AA28" s="10"/>
      <c r="AB28" s="7">
        <v>204103.90546568812</v>
      </c>
      <c r="AD28" s="70"/>
      <c r="AE28" s="70"/>
    </row>
    <row r="29" spans="1:31" ht="11.25" customHeight="1">
      <c r="A29" s="10" t="str">
        <f>Summary!A29</f>
        <v>Q31</v>
      </c>
      <c r="B29" s="10" t="str">
        <f>Summary!B29</f>
        <v>Q31</v>
      </c>
      <c r="C29" s="10" t="str">
        <f>Summary!C29</f>
        <v>5J4</v>
      </c>
      <c r="D29" s="10" t="str">
        <f>Summary!D29</f>
        <v>Knowsley PCT</v>
      </c>
      <c r="E29" s="73">
        <f>Baselines!I29</f>
        <v>320525</v>
      </c>
      <c r="F29" s="54">
        <f t="shared" si="3"/>
        <v>8974.7</v>
      </c>
      <c r="G29" s="71">
        <v>0.028</v>
      </c>
      <c r="H29" s="54">
        <f t="shared" si="4"/>
        <v>9540.361940388082</v>
      </c>
      <c r="I29" s="71">
        <v>0.029764798191679532</v>
      </c>
      <c r="J29" s="72">
        <f t="shared" si="5"/>
        <v>330065.3619403881</v>
      </c>
      <c r="K29" s="74">
        <f t="shared" si="0"/>
        <v>2209.7898944163935</v>
      </c>
      <c r="L29" s="82">
        <f t="shared" si="6"/>
        <v>7201.6685</v>
      </c>
      <c r="M29" s="72">
        <f t="shared" si="7"/>
        <v>1520.545</v>
      </c>
      <c r="N29" s="72">
        <f t="shared" si="8"/>
        <v>2866.5845</v>
      </c>
      <c r="O29" s="72">
        <v>2601.714</v>
      </c>
      <c r="P29" s="74">
        <f t="shared" si="9"/>
        <v>14190.511999999999</v>
      </c>
      <c r="Q29" s="82">
        <f t="shared" si="1"/>
        <v>334839.606</v>
      </c>
      <c r="R29" s="72">
        <f t="shared" si="10"/>
        <v>344255.8739403881</v>
      </c>
      <c r="S29" s="9">
        <f t="shared" si="11"/>
        <v>9416.267940388083</v>
      </c>
      <c r="T29" s="71">
        <f t="shared" si="2"/>
        <v>0.028121726855657815</v>
      </c>
      <c r="U29" s="154">
        <f t="shared" si="12"/>
        <v>2304.795470978099</v>
      </c>
      <c r="V29" s="7"/>
      <c r="W29" s="75">
        <v>7201.6685</v>
      </c>
      <c r="X29" s="7">
        <v>1520.545</v>
      </c>
      <c r="Y29" s="7">
        <v>2866.5845</v>
      </c>
      <c r="Z29" s="18">
        <v>2725.808</v>
      </c>
      <c r="AA29" s="10"/>
      <c r="AB29" s="7">
        <v>149365.04270129197</v>
      </c>
      <c r="AD29" s="70"/>
      <c r="AE29" s="70"/>
    </row>
    <row r="30" spans="1:31" ht="11.25">
      <c r="A30" s="10" t="str">
        <f>Summary!A30</f>
        <v>Q31</v>
      </c>
      <c r="B30" s="10" t="str">
        <f>Summary!B30</f>
        <v>Q31</v>
      </c>
      <c r="C30" s="10" t="str">
        <f>Summary!C30</f>
        <v>5NL</v>
      </c>
      <c r="D30" s="10" t="str">
        <f>Summary!D30</f>
        <v>Liverpool PCT</v>
      </c>
      <c r="E30" s="73">
        <f>Baselines!I30</f>
        <v>959680</v>
      </c>
      <c r="F30" s="54">
        <f t="shared" si="3"/>
        <v>26871.04</v>
      </c>
      <c r="G30" s="71">
        <v>0.028</v>
      </c>
      <c r="H30" s="54">
        <f t="shared" si="4"/>
        <v>28564.681528591012</v>
      </c>
      <c r="I30" s="71">
        <v>0.029764798191679532</v>
      </c>
      <c r="J30" s="72">
        <f t="shared" si="5"/>
        <v>988244.681528591</v>
      </c>
      <c r="K30" s="74">
        <f t="shared" si="0"/>
        <v>2159.537890145402</v>
      </c>
      <c r="L30" s="82">
        <f t="shared" si="6"/>
        <v>23829.6955</v>
      </c>
      <c r="M30" s="72">
        <f t="shared" si="7"/>
        <v>6010.745</v>
      </c>
      <c r="N30" s="72">
        <f t="shared" si="8"/>
        <v>8714.0495</v>
      </c>
      <c r="O30" s="72">
        <v>7742.058</v>
      </c>
      <c r="P30" s="74">
        <f t="shared" si="9"/>
        <v>46296.547999999995</v>
      </c>
      <c r="Q30" s="82">
        <f t="shared" si="1"/>
        <v>1006346.162</v>
      </c>
      <c r="R30" s="72">
        <f t="shared" si="10"/>
        <v>1034541.2295285909</v>
      </c>
      <c r="S30" s="9">
        <f t="shared" si="11"/>
        <v>28195.06752859101</v>
      </c>
      <c r="T30" s="71">
        <f t="shared" si="2"/>
        <v>0.02801726542341701</v>
      </c>
      <c r="U30" s="154">
        <f t="shared" si="12"/>
        <v>2260.706306690068</v>
      </c>
      <c r="V30" s="7"/>
      <c r="W30" s="75">
        <v>23829.6955</v>
      </c>
      <c r="X30" s="7">
        <v>6010.745</v>
      </c>
      <c r="Y30" s="7">
        <v>8714.0495</v>
      </c>
      <c r="Z30" s="18">
        <v>8111.672</v>
      </c>
      <c r="AA30" s="10"/>
      <c r="AB30" s="7">
        <v>457618.5886981832</v>
      </c>
      <c r="AD30" s="70"/>
      <c r="AE30" s="70"/>
    </row>
    <row r="31" spans="1:31" ht="11.25">
      <c r="A31" s="10" t="str">
        <f>Summary!A31</f>
        <v>Q31</v>
      </c>
      <c r="B31" s="10" t="str">
        <f>Summary!B31</f>
        <v>Q31</v>
      </c>
      <c r="C31" s="10" t="str">
        <f>Summary!C31</f>
        <v>5NT</v>
      </c>
      <c r="D31" s="10" t="str">
        <f>Summary!D31</f>
        <v>Manchester PCT</v>
      </c>
      <c r="E31" s="73">
        <f>Baselines!I31</f>
        <v>987197</v>
      </c>
      <c r="F31" s="54">
        <f t="shared" si="3"/>
        <v>27641.516</v>
      </c>
      <c r="G31" s="71">
        <v>0.028</v>
      </c>
      <c r="H31" s="54">
        <f t="shared" si="4"/>
        <v>29383.71948043146</v>
      </c>
      <c r="I31" s="71">
        <v>0.029764798191679532</v>
      </c>
      <c r="J31" s="72">
        <f t="shared" si="5"/>
        <v>1016580.7194804314</v>
      </c>
      <c r="K31" s="74">
        <f t="shared" si="0"/>
        <v>1915.4270087238756</v>
      </c>
      <c r="L31" s="82">
        <f t="shared" si="6"/>
        <v>24932.856</v>
      </c>
      <c r="M31" s="72">
        <f t="shared" si="7"/>
        <v>4745.325</v>
      </c>
      <c r="N31" s="72">
        <f t="shared" si="8"/>
        <v>8261.968</v>
      </c>
      <c r="O31" s="72">
        <v>7064.384</v>
      </c>
      <c r="P31" s="74">
        <f t="shared" si="9"/>
        <v>45004.533</v>
      </c>
      <c r="Q31" s="82">
        <f t="shared" si="1"/>
        <v>1032509.42</v>
      </c>
      <c r="R31" s="72">
        <f t="shared" si="10"/>
        <v>1061585.2524804315</v>
      </c>
      <c r="S31" s="9">
        <f t="shared" si="11"/>
        <v>29075.832480431454</v>
      </c>
      <c r="T31" s="71">
        <f t="shared" si="2"/>
        <v>0.028160355651216676</v>
      </c>
      <c r="U31" s="154">
        <f t="shared" si="12"/>
        <v>2000.2239130634177</v>
      </c>
      <c r="V31" s="7"/>
      <c r="W31" s="75">
        <v>24932.856</v>
      </c>
      <c r="X31" s="7">
        <v>4745.325</v>
      </c>
      <c r="Y31" s="7">
        <v>8261.968</v>
      </c>
      <c r="Z31" s="18">
        <v>7372.271</v>
      </c>
      <c r="AA31" s="10"/>
      <c r="AB31" s="7">
        <v>530733.2071910759</v>
      </c>
      <c r="AD31" s="70"/>
      <c r="AE31" s="70"/>
    </row>
    <row r="32" spans="1:31" ht="11.25">
      <c r="A32" s="10" t="str">
        <f>Summary!A32</f>
        <v>Q31</v>
      </c>
      <c r="B32" s="10" t="str">
        <f>Summary!B32</f>
        <v>Q31</v>
      </c>
      <c r="C32" s="10" t="str">
        <f>Summary!C32</f>
        <v>5NF</v>
      </c>
      <c r="D32" s="10" t="str">
        <f>Summary!D32</f>
        <v>North Lancashire Teaching PCT</v>
      </c>
      <c r="E32" s="73">
        <f>Baselines!I32</f>
        <v>552395</v>
      </c>
      <c r="F32" s="54">
        <f t="shared" si="3"/>
        <v>15467.06</v>
      </c>
      <c r="G32" s="71">
        <v>0.028</v>
      </c>
      <c r="H32" s="54">
        <f t="shared" si="4"/>
        <v>16441.925697092815</v>
      </c>
      <c r="I32" s="71">
        <v>0.029764798191679532</v>
      </c>
      <c r="J32" s="72">
        <f t="shared" si="5"/>
        <v>568836.9256970928</v>
      </c>
      <c r="K32" s="74">
        <f t="shared" si="0"/>
        <v>1722.5846504914862</v>
      </c>
      <c r="L32" s="82">
        <f t="shared" si="6"/>
        <v>12401.116</v>
      </c>
      <c r="M32" s="72">
        <f t="shared" si="7"/>
        <v>2867.605</v>
      </c>
      <c r="N32" s="72">
        <f t="shared" si="8"/>
        <v>5577.0325</v>
      </c>
      <c r="O32" s="72">
        <v>4045.82</v>
      </c>
      <c r="P32" s="74">
        <f t="shared" si="9"/>
        <v>24891.5735</v>
      </c>
      <c r="Q32" s="82">
        <f t="shared" si="1"/>
        <v>577452.7945</v>
      </c>
      <c r="R32" s="72">
        <f t="shared" si="10"/>
        <v>593728.4991970928</v>
      </c>
      <c r="S32" s="9">
        <f t="shared" si="11"/>
        <v>16275.70469709281</v>
      </c>
      <c r="T32" s="71">
        <f t="shared" si="2"/>
        <v>0.028185342338130828</v>
      </c>
      <c r="U32" s="154">
        <f t="shared" si="12"/>
        <v>1797.962743053138</v>
      </c>
      <c r="V32" s="7"/>
      <c r="W32" s="75">
        <v>12401.116</v>
      </c>
      <c r="X32" s="7">
        <v>2867.605</v>
      </c>
      <c r="Y32" s="7">
        <v>5577.0325</v>
      </c>
      <c r="Z32" s="18">
        <v>4212.041</v>
      </c>
      <c r="AA32" s="10"/>
      <c r="AB32" s="7">
        <v>330222.9156255356</v>
      </c>
      <c r="AD32" s="70"/>
      <c r="AE32" s="70"/>
    </row>
    <row r="33" spans="1:31" ht="11.25">
      <c r="A33" s="10" t="str">
        <f>Summary!A33</f>
        <v>Q31</v>
      </c>
      <c r="B33" s="10" t="str">
        <f>Summary!B33</f>
        <v>Q31</v>
      </c>
      <c r="C33" s="10" t="str">
        <f>Summary!C33</f>
        <v>5J5</v>
      </c>
      <c r="D33" s="10" t="str">
        <f>Summary!D33</f>
        <v>Oldham PCT</v>
      </c>
      <c r="E33" s="73">
        <f>Baselines!I33</f>
        <v>403029</v>
      </c>
      <c r="F33" s="54">
        <f t="shared" si="3"/>
        <v>11284.812</v>
      </c>
      <c r="G33" s="71">
        <v>0.028</v>
      </c>
      <c r="H33" s="54">
        <f t="shared" si="4"/>
        <v>11996.076850394411</v>
      </c>
      <c r="I33" s="71">
        <v>0.029764798191679532</v>
      </c>
      <c r="J33" s="72">
        <f t="shared" si="5"/>
        <v>415025.0768503944</v>
      </c>
      <c r="K33" s="74">
        <f t="shared" si="0"/>
        <v>1848.916507590039</v>
      </c>
      <c r="L33" s="82">
        <f t="shared" si="6"/>
        <v>10041.72</v>
      </c>
      <c r="M33" s="72">
        <f t="shared" si="7"/>
        <v>2347.15</v>
      </c>
      <c r="N33" s="72">
        <f t="shared" si="8"/>
        <v>3723.8045</v>
      </c>
      <c r="O33" s="72">
        <v>2905.909</v>
      </c>
      <c r="P33" s="74">
        <f t="shared" si="9"/>
        <v>19018.5835</v>
      </c>
      <c r="Q33" s="82">
        <f t="shared" si="1"/>
        <v>422178.0665</v>
      </c>
      <c r="R33" s="72">
        <f t="shared" si="10"/>
        <v>434043.66035039444</v>
      </c>
      <c r="S33" s="9">
        <f t="shared" si="11"/>
        <v>11865.593850394413</v>
      </c>
      <c r="T33" s="71">
        <f t="shared" si="2"/>
        <v>0.028105661548844134</v>
      </c>
      <c r="U33" s="154">
        <f t="shared" si="12"/>
        <v>1933.6433709665505</v>
      </c>
      <c r="V33" s="7"/>
      <c r="W33" s="75">
        <v>10041.72</v>
      </c>
      <c r="X33" s="7">
        <v>2347.15</v>
      </c>
      <c r="Y33" s="7">
        <v>3723.8045</v>
      </c>
      <c r="Z33" s="18">
        <v>3036.392</v>
      </c>
      <c r="AA33" s="10"/>
      <c r="AB33" s="7">
        <v>224469.3446927773</v>
      </c>
      <c r="AD33" s="70"/>
      <c r="AE33" s="70"/>
    </row>
    <row r="34" spans="1:31" ht="11.25">
      <c r="A34" s="10" t="str">
        <f>Summary!A34</f>
        <v>Q31</v>
      </c>
      <c r="B34" s="10" t="str">
        <f>Summary!B34</f>
        <v>Q31</v>
      </c>
      <c r="C34" s="10" t="str">
        <f>Summary!C34</f>
        <v>5F5</v>
      </c>
      <c r="D34" s="10" t="str">
        <f>Summary!D34</f>
        <v>Salford PCT</v>
      </c>
      <c r="E34" s="73">
        <f>Baselines!I34</f>
        <v>452069</v>
      </c>
      <c r="F34" s="54">
        <f t="shared" si="3"/>
        <v>12657.932</v>
      </c>
      <c r="G34" s="71">
        <v>0.028</v>
      </c>
      <c r="H34" s="54">
        <f t="shared" si="4"/>
        <v>13455.742553714374</v>
      </c>
      <c r="I34" s="71">
        <v>0.029764798191679532</v>
      </c>
      <c r="J34" s="72">
        <f t="shared" si="5"/>
        <v>465524.7425537144</v>
      </c>
      <c r="K34" s="74">
        <f t="shared" si="0"/>
        <v>1976.7543436670205</v>
      </c>
      <c r="L34" s="82">
        <f t="shared" si="6"/>
        <v>13470.6</v>
      </c>
      <c r="M34" s="72">
        <f t="shared" si="7"/>
        <v>2469.61</v>
      </c>
      <c r="N34" s="72">
        <f t="shared" si="8"/>
        <v>4431.011</v>
      </c>
      <c r="O34" s="72">
        <v>3456.151</v>
      </c>
      <c r="P34" s="74">
        <f t="shared" si="9"/>
        <v>23827.372000000003</v>
      </c>
      <c r="Q34" s="82">
        <f t="shared" si="1"/>
        <v>476052.553</v>
      </c>
      <c r="R34" s="72">
        <f t="shared" si="10"/>
        <v>489352.1145537144</v>
      </c>
      <c r="S34" s="9">
        <f t="shared" si="11"/>
        <v>13299.561553714375</v>
      </c>
      <c r="T34" s="71">
        <f t="shared" si="2"/>
        <v>0.027937170948675438</v>
      </c>
      <c r="U34" s="154">
        <f t="shared" si="12"/>
        <v>2077.9323408681794</v>
      </c>
      <c r="V34" s="7"/>
      <c r="W34" s="75">
        <v>13470.6</v>
      </c>
      <c r="X34" s="7">
        <v>2469.61</v>
      </c>
      <c r="Y34" s="7">
        <v>4431.011</v>
      </c>
      <c r="Z34" s="18">
        <v>3612.332</v>
      </c>
      <c r="AA34" s="10"/>
      <c r="AB34" s="7">
        <v>235499.54198665512</v>
      </c>
      <c r="AD34" s="70"/>
      <c r="AE34" s="70"/>
    </row>
    <row r="35" spans="1:31" ht="11.25">
      <c r="A35" s="10" t="str">
        <f>Summary!A35</f>
        <v>Q31</v>
      </c>
      <c r="B35" s="10" t="str">
        <f>Summary!B35</f>
        <v>Q31</v>
      </c>
      <c r="C35" s="10" t="str">
        <f>Summary!C35</f>
        <v>5NJ</v>
      </c>
      <c r="D35" s="10" t="str">
        <f>Summary!D35</f>
        <v>Sefton PCT</v>
      </c>
      <c r="E35" s="73">
        <f>Baselines!I35</f>
        <v>509507</v>
      </c>
      <c r="F35" s="54">
        <f t="shared" si="3"/>
        <v>14266.196</v>
      </c>
      <c r="G35" s="71">
        <v>0.028</v>
      </c>
      <c r="H35" s="54">
        <f t="shared" si="4"/>
        <v>15165.373032248062</v>
      </c>
      <c r="I35" s="71">
        <v>0.029764798191679532</v>
      </c>
      <c r="J35" s="72">
        <f t="shared" si="5"/>
        <v>524672.3730322481</v>
      </c>
      <c r="K35" s="74">
        <f t="shared" si="0"/>
        <v>1975.367475752664</v>
      </c>
      <c r="L35" s="82">
        <f t="shared" si="6"/>
        <v>14218.6265</v>
      </c>
      <c r="M35" s="72">
        <f t="shared" si="7"/>
        <v>3092.115</v>
      </c>
      <c r="N35" s="72">
        <f t="shared" si="8"/>
        <v>5037.188</v>
      </c>
      <c r="O35" s="72">
        <v>3969.668</v>
      </c>
      <c r="P35" s="74">
        <f t="shared" si="9"/>
        <v>26317.5975</v>
      </c>
      <c r="Q35" s="82">
        <f t="shared" si="1"/>
        <v>536028.1515</v>
      </c>
      <c r="R35" s="72">
        <f t="shared" si="10"/>
        <v>550989.9705322481</v>
      </c>
      <c r="S35" s="9">
        <f t="shared" si="11"/>
        <v>14961.819032248059</v>
      </c>
      <c r="T35" s="71">
        <f t="shared" si="2"/>
        <v>0.027912375479495797</v>
      </c>
      <c r="U35" s="154">
        <f t="shared" si="12"/>
        <v>2074.4520260616514</v>
      </c>
      <c r="V35" s="7"/>
      <c r="W35" s="75">
        <v>14218.6265</v>
      </c>
      <c r="X35" s="7">
        <v>3092.115</v>
      </c>
      <c r="Y35" s="7">
        <v>5037.188</v>
      </c>
      <c r="Z35" s="18">
        <v>4173.222</v>
      </c>
      <c r="AA35" s="10"/>
      <c r="AB35" s="7">
        <v>265607.4778351481</v>
      </c>
      <c r="AD35" s="70"/>
      <c r="AE35" s="70"/>
    </row>
    <row r="36" spans="1:31" ht="11.25">
      <c r="A36" s="10" t="str">
        <f>Summary!A36</f>
        <v>Q31</v>
      </c>
      <c r="B36" s="10" t="str">
        <f>Summary!B36</f>
        <v>Q31</v>
      </c>
      <c r="C36" s="10" t="str">
        <f>Summary!C36</f>
        <v>5F7</v>
      </c>
      <c r="D36" s="10" t="str">
        <f>Summary!D36</f>
        <v>Stockport PCT</v>
      </c>
      <c r="E36" s="73">
        <f>Baselines!I36</f>
        <v>457712</v>
      </c>
      <c r="F36" s="54">
        <f t="shared" si="3"/>
        <v>12815.936</v>
      </c>
      <c r="G36" s="71">
        <v>0.028</v>
      </c>
      <c r="H36" s="54">
        <f t="shared" si="4"/>
        <v>13623.705309910021</v>
      </c>
      <c r="I36" s="71">
        <v>0.029764798191679532</v>
      </c>
      <c r="J36" s="72">
        <f t="shared" si="5"/>
        <v>471335.70530991</v>
      </c>
      <c r="K36" s="74">
        <f t="shared" si="0"/>
        <v>1650.31921400613</v>
      </c>
      <c r="L36" s="82">
        <f t="shared" si="6"/>
        <v>13861.4515</v>
      </c>
      <c r="M36" s="72">
        <f t="shared" si="7"/>
        <v>2510.43</v>
      </c>
      <c r="N36" s="72">
        <f t="shared" si="8"/>
        <v>4889.2155</v>
      </c>
      <c r="O36" s="72">
        <v>3349.06</v>
      </c>
      <c r="P36" s="74">
        <f t="shared" si="9"/>
        <v>24610.157000000003</v>
      </c>
      <c r="Q36" s="82">
        <f t="shared" si="1"/>
        <v>482475.061</v>
      </c>
      <c r="R36" s="72">
        <f t="shared" si="10"/>
        <v>495945.86230991</v>
      </c>
      <c r="S36" s="9">
        <f t="shared" si="11"/>
        <v>13470.80130991002</v>
      </c>
      <c r="T36" s="71">
        <f t="shared" si="2"/>
        <v>0.02792020230432184</v>
      </c>
      <c r="U36" s="154">
        <f t="shared" si="12"/>
        <v>1736.4884019103285</v>
      </c>
      <c r="V36" s="7"/>
      <c r="W36" s="75">
        <v>13861.4515</v>
      </c>
      <c r="X36" s="7">
        <v>2510.43</v>
      </c>
      <c r="Y36" s="7">
        <v>4889.2155</v>
      </c>
      <c r="Z36" s="18">
        <v>3501.964</v>
      </c>
      <c r="AA36" s="10"/>
      <c r="AB36" s="7">
        <v>285602.74964365724</v>
      </c>
      <c r="AD36" s="70"/>
      <c r="AE36" s="70"/>
    </row>
    <row r="37" spans="1:31" ht="11.25">
      <c r="A37" s="10" t="str">
        <f>Summary!A37</f>
        <v>Q31</v>
      </c>
      <c r="B37" s="10" t="str">
        <f>Summary!B37</f>
        <v>Q31</v>
      </c>
      <c r="C37" s="10" t="str">
        <f>Summary!C37</f>
        <v>5LH</v>
      </c>
      <c r="D37" s="10" t="str">
        <f>Summary!D37</f>
        <v>Tameside and Glossop PCT</v>
      </c>
      <c r="E37" s="73">
        <f>Baselines!I37</f>
        <v>407470</v>
      </c>
      <c r="F37" s="54">
        <f t="shared" si="3"/>
        <v>11409.16</v>
      </c>
      <c r="G37" s="71">
        <v>0.028</v>
      </c>
      <c r="H37" s="54">
        <f t="shared" si="4"/>
        <v>12128.26231916366</v>
      </c>
      <c r="I37" s="71">
        <v>0.029764798191679532</v>
      </c>
      <c r="J37" s="72">
        <f t="shared" si="5"/>
        <v>419598.26231916365</v>
      </c>
      <c r="K37" s="74">
        <f t="shared" si="0"/>
        <v>1838.9091780400995</v>
      </c>
      <c r="L37" s="82">
        <f t="shared" si="6"/>
        <v>11992.916</v>
      </c>
      <c r="M37" s="72">
        <f t="shared" si="7"/>
        <v>2724.735</v>
      </c>
      <c r="N37" s="72">
        <f t="shared" si="8"/>
        <v>4142.2095</v>
      </c>
      <c r="O37" s="72">
        <v>3470.622</v>
      </c>
      <c r="P37" s="74">
        <f t="shared" si="9"/>
        <v>22330.4825</v>
      </c>
      <c r="Q37" s="82">
        <f t="shared" si="1"/>
        <v>429940.3275</v>
      </c>
      <c r="R37" s="72">
        <f t="shared" si="10"/>
        <v>441928.74481916364</v>
      </c>
      <c r="S37" s="9">
        <f t="shared" si="11"/>
        <v>11988.417319163658</v>
      </c>
      <c r="T37" s="71">
        <f t="shared" si="2"/>
        <v>0.02788390981807506</v>
      </c>
      <c r="U37" s="154">
        <f t="shared" si="12"/>
        <v>1936.7735709771678</v>
      </c>
      <c r="V37" s="7"/>
      <c r="W37" s="75">
        <v>11992.916</v>
      </c>
      <c r="X37" s="7">
        <v>2724.735</v>
      </c>
      <c r="Y37" s="7">
        <v>4142.2095</v>
      </c>
      <c r="Z37" s="18">
        <v>3610.467</v>
      </c>
      <c r="AA37" s="10"/>
      <c r="AB37" s="7">
        <v>228177.80634841873</v>
      </c>
      <c r="AD37" s="70"/>
      <c r="AE37" s="70"/>
    </row>
    <row r="38" spans="1:31" ht="11.25">
      <c r="A38" s="10" t="str">
        <f>Summary!A38</f>
        <v>Q31</v>
      </c>
      <c r="B38" s="10" t="str">
        <f>Summary!B38</f>
        <v>Q31</v>
      </c>
      <c r="C38" s="10" t="str">
        <f>Summary!C38</f>
        <v>5NR</v>
      </c>
      <c r="D38" s="10" t="str">
        <f>Summary!D38</f>
        <v>Trafford PCT</v>
      </c>
      <c r="E38" s="73">
        <f>Baselines!I38</f>
        <v>359873</v>
      </c>
      <c r="F38" s="54">
        <f t="shared" si="3"/>
        <v>10076.444</v>
      </c>
      <c r="G38" s="71">
        <v>0.028</v>
      </c>
      <c r="H38" s="54">
        <f t="shared" si="4"/>
        <v>10711.547219634289</v>
      </c>
      <c r="I38" s="71">
        <v>0.029764798191679532</v>
      </c>
      <c r="J38" s="72">
        <f t="shared" si="5"/>
        <v>370584.5472196343</v>
      </c>
      <c r="K38" s="74">
        <f aca="true" t="shared" si="13" ref="K38:K69">J38*1000/AB38</f>
        <v>1721.8808201458237</v>
      </c>
      <c r="L38" s="82">
        <f t="shared" si="6"/>
        <v>10745.865</v>
      </c>
      <c r="M38" s="72">
        <f t="shared" si="7"/>
        <v>2275.715</v>
      </c>
      <c r="N38" s="72">
        <f t="shared" si="8"/>
        <v>3831.9775</v>
      </c>
      <c r="O38" s="72">
        <v>2477.655</v>
      </c>
      <c r="P38" s="74">
        <f t="shared" si="9"/>
        <v>19331.212499999998</v>
      </c>
      <c r="Q38" s="82">
        <f aca="true" t="shared" si="14" ref="Q38:Q69">E38+SUM(W38:Z38)</f>
        <v>379321.6675</v>
      </c>
      <c r="R38" s="72">
        <f t="shared" si="10"/>
        <v>389915.7597196343</v>
      </c>
      <c r="S38" s="9">
        <f t="shared" si="11"/>
        <v>10594.092219634287</v>
      </c>
      <c r="T38" s="71">
        <f t="shared" si="2"/>
        <v>0.027929045787067484</v>
      </c>
      <c r="U38" s="154">
        <f t="shared" si="12"/>
        <v>1811.7011979345002</v>
      </c>
      <c r="V38" s="7"/>
      <c r="W38" s="75">
        <v>10745.865</v>
      </c>
      <c r="X38" s="7">
        <v>2275.715</v>
      </c>
      <c r="Y38" s="7">
        <v>3831.9775</v>
      </c>
      <c r="Z38" s="18">
        <v>2595.11</v>
      </c>
      <c r="AA38" s="10"/>
      <c r="AB38" s="7">
        <v>215220.7881543451</v>
      </c>
      <c r="AD38" s="70"/>
      <c r="AE38" s="70"/>
    </row>
    <row r="39" spans="1:31" ht="11.25">
      <c r="A39" s="10" t="str">
        <f>Summary!A39</f>
        <v>Q31</v>
      </c>
      <c r="B39" s="10" t="str">
        <f>Summary!B39</f>
        <v>Q31</v>
      </c>
      <c r="C39" s="10" t="str">
        <f>Summary!C39</f>
        <v>5J2</v>
      </c>
      <c r="D39" s="10" t="str">
        <f>Summary!D39</f>
        <v>Warrington PCT</v>
      </c>
      <c r="E39" s="73">
        <f>Baselines!I39</f>
        <v>308695</v>
      </c>
      <c r="F39" s="54">
        <f t="shared" si="3"/>
        <v>8643.460000000001</v>
      </c>
      <c r="G39" s="71">
        <v>0.028</v>
      </c>
      <c r="H39" s="54">
        <f t="shared" si="4"/>
        <v>9188.244377780513</v>
      </c>
      <c r="I39" s="71">
        <v>0.029764798191679532</v>
      </c>
      <c r="J39" s="72">
        <f t="shared" si="5"/>
        <v>317883.24437778053</v>
      </c>
      <c r="K39" s="74">
        <f t="shared" si="13"/>
        <v>1597.7759290954289</v>
      </c>
      <c r="L39" s="82">
        <f t="shared" si="6"/>
        <v>9428.3995</v>
      </c>
      <c r="M39" s="72">
        <f t="shared" si="7"/>
        <v>1867.515</v>
      </c>
      <c r="N39" s="72">
        <f t="shared" si="8"/>
        <v>2902.302</v>
      </c>
      <c r="O39" s="72">
        <v>2157.409</v>
      </c>
      <c r="P39" s="74">
        <f t="shared" si="9"/>
        <v>16355.625499999998</v>
      </c>
      <c r="Q39" s="82">
        <f t="shared" si="14"/>
        <v>325135.3515</v>
      </c>
      <c r="R39" s="72">
        <f t="shared" si="10"/>
        <v>334238.86987778055</v>
      </c>
      <c r="S39" s="9">
        <f t="shared" si="11"/>
        <v>9103.518377780514</v>
      </c>
      <c r="T39" s="71">
        <f t="shared" si="2"/>
        <v>0.02799916507319726</v>
      </c>
      <c r="U39" s="154">
        <f t="shared" si="12"/>
        <v>1679.9841775369314</v>
      </c>
      <c r="V39" s="7"/>
      <c r="W39" s="75">
        <v>9428.3995</v>
      </c>
      <c r="X39" s="7">
        <v>1867.515</v>
      </c>
      <c r="Y39" s="7">
        <v>2902.302</v>
      </c>
      <c r="Z39" s="18">
        <v>2242.135</v>
      </c>
      <c r="AA39" s="10"/>
      <c r="AB39" s="7">
        <v>198953.5820318361</v>
      </c>
      <c r="AD39" s="70"/>
      <c r="AE39" s="70"/>
    </row>
    <row r="40" spans="1:31" ht="11.25">
      <c r="A40" s="10" t="str">
        <f>Summary!A40</f>
        <v>Q31</v>
      </c>
      <c r="B40" s="10" t="str">
        <f>Summary!B40</f>
        <v>Q31</v>
      </c>
      <c r="C40" s="10" t="str">
        <f>Summary!C40</f>
        <v>5NN</v>
      </c>
      <c r="D40" s="10" t="str">
        <f>Summary!D40</f>
        <v>Western Cheshire PCT</v>
      </c>
      <c r="E40" s="73">
        <f>Baselines!I40</f>
        <v>394918</v>
      </c>
      <c r="F40" s="54">
        <f t="shared" si="3"/>
        <v>11057.704</v>
      </c>
      <c r="G40" s="71">
        <v>0.028</v>
      </c>
      <c r="H40" s="54">
        <f t="shared" si="4"/>
        <v>11754.654572261697</v>
      </c>
      <c r="I40" s="71">
        <v>0.029764798191679532</v>
      </c>
      <c r="J40" s="72">
        <f t="shared" si="5"/>
        <v>406672.6545722617</v>
      </c>
      <c r="K40" s="74">
        <f t="shared" si="13"/>
        <v>1642.0393942086437</v>
      </c>
      <c r="L40" s="82">
        <f t="shared" si="6"/>
        <v>12400.0955</v>
      </c>
      <c r="M40" s="72">
        <f t="shared" si="7"/>
        <v>2092.025</v>
      </c>
      <c r="N40" s="72">
        <f t="shared" si="8"/>
        <v>3533.9915</v>
      </c>
      <c r="O40" s="72">
        <v>2688.792</v>
      </c>
      <c r="P40" s="74">
        <f t="shared" si="9"/>
        <v>20714.904000000002</v>
      </c>
      <c r="Q40" s="82">
        <f t="shared" si="14"/>
        <v>415749.439</v>
      </c>
      <c r="R40" s="72">
        <f t="shared" si="10"/>
        <v>427387.55857226165</v>
      </c>
      <c r="S40" s="9">
        <f t="shared" si="11"/>
        <v>11638.119572261698</v>
      </c>
      <c r="T40" s="71">
        <f t="shared" si="2"/>
        <v>0.027993109504260084</v>
      </c>
      <c r="U40" s="154">
        <f t="shared" si="12"/>
        <v>1725.680839073007</v>
      </c>
      <c r="V40" s="7"/>
      <c r="W40" s="75">
        <v>12400.0955</v>
      </c>
      <c r="X40" s="7">
        <v>2092.025</v>
      </c>
      <c r="Y40" s="7">
        <v>3533.9915</v>
      </c>
      <c r="Z40" s="18">
        <v>2805.327</v>
      </c>
      <c r="AA40" s="10"/>
      <c r="AB40" s="7">
        <v>247663.15351907344</v>
      </c>
      <c r="AD40" s="70"/>
      <c r="AE40" s="70"/>
    </row>
    <row r="41" spans="1:31" ht="11.25">
      <c r="A41" s="10" t="str">
        <f>Summary!A41</f>
        <v>Q31</v>
      </c>
      <c r="B41" s="10" t="str">
        <f>Summary!B41</f>
        <v>Q31</v>
      </c>
      <c r="C41" s="10" t="str">
        <f>Summary!C41</f>
        <v>5NK</v>
      </c>
      <c r="D41" s="10" t="str">
        <f>Summary!D41</f>
        <v>Wirral PCT</v>
      </c>
      <c r="E41" s="73">
        <f>Baselines!I41</f>
        <v>599705</v>
      </c>
      <c r="F41" s="54">
        <f t="shared" si="3"/>
        <v>16791.74</v>
      </c>
      <c r="G41" s="71">
        <v>0.028</v>
      </c>
      <c r="H41" s="54">
        <f t="shared" si="4"/>
        <v>17850.098299541172</v>
      </c>
      <c r="I41" s="71">
        <v>0.029764798191679532</v>
      </c>
      <c r="J41" s="72">
        <f t="shared" si="5"/>
        <v>617555.0982995412</v>
      </c>
      <c r="K41" s="74">
        <f t="shared" si="13"/>
        <v>2018.19078275698</v>
      </c>
      <c r="L41" s="82">
        <f t="shared" si="6"/>
        <v>16159.6175</v>
      </c>
      <c r="M41" s="72">
        <f t="shared" si="7"/>
        <v>3367.65</v>
      </c>
      <c r="N41" s="72">
        <f t="shared" si="8"/>
        <v>6004.622</v>
      </c>
      <c r="O41" s="72">
        <v>4696.938</v>
      </c>
      <c r="P41" s="74">
        <f t="shared" si="9"/>
        <v>30228.8275</v>
      </c>
      <c r="Q41" s="82">
        <f t="shared" si="14"/>
        <v>630164.6175</v>
      </c>
      <c r="R41" s="72">
        <f t="shared" si="10"/>
        <v>647783.9257995412</v>
      </c>
      <c r="S41" s="9">
        <f t="shared" si="11"/>
        <v>17619.308299541175</v>
      </c>
      <c r="T41" s="71">
        <f t="shared" si="2"/>
        <v>0.02795985018873449</v>
      </c>
      <c r="U41" s="154">
        <f t="shared" si="12"/>
        <v>2116.9796053285</v>
      </c>
      <c r="V41" s="7"/>
      <c r="W41" s="75">
        <v>16159.6175</v>
      </c>
      <c r="X41" s="7">
        <v>3367.65</v>
      </c>
      <c r="Y41" s="7">
        <v>6004.622</v>
      </c>
      <c r="Z41" s="18">
        <v>4927.728</v>
      </c>
      <c r="AA41" s="10"/>
      <c r="AB41" s="7">
        <v>305994.4102291066</v>
      </c>
      <c r="AD41" s="70"/>
      <c r="AE41" s="70"/>
    </row>
    <row r="42" spans="1:31" ht="11.25">
      <c r="A42" s="10" t="str">
        <f>Summary!A42</f>
        <v>Q32</v>
      </c>
      <c r="B42" s="10" t="str">
        <f>Summary!B42</f>
        <v>Q32</v>
      </c>
      <c r="C42" s="10" t="str">
        <f>Summary!C42</f>
        <v>5JE</v>
      </c>
      <c r="D42" s="10" t="str">
        <f>Summary!D42</f>
        <v>Barnsley PCT</v>
      </c>
      <c r="E42" s="73">
        <f>Baselines!I42</f>
        <v>443017</v>
      </c>
      <c r="F42" s="54">
        <f t="shared" si="3"/>
        <v>12404.476</v>
      </c>
      <c r="G42" s="71">
        <v>0.028</v>
      </c>
      <c r="H42" s="54">
        <f t="shared" si="4"/>
        <v>13186.311600483292</v>
      </c>
      <c r="I42" s="71">
        <v>0.029764798191679532</v>
      </c>
      <c r="J42" s="72">
        <f t="shared" si="5"/>
        <v>456203.3116004833</v>
      </c>
      <c r="K42" s="74">
        <f t="shared" si="13"/>
        <v>1902.8532709079427</v>
      </c>
      <c r="L42" s="82">
        <f t="shared" si="6"/>
        <v>10629.528</v>
      </c>
      <c r="M42" s="72">
        <f t="shared" si="7"/>
        <v>2112.435</v>
      </c>
      <c r="N42" s="72">
        <f t="shared" si="8"/>
        <v>4163.64</v>
      </c>
      <c r="O42" s="72">
        <v>3271.511</v>
      </c>
      <c r="P42" s="74">
        <f t="shared" si="9"/>
        <v>20177.113999999998</v>
      </c>
      <c r="Q42" s="82">
        <f t="shared" si="14"/>
        <v>463325.179</v>
      </c>
      <c r="R42" s="72">
        <f t="shared" si="10"/>
        <v>476380.4256004833</v>
      </c>
      <c r="S42" s="9">
        <f t="shared" si="11"/>
        <v>13055.246600483286</v>
      </c>
      <c r="T42" s="71">
        <f t="shared" si="2"/>
        <v>0.028177287124046598</v>
      </c>
      <c r="U42" s="154">
        <f t="shared" si="12"/>
        <v>1987.0133074444723</v>
      </c>
      <c r="V42" s="7"/>
      <c r="W42" s="75">
        <v>10629.528</v>
      </c>
      <c r="X42" s="7">
        <v>2112.435</v>
      </c>
      <c r="Y42" s="7">
        <v>4163.64</v>
      </c>
      <c r="Z42" s="18">
        <v>3402.576</v>
      </c>
      <c r="AA42" s="10"/>
      <c r="AB42" s="7">
        <v>239746.97291442065</v>
      </c>
      <c r="AD42" s="70"/>
      <c r="AE42" s="70"/>
    </row>
    <row r="43" spans="1:31" ht="11.25">
      <c r="A43" s="10" t="str">
        <f>Summary!A43</f>
        <v>Q33</v>
      </c>
      <c r="B43" s="58" t="str">
        <f>Summary!B43</f>
        <v>Q32</v>
      </c>
      <c r="C43" s="10" t="str">
        <f>Summary!C43</f>
        <v>5ET</v>
      </c>
      <c r="D43" s="10" t="str">
        <f>Summary!D43</f>
        <v>Bassetlaw PCT</v>
      </c>
      <c r="E43" s="73">
        <f>Baselines!I43</f>
        <v>185626</v>
      </c>
      <c r="F43" s="54">
        <f t="shared" si="3"/>
        <v>5197.528</v>
      </c>
      <c r="G43" s="71">
        <v>0.028</v>
      </c>
      <c r="H43" s="54">
        <f t="shared" si="4"/>
        <v>5525.120429128705</v>
      </c>
      <c r="I43" s="71">
        <v>0.029764798191679532</v>
      </c>
      <c r="J43" s="72">
        <f t="shared" si="5"/>
        <v>191151.1204291287</v>
      </c>
      <c r="K43" s="74">
        <f t="shared" si="13"/>
        <v>1753.8922035430267</v>
      </c>
      <c r="L43" s="82">
        <f t="shared" si="6"/>
        <v>4057.508</v>
      </c>
      <c r="M43" s="72">
        <f t="shared" si="7"/>
        <v>1245.01</v>
      </c>
      <c r="N43" s="72">
        <f t="shared" si="8"/>
        <v>1496.0529999999999</v>
      </c>
      <c r="O43" s="72">
        <v>1319.42</v>
      </c>
      <c r="P43" s="74">
        <f t="shared" si="9"/>
        <v>8117.991</v>
      </c>
      <c r="Q43" s="82">
        <f t="shared" si="14"/>
        <v>193795.665</v>
      </c>
      <c r="R43" s="72">
        <f t="shared" si="10"/>
        <v>199269.1114291287</v>
      </c>
      <c r="S43" s="9">
        <f t="shared" si="11"/>
        <v>5473.446429128705</v>
      </c>
      <c r="T43" s="71">
        <f t="shared" si="2"/>
        <v>0.028243389392268937</v>
      </c>
      <c r="U43" s="154">
        <f t="shared" si="12"/>
        <v>1828.378197092886</v>
      </c>
      <c r="V43" s="7"/>
      <c r="W43" s="75">
        <v>4057.508</v>
      </c>
      <c r="X43" s="7">
        <v>1245.01</v>
      </c>
      <c r="Y43" s="7">
        <v>1496.0529999999999</v>
      </c>
      <c r="Z43" s="18">
        <v>1371.094</v>
      </c>
      <c r="AA43" s="10"/>
      <c r="AB43" s="7">
        <v>108986.8123268839</v>
      </c>
      <c r="AD43" s="70"/>
      <c r="AE43" s="70"/>
    </row>
    <row r="44" spans="1:31" ht="11.25">
      <c r="A44" s="10" t="str">
        <f>Summary!A44</f>
        <v>Q32</v>
      </c>
      <c r="B44" s="10" t="str">
        <f>Summary!B44</f>
        <v>Q32</v>
      </c>
      <c r="C44" s="10" t="str">
        <f>Summary!C44</f>
        <v>5NY</v>
      </c>
      <c r="D44" s="10" t="str">
        <f>Summary!D44</f>
        <v>Bradford and Airedale Teaching PCT</v>
      </c>
      <c r="E44" s="73">
        <f>Baselines!I44</f>
        <v>863552</v>
      </c>
      <c r="F44" s="54">
        <f t="shared" si="3"/>
        <v>24179.456000000002</v>
      </c>
      <c r="G44" s="71">
        <v>0.028</v>
      </c>
      <c r="H44" s="54">
        <f t="shared" si="4"/>
        <v>25703.451008021242</v>
      </c>
      <c r="I44" s="71">
        <v>0.029764798191679532</v>
      </c>
      <c r="J44" s="72">
        <f t="shared" si="5"/>
        <v>889255.4510080212</v>
      </c>
      <c r="K44" s="74">
        <f t="shared" si="13"/>
        <v>1691.6252169698946</v>
      </c>
      <c r="L44" s="82">
        <f t="shared" si="6"/>
        <v>21984.6315</v>
      </c>
      <c r="M44" s="72">
        <f t="shared" si="7"/>
        <v>6582.225</v>
      </c>
      <c r="N44" s="72">
        <f t="shared" si="8"/>
        <v>8091.5445</v>
      </c>
      <c r="O44" s="72">
        <v>6003.219</v>
      </c>
      <c r="P44" s="74">
        <f t="shared" si="9"/>
        <v>42661.619999999995</v>
      </c>
      <c r="Q44" s="82">
        <f t="shared" si="14"/>
        <v>906445.701</v>
      </c>
      <c r="R44" s="72">
        <f t="shared" si="10"/>
        <v>931917.0710080212</v>
      </c>
      <c r="S44" s="9">
        <f t="shared" si="11"/>
        <v>25471.370008021244</v>
      </c>
      <c r="T44" s="71">
        <f t="shared" si="2"/>
        <v>0.028100271179973574</v>
      </c>
      <c r="U44" s="154">
        <f t="shared" si="12"/>
        <v>1772.7801563149178</v>
      </c>
      <c r="V44" s="7"/>
      <c r="W44" s="75">
        <v>21984.6315</v>
      </c>
      <c r="X44" s="7">
        <v>6582.225</v>
      </c>
      <c r="Y44" s="7">
        <v>8091.5445</v>
      </c>
      <c r="Z44" s="18">
        <v>6235.3</v>
      </c>
      <c r="AA44" s="10"/>
      <c r="AB44" s="7">
        <v>525681.1272894657</v>
      </c>
      <c r="AD44" s="70"/>
      <c r="AE44" s="70"/>
    </row>
    <row r="45" spans="1:31" ht="11.25">
      <c r="A45" s="10" t="str">
        <f>Summary!A45</f>
        <v>Q32</v>
      </c>
      <c r="B45" s="10" t="str">
        <f>Summary!B45</f>
        <v>Q32</v>
      </c>
      <c r="C45" s="10" t="str">
        <f>Summary!C45</f>
        <v>5J6</v>
      </c>
      <c r="D45" s="10" t="str">
        <f>Summary!D45</f>
        <v>Calderdale PCT</v>
      </c>
      <c r="E45" s="73">
        <f>Baselines!I45</f>
        <v>330879</v>
      </c>
      <c r="F45" s="54">
        <f t="shared" si="3"/>
        <v>9264.612000000001</v>
      </c>
      <c r="G45" s="71">
        <v>0.028</v>
      </c>
      <c r="H45" s="54">
        <f t="shared" si="4"/>
        <v>9848.546660864731</v>
      </c>
      <c r="I45" s="71">
        <v>0.029764798191679532</v>
      </c>
      <c r="J45" s="72">
        <f t="shared" si="5"/>
        <v>340727.5466608647</v>
      </c>
      <c r="K45" s="74">
        <f t="shared" si="13"/>
        <v>1651.3493327292865</v>
      </c>
      <c r="L45" s="82">
        <f t="shared" si="6"/>
        <v>9251.853</v>
      </c>
      <c r="M45" s="72">
        <f t="shared" si="7"/>
        <v>1785.875</v>
      </c>
      <c r="N45" s="72">
        <f t="shared" si="8"/>
        <v>3082.9305</v>
      </c>
      <c r="O45" s="72">
        <v>2428.928</v>
      </c>
      <c r="P45" s="74">
        <f t="shared" si="9"/>
        <v>16549.586499999998</v>
      </c>
      <c r="Q45" s="82">
        <f t="shared" si="14"/>
        <v>347522.4775</v>
      </c>
      <c r="R45" s="72">
        <f t="shared" si="10"/>
        <v>357277.1331608647</v>
      </c>
      <c r="S45" s="9">
        <f t="shared" si="11"/>
        <v>9754.65566086473</v>
      </c>
      <c r="T45" s="71">
        <f t="shared" si="2"/>
        <v>0.028069135933415215</v>
      </c>
      <c r="U45" s="154">
        <f t="shared" si="12"/>
        <v>1731.5575486236182</v>
      </c>
      <c r="V45" s="7"/>
      <c r="W45" s="75">
        <v>9251.853</v>
      </c>
      <c r="X45" s="7">
        <v>1785.875</v>
      </c>
      <c r="Y45" s="7">
        <v>3082.9305</v>
      </c>
      <c r="Z45" s="18">
        <v>2522.819</v>
      </c>
      <c r="AA45" s="10"/>
      <c r="AB45" s="7">
        <v>206332.80912023826</v>
      </c>
      <c r="AD45" s="70"/>
      <c r="AE45" s="70"/>
    </row>
    <row r="46" spans="1:31" ht="11.25">
      <c r="A46" s="10" t="str">
        <f>Summary!A46</f>
        <v>Q32</v>
      </c>
      <c r="B46" s="10" t="str">
        <f>Summary!B46</f>
        <v>Q32</v>
      </c>
      <c r="C46" s="10" t="str">
        <f>Summary!C46</f>
        <v>5N5</v>
      </c>
      <c r="D46" s="10" t="str">
        <f>Summary!D46</f>
        <v>Doncaster PCT</v>
      </c>
      <c r="E46" s="73">
        <f>Baselines!I46</f>
        <v>531493</v>
      </c>
      <c r="F46" s="54">
        <f t="shared" si="3"/>
        <v>14881.804</v>
      </c>
      <c r="G46" s="71">
        <v>0.028</v>
      </c>
      <c r="H46" s="54">
        <f t="shared" si="4"/>
        <v>15819.78188529033</v>
      </c>
      <c r="I46" s="71">
        <v>0.029764798191679532</v>
      </c>
      <c r="J46" s="72">
        <f t="shared" si="5"/>
        <v>547312.7818852903</v>
      </c>
      <c r="K46" s="74">
        <f t="shared" si="13"/>
        <v>1843.4497753215978</v>
      </c>
      <c r="L46" s="82">
        <f t="shared" si="6"/>
        <v>17215.835</v>
      </c>
      <c r="M46" s="72">
        <f t="shared" si="7"/>
        <v>3010.475</v>
      </c>
      <c r="N46" s="72">
        <f t="shared" si="8"/>
        <v>5416.814</v>
      </c>
      <c r="O46" s="72">
        <v>3887.043</v>
      </c>
      <c r="P46" s="74">
        <f t="shared" si="9"/>
        <v>29530.166999999998</v>
      </c>
      <c r="Q46" s="82">
        <f t="shared" si="14"/>
        <v>561196.13</v>
      </c>
      <c r="R46" s="72">
        <f t="shared" si="10"/>
        <v>576842.9488852903</v>
      </c>
      <c r="S46" s="9">
        <f t="shared" si="11"/>
        <v>15646.818885290333</v>
      </c>
      <c r="T46" s="71">
        <f t="shared" si="2"/>
        <v>0.027881195269985795</v>
      </c>
      <c r="U46" s="154">
        <f t="shared" si="12"/>
        <v>1942.912790845998</v>
      </c>
      <c r="V46" s="7"/>
      <c r="W46" s="75">
        <v>17215.835</v>
      </c>
      <c r="X46" s="7">
        <v>3010.475</v>
      </c>
      <c r="Y46" s="7">
        <v>5416.814</v>
      </c>
      <c r="Z46" s="18">
        <v>4060.006</v>
      </c>
      <c r="AA46" s="10"/>
      <c r="AB46" s="7">
        <v>296895.95518804365</v>
      </c>
      <c r="AD46" s="70"/>
      <c r="AE46" s="70"/>
    </row>
    <row r="47" spans="1:31" ht="11.25">
      <c r="A47" s="10" t="str">
        <f>Summary!A47</f>
        <v>Q32</v>
      </c>
      <c r="B47" s="10" t="str">
        <f>Summary!B47</f>
        <v>Q32</v>
      </c>
      <c r="C47" s="10" t="str">
        <f>Summary!C47</f>
        <v>5NW</v>
      </c>
      <c r="D47" s="10" t="str">
        <f>Summary!D47</f>
        <v>East Riding of Yorkshire PCT</v>
      </c>
      <c r="E47" s="73">
        <f>Baselines!I47</f>
        <v>465386</v>
      </c>
      <c r="F47" s="54">
        <f t="shared" si="3"/>
        <v>13030.808</v>
      </c>
      <c r="G47" s="71">
        <v>0.028</v>
      </c>
      <c r="H47" s="54">
        <f t="shared" si="4"/>
        <v>13852.12037123297</v>
      </c>
      <c r="I47" s="71">
        <v>0.029764798191679532</v>
      </c>
      <c r="J47" s="72">
        <f t="shared" si="5"/>
        <v>479238.120371233</v>
      </c>
      <c r="K47" s="74">
        <f t="shared" si="13"/>
        <v>1494.621690050696</v>
      </c>
      <c r="L47" s="82">
        <f t="shared" si="6"/>
        <v>13212.4135</v>
      </c>
      <c r="M47" s="72">
        <f t="shared" si="7"/>
        <v>2551.25</v>
      </c>
      <c r="N47" s="72">
        <f t="shared" si="8"/>
        <v>4325.8994999999995</v>
      </c>
      <c r="O47" s="72">
        <v>3834.017</v>
      </c>
      <c r="P47" s="74">
        <f t="shared" si="9"/>
        <v>23923.58</v>
      </c>
      <c r="Q47" s="82">
        <f t="shared" si="14"/>
        <v>489437.797</v>
      </c>
      <c r="R47" s="72">
        <f t="shared" si="10"/>
        <v>503161.700371233</v>
      </c>
      <c r="S47" s="9">
        <f t="shared" si="11"/>
        <v>13723.903371232973</v>
      </c>
      <c r="T47" s="71">
        <f t="shared" si="2"/>
        <v>0.028040138001914412</v>
      </c>
      <c r="U47" s="154">
        <f t="shared" si="12"/>
        <v>1569.2332454586106</v>
      </c>
      <c r="V47" s="7"/>
      <c r="W47" s="75">
        <v>13212.4135</v>
      </c>
      <c r="X47" s="7">
        <v>2551.25</v>
      </c>
      <c r="Y47" s="7">
        <v>4325.8994999999995</v>
      </c>
      <c r="Z47" s="18">
        <v>3962.234</v>
      </c>
      <c r="AA47" s="10"/>
      <c r="AB47" s="7">
        <v>320641.7540715455</v>
      </c>
      <c r="AD47" s="70"/>
      <c r="AE47" s="70"/>
    </row>
    <row r="48" spans="1:31" ht="11.25">
      <c r="A48" s="10" t="str">
        <f>Summary!A48</f>
        <v>Q32</v>
      </c>
      <c r="B48" s="10" t="str">
        <f>Summary!B48</f>
        <v>Q32</v>
      </c>
      <c r="C48" s="10" t="str">
        <f>Summary!C48</f>
        <v>5NX</v>
      </c>
      <c r="D48" s="10" t="str">
        <f>Summary!D48</f>
        <v>Hull Teaching PCT</v>
      </c>
      <c r="E48" s="73">
        <f>Baselines!I48</f>
        <v>484783</v>
      </c>
      <c r="F48" s="54">
        <f t="shared" si="3"/>
        <v>13573.924</v>
      </c>
      <c r="G48" s="71">
        <v>0.028</v>
      </c>
      <c r="H48" s="54">
        <f t="shared" si="4"/>
        <v>14429.468161756979</v>
      </c>
      <c r="I48" s="71">
        <v>0.029764798191679532</v>
      </c>
      <c r="J48" s="72">
        <f t="shared" si="5"/>
        <v>499212.468161757</v>
      </c>
      <c r="K48" s="74">
        <f t="shared" si="13"/>
        <v>1686.6042939577603</v>
      </c>
      <c r="L48" s="82">
        <f t="shared" si="6"/>
        <v>13718.5815</v>
      </c>
      <c r="M48" s="72">
        <f t="shared" si="7"/>
        <v>2969.655</v>
      </c>
      <c r="N48" s="72">
        <f t="shared" si="8"/>
        <v>4799.4115</v>
      </c>
      <c r="O48" s="72">
        <v>3907.663</v>
      </c>
      <c r="P48" s="74">
        <f t="shared" si="9"/>
        <v>25395.311</v>
      </c>
      <c r="Q48" s="82">
        <f t="shared" si="14"/>
        <v>510332.386</v>
      </c>
      <c r="R48" s="72">
        <f t="shared" si="10"/>
        <v>524607.779161757</v>
      </c>
      <c r="S48" s="9">
        <f t="shared" si="11"/>
        <v>14275.39316175698</v>
      </c>
      <c r="T48" s="71">
        <f t="shared" si="2"/>
        <v>0.02797273610959305</v>
      </c>
      <c r="U48" s="154">
        <f t="shared" si="12"/>
        <v>1772.403113720239</v>
      </c>
      <c r="V48" s="7"/>
      <c r="W48" s="75">
        <v>13718.5815</v>
      </c>
      <c r="X48" s="7">
        <v>2969.655</v>
      </c>
      <c r="Y48" s="7">
        <v>4799.4115</v>
      </c>
      <c r="Z48" s="18">
        <v>4061.738</v>
      </c>
      <c r="AA48" s="10"/>
      <c r="AB48" s="7">
        <v>295986.7171868231</v>
      </c>
      <c r="AD48" s="70"/>
      <c r="AE48" s="70"/>
    </row>
    <row r="49" spans="1:31" ht="11.25">
      <c r="A49" s="10" t="str">
        <f>Summary!A49</f>
        <v>Q32</v>
      </c>
      <c r="B49" s="10" t="str">
        <f>Summary!B49</f>
        <v>Q32</v>
      </c>
      <c r="C49" s="10" t="str">
        <f>Summary!C49</f>
        <v>5N2</v>
      </c>
      <c r="D49" s="10" t="str">
        <f>Summary!D49</f>
        <v>Kirklees PCT</v>
      </c>
      <c r="E49" s="73">
        <f>Baselines!I49</f>
        <v>644137</v>
      </c>
      <c r="F49" s="54">
        <f t="shared" si="3"/>
        <v>18035.836</v>
      </c>
      <c r="G49" s="71">
        <v>0.028</v>
      </c>
      <c r="H49" s="54">
        <f t="shared" si="4"/>
        <v>19172.607812793878</v>
      </c>
      <c r="I49" s="71">
        <v>0.029764798191679532</v>
      </c>
      <c r="J49" s="72">
        <f t="shared" si="5"/>
        <v>663309.6078127939</v>
      </c>
      <c r="K49" s="74">
        <f t="shared" si="13"/>
        <v>1630.0990567093934</v>
      </c>
      <c r="L49" s="82">
        <f t="shared" si="6"/>
        <v>19060.899</v>
      </c>
      <c r="M49" s="72">
        <f t="shared" si="7"/>
        <v>3969.745</v>
      </c>
      <c r="N49" s="72">
        <f t="shared" si="8"/>
        <v>6041.36</v>
      </c>
      <c r="O49" s="72">
        <v>4801.902</v>
      </c>
      <c r="P49" s="74">
        <f t="shared" si="9"/>
        <v>33873.906</v>
      </c>
      <c r="Q49" s="82">
        <f t="shared" si="14"/>
        <v>678190.677</v>
      </c>
      <c r="R49" s="72">
        <f t="shared" si="10"/>
        <v>697183.5138127939</v>
      </c>
      <c r="S49" s="9">
        <f t="shared" si="11"/>
        <v>18992.83681279388</v>
      </c>
      <c r="T49" s="71">
        <f t="shared" si="2"/>
        <v>0.028005157630313283</v>
      </c>
      <c r="U49" s="154">
        <f t="shared" si="12"/>
        <v>1713.3449822429288</v>
      </c>
      <c r="V49" s="7"/>
      <c r="W49" s="75">
        <v>19060.899</v>
      </c>
      <c r="X49" s="7">
        <v>3969.745</v>
      </c>
      <c r="Y49" s="7">
        <v>6041.36</v>
      </c>
      <c r="Z49" s="18">
        <v>4981.673</v>
      </c>
      <c r="AA49" s="10"/>
      <c r="AB49" s="7">
        <v>406913.68115492736</v>
      </c>
      <c r="AD49" s="70"/>
      <c r="AE49" s="70"/>
    </row>
    <row r="50" spans="1:31" ht="11.25">
      <c r="A50" s="10" t="str">
        <f>Summary!A50</f>
        <v>Q32</v>
      </c>
      <c r="B50" s="10" t="str">
        <f>Summary!B50</f>
        <v>Q32</v>
      </c>
      <c r="C50" s="10" t="str">
        <f>Summary!C50</f>
        <v>5N1</v>
      </c>
      <c r="D50" s="10" t="str">
        <f>Summary!D50</f>
        <v>Leeds PCT</v>
      </c>
      <c r="E50" s="73">
        <f>Baselines!I50</f>
        <v>1252778</v>
      </c>
      <c r="F50" s="54">
        <f t="shared" si="3"/>
        <v>35077.784</v>
      </c>
      <c r="G50" s="71">
        <v>0.028</v>
      </c>
      <c r="H50" s="54">
        <f t="shared" si="4"/>
        <v>37288.6843489759</v>
      </c>
      <c r="I50" s="71">
        <v>0.029764798191679532</v>
      </c>
      <c r="J50" s="72">
        <f t="shared" si="5"/>
        <v>1290066.684348976</v>
      </c>
      <c r="K50" s="74">
        <f t="shared" si="13"/>
        <v>1552.3264672682217</v>
      </c>
      <c r="L50" s="82">
        <f t="shared" si="6"/>
        <v>33092.774</v>
      </c>
      <c r="M50" s="72">
        <f t="shared" si="7"/>
        <v>6439.355</v>
      </c>
      <c r="N50" s="72">
        <f t="shared" si="8"/>
        <v>11369.3905</v>
      </c>
      <c r="O50" s="72">
        <v>8953.433</v>
      </c>
      <c r="P50" s="74">
        <f t="shared" si="9"/>
        <v>59854.9525</v>
      </c>
      <c r="Q50" s="82">
        <f t="shared" si="14"/>
        <v>1312994.1075</v>
      </c>
      <c r="R50" s="72">
        <f t="shared" si="10"/>
        <v>1349921.636848976</v>
      </c>
      <c r="S50" s="9">
        <f t="shared" si="11"/>
        <v>36927.529348975906</v>
      </c>
      <c r="T50" s="71">
        <f t="shared" si="2"/>
        <v>0.028124672561773784</v>
      </c>
      <c r="U50" s="154">
        <f t="shared" si="12"/>
        <v>1624.3494317320478</v>
      </c>
      <c r="V50" s="7"/>
      <c r="W50" s="75">
        <v>33092.774</v>
      </c>
      <c r="X50" s="7">
        <v>6439.355</v>
      </c>
      <c r="Y50" s="7">
        <v>11369.3905</v>
      </c>
      <c r="Z50" s="18">
        <v>9314.588</v>
      </c>
      <c r="AA50" s="10"/>
      <c r="AB50" s="7">
        <v>831053.7194017122</v>
      </c>
      <c r="AD50" s="70"/>
      <c r="AE50" s="70"/>
    </row>
    <row r="51" spans="1:31" ht="11.25">
      <c r="A51" s="10" t="str">
        <f>Summary!A51</f>
        <v>Q32</v>
      </c>
      <c r="B51" s="10" t="str">
        <f>Summary!B51</f>
        <v>Q32</v>
      </c>
      <c r="C51" s="10" t="str">
        <f>Summary!C51</f>
        <v>TAN</v>
      </c>
      <c r="D51" s="10" t="str">
        <f>Summary!D51</f>
        <v>North East Lincolnshire Care Trust Plus</v>
      </c>
      <c r="E51" s="73">
        <f>Baselines!I51</f>
        <v>275309</v>
      </c>
      <c r="F51" s="54">
        <f t="shared" si="3"/>
        <v>7708.652</v>
      </c>
      <c r="G51" s="71">
        <v>0.028</v>
      </c>
      <c r="H51" s="54">
        <f t="shared" si="4"/>
        <v>8194.516825353101</v>
      </c>
      <c r="I51" s="71">
        <v>0.029764798191679532</v>
      </c>
      <c r="J51" s="72">
        <f t="shared" si="5"/>
        <v>283503.5168253531</v>
      </c>
      <c r="K51" s="74">
        <f t="shared" si="13"/>
        <v>1736.6014152381892</v>
      </c>
      <c r="L51" s="82">
        <f t="shared" si="6"/>
        <v>6837.35</v>
      </c>
      <c r="M51" s="72">
        <f t="shared" si="7"/>
        <v>1928.745</v>
      </c>
      <c r="N51" s="72">
        <f t="shared" si="8"/>
        <v>2578.8035</v>
      </c>
      <c r="O51" s="72">
        <v>2031.421</v>
      </c>
      <c r="P51" s="74">
        <f t="shared" si="9"/>
        <v>13376.319500000001</v>
      </c>
      <c r="Q51" s="82">
        <f t="shared" si="14"/>
        <v>288775.4365</v>
      </c>
      <c r="R51" s="72">
        <f t="shared" si="10"/>
        <v>296879.83632535307</v>
      </c>
      <c r="S51" s="9">
        <f t="shared" si="11"/>
        <v>8104.399825353101</v>
      </c>
      <c r="T51" s="71">
        <f t="shared" si="2"/>
        <v>0.028064713271944444</v>
      </c>
      <c r="U51" s="154">
        <f t="shared" si="12"/>
        <v>1818.538089726387</v>
      </c>
      <c r="V51" s="7"/>
      <c r="W51" s="75">
        <v>6837.35</v>
      </c>
      <c r="X51" s="7">
        <v>1928.745</v>
      </c>
      <c r="Y51" s="7">
        <v>2578.8035</v>
      </c>
      <c r="Z51" s="18">
        <v>2121.538</v>
      </c>
      <c r="AA51" s="10"/>
      <c r="AB51" s="7">
        <v>163251.92087124276</v>
      </c>
      <c r="AD51" s="70"/>
      <c r="AE51" s="70"/>
    </row>
    <row r="52" spans="1:31" ht="11.25">
      <c r="A52" s="10" t="str">
        <f>Summary!A52</f>
        <v>Q32</v>
      </c>
      <c r="B52" s="10" t="str">
        <f>Summary!B52</f>
        <v>Q32</v>
      </c>
      <c r="C52" s="10" t="str">
        <f>Summary!C52</f>
        <v>5EF</v>
      </c>
      <c r="D52" s="10" t="str">
        <f>Summary!D52</f>
        <v>North Lincolnshire PCT</v>
      </c>
      <c r="E52" s="73">
        <f>Baselines!I52</f>
        <v>256070</v>
      </c>
      <c r="F52" s="54">
        <f t="shared" si="3"/>
        <v>7169.96</v>
      </c>
      <c r="G52" s="71">
        <v>0.028</v>
      </c>
      <c r="H52" s="54">
        <f t="shared" si="4"/>
        <v>7621.871872943378</v>
      </c>
      <c r="I52" s="71">
        <v>0.029764798191679532</v>
      </c>
      <c r="J52" s="72">
        <f t="shared" si="5"/>
        <v>263691.87187294336</v>
      </c>
      <c r="K52" s="74">
        <f t="shared" si="13"/>
        <v>1606.235154295608</v>
      </c>
      <c r="L52" s="82">
        <f t="shared" si="6"/>
        <v>5911.7565</v>
      </c>
      <c r="M52" s="72">
        <f t="shared" si="7"/>
        <v>1602.185</v>
      </c>
      <c r="N52" s="72">
        <f t="shared" si="8"/>
        <v>2249.182</v>
      </c>
      <c r="O52" s="72">
        <v>1914.606</v>
      </c>
      <c r="P52" s="74">
        <f t="shared" si="9"/>
        <v>11677.729500000001</v>
      </c>
      <c r="Q52" s="82">
        <f t="shared" si="14"/>
        <v>267820.5185</v>
      </c>
      <c r="R52" s="72">
        <f t="shared" si="10"/>
        <v>275369.6013729434</v>
      </c>
      <c r="S52" s="9">
        <f t="shared" si="11"/>
        <v>7549.082872943378</v>
      </c>
      <c r="T52" s="71">
        <f t="shared" si="2"/>
        <v>0.028187096773705102</v>
      </c>
      <c r="U52" s="154">
        <f t="shared" si="12"/>
        <v>1677.3681001540713</v>
      </c>
      <c r="V52" s="7"/>
      <c r="W52" s="75">
        <v>5911.7565</v>
      </c>
      <c r="X52" s="7">
        <v>1602.185</v>
      </c>
      <c r="Y52" s="7">
        <v>2249.182</v>
      </c>
      <c r="Z52" s="18">
        <v>1987.395</v>
      </c>
      <c r="AA52" s="10"/>
      <c r="AB52" s="7">
        <v>164167.6632264855</v>
      </c>
      <c r="AD52" s="70"/>
      <c r="AE52" s="70"/>
    </row>
    <row r="53" spans="1:31" ht="11.25">
      <c r="A53" s="10" t="str">
        <f>Summary!A53</f>
        <v>Q32</v>
      </c>
      <c r="B53" s="10" t="str">
        <f>Summary!B53</f>
        <v>Q32</v>
      </c>
      <c r="C53" s="10" t="str">
        <f>Summary!C53</f>
        <v>5NV</v>
      </c>
      <c r="D53" s="10" t="str">
        <f>Summary!D53</f>
        <v>North Yorkshire and York PCT</v>
      </c>
      <c r="E53" s="73">
        <f>Baselines!I53</f>
        <v>1151558</v>
      </c>
      <c r="F53" s="54">
        <f t="shared" si="3"/>
        <v>32243.624</v>
      </c>
      <c r="G53" s="71">
        <v>0.028</v>
      </c>
      <c r="H53" s="54">
        <f t="shared" si="4"/>
        <v>34275.8914760141</v>
      </c>
      <c r="I53" s="71">
        <v>0.029764798191679532</v>
      </c>
      <c r="J53" s="72">
        <f t="shared" si="5"/>
        <v>1185833.8914760142</v>
      </c>
      <c r="K53" s="74">
        <f t="shared" si="13"/>
        <v>1476.5394214983896</v>
      </c>
      <c r="L53" s="82">
        <f t="shared" si="6"/>
        <v>31763.0625</v>
      </c>
      <c r="M53" s="72">
        <f t="shared" si="7"/>
        <v>6123</v>
      </c>
      <c r="N53" s="72">
        <f t="shared" si="8"/>
        <v>9314.1035</v>
      </c>
      <c r="O53" s="72">
        <v>8275.266</v>
      </c>
      <c r="P53" s="74">
        <f t="shared" si="9"/>
        <v>55475.432</v>
      </c>
      <c r="Q53" s="82">
        <f t="shared" si="14"/>
        <v>1207348.0219999999</v>
      </c>
      <c r="R53" s="72">
        <f t="shared" si="10"/>
        <v>1241309.3234760142</v>
      </c>
      <c r="S53" s="9">
        <f t="shared" si="11"/>
        <v>33961.30147601411</v>
      </c>
      <c r="T53" s="71">
        <f t="shared" si="2"/>
        <v>0.028128841773191818</v>
      </c>
      <c r="U53" s="154">
        <f t="shared" si="12"/>
        <v>1545.6145785346735</v>
      </c>
      <c r="V53" s="7"/>
      <c r="W53" s="75">
        <v>31763.0625</v>
      </c>
      <c r="X53" s="7">
        <v>6123</v>
      </c>
      <c r="Y53" s="7">
        <v>9314.1035</v>
      </c>
      <c r="Z53" s="18">
        <v>8589.856</v>
      </c>
      <c r="AA53" s="10"/>
      <c r="AB53" s="7">
        <v>803116.9870646812</v>
      </c>
      <c r="AD53" s="70"/>
      <c r="AE53" s="70"/>
    </row>
    <row r="54" spans="1:31" ht="11.25">
      <c r="A54" s="10" t="str">
        <f>Summary!A54</f>
        <v>Q32</v>
      </c>
      <c r="B54" s="10" t="str">
        <f>Summary!B54</f>
        <v>Q32</v>
      </c>
      <c r="C54" s="10" t="str">
        <f>Summary!C54</f>
        <v>5H8</v>
      </c>
      <c r="D54" s="10" t="str">
        <f>Summary!D54</f>
        <v>Rotherham PCT</v>
      </c>
      <c r="E54" s="73">
        <f>Baselines!I54</f>
        <v>435234</v>
      </c>
      <c r="F54" s="54">
        <f t="shared" si="3"/>
        <v>12186.552</v>
      </c>
      <c r="G54" s="71">
        <v>0.028</v>
      </c>
      <c r="H54" s="54">
        <f t="shared" si="4"/>
        <v>12954.65217615745</v>
      </c>
      <c r="I54" s="71">
        <v>0.029764798191679532</v>
      </c>
      <c r="J54" s="72">
        <f t="shared" si="5"/>
        <v>448188.65217615745</v>
      </c>
      <c r="K54" s="74">
        <f t="shared" si="13"/>
        <v>1817.4117917778754</v>
      </c>
      <c r="L54" s="82">
        <f t="shared" si="6"/>
        <v>9742.7135</v>
      </c>
      <c r="M54" s="72">
        <f t="shared" si="7"/>
        <v>2245.1</v>
      </c>
      <c r="N54" s="72">
        <f t="shared" si="8"/>
        <v>4220.788</v>
      </c>
      <c r="O54" s="72">
        <v>3516.171</v>
      </c>
      <c r="P54" s="74">
        <f t="shared" si="9"/>
        <v>19724.7725</v>
      </c>
      <c r="Q54" s="82">
        <f t="shared" si="14"/>
        <v>455107.24450000003</v>
      </c>
      <c r="R54" s="72">
        <f t="shared" si="10"/>
        <v>467913.4246761575</v>
      </c>
      <c r="S54" s="9">
        <f t="shared" si="11"/>
        <v>12806.180176157446</v>
      </c>
      <c r="T54" s="71">
        <f t="shared" si="2"/>
        <v>0.028138818555232745</v>
      </c>
      <c r="U54" s="154">
        <f t="shared" si="12"/>
        <v>1897.3960438502506</v>
      </c>
      <c r="V54" s="7"/>
      <c r="W54" s="75">
        <v>9742.7135</v>
      </c>
      <c r="X54" s="7">
        <v>2245.1</v>
      </c>
      <c r="Y54" s="7">
        <v>4220.788</v>
      </c>
      <c r="Z54" s="18">
        <v>3664.643</v>
      </c>
      <c r="AA54" s="10"/>
      <c r="AB54" s="7">
        <v>246608.20085123298</v>
      </c>
      <c r="AD54" s="70"/>
      <c r="AE54" s="70"/>
    </row>
    <row r="55" spans="1:31" ht="11.25">
      <c r="A55" s="10" t="str">
        <f>Summary!A55</f>
        <v>Q32</v>
      </c>
      <c r="B55" s="10" t="str">
        <f>Summary!B55</f>
        <v>Q32</v>
      </c>
      <c r="C55" s="10" t="str">
        <f>Summary!C55</f>
        <v>5N4</v>
      </c>
      <c r="D55" s="10" t="str">
        <f>Summary!D55</f>
        <v>Sheffield PCT</v>
      </c>
      <c r="E55" s="73">
        <f>Baselines!I55</f>
        <v>935514</v>
      </c>
      <c r="F55" s="54">
        <f t="shared" si="3"/>
        <v>26194.392</v>
      </c>
      <c r="G55" s="71">
        <v>0.028</v>
      </c>
      <c r="H55" s="54">
        <f t="shared" si="4"/>
        <v>27845.385415490884</v>
      </c>
      <c r="I55" s="71">
        <v>0.029764798191679532</v>
      </c>
      <c r="J55" s="72">
        <f t="shared" si="5"/>
        <v>963359.3854154908</v>
      </c>
      <c r="K55" s="74">
        <f t="shared" si="13"/>
        <v>1700.5452280060626</v>
      </c>
      <c r="L55" s="82">
        <f t="shared" si="6"/>
        <v>26341.146</v>
      </c>
      <c r="M55" s="72">
        <f t="shared" si="7"/>
        <v>5582.135</v>
      </c>
      <c r="N55" s="72">
        <f t="shared" si="8"/>
        <v>9141.639</v>
      </c>
      <c r="O55" s="72">
        <v>7280.195</v>
      </c>
      <c r="P55" s="74">
        <f t="shared" si="9"/>
        <v>48345.115</v>
      </c>
      <c r="Q55" s="82">
        <f t="shared" si="14"/>
        <v>984183.981</v>
      </c>
      <c r="R55" s="72">
        <f t="shared" si="10"/>
        <v>1011704.5004154908</v>
      </c>
      <c r="S55" s="9">
        <f t="shared" si="11"/>
        <v>27520.519415490882</v>
      </c>
      <c r="T55" s="71">
        <f t="shared" si="2"/>
        <v>0.027962779263617055</v>
      </c>
      <c r="U55" s="154">
        <f t="shared" si="12"/>
        <v>1785.8851913212031</v>
      </c>
      <c r="V55" s="7"/>
      <c r="W55" s="75">
        <v>26341.146</v>
      </c>
      <c r="X55" s="7">
        <v>5582.135</v>
      </c>
      <c r="Y55" s="7">
        <v>9141.639</v>
      </c>
      <c r="Z55" s="18">
        <v>7605.061</v>
      </c>
      <c r="AA55" s="10"/>
      <c r="AB55" s="7">
        <v>566500.3021090224</v>
      </c>
      <c r="AD55" s="70"/>
      <c r="AE55" s="70"/>
    </row>
    <row r="56" spans="1:31" ht="11.25">
      <c r="A56" s="10" t="str">
        <f>Summary!A56</f>
        <v>Q32</v>
      </c>
      <c r="B56" s="10" t="str">
        <f>Summary!B56</f>
        <v>Q32</v>
      </c>
      <c r="C56" s="10" t="str">
        <f>Summary!C56</f>
        <v>5N3</v>
      </c>
      <c r="D56" s="10" t="str">
        <f>Summary!D56</f>
        <v>Wakefield District PCT</v>
      </c>
      <c r="E56" s="73">
        <f>Baselines!I56</f>
        <v>599817</v>
      </c>
      <c r="F56" s="54">
        <f t="shared" si="3"/>
        <v>16794.876</v>
      </c>
      <c r="G56" s="71">
        <v>0.028</v>
      </c>
      <c r="H56" s="54">
        <f t="shared" si="4"/>
        <v>17853.431956938643</v>
      </c>
      <c r="I56" s="71">
        <v>0.029764798191679532</v>
      </c>
      <c r="J56" s="72">
        <f t="shared" si="5"/>
        <v>617670.4319569387</v>
      </c>
      <c r="K56" s="74">
        <f t="shared" si="13"/>
        <v>1805.0795214932434</v>
      </c>
      <c r="L56" s="82">
        <f t="shared" si="6"/>
        <v>16365.7585</v>
      </c>
      <c r="M56" s="72">
        <f t="shared" si="7"/>
        <v>3602.365</v>
      </c>
      <c r="N56" s="72">
        <f t="shared" si="8"/>
        <v>5388.24</v>
      </c>
      <c r="O56" s="72">
        <v>4402.48</v>
      </c>
      <c r="P56" s="74">
        <f t="shared" si="9"/>
        <v>29758.8435</v>
      </c>
      <c r="Q56" s="82">
        <f t="shared" si="14"/>
        <v>629748.2365</v>
      </c>
      <c r="R56" s="72">
        <f t="shared" si="10"/>
        <v>647429.2754569387</v>
      </c>
      <c r="S56" s="9">
        <f t="shared" si="11"/>
        <v>17681.038956938646</v>
      </c>
      <c r="T56" s="71">
        <f t="shared" si="2"/>
        <v>0.028076361206195527</v>
      </c>
      <c r="U56" s="154">
        <f t="shared" si="12"/>
        <v>1892.0467392941384</v>
      </c>
      <c r="V56" s="7"/>
      <c r="W56" s="75">
        <v>16365.7585</v>
      </c>
      <c r="X56" s="7">
        <v>3602.365</v>
      </c>
      <c r="Y56" s="7">
        <v>5388.24</v>
      </c>
      <c r="Z56" s="18">
        <v>4574.873</v>
      </c>
      <c r="AA56" s="10"/>
      <c r="AB56" s="7">
        <v>342184.6099311868</v>
      </c>
      <c r="AD56" s="70"/>
      <c r="AE56" s="70"/>
    </row>
    <row r="57" spans="1:31" ht="11.25">
      <c r="A57" s="10" t="str">
        <f>Summary!A57</f>
        <v>Q33</v>
      </c>
      <c r="B57" s="10" t="str">
        <f>Summary!B57</f>
        <v>Q33</v>
      </c>
      <c r="C57" s="10" t="str">
        <f>Summary!C57</f>
        <v>5N7</v>
      </c>
      <c r="D57" s="10" t="str">
        <f>Summary!D57</f>
        <v>Derby City PCT</v>
      </c>
      <c r="E57" s="73">
        <f>Baselines!I57</f>
        <v>437613</v>
      </c>
      <c r="F57" s="54">
        <f t="shared" si="3"/>
        <v>12253.164</v>
      </c>
      <c r="G57" s="71">
        <v>0.028</v>
      </c>
      <c r="H57" s="54">
        <f t="shared" si="4"/>
        <v>13025.462631055456</v>
      </c>
      <c r="I57" s="71">
        <v>0.029764798191679532</v>
      </c>
      <c r="J57" s="72">
        <f t="shared" si="5"/>
        <v>450638.46263105544</v>
      </c>
      <c r="K57" s="74">
        <f t="shared" si="13"/>
        <v>1577.2945110546284</v>
      </c>
      <c r="L57" s="82">
        <f t="shared" si="6"/>
        <v>9565.1465</v>
      </c>
      <c r="M57" s="72">
        <f t="shared" si="7"/>
        <v>3143.14</v>
      </c>
      <c r="N57" s="72">
        <f t="shared" si="8"/>
        <v>3666.6565</v>
      </c>
      <c r="O57" s="72">
        <v>3060.251</v>
      </c>
      <c r="P57" s="74">
        <f t="shared" si="9"/>
        <v>19435.194</v>
      </c>
      <c r="Q57" s="82">
        <f t="shared" si="14"/>
        <v>457182.302</v>
      </c>
      <c r="R57" s="72">
        <f t="shared" si="10"/>
        <v>470073.65663105546</v>
      </c>
      <c r="S57" s="9">
        <f t="shared" si="11"/>
        <v>12891.354631055456</v>
      </c>
      <c r="T57" s="71">
        <f t="shared" si="2"/>
        <v>0.028197405224700618</v>
      </c>
      <c r="U57" s="154">
        <f t="shared" si="12"/>
        <v>1645.3202730779192</v>
      </c>
      <c r="V57" s="7"/>
      <c r="W57" s="75">
        <v>9565.1465</v>
      </c>
      <c r="X57" s="7">
        <v>3143.14</v>
      </c>
      <c r="Y57" s="7">
        <v>3666.6565</v>
      </c>
      <c r="Z57" s="18">
        <v>3194.359</v>
      </c>
      <c r="AA57" s="10"/>
      <c r="AB57" s="7">
        <v>285703.43678540067</v>
      </c>
      <c r="AD57" s="70"/>
      <c r="AE57" s="70"/>
    </row>
    <row r="58" spans="1:31" ht="11.25">
      <c r="A58" s="10" t="str">
        <f>Summary!A58</f>
        <v>Q33</v>
      </c>
      <c r="B58" s="10" t="str">
        <f>Summary!B58</f>
        <v>Q33</v>
      </c>
      <c r="C58" s="10" t="str">
        <f>Summary!C58</f>
        <v>5N6</v>
      </c>
      <c r="D58" s="10" t="str">
        <f>Summary!D58</f>
        <v>Derbyshire County PCT</v>
      </c>
      <c r="E58" s="73">
        <f>Baselines!I58</f>
        <v>1118446</v>
      </c>
      <c r="F58" s="54">
        <f t="shared" si="3"/>
        <v>31316.488</v>
      </c>
      <c r="G58" s="71">
        <v>0.028</v>
      </c>
      <c r="H58" s="54">
        <f t="shared" si="4"/>
        <v>33290.3194782912</v>
      </c>
      <c r="I58" s="71">
        <v>0.029764798191679532</v>
      </c>
      <c r="J58" s="72">
        <f t="shared" si="5"/>
        <v>1151736.319478291</v>
      </c>
      <c r="K58" s="74">
        <f t="shared" si="13"/>
        <v>1633.073901622025</v>
      </c>
      <c r="L58" s="82">
        <f t="shared" si="6"/>
        <v>29386.318</v>
      </c>
      <c r="M58" s="72">
        <f t="shared" si="7"/>
        <v>5867.875</v>
      </c>
      <c r="N58" s="72">
        <f t="shared" si="8"/>
        <v>10061.1095</v>
      </c>
      <c r="O58" s="72">
        <v>9182.87</v>
      </c>
      <c r="P58" s="74">
        <f t="shared" si="9"/>
        <v>54498.1725</v>
      </c>
      <c r="Q58" s="82">
        <f t="shared" si="14"/>
        <v>1173295.8344999999</v>
      </c>
      <c r="R58" s="72">
        <f t="shared" si="10"/>
        <v>1206234.4919782912</v>
      </c>
      <c r="S58" s="9">
        <f t="shared" si="11"/>
        <v>32938.65747829121</v>
      </c>
      <c r="T58" s="71">
        <f t="shared" si="2"/>
        <v>0.028073616652979954</v>
      </c>
      <c r="U58" s="154">
        <f t="shared" si="12"/>
        <v>1710.3481367839065</v>
      </c>
      <c r="V58" s="7"/>
      <c r="W58" s="75">
        <v>29386.318</v>
      </c>
      <c r="X58" s="7">
        <v>5867.875</v>
      </c>
      <c r="Y58" s="7">
        <v>10061.1095</v>
      </c>
      <c r="Z58" s="18">
        <v>9534.532</v>
      </c>
      <c r="AA58" s="10"/>
      <c r="AB58" s="7">
        <v>705256.7053666996</v>
      </c>
      <c r="AD58" s="70"/>
      <c r="AE58" s="70"/>
    </row>
    <row r="59" spans="1:31" ht="11.25">
      <c r="A59" s="10" t="str">
        <f>Summary!A59</f>
        <v>Q33</v>
      </c>
      <c r="B59" s="10" t="str">
        <f>Summary!B59</f>
        <v>Q33</v>
      </c>
      <c r="C59" s="10" t="str">
        <f>Summary!C59</f>
        <v>5PC</v>
      </c>
      <c r="D59" s="10" t="str">
        <f>Summary!D59</f>
        <v>Leicester City PCT</v>
      </c>
      <c r="E59" s="73">
        <f>Baselines!I59</f>
        <v>519938</v>
      </c>
      <c r="F59" s="54">
        <f t="shared" si="3"/>
        <v>14558.264000000001</v>
      </c>
      <c r="G59" s="71">
        <v>0.028</v>
      </c>
      <c r="H59" s="54">
        <f t="shared" si="4"/>
        <v>15475.849642185472</v>
      </c>
      <c r="I59" s="71">
        <v>0.029764798191679532</v>
      </c>
      <c r="J59" s="72">
        <f t="shared" si="5"/>
        <v>535413.8496421855</v>
      </c>
      <c r="K59" s="74">
        <f t="shared" si="13"/>
        <v>1598.1236459889356</v>
      </c>
      <c r="L59" s="82">
        <f t="shared" si="6"/>
        <v>14042.08</v>
      </c>
      <c r="M59" s="72">
        <f t="shared" si="7"/>
        <v>4714.71</v>
      </c>
      <c r="N59" s="72">
        <f t="shared" si="8"/>
        <v>5078.008</v>
      </c>
      <c r="O59" s="72">
        <v>4068.118</v>
      </c>
      <c r="P59" s="74">
        <f t="shared" si="9"/>
        <v>27902.916</v>
      </c>
      <c r="Q59" s="82">
        <f t="shared" si="14"/>
        <v>548023.008</v>
      </c>
      <c r="R59" s="72">
        <f t="shared" si="10"/>
        <v>563316.7656421855</v>
      </c>
      <c r="S59" s="9">
        <f t="shared" si="11"/>
        <v>15293.757642185476</v>
      </c>
      <c r="T59" s="71">
        <f t="shared" si="2"/>
        <v>0.02790714517260829</v>
      </c>
      <c r="U59" s="154">
        <f t="shared" si="12"/>
        <v>1681.4093321575763</v>
      </c>
      <c r="V59" s="7"/>
      <c r="W59" s="75">
        <v>14042.08</v>
      </c>
      <c r="X59" s="7">
        <v>4714.71</v>
      </c>
      <c r="Y59" s="7">
        <v>5078.008</v>
      </c>
      <c r="Z59" s="18">
        <v>4250.21</v>
      </c>
      <c r="AA59" s="10"/>
      <c r="AB59" s="7">
        <v>335026.5487817533</v>
      </c>
      <c r="AD59" s="70"/>
      <c r="AE59" s="70"/>
    </row>
    <row r="60" spans="1:31" ht="11.25">
      <c r="A60" s="10" t="str">
        <f>Summary!A60</f>
        <v>Q33</v>
      </c>
      <c r="B60" s="10" t="str">
        <f>Summary!B60</f>
        <v>Q33</v>
      </c>
      <c r="C60" s="10" t="str">
        <f>Summary!C60</f>
        <v>5PA</v>
      </c>
      <c r="D60" s="10" t="str">
        <f>Summary!D60</f>
        <v>Leicestershire County and Rutland PCT</v>
      </c>
      <c r="E60" s="73">
        <f>Baselines!I60</f>
        <v>889078</v>
      </c>
      <c r="F60" s="54">
        <f t="shared" si="3"/>
        <v>24894.184</v>
      </c>
      <c r="G60" s="71">
        <v>0.028</v>
      </c>
      <c r="H60" s="54">
        <f t="shared" si="4"/>
        <v>26463.227246662056</v>
      </c>
      <c r="I60" s="71">
        <v>0.029764798191679532</v>
      </c>
      <c r="J60" s="72">
        <f t="shared" si="5"/>
        <v>915541.227246662</v>
      </c>
      <c r="K60" s="74">
        <f t="shared" si="13"/>
        <v>1366.6276053538222</v>
      </c>
      <c r="L60" s="82">
        <f t="shared" si="6"/>
        <v>22364.2575</v>
      </c>
      <c r="M60" s="72">
        <f t="shared" si="7"/>
        <v>5449.47</v>
      </c>
      <c r="N60" s="72">
        <f t="shared" si="8"/>
        <v>8433.412</v>
      </c>
      <c r="O60" s="72">
        <v>6551.134</v>
      </c>
      <c r="P60" s="74">
        <f t="shared" si="9"/>
        <v>42798.2735</v>
      </c>
      <c r="Q60" s="82">
        <f t="shared" si="14"/>
        <v>932117.8335</v>
      </c>
      <c r="R60" s="72">
        <f t="shared" si="10"/>
        <v>958339.500746662</v>
      </c>
      <c r="S60" s="9">
        <f t="shared" si="11"/>
        <v>26221.66724666205</v>
      </c>
      <c r="T60" s="71">
        <f t="shared" si="2"/>
        <v>0.028131279441572933</v>
      </c>
      <c r="U60" s="154">
        <f t="shared" si="12"/>
        <v>1430.5125515320296</v>
      </c>
      <c r="V60" s="7"/>
      <c r="W60" s="75">
        <v>22364.2575</v>
      </c>
      <c r="X60" s="7">
        <v>5449.47</v>
      </c>
      <c r="Y60" s="7">
        <v>8433.412</v>
      </c>
      <c r="Z60" s="18">
        <v>6792.694</v>
      </c>
      <c r="AA60" s="10"/>
      <c r="AB60" s="7">
        <v>669927.362552893</v>
      </c>
      <c r="AD60" s="70"/>
      <c r="AE60" s="70"/>
    </row>
    <row r="61" spans="1:31" ht="11.25">
      <c r="A61" s="10" t="str">
        <f>Summary!A61</f>
        <v>Q33</v>
      </c>
      <c r="B61" s="10" t="str">
        <f>Summary!B61</f>
        <v>Q33</v>
      </c>
      <c r="C61" s="10" t="str">
        <f>Summary!C61</f>
        <v>5N9</v>
      </c>
      <c r="D61" s="10" t="str">
        <f>Summary!D61</f>
        <v>Lincolnshire Teaching PCT</v>
      </c>
      <c r="E61" s="73">
        <f>Baselines!I61</f>
        <v>1147176</v>
      </c>
      <c r="F61" s="54">
        <f t="shared" si="3"/>
        <v>32120.928</v>
      </c>
      <c r="G61" s="71">
        <v>0.028</v>
      </c>
      <c r="H61" s="54">
        <f t="shared" si="4"/>
        <v>34145.46213033816</v>
      </c>
      <c r="I61" s="71">
        <v>0.029764798191679532</v>
      </c>
      <c r="J61" s="72">
        <f t="shared" si="5"/>
        <v>1181321.4621303382</v>
      </c>
      <c r="K61" s="74">
        <f t="shared" si="13"/>
        <v>1611.9983443970868</v>
      </c>
      <c r="L61" s="82">
        <f t="shared" si="6"/>
        <v>23308.22</v>
      </c>
      <c r="M61" s="72">
        <f t="shared" si="7"/>
        <v>6510.79</v>
      </c>
      <c r="N61" s="72">
        <f t="shared" si="8"/>
        <v>8990.605</v>
      </c>
      <c r="O61" s="72">
        <v>8765.928</v>
      </c>
      <c r="P61" s="74">
        <f t="shared" si="9"/>
        <v>47575.543000000005</v>
      </c>
      <c r="Q61" s="82">
        <f t="shared" si="14"/>
        <v>1195077.812</v>
      </c>
      <c r="R61" s="72">
        <f t="shared" si="10"/>
        <v>1228897.0051303382</v>
      </c>
      <c r="S61" s="9">
        <f t="shared" si="11"/>
        <v>33819.19313033816</v>
      </c>
      <c r="T61" s="71">
        <f t="shared" si="2"/>
        <v>0.028298737363168583</v>
      </c>
      <c r="U61" s="154">
        <f t="shared" si="12"/>
        <v>1676.9186044687954</v>
      </c>
      <c r="V61" s="7"/>
      <c r="W61" s="75">
        <v>23308.22</v>
      </c>
      <c r="X61" s="7">
        <v>6510.79</v>
      </c>
      <c r="Y61" s="7">
        <v>8990.605</v>
      </c>
      <c r="Z61" s="18">
        <v>9092.197</v>
      </c>
      <c r="AA61" s="10"/>
      <c r="AB61" s="7">
        <v>732830.4438005929</v>
      </c>
      <c r="AD61" s="70"/>
      <c r="AE61" s="70"/>
    </row>
    <row r="62" spans="1:31" ht="11.25">
      <c r="A62" s="10" t="str">
        <f>Summary!A62</f>
        <v>Q38</v>
      </c>
      <c r="B62" s="58" t="str">
        <f>Summary!B62</f>
        <v>Q33</v>
      </c>
      <c r="C62" s="10" t="str">
        <f>Summary!C62</f>
        <v>5CQ</v>
      </c>
      <c r="D62" s="10" t="str">
        <f>Summary!D62</f>
        <v>Milton Keynes PCT</v>
      </c>
      <c r="E62" s="73">
        <f>Baselines!I62</f>
        <v>342698</v>
      </c>
      <c r="F62" s="54">
        <f t="shared" si="3"/>
        <v>9595.544</v>
      </c>
      <c r="G62" s="71">
        <v>0.028</v>
      </c>
      <c r="H62" s="54">
        <f t="shared" si="4"/>
        <v>10200.336810692192</v>
      </c>
      <c r="I62" s="71">
        <v>0.029764798191679532</v>
      </c>
      <c r="J62" s="72">
        <f t="shared" si="5"/>
        <v>352898.3368106922</v>
      </c>
      <c r="K62" s="74">
        <f t="shared" si="13"/>
        <v>1411.1774145547504</v>
      </c>
      <c r="L62" s="82">
        <f t="shared" si="6"/>
        <v>10642.7945</v>
      </c>
      <c r="M62" s="72">
        <f t="shared" si="7"/>
        <v>2071.615</v>
      </c>
      <c r="N62" s="72">
        <f t="shared" si="8"/>
        <v>2567.578</v>
      </c>
      <c r="O62" s="72">
        <v>2380.043</v>
      </c>
      <c r="P62" s="74">
        <f t="shared" si="9"/>
        <v>17662.0305</v>
      </c>
      <c r="Q62" s="82">
        <f t="shared" si="14"/>
        <v>360417.2305</v>
      </c>
      <c r="R62" s="72">
        <f t="shared" si="10"/>
        <v>370560.3673106922</v>
      </c>
      <c r="S62" s="9">
        <f t="shared" si="11"/>
        <v>10143.136810692195</v>
      </c>
      <c r="T62" s="71">
        <f t="shared" si="2"/>
        <v>0.028142763309680872</v>
      </c>
      <c r="U62" s="154">
        <f t="shared" si="12"/>
        <v>1481.804719749865</v>
      </c>
      <c r="V62" s="7"/>
      <c r="W62" s="75">
        <v>10642.7945</v>
      </c>
      <c r="X62" s="7">
        <v>2071.615</v>
      </c>
      <c r="Y62" s="7">
        <v>2567.578</v>
      </c>
      <c r="Z62" s="18">
        <v>2437.243</v>
      </c>
      <c r="AA62" s="10"/>
      <c r="AB62" s="7">
        <v>250073.6853998173</v>
      </c>
      <c r="AD62" s="70"/>
      <c r="AE62" s="70"/>
    </row>
    <row r="63" spans="1:31" ht="11.25">
      <c r="A63" s="10" t="str">
        <f>Summary!A63</f>
        <v>Q33</v>
      </c>
      <c r="B63" s="10" t="str">
        <f>Summary!B63</f>
        <v>Q33</v>
      </c>
      <c r="C63" s="10" t="str">
        <f>Summary!C63</f>
        <v>5PD</v>
      </c>
      <c r="D63" s="10" t="str">
        <f>Summary!D63</f>
        <v>Northamptonshire Teaching PCT</v>
      </c>
      <c r="E63" s="73">
        <f>Baselines!I63</f>
        <v>993560</v>
      </c>
      <c r="F63" s="54">
        <f t="shared" si="3"/>
        <v>27819.68</v>
      </c>
      <c r="G63" s="71">
        <v>0.028</v>
      </c>
      <c r="H63" s="54">
        <f t="shared" si="4"/>
        <v>29573.112891325116</v>
      </c>
      <c r="I63" s="71">
        <v>0.029764798191679532</v>
      </c>
      <c r="J63" s="72">
        <f t="shared" si="5"/>
        <v>1023133.1128913251</v>
      </c>
      <c r="K63" s="74">
        <f t="shared" si="13"/>
        <v>1476.177196674527</v>
      </c>
      <c r="L63" s="82">
        <f t="shared" si="6"/>
        <v>26843.232</v>
      </c>
      <c r="M63" s="72">
        <f t="shared" si="7"/>
        <v>5520.905</v>
      </c>
      <c r="N63" s="72">
        <f t="shared" si="8"/>
        <v>9165.1105</v>
      </c>
      <c r="O63" s="72">
        <v>7035.742</v>
      </c>
      <c r="P63" s="74">
        <f t="shared" si="9"/>
        <v>48564.989499999996</v>
      </c>
      <c r="Q63" s="82">
        <f t="shared" si="14"/>
        <v>1042346.0325</v>
      </c>
      <c r="R63" s="72">
        <f t="shared" si="10"/>
        <v>1071698.1023913252</v>
      </c>
      <c r="S63" s="9">
        <f t="shared" si="11"/>
        <v>29352.06989132511</v>
      </c>
      <c r="T63" s="71">
        <f t="shared" si="2"/>
        <v>0.028159621638244314</v>
      </c>
      <c r="U63" s="154">
        <f t="shared" si="12"/>
        <v>1546.2467987168693</v>
      </c>
      <c r="V63" s="7"/>
      <c r="W63" s="75">
        <v>26843.232</v>
      </c>
      <c r="X63" s="7">
        <v>5520.905</v>
      </c>
      <c r="Y63" s="7">
        <v>9165.1105</v>
      </c>
      <c r="Z63" s="18">
        <v>7256.785</v>
      </c>
      <c r="AA63" s="10"/>
      <c r="AB63" s="7">
        <v>693096.4082064121</v>
      </c>
      <c r="AD63" s="70"/>
      <c r="AE63" s="70"/>
    </row>
    <row r="64" spans="1:31" ht="11.25">
      <c r="A64" s="10" t="str">
        <f>Summary!A64</f>
        <v>Q33</v>
      </c>
      <c r="B64" s="10" t="str">
        <f>Summary!B64</f>
        <v>Q33</v>
      </c>
      <c r="C64" s="10" t="str">
        <f>Summary!C64</f>
        <v>5EM</v>
      </c>
      <c r="D64" s="10" t="str">
        <f>Summary!D64</f>
        <v>Nottingham City PCT</v>
      </c>
      <c r="E64" s="73">
        <f>Baselines!I64</f>
        <v>522664</v>
      </c>
      <c r="F64" s="54">
        <f t="shared" si="3"/>
        <v>14634.592</v>
      </c>
      <c r="G64" s="71">
        <v>0.028</v>
      </c>
      <c r="H64" s="54">
        <f t="shared" si="4"/>
        <v>15556.988482055991</v>
      </c>
      <c r="I64" s="71">
        <v>0.029764798191679532</v>
      </c>
      <c r="J64" s="72">
        <f t="shared" si="5"/>
        <v>538220.988482056</v>
      </c>
      <c r="K64" s="74">
        <f t="shared" si="13"/>
        <v>1610.8241405678023</v>
      </c>
      <c r="L64" s="82">
        <f t="shared" si="6"/>
        <v>16638.232</v>
      </c>
      <c r="M64" s="72">
        <f t="shared" si="7"/>
        <v>3112.525</v>
      </c>
      <c r="N64" s="72">
        <f t="shared" si="8"/>
        <v>3918.72</v>
      </c>
      <c r="O64" s="72">
        <v>4074.149</v>
      </c>
      <c r="P64" s="74">
        <f t="shared" si="9"/>
        <v>27743.626000000004</v>
      </c>
      <c r="Q64" s="82">
        <f t="shared" si="14"/>
        <v>550584.459</v>
      </c>
      <c r="R64" s="72">
        <f t="shared" si="10"/>
        <v>565964.614482056</v>
      </c>
      <c r="S64" s="9">
        <f t="shared" si="11"/>
        <v>15380.15548205599</v>
      </c>
      <c r="T64" s="71">
        <f t="shared" si="2"/>
        <v>0.027934234667629784</v>
      </c>
      <c r="U64" s="154">
        <f t="shared" si="12"/>
        <v>1693.8571390276434</v>
      </c>
      <c r="V64" s="7"/>
      <c r="W64" s="75">
        <v>16638.232</v>
      </c>
      <c r="X64" s="7">
        <v>3112.525</v>
      </c>
      <c r="Y64" s="7">
        <v>3918.72</v>
      </c>
      <c r="Z64" s="18">
        <v>4250.982</v>
      </c>
      <c r="AA64" s="10"/>
      <c r="AB64" s="7">
        <v>334127.714458226</v>
      </c>
      <c r="AD64" s="70"/>
      <c r="AE64" s="70"/>
    </row>
    <row r="65" spans="1:31" ht="11.25">
      <c r="A65" s="10" t="str">
        <f>Summary!A65</f>
        <v>Q33</v>
      </c>
      <c r="B65" s="10" t="str">
        <f>Summary!B65</f>
        <v>Q33</v>
      </c>
      <c r="C65" s="10" t="str">
        <f>Summary!C65</f>
        <v>5N8</v>
      </c>
      <c r="D65" s="10" t="str">
        <f>Summary!D65</f>
        <v>Nottinghamshire County Teaching PCT</v>
      </c>
      <c r="E65" s="73">
        <f>Baselines!I65</f>
        <v>1013747</v>
      </c>
      <c r="F65" s="54">
        <f t="shared" si="3"/>
        <v>28384.916</v>
      </c>
      <c r="G65" s="71">
        <v>0.028</v>
      </c>
      <c r="H65" s="54">
        <f t="shared" si="4"/>
        <v>30173.97487242055</v>
      </c>
      <c r="I65" s="71">
        <v>0.029764798191679532</v>
      </c>
      <c r="J65" s="72">
        <f t="shared" si="5"/>
        <v>1043920.9748724205</v>
      </c>
      <c r="K65" s="74">
        <f t="shared" si="13"/>
        <v>1582.7716969208298</v>
      </c>
      <c r="L65" s="82">
        <f t="shared" si="6"/>
        <v>23448.0285</v>
      </c>
      <c r="M65" s="72">
        <f t="shared" si="7"/>
        <v>5592.34</v>
      </c>
      <c r="N65" s="72">
        <f t="shared" si="8"/>
        <v>9356.9645</v>
      </c>
      <c r="O65" s="72">
        <v>7942.236</v>
      </c>
      <c r="P65" s="74">
        <f t="shared" si="9"/>
        <v>46339.568999999996</v>
      </c>
      <c r="Q65" s="82">
        <f t="shared" si="14"/>
        <v>1060397.623</v>
      </c>
      <c r="R65" s="72">
        <f t="shared" si="10"/>
        <v>1090260.5438724204</v>
      </c>
      <c r="S65" s="9">
        <f t="shared" si="11"/>
        <v>29862.920872420545</v>
      </c>
      <c r="T65" s="71">
        <f t="shared" si="2"/>
        <v>0.02816200284185336</v>
      </c>
      <c r="U65" s="154">
        <f t="shared" si="12"/>
        <v>1653.0308065911508</v>
      </c>
      <c r="V65" s="7"/>
      <c r="W65" s="75">
        <v>23448.0285</v>
      </c>
      <c r="X65" s="7">
        <v>5592.34</v>
      </c>
      <c r="Y65" s="7">
        <v>9356.9645</v>
      </c>
      <c r="Z65" s="18">
        <v>8253.29</v>
      </c>
      <c r="AA65" s="10"/>
      <c r="AB65" s="7">
        <v>659552.4654018611</v>
      </c>
      <c r="AD65" s="70"/>
      <c r="AE65" s="70"/>
    </row>
    <row r="66" spans="1:31" ht="11.25">
      <c r="A66" s="10" t="str">
        <f>Summary!A66</f>
        <v>Q34</v>
      </c>
      <c r="B66" s="10" t="str">
        <f>Summary!B66</f>
        <v>Q34</v>
      </c>
      <c r="C66" s="10" t="str">
        <f>Summary!C66</f>
        <v>5PG</v>
      </c>
      <c r="D66" s="10" t="str">
        <f>Summary!D66</f>
        <v>Birmingham East and North PCT</v>
      </c>
      <c r="E66" s="73">
        <f>Baselines!I66</f>
        <v>713364</v>
      </c>
      <c r="F66" s="54">
        <f t="shared" si="3"/>
        <v>19974.192</v>
      </c>
      <c r="G66" s="71">
        <v>0.028</v>
      </c>
      <c r="H66" s="54">
        <f t="shared" si="4"/>
        <v>21233.135497209278</v>
      </c>
      <c r="I66" s="71">
        <v>0.029764798191679532</v>
      </c>
      <c r="J66" s="72">
        <f t="shared" si="5"/>
        <v>734597.1354972093</v>
      </c>
      <c r="K66" s="74">
        <f t="shared" si="13"/>
        <v>1782.3700549603493</v>
      </c>
      <c r="L66" s="82">
        <f t="shared" si="6"/>
        <v>16087.162</v>
      </c>
      <c r="M66" s="72">
        <f t="shared" si="7"/>
        <v>5214.755</v>
      </c>
      <c r="N66" s="72">
        <f t="shared" si="8"/>
        <v>6589.3685</v>
      </c>
      <c r="O66" s="72">
        <v>5744.195</v>
      </c>
      <c r="P66" s="74">
        <f t="shared" si="9"/>
        <v>33635.480500000005</v>
      </c>
      <c r="Q66" s="82">
        <f t="shared" si="14"/>
        <v>747286.1135</v>
      </c>
      <c r="R66" s="72">
        <f t="shared" si="10"/>
        <v>768232.6159972092</v>
      </c>
      <c r="S66" s="9">
        <f t="shared" si="11"/>
        <v>20946.502497209287</v>
      </c>
      <c r="T66" s="71">
        <f t="shared" si="2"/>
        <v>0.02803009733327433</v>
      </c>
      <c r="U66" s="154">
        <f t="shared" si="12"/>
        <v>1863.98060083707</v>
      </c>
      <c r="V66" s="7"/>
      <c r="W66" s="75">
        <v>16087.162</v>
      </c>
      <c r="X66" s="7">
        <v>5214.755</v>
      </c>
      <c r="Y66" s="7">
        <v>6589.3685</v>
      </c>
      <c r="Z66" s="18">
        <v>6030.828</v>
      </c>
      <c r="AA66" s="10"/>
      <c r="AB66" s="7">
        <v>412146.2506917797</v>
      </c>
      <c r="AD66" s="70"/>
      <c r="AE66" s="70"/>
    </row>
    <row r="67" spans="1:31" ht="11.25">
      <c r="A67" s="10" t="str">
        <f>Summary!A67</f>
        <v>Q34</v>
      </c>
      <c r="B67" s="10" t="str">
        <f>Summary!B67</f>
        <v>Q34</v>
      </c>
      <c r="C67" s="10" t="str">
        <f>Summary!C67</f>
        <v>5MD</v>
      </c>
      <c r="D67" s="10" t="str">
        <f>Summary!D67</f>
        <v>Coventry Teaching PCT</v>
      </c>
      <c r="E67" s="73">
        <f>Baselines!I67</f>
        <v>568297</v>
      </c>
      <c r="F67" s="54">
        <f t="shared" si="3"/>
        <v>15912.316</v>
      </c>
      <c r="G67" s="71">
        <v>0.028</v>
      </c>
      <c r="H67" s="54">
        <f t="shared" si="4"/>
        <v>16915.245517936903</v>
      </c>
      <c r="I67" s="71">
        <v>0.029764798191679532</v>
      </c>
      <c r="J67" s="72">
        <f t="shared" si="5"/>
        <v>585212.2455179369</v>
      </c>
      <c r="K67" s="74">
        <f t="shared" si="13"/>
        <v>1726.3572959514868</v>
      </c>
      <c r="L67" s="82">
        <f t="shared" si="6"/>
        <v>14047.1825</v>
      </c>
      <c r="M67" s="72">
        <f t="shared" si="7"/>
        <v>2949.245</v>
      </c>
      <c r="N67" s="72">
        <f t="shared" si="8"/>
        <v>5550.4995</v>
      </c>
      <c r="O67" s="72">
        <v>4042.662</v>
      </c>
      <c r="P67" s="74">
        <f t="shared" si="9"/>
        <v>26589.589000000004</v>
      </c>
      <c r="Q67" s="82">
        <f t="shared" si="14"/>
        <v>595086.035</v>
      </c>
      <c r="R67" s="72">
        <f t="shared" si="10"/>
        <v>611801.8345179369</v>
      </c>
      <c r="S67" s="9">
        <f t="shared" si="11"/>
        <v>16715.799517936903</v>
      </c>
      <c r="T67" s="71">
        <f t="shared" si="2"/>
        <v>0.02808971902346339</v>
      </c>
      <c r="U67" s="154">
        <f t="shared" si="12"/>
        <v>1804.7957280213343</v>
      </c>
      <c r="V67" s="7"/>
      <c r="W67" s="75">
        <v>14047.1825</v>
      </c>
      <c r="X67" s="7">
        <v>2949.245</v>
      </c>
      <c r="Y67" s="7">
        <v>5550.4995</v>
      </c>
      <c r="Z67" s="18">
        <v>4242.108</v>
      </c>
      <c r="AA67" s="10"/>
      <c r="AB67" s="7">
        <v>338986.7479289074</v>
      </c>
      <c r="AD67" s="70"/>
      <c r="AE67" s="70"/>
    </row>
    <row r="68" spans="1:31" ht="11.25">
      <c r="A68" s="10" t="str">
        <f>Summary!A68</f>
        <v>Q34</v>
      </c>
      <c r="B68" s="10" t="str">
        <f>Summary!B68</f>
        <v>Q34</v>
      </c>
      <c r="C68" s="10" t="str">
        <f>Summary!C68</f>
        <v>5PE</v>
      </c>
      <c r="D68" s="10" t="str">
        <f>Summary!D68</f>
        <v>Dudley PCT</v>
      </c>
      <c r="E68" s="73">
        <f>Baselines!I68</f>
        <v>489089</v>
      </c>
      <c r="F68" s="54">
        <f t="shared" si="3"/>
        <v>13694.492</v>
      </c>
      <c r="G68" s="71">
        <v>0.028</v>
      </c>
      <c r="H68" s="54">
        <f t="shared" si="4"/>
        <v>14557.63538277035</v>
      </c>
      <c r="I68" s="71">
        <v>0.029764798191679532</v>
      </c>
      <c r="J68" s="72">
        <f t="shared" si="5"/>
        <v>503646.6353827703</v>
      </c>
      <c r="K68" s="74">
        <f t="shared" si="13"/>
        <v>1661.224145683987</v>
      </c>
      <c r="L68" s="82">
        <f t="shared" si="6"/>
        <v>11841.882</v>
      </c>
      <c r="M68" s="72">
        <f t="shared" si="7"/>
        <v>3551.34</v>
      </c>
      <c r="N68" s="72">
        <f t="shared" si="8"/>
        <v>4390.191</v>
      </c>
      <c r="O68" s="72">
        <v>4099.211</v>
      </c>
      <c r="P68" s="74">
        <f t="shared" si="9"/>
        <v>23882.624</v>
      </c>
      <c r="Q68" s="82">
        <f t="shared" si="14"/>
        <v>513164.962</v>
      </c>
      <c r="R68" s="72">
        <f t="shared" si="10"/>
        <v>527529.2593827703</v>
      </c>
      <c r="S68" s="9">
        <f t="shared" si="11"/>
        <v>14364.297382770354</v>
      </c>
      <c r="T68" s="71">
        <f t="shared" si="2"/>
        <v>0.02799157862763505</v>
      </c>
      <c r="U68" s="154">
        <f t="shared" si="12"/>
        <v>1739.9984069692616</v>
      </c>
      <c r="V68" s="7"/>
      <c r="W68" s="75">
        <v>11841.882</v>
      </c>
      <c r="X68" s="7">
        <v>3551.34</v>
      </c>
      <c r="Y68" s="7">
        <v>4390.191</v>
      </c>
      <c r="Z68" s="18">
        <v>4292.549</v>
      </c>
      <c r="AA68" s="10"/>
      <c r="AB68" s="7">
        <v>303178.012847508</v>
      </c>
      <c r="AD68" s="70"/>
      <c r="AE68" s="70"/>
    </row>
    <row r="69" spans="1:31" ht="11.25">
      <c r="A69" s="10" t="str">
        <f>Summary!A69</f>
        <v>Q34</v>
      </c>
      <c r="B69" s="10" t="str">
        <f>Summary!B69</f>
        <v>Q34</v>
      </c>
      <c r="C69" s="10" t="str">
        <f>Summary!C69</f>
        <v>5MX</v>
      </c>
      <c r="D69" s="10" t="str">
        <f>Summary!D69</f>
        <v>Heart of Birmingham Teaching PCT</v>
      </c>
      <c r="E69" s="73">
        <f>Baselines!I69</f>
        <v>548881</v>
      </c>
      <c r="F69" s="54">
        <f t="shared" si="3"/>
        <v>15368.668</v>
      </c>
      <c r="G69" s="71">
        <v>0.028</v>
      </c>
      <c r="H69" s="54">
        <f t="shared" si="4"/>
        <v>16337.332196247253</v>
      </c>
      <c r="I69" s="71">
        <v>0.029764798191679532</v>
      </c>
      <c r="J69" s="72">
        <f t="shared" si="5"/>
        <v>565218.3321962473</v>
      </c>
      <c r="K69" s="74">
        <f t="shared" si="13"/>
        <v>1899.56288688937</v>
      </c>
      <c r="L69" s="82">
        <f t="shared" si="6"/>
        <v>14846.234</v>
      </c>
      <c r="M69" s="72">
        <f t="shared" si="7"/>
        <v>5571.93</v>
      </c>
      <c r="N69" s="72">
        <f t="shared" si="8"/>
        <v>4727.9765</v>
      </c>
      <c r="O69" s="72">
        <v>4164.097</v>
      </c>
      <c r="P69" s="74">
        <f t="shared" si="9"/>
        <v>29310.237500000003</v>
      </c>
      <c r="Q69" s="82">
        <f t="shared" si="14"/>
        <v>578399.0245</v>
      </c>
      <c r="R69" s="72">
        <f t="shared" si="10"/>
        <v>594528.5696962473</v>
      </c>
      <c r="S69" s="9">
        <f t="shared" si="11"/>
        <v>16129.545196247258</v>
      </c>
      <c r="T69" s="71">
        <f t="shared" si="2"/>
        <v>0.027886535960517093</v>
      </c>
      <c r="U69" s="154">
        <f t="shared" si="12"/>
        <v>1998.0675463977982</v>
      </c>
      <c r="V69" s="7"/>
      <c r="W69" s="75">
        <v>14846.234</v>
      </c>
      <c r="X69" s="7">
        <v>5571.93</v>
      </c>
      <c r="Y69" s="7">
        <v>4727.9765</v>
      </c>
      <c r="Z69" s="18">
        <v>4371.884</v>
      </c>
      <c r="AA69" s="10"/>
      <c r="AB69" s="7">
        <v>297551.78735978616</v>
      </c>
      <c r="AD69" s="70"/>
      <c r="AE69" s="70"/>
    </row>
    <row r="70" spans="1:31" ht="11.25">
      <c r="A70" s="10" t="str">
        <f>Summary!A70</f>
        <v>Q34</v>
      </c>
      <c r="B70" s="10" t="str">
        <f>Summary!B70</f>
        <v>Q34</v>
      </c>
      <c r="C70" s="10" t="str">
        <f>Summary!C70</f>
        <v>5CN</v>
      </c>
      <c r="D70" s="10" t="str">
        <f>Summary!D70</f>
        <v>Herefordshire PCT</v>
      </c>
      <c r="E70" s="73">
        <f>Baselines!I70</f>
        <v>274490</v>
      </c>
      <c r="F70" s="54">
        <f t="shared" si="3"/>
        <v>7685.72</v>
      </c>
      <c r="G70" s="71">
        <v>0.028</v>
      </c>
      <c r="H70" s="54">
        <f t="shared" si="4"/>
        <v>8170.139455634115</v>
      </c>
      <c r="I70" s="71">
        <v>0.029764798191679532</v>
      </c>
      <c r="J70" s="72">
        <f t="shared" si="5"/>
        <v>282660.1394556341</v>
      </c>
      <c r="K70" s="74">
        <f aca="true" t="shared" si="15" ref="K70:K101">J70*1000/AB70</f>
        <v>1577.2217606496743</v>
      </c>
      <c r="L70" s="82">
        <f t="shared" si="6"/>
        <v>9457.994</v>
      </c>
      <c r="M70" s="72">
        <f t="shared" si="7"/>
        <v>1489.93</v>
      </c>
      <c r="N70" s="72">
        <f t="shared" si="8"/>
        <v>1871.597</v>
      </c>
      <c r="O70" s="72">
        <v>2273.938</v>
      </c>
      <c r="P70" s="74">
        <f t="shared" si="9"/>
        <v>15093.459</v>
      </c>
      <c r="Q70" s="82">
        <f aca="true" t="shared" si="16" ref="Q70:Q101">E70+SUM(W70:Z70)</f>
        <v>289677.277</v>
      </c>
      <c r="R70" s="72">
        <f t="shared" si="10"/>
        <v>297753.5984556341</v>
      </c>
      <c r="S70" s="9">
        <f t="shared" si="11"/>
        <v>8076.321455634114</v>
      </c>
      <c r="T70" s="71">
        <f aca="true" t="shared" si="17" ref="T70:T133">S70/Q70</f>
        <v>0.02788041070834187</v>
      </c>
      <c r="U70" s="154">
        <f t="shared" si="12"/>
        <v>1661.442096860221</v>
      </c>
      <c r="V70" s="7"/>
      <c r="W70" s="75">
        <v>9457.994</v>
      </c>
      <c r="X70" s="7">
        <v>1489.93</v>
      </c>
      <c r="Y70" s="7">
        <v>1871.597</v>
      </c>
      <c r="Z70" s="18">
        <v>2367.756</v>
      </c>
      <c r="AA70" s="10"/>
      <c r="AB70" s="7">
        <v>179213.94854405473</v>
      </c>
      <c r="AD70" s="70"/>
      <c r="AE70" s="70"/>
    </row>
    <row r="71" spans="1:31" ht="11.25">
      <c r="A71" s="10" t="str">
        <f>Summary!A71</f>
        <v>Q34</v>
      </c>
      <c r="B71" s="10" t="str">
        <f>Summary!B71</f>
        <v>Q34</v>
      </c>
      <c r="C71" s="10" t="str">
        <f>Summary!C71</f>
        <v>5PH</v>
      </c>
      <c r="D71" s="10" t="str">
        <f>Summary!D71</f>
        <v>North Staffordshire PCT</v>
      </c>
      <c r="E71" s="73">
        <f>Baselines!I71</f>
        <v>333191</v>
      </c>
      <c r="F71" s="54">
        <f aca="true" t="shared" si="18" ref="F71:F134">E71*G71</f>
        <v>9329.348</v>
      </c>
      <c r="G71" s="71">
        <v>0.028</v>
      </c>
      <c r="H71" s="54">
        <f aca="true" t="shared" si="19" ref="H71:H134">E71*I71</f>
        <v>9917.362874283896</v>
      </c>
      <c r="I71" s="71">
        <v>0.029764798191679532</v>
      </c>
      <c r="J71" s="72">
        <f aca="true" t="shared" si="20" ref="J71:J134">E71+H71</f>
        <v>343108.3628742839</v>
      </c>
      <c r="K71" s="74">
        <f t="shared" si="15"/>
        <v>1664.611820261558</v>
      </c>
      <c r="L71" s="82">
        <f aca="true" t="shared" si="21" ref="L71:L134">W71</f>
        <v>7541.495</v>
      </c>
      <c r="M71" s="72">
        <f aca="true" t="shared" si="22" ref="M71:M134">X71</f>
        <v>1612.39</v>
      </c>
      <c r="N71" s="72">
        <f aca="true" t="shared" si="23" ref="N71:N134">Y71</f>
        <v>3099.2585</v>
      </c>
      <c r="O71" s="72">
        <v>2357.52</v>
      </c>
      <c r="P71" s="74">
        <f aca="true" t="shared" si="24" ref="P71:P134">SUM(L71:O71)</f>
        <v>14610.6635</v>
      </c>
      <c r="Q71" s="82">
        <f t="shared" si="16"/>
        <v>347893.2545</v>
      </c>
      <c r="R71" s="72">
        <f aca="true" t="shared" si="25" ref="R71:R134">J71+P71</f>
        <v>357719.02637428395</v>
      </c>
      <c r="S71" s="9">
        <f aca="true" t="shared" si="26" ref="S71:S134">H71+P71-SUM(W71:Z71)</f>
        <v>9825.771874283895</v>
      </c>
      <c r="T71" s="71">
        <f t="shared" si="17"/>
        <v>0.028243640102783008</v>
      </c>
      <c r="U71" s="154">
        <f aca="true" t="shared" si="27" ref="U71:U134">R71*1000/AB71</f>
        <v>1735.4963739349862</v>
      </c>
      <c r="V71" s="7"/>
      <c r="W71" s="75">
        <v>7541.495</v>
      </c>
      <c r="X71" s="7">
        <v>1612.39</v>
      </c>
      <c r="Y71" s="7">
        <v>3099.2585</v>
      </c>
      <c r="Z71" s="18">
        <v>2449.111</v>
      </c>
      <c r="AA71" s="10"/>
      <c r="AB71" s="7">
        <v>206119.1436333618</v>
      </c>
      <c r="AD71" s="70"/>
      <c r="AE71" s="70"/>
    </row>
    <row r="72" spans="1:31" ht="11.25">
      <c r="A72" s="10" t="str">
        <f>Summary!A72</f>
        <v>Q34</v>
      </c>
      <c r="B72" s="10" t="str">
        <f>Summary!B72</f>
        <v>Q34</v>
      </c>
      <c r="C72" s="10" t="str">
        <f>Summary!C72</f>
        <v>5PF</v>
      </c>
      <c r="D72" s="10" t="str">
        <f>Summary!D72</f>
        <v>Sandwell PCT</v>
      </c>
      <c r="E72" s="73">
        <f>Baselines!I72</f>
        <v>551021</v>
      </c>
      <c r="F72" s="54">
        <f t="shared" si="18"/>
        <v>15428.588</v>
      </c>
      <c r="G72" s="71">
        <v>0.028</v>
      </c>
      <c r="H72" s="54">
        <f t="shared" si="19"/>
        <v>16401.028864377447</v>
      </c>
      <c r="I72" s="71">
        <v>0.029764798191679532</v>
      </c>
      <c r="J72" s="72">
        <f t="shared" si="20"/>
        <v>567422.0288643774</v>
      </c>
      <c r="K72" s="74">
        <f t="shared" si="15"/>
        <v>1834.5711106639942</v>
      </c>
      <c r="L72" s="82">
        <f t="shared" si="21"/>
        <v>17097.457</v>
      </c>
      <c r="M72" s="72">
        <f t="shared" si="22"/>
        <v>3632.98</v>
      </c>
      <c r="N72" s="72">
        <f t="shared" si="23"/>
        <v>5251.493</v>
      </c>
      <c r="O72" s="72">
        <v>4736.811</v>
      </c>
      <c r="P72" s="74">
        <f t="shared" si="24"/>
        <v>30718.741</v>
      </c>
      <c r="Q72" s="82">
        <f t="shared" si="16"/>
        <v>581994.015</v>
      </c>
      <c r="R72" s="72">
        <f t="shared" si="25"/>
        <v>598140.7698643774</v>
      </c>
      <c r="S72" s="9">
        <f t="shared" si="26"/>
        <v>16146.75486437745</v>
      </c>
      <c r="T72" s="71">
        <f t="shared" si="17"/>
        <v>0.027743850363096</v>
      </c>
      <c r="U72" s="154">
        <f t="shared" si="27"/>
        <v>1933.8899807955584</v>
      </c>
      <c r="V72" s="7"/>
      <c r="W72" s="75">
        <v>17097.457</v>
      </c>
      <c r="X72" s="7">
        <v>3632.98</v>
      </c>
      <c r="Y72" s="7">
        <v>5251.493</v>
      </c>
      <c r="Z72" s="18">
        <v>4991.085</v>
      </c>
      <c r="AA72" s="10"/>
      <c r="AB72" s="7">
        <v>309294.1045272472</v>
      </c>
      <c r="AD72" s="70"/>
      <c r="AE72" s="70"/>
    </row>
    <row r="73" spans="1:31" ht="11.25">
      <c r="A73" s="10" t="str">
        <f>Summary!A73</f>
        <v>Q34</v>
      </c>
      <c r="B73" s="10" t="str">
        <f>Summary!B73</f>
        <v>Q34</v>
      </c>
      <c r="C73" s="10" t="str">
        <f>Summary!C73</f>
        <v>5M2</v>
      </c>
      <c r="D73" s="10" t="str">
        <f>Summary!D73</f>
        <v>Shropshire County PCT</v>
      </c>
      <c r="E73" s="73">
        <f>Baselines!I73</f>
        <v>441980</v>
      </c>
      <c r="F73" s="54">
        <f t="shared" si="18"/>
        <v>12375.44</v>
      </c>
      <c r="G73" s="71">
        <v>0.028</v>
      </c>
      <c r="H73" s="54">
        <f t="shared" si="19"/>
        <v>13155.44550475852</v>
      </c>
      <c r="I73" s="71">
        <v>0.029764798191679532</v>
      </c>
      <c r="J73" s="72">
        <f t="shared" si="20"/>
        <v>455135.4455047585</v>
      </c>
      <c r="K73" s="74">
        <f t="shared" si="15"/>
        <v>1556.6990699384037</v>
      </c>
      <c r="L73" s="82">
        <f t="shared" si="21"/>
        <v>12066.392</v>
      </c>
      <c r="M73" s="72">
        <f t="shared" si="22"/>
        <v>2714.53</v>
      </c>
      <c r="N73" s="72">
        <f t="shared" si="23"/>
        <v>3305.3995</v>
      </c>
      <c r="O73" s="72">
        <v>3597.262</v>
      </c>
      <c r="P73" s="74">
        <f t="shared" si="24"/>
        <v>21683.5835</v>
      </c>
      <c r="Q73" s="82">
        <f t="shared" si="16"/>
        <v>463808.7745</v>
      </c>
      <c r="R73" s="72">
        <f t="shared" si="25"/>
        <v>476819.0290047585</v>
      </c>
      <c r="S73" s="9">
        <f t="shared" si="26"/>
        <v>13010.254504758519</v>
      </c>
      <c r="T73" s="71">
        <f t="shared" si="17"/>
        <v>0.02805090205286429</v>
      </c>
      <c r="U73" s="154">
        <f t="shared" si="27"/>
        <v>1630.8633975045566</v>
      </c>
      <c r="V73" s="7"/>
      <c r="W73" s="75">
        <v>12066.392</v>
      </c>
      <c r="X73" s="7">
        <v>2714.53</v>
      </c>
      <c r="Y73" s="7">
        <v>3305.3995</v>
      </c>
      <c r="Z73" s="18">
        <v>3742.453</v>
      </c>
      <c r="AA73" s="10"/>
      <c r="AB73" s="7">
        <v>292372.14455506</v>
      </c>
      <c r="AD73" s="70"/>
      <c r="AE73" s="70"/>
    </row>
    <row r="74" spans="1:31" ht="11.25">
      <c r="A74" s="10" t="str">
        <f>Summary!A74</f>
        <v>Q34</v>
      </c>
      <c r="B74" s="10" t="str">
        <f>Summary!B74</f>
        <v>Q34</v>
      </c>
      <c r="C74" s="10" t="str">
        <f>Summary!C74</f>
        <v>5QW</v>
      </c>
      <c r="D74" s="10" t="str">
        <f>Summary!D74</f>
        <v>Solihull PCT</v>
      </c>
      <c r="E74" s="73">
        <f>Baselines!I74</f>
        <v>312017</v>
      </c>
      <c r="F74" s="54">
        <f t="shared" si="18"/>
        <v>8736.476</v>
      </c>
      <c r="G74" s="71">
        <v>0.028</v>
      </c>
      <c r="H74" s="54">
        <f t="shared" si="19"/>
        <v>9287.123037373272</v>
      </c>
      <c r="I74" s="71">
        <v>0.029764798191679532</v>
      </c>
      <c r="J74" s="72">
        <f t="shared" si="20"/>
        <v>321304.1230373733</v>
      </c>
      <c r="K74" s="74">
        <f t="shared" si="15"/>
        <v>1512.526269360141</v>
      </c>
      <c r="L74" s="82">
        <f t="shared" si="21"/>
        <v>7072.065</v>
      </c>
      <c r="M74" s="72">
        <f t="shared" si="22"/>
        <v>2234.895</v>
      </c>
      <c r="N74" s="72">
        <f t="shared" si="23"/>
        <v>3106.402</v>
      </c>
      <c r="O74" s="72">
        <v>2206.933</v>
      </c>
      <c r="P74" s="74">
        <f t="shared" si="24"/>
        <v>14620.294999999998</v>
      </c>
      <c r="Q74" s="82">
        <f t="shared" si="16"/>
        <v>326735.679</v>
      </c>
      <c r="R74" s="72">
        <f t="shared" si="25"/>
        <v>335924.4180373733</v>
      </c>
      <c r="S74" s="9">
        <f t="shared" si="26"/>
        <v>9188.73903737327</v>
      </c>
      <c r="T74" s="71">
        <f t="shared" si="17"/>
        <v>0.028122851674773082</v>
      </c>
      <c r="U74" s="154">
        <f t="shared" si="27"/>
        <v>1581.3507215465904</v>
      </c>
      <c r="V74" s="7"/>
      <c r="W74" s="75">
        <v>7072.065</v>
      </c>
      <c r="X74" s="7">
        <v>2234.895</v>
      </c>
      <c r="Y74" s="7">
        <v>3106.402</v>
      </c>
      <c r="Z74" s="18">
        <v>2305.317</v>
      </c>
      <c r="AA74" s="10"/>
      <c r="AB74" s="7">
        <v>212428.78854150267</v>
      </c>
      <c r="AD74" s="70"/>
      <c r="AE74" s="70"/>
    </row>
    <row r="75" spans="1:31" ht="11.25">
      <c r="A75" s="10" t="str">
        <f>Summary!A75</f>
        <v>Q34</v>
      </c>
      <c r="B75" s="10" t="str">
        <f>Summary!B75</f>
        <v>Q34</v>
      </c>
      <c r="C75" s="10" t="str">
        <f>Summary!C75</f>
        <v>5M1</v>
      </c>
      <c r="D75" s="10" t="str">
        <f>Summary!D75</f>
        <v>South Birmingham PCT</v>
      </c>
      <c r="E75" s="73">
        <f>Baselines!I75</f>
        <v>620497</v>
      </c>
      <c r="F75" s="54">
        <f t="shared" si="18"/>
        <v>17373.916</v>
      </c>
      <c r="G75" s="71">
        <v>0.028</v>
      </c>
      <c r="H75" s="54">
        <f t="shared" si="19"/>
        <v>18468.967983542574</v>
      </c>
      <c r="I75" s="71">
        <v>0.029764798191679532</v>
      </c>
      <c r="J75" s="72">
        <f t="shared" si="20"/>
        <v>638965.9679835426</v>
      </c>
      <c r="K75" s="74">
        <f t="shared" si="15"/>
        <v>1775.305448502102</v>
      </c>
      <c r="L75" s="82">
        <f t="shared" si="21"/>
        <v>16721.913</v>
      </c>
      <c r="M75" s="72">
        <f t="shared" si="22"/>
        <v>3010.475</v>
      </c>
      <c r="N75" s="72">
        <f t="shared" si="23"/>
        <v>5012.696</v>
      </c>
      <c r="O75" s="72">
        <v>4752.794</v>
      </c>
      <c r="P75" s="74">
        <f t="shared" si="24"/>
        <v>29497.877999999997</v>
      </c>
      <c r="Q75" s="82">
        <f t="shared" si="16"/>
        <v>650232.041</v>
      </c>
      <c r="R75" s="72">
        <f t="shared" si="25"/>
        <v>668463.8459835426</v>
      </c>
      <c r="S75" s="9">
        <f t="shared" si="26"/>
        <v>18231.804983542577</v>
      </c>
      <c r="T75" s="71">
        <f t="shared" si="17"/>
        <v>0.028038921237261174</v>
      </c>
      <c r="U75" s="154">
        <f t="shared" si="27"/>
        <v>1857.2624636744642</v>
      </c>
      <c r="V75" s="7"/>
      <c r="W75" s="75">
        <v>16721.913</v>
      </c>
      <c r="X75" s="7">
        <v>3010.475</v>
      </c>
      <c r="Y75" s="7">
        <v>5012.696</v>
      </c>
      <c r="Z75" s="18">
        <v>4989.957</v>
      </c>
      <c r="AA75" s="10"/>
      <c r="AB75" s="7">
        <v>359918.8908718014</v>
      </c>
      <c r="AD75" s="70"/>
      <c r="AE75" s="70"/>
    </row>
    <row r="76" spans="1:31" ht="11.25">
      <c r="A76" s="10" t="str">
        <f>Summary!A76</f>
        <v>Q34</v>
      </c>
      <c r="B76" s="10" t="str">
        <f>Summary!B76</f>
        <v>Q34</v>
      </c>
      <c r="C76" s="10" t="str">
        <f>Summary!C76</f>
        <v>5PK</v>
      </c>
      <c r="D76" s="10" t="str">
        <f>Summary!D76</f>
        <v>South Staffordshire PCT</v>
      </c>
      <c r="E76" s="73">
        <f>Baselines!I76</f>
        <v>894158</v>
      </c>
      <c r="F76" s="54">
        <f t="shared" si="18"/>
        <v>25036.424</v>
      </c>
      <c r="G76" s="71">
        <v>0.028</v>
      </c>
      <c r="H76" s="54">
        <f t="shared" si="19"/>
        <v>26614.432421475787</v>
      </c>
      <c r="I76" s="71">
        <v>0.029764798191679532</v>
      </c>
      <c r="J76" s="72">
        <f t="shared" si="20"/>
        <v>920772.4324214758</v>
      </c>
      <c r="K76" s="74">
        <f t="shared" si="15"/>
        <v>1527.4357275458458</v>
      </c>
      <c r="L76" s="82">
        <f t="shared" si="21"/>
        <v>20761.052</v>
      </c>
      <c r="M76" s="72">
        <f t="shared" si="22"/>
        <v>6449.56</v>
      </c>
      <c r="N76" s="72">
        <f t="shared" si="23"/>
        <v>8425.248</v>
      </c>
      <c r="O76" s="72">
        <v>6768.202</v>
      </c>
      <c r="P76" s="74">
        <f t="shared" si="24"/>
        <v>42404.062</v>
      </c>
      <c r="Q76" s="82">
        <f t="shared" si="16"/>
        <v>936825.009</v>
      </c>
      <c r="R76" s="72">
        <f t="shared" si="25"/>
        <v>963176.4944214758</v>
      </c>
      <c r="S76" s="9">
        <f t="shared" si="26"/>
        <v>26351.485421475787</v>
      </c>
      <c r="T76" s="71">
        <f t="shared" si="17"/>
        <v>0.028128503368632624</v>
      </c>
      <c r="U76" s="154">
        <f t="shared" si="27"/>
        <v>1597.7782758360204</v>
      </c>
      <c r="V76" s="7"/>
      <c r="W76" s="75">
        <v>20761.052</v>
      </c>
      <c r="X76" s="7">
        <v>6449.56</v>
      </c>
      <c r="Y76" s="7">
        <v>8425.248</v>
      </c>
      <c r="Z76" s="18">
        <v>7031.149</v>
      </c>
      <c r="AA76" s="10"/>
      <c r="AB76" s="7">
        <v>602822.374661155</v>
      </c>
      <c r="AD76" s="70"/>
      <c r="AE76" s="70"/>
    </row>
    <row r="77" spans="1:31" ht="11.25">
      <c r="A77" s="10" t="str">
        <f>Summary!A77</f>
        <v>Q34</v>
      </c>
      <c r="B77" s="10" t="str">
        <f>Summary!B77</f>
        <v>Q34</v>
      </c>
      <c r="C77" s="10" t="str">
        <f>Summary!C77</f>
        <v>5PJ</v>
      </c>
      <c r="D77" s="10" t="str">
        <f>Summary!D77</f>
        <v>Stoke On Trent PCT</v>
      </c>
      <c r="E77" s="73">
        <f>Baselines!I77</f>
        <v>485738</v>
      </c>
      <c r="F77" s="54">
        <f t="shared" si="18"/>
        <v>13600.664</v>
      </c>
      <c r="G77" s="71">
        <v>0.028</v>
      </c>
      <c r="H77" s="54">
        <f t="shared" si="19"/>
        <v>14457.893544030032</v>
      </c>
      <c r="I77" s="71">
        <v>0.029764798191679532</v>
      </c>
      <c r="J77" s="72">
        <f t="shared" si="20"/>
        <v>500195.89354403</v>
      </c>
      <c r="K77" s="74">
        <f t="shared" si="15"/>
        <v>1904.7926033450874</v>
      </c>
      <c r="L77" s="82">
        <f t="shared" si="21"/>
        <v>9533.511</v>
      </c>
      <c r="M77" s="72">
        <f t="shared" si="22"/>
        <v>2714.53</v>
      </c>
      <c r="N77" s="72">
        <f t="shared" si="23"/>
        <v>4666.7465</v>
      </c>
      <c r="O77" s="72">
        <v>3609.78</v>
      </c>
      <c r="P77" s="74">
        <f t="shared" si="24"/>
        <v>20524.5675</v>
      </c>
      <c r="Q77" s="82">
        <f t="shared" si="16"/>
        <v>506431.6205</v>
      </c>
      <c r="R77" s="72">
        <f t="shared" si="25"/>
        <v>520720.46104403003</v>
      </c>
      <c r="S77" s="9">
        <f t="shared" si="26"/>
        <v>14288.84054403003</v>
      </c>
      <c r="T77" s="71">
        <f t="shared" si="17"/>
        <v>0.02821474798497506</v>
      </c>
      <c r="U77" s="154">
        <f t="shared" si="27"/>
        <v>1982.952070196879</v>
      </c>
      <c r="V77" s="7"/>
      <c r="W77" s="75">
        <v>9533.511</v>
      </c>
      <c r="X77" s="7">
        <v>2714.53</v>
      </c>
      <c r="Y77" s="7">
        <v>4666.7465</v>
      </c>
      <c r="Z77" s="18">
        <v>3778.833</v>
      </c>
      <c r="AA77" s="10"/>
      <c r="AB77" s="7">
        <v>262598.6118728174</v>
      </c>
      <c r="AD77" s="70"/>
      <c r="AE77" s="70"/>
    </row>
    <row r="78" spans="1:31" ht="11.25">
      <c r="A78" s="10" t="str">
        <f>Summary!A78</f>
        <v>Q34</v>
      </c>
      <c r="B78" s="10" t="str">
        <f>Summary!B78</f>
        <v>Q34</v>
      </c>
      <c r="C78" s="10" t="str">
        <f>Summary!C78</f>
        <v>5MK</v>
      </c>
      <c r="D78" s="10" t="str">
        <f>Summary!D78</f>
        <v>Telford and Wrekin PCT</v>
      </c>
      <c r="E78" s="73">
        <f>Baselines!I78</f>
        <v>250630</v>
      </c>
      <c r="F78" s="54">
        <f t="shared" si="18"/>
        <v>7017.64</v>
      </c>
      <c r="G78" s="71">
        <v>0.028</v>
      </c>
      <c r="H78" s="54">
        <f t="shared" si="19"/>
        <v>7459.951370780641</v>
      </c>
      <c r="I78" s="71">
        <v>0.029764798191679532</v>
      </c>
      <c r="J78" s="72">
        <f t="shared" si="20"/>
        <v>258089.95137078065</v>
      </c>
      <c r="K78" s="74">
        <f t="shared" si="15"/>
        <v>1573.4623354786975</v>
      </c>
      <c r="L78" s="82">
        <f t="shared" si="21"/>
        <v>8621.184</v>
      </c>
      <c r="M78" s="72">
        <f t="shared" si="22"/>
        <v>1796.08</v>
      </c>
      <c r="N78" s="72">
        <f t="shared" si="23"/>
        <v>2073.656</v>
      </c>
      <c r="O78" s="72">
        <v>2033.426</v>
      </c>
      <c r="P78" s="74">
        <f t="shared" si="24"/>
        <v>14524.345999999998</v>
      </c>
      <c r="Q78" s="82">
        <f t="shared" si="16"/>
        <v>265228.966</v>
      </c>
      <c r="R78" s="72">
        <f t="shared" si="25"/>
        <v>272614.29737078067</v>
      </c>
      <c r="S78" s="9">
        <f t="shared" si="26"/>
        <v>7385.331370780639</v>
      </c>
      <c r="T78" s="71">
        <f t="shared" si="17"/>
        <v>0.027845116173248734</v>
      </c>
      <c r="U78" s="154">
        <f t="shared" si="27"/>
        <v>1662.0109645790553</v>
      </c>
      <c r="V78" s="7"/>
      <c r="W78" s="75">
        <v>8621.184</v>
      </c>
      <c r="X78" s="7">
        <v>1796.08</v>
      </c>
      <c r="Y78" s="7">
        <v>2073.656</v>
      </c>
      <c r="Z78" s="18">
        <v>2108.046</v>
      </c>
      <c r="AA78" s="10"/>
      <c r="AB78" s="7">
        <v>164026.7742997874</v>
      </c>
      <c r="AD78" s="70"/>
      <c r="AE78" s="70"/>
    </row>
    <row r="79" spans="1:31" ht="11.25">
      <c r="A79" s="10" t="str">
        <f>Summary!A79</f>
        <v>Q34</v>
      </c>
      <c r="B79" s="10" t="str">
        <f>Summary!B79</f>
        <v>Q34</v>
      </c>
      <c r="C79" s="10" t="str">
        <f>Summary!C79</f>
        <v>5M3</v>
      </c>
      <c r="D79" s="10" t="str">
        <f>Summary!D79</f>
        <v>Walsall Teaching PCT</v>
      </c>
      <c r="E79" s="73">
        <f>Baselines!I79</f>
        <v>451608</v>
      </c>
      <c r="F79" s="54">
        <f t="shared" si="18"/>
        <v>12645.024</v>
      </c>
      <c r="G79" s="71">
        <v>0.028</v>
      </c>
      <c r="H79" s="54">
        <f t="shared" si="19"/>
        <v>13442.02098174801</v>
      </c>
      <c r="I79" s="71">
        <v>0.029764798191679532</v>
      </c>
      <c r="J79" s="72">
        <f t="shared" si="20"/>
        <v>465050.020981748</v>
      </c>
      <c r="K79" s="74">
        <f t="shared" si="15"/>
        <v>1846.398458126156</v>
      </c>
      <c r="L79" s="82">
        <f t="shared" si="21"/>
        <v>9992.736</v>
      </c>
      <c r="M79" s="72">
        <f t="shared" si="22"/>
        <v>3479.905</v>
      </c>
      <c r="N79" s="72">
        <f t="shared" si="23"/>
        <v>4201.3985</v>
      </c>
      <c r="O79" s="72">
        <v>3684.286</v>
      </c>
      <c r="P79" s="74">
        <f t="shared" si="24"/>
        <v>21358.325500000003</v>
      </c>
      <c r="Q79" s="82">
        <f t="shared" si="16"/>
        <v>473155.6555</v>
      </c>
      <c r="R79" s="72">
        <f t="shared" si="25"/>
        <v>486408.346481748</v>
      </c>
      <c r="S79" s="9">
        <f t="shared" si="26"/>
        <v>13252.690981748012</v>
      </c>
      <c r="T79" s="71">
        <f t="shared" si="17"/>
        <v>0.028009156876173093</v>
      </c>
      <c r="U79" s="154">
        <f t="shared" si="27"/>
        <v>1931.1978936537682</v>
      </c>
      <c r="V79" s="7"/>
      <c r="W79" s="75">
        <v>9992.736</v>
      </c>
      <c r="X79" s="7">
        <v>3479.905</v>
      </c>
      <c r="Y79" s="7">
        <v>4201.3985</v>
      </c>
      <c r="Z79" s="18">
        <v>3873.616</v>
      </c>
      <c r="AA79" s="10"/>
      <c r="AB79" s="7">
        <v>251868.72255824495</v>
      </c>
      <c r="AD79" s="70"/>
      <c r="AE79" s="70"/>
    </row>
    <row r="80" spans="1:31" ht="11.25">
      <c r="A80" s="10" t="str">
        <f>Summary!A80</f>
        <v>Q34</v>
      </c>
      <c r="B80" s="10" t="str">
        <f>Summary!B80</f>
        <v>Q34</v>
      </c>
      <c r="C80" s="10" t="str">
        <f>Summary!C80</f>
        <v>5PM</v>
      </c>
      <c r="D80" s="10" t="str">
        <f>Summary!D80</f>
        <v>Warwickshire PCT</v>
      </c>
      <c r="E80" s="73">
        <f>Baselines!I80</f>
        <v>787474</v>
      </c>
      <c r="F80" s="54">
        <f t="shared" si="18"/>
        <v>22049.272</v>
      </c>
      <c r="G80" s="71">
        <v>0.028</v>
      </c>
      <c r="H80" s="54">
        <f t="shared" si="19"/>
        <v>23439.00469119465</v>
      </c>
      <c r="I80" s="71">
        <v>0.029764798191679532</v>
      </c>
      <c r="J80" s="72">
        <f t="shared" si="20"/>
        <v>810913.0046911946</v>
      </c>
      <c r="K80" s="74">
        <f t="shared" si="15"/>
        <v>1510.6373542284805</v>
      </c>
      <c r="L80" s="82">
        <f t="shared" si="21"/>
        <v>24262.3875</v>
      </c>
      <c r="M80" s="72">
        <f t="shared" si="22"/>
        <v>4408.56</v>
      </c>
      <c r="N80" s="72">
        <f t="shared" si="23"/>
        <v>6820.0015</v>
      </c>
      <c r="O80" s="72">
        <v>5807.583</v>
      </c>
      <c r="P80" s="74">
        <f t="shared" si="24"/>
        <v>41298.532</v>
      </c>
      <c r="Q80" s="82">
        <f t="shared" si="16"/>
        <v>828992.228</v>
      </c>
      <c r="R80" s="72">
        <f t="shared" si="25"/>
        <v>852211.5366911946</v>
      </c>
      <c r="S80" s="9">
        <f t="shared" si="26"/>
        <v>23219.308691194645</v>
      </c>
      <c r="T80" s="71">
        <f t="shared" si="17"/>
        <v>0.028009078863396347</v>
      </c>
      <c r="U80" s="154">
        <f t="shared" si="27"/>
        <v>1587.571753791795</v>
      </c>
      <c r="V80" s="7"/>
      <c r="W80" s="75">
        <v>24262.3875</v>
      </c>
      <c r="X80" s="7">
        <v>4408.56</v>
      </c>
      <c r="Y80" s="7">
        <v>6820.0015</v>
      </c>
      <c r="Z80" s="18">
        <v>6027.279</v>
      </c>
      <c r="AA80" s="10"/>
      <c r="AB80" s="7">
        <v>536801.9018074314</v>
      </c>
      <c r="AD80" s="70"/>
      <c r="AE80" s="70"/>
    </row>
    <row r="81" spans="1:31" ht="11.25">
      <c r="A81" s="10" t="str">
        <f>Summary!A81</f>
        <v>Q34</v>
      </c>
      <c r="B81" s="10" t="str">
        <f>Summary!B81</f>
        <v>Q34</v>
      </c>
      <c r="C81" s="10" t="str">
        <f>Summary!C81</f>
        <v>5MV</v>
      </c>
      <c r="D81" s="10" t="str">
        <f>Summary!D81</f>
        <v>Wolverhampton City PCT</v>
      </c>
      <c r="E81" s="73">
        <f>Baselines!I81</f>
        <v>429887</v>
      </c>
      <c r="F81" s="54">
        <f t="shared" si="18"/>
        <v>12036.836000000001</v>
      </c>
      <c r="G81" s="71">
        <v>0.028</v>
      </c>
      <c r="H81" s="54">
        <f t="shared" si="19"/>
        <v>12795.499800226538</v>
      </c>
      <c r="I81" s="71">
        <v>0.029764798191679532</v>
      </c>
      <c r="J81" s="72">
        <f t="shared" si="20"/>
        <v>442682.49980022653</v>
      </c>
      <c r="K81" s="74">
        <f t="shared" si="15"/>
        <v>1834.9502285098285</v>
      </c>
      <c r="L81" s="82">
        <f t="shared" si="21"/>
        <v>10808.1155</v>
      </c>
      <c r="M81" s="72">
        <f t="shared" si="22"/>
        <v>3612.57</v>
      </c>
      <c r="N81" s="72">
        <f t="shared" si="23"/>
        <v>4174.8655</v>
      </c>
      <c r="O81" s="72">
        <v>3581.025</v>
      </c>
      <c r="P81" s="74">
        <f t="shared" si="24"/>
        <v>22176.576</v>
      </c>
      <c r="Q81" s="82">
        <f t="shared" si="16"/>
        <v>452258.189</v>
      </c>
      <c r="R81" s="72">
        <f t="shared" si="25"/>
        <v>464859.07580022654</v>
      </c>
      <c r="S81" s="9">
        <f t="shared" si="26"/>
        <v>12600.886800226537</v>
      </c>
      <c r="T81" s="71">
        <f t="shared" si="17"/>
        <v>0.027862152873535998</v>
      </c>
      <c r="U81" s="154">
        <f t="shared" si="27"/>
        <v>1926.8737023700544</v>
      </c>
      <c r="V81" s="7"/>
      <c r="W81" s="75">
        <v>10808.1155</v>
      </c>
      <c r="X81" s="7">
        <v>3612.57</v>
      </c>
      <c r="Y81" s="7">
        <v>4174.8655</v>
      </c>
      <c r="Z81" s="18">
        <v>3775.638</v>
      </c>
      <c r="AA81" s="10"/>
      <c r="AB81" s="7">
        <v>241250.41263911064</v>
      </c>
      <c r="AD81" s="70"/>
      <c r="AE81" s="70"/>
    </row>
    <row r="82" spans="1:31" ht="11.25">
      <c r="A82" s="10" t="str">
        <f>Summary!A82</f>
        <v>Q34</v>
      </c>
      <c r="B82" s="10" t="str">
        <f>Summary!B82</f>
        <v>Q34</v>
      </c>
      <c r="C82" s="10" t="str">
        <f>Summary!C82</f>
        <v>5PL</v>
      </c>
      <c r="D82" s="10" t="str">
        <f>Summary!D82</f>
        <v>Worcestershire PCT</v>
      </c>
      <c r="E82" s="73">
        <f>Baselines!I82</f>
        <v>823904</v>
      </c>
      <c r="F82" s="54">
        <f t="shared" si="18"/>
        <v>23069.312</v>
      </c>
      <c r="G82" s="71">
        <v>0.028</v>
      </c>
      <c r="H82" s="54">
        <f t="shared" si="19"/>
        <v>24523.336289317533</v>
      </c>
      <c r="I82" s="71">
        <v>0.029764798191679532</v>
      </c>
      <c r="J82" s="72">
        <f t="shared" si="20"/>
        <v>848427.3362893176</v>
      </c>
      <c r="K82" s="74">
        <f t="shared" si="15"/>
        <v>1529.2211129600134</v>
      </c>
      <c r="L82" s="82">
        <f t="shared" si="21"/>
        <v>21982.5905</v>
      </c>
      <c r="M82" s="72">
        <f t="shared" si="22"/>
        <v>5061.68</v>
      </c>
      <c r="N82" s="72">
        <f t="shared" si="23"/>
        <v>6602.635</v>
      </c>
      <c r="O82" s="72">
        <v>6238.986</v>
      </c>
      <c r="P82" s="74">
        <f t="shared" si="24"/>
        <v>39885.8915</v>
      </c>
      <c r="Q82" s="82">
        <f t="shared" si="16"/>
        <v>864037.7755</v>
      </c>
      <c r="R82" s="72">
        <f t="shared" si="25"/>
        <v>888313.2277893176</v>
      </c>
      <c r="S82" s="9">
        <f t="shared" si="26"/>
        <v>24275.45228931753</v>
      </c>
      <c r="T82" s="71">
        <f t="shared" si="17"/>
        <v>0.02809535992251016</v>
      </c>
      <c r="U82" s="154">
        <f t="shared" si="27"/>
        <v>1601.1121810363877</v>
      </c>
      <c r="V82" s="7"/>
      <c r="W82" s="75">
        <v>21982.5905</v>
      </c>
      <c r="X82" s="7">
        <v>5061.68</v>
      </c>
      <c r="Y82" s="7">
        <v>6602.635</v>
      </c>
      <c r="Z82" s="18">
        <v>6486.87</v>
      </c>
      <c r="AA82" s="10"/>
      <c r="AB82" s="7">
        <v>554810.1115652741</v>
      </c>
      <c r="AD82" s="70"/>
      <c r="AE82" s="70"/>
    </row>
    <row r="83" spans="1:31" ht="11.25">
      <c r="A83" s="10" t="str">
        <f>Summary!A83</f>
        <v>Q35</v>
      </c>
      <c r="B83" s="10" t="str">
        <f>Summary!B83</f>
        <v>Q35</v>
      </c>
      <c r="C83" s="10" t="str">
        <f>Summary!C83</f>
        <v>5P2</v>
      </c>
      <c r="D83" s="10" t="str">
        <f>Summary!D83</f>
        <v>Bedfordshire PCT</v>
      </c>
      <c r="E83" s="73">
        <f>Baselines!I83</f>
        <v>581481</v>
      </c>
      <c r="F83" s="54">
        <f t="shared" si="18"/>
        <v>16281.468</v>
      </c>
      <c r="G83" s="71">
        <v>0.028</v>
      </c>
      <c r="H83" s="54">
        <f t="shared" si="19"/>
        <v>17307.664617296006</v>
      </c>
      <c r="I83" s="71">
        <v>0.029764798191679532</v>
      </c>
      <c r="J83" s="72">
        <f t="shared" si="20"/>
        <v>598788.664617296</v>
      </c>
      <c r="K83" s="74">
        <f t="shared" si="15"/>
        <v>1396.0557773846224</v>
      </c>
      <c r="L83" s="82">
        <f t="shared" si="21"/>
        <v>16350.451</v>
      </c>
      <c r="M83" s="72">
        <f t="shared" si="22"/>
        <v>3153.345</v>
      </c>
      <c r="N83" s="72">
        <f t="shared" si="23"/>
        <v>4562.6555</v>
      </c>
      <c r="O83" s="72">
        <v>3804.806</v>
      </c>
      <c r="P83" s="74">
        <f t="shared" si="24"/>
        <v>27871.2575</v>
      </c>
      <c r="Q83" s="82">
        <f t="shared" si="16"/>
        <v>609486.5165</v>
      </c>
      <c r="R83" s="72">
        <f t="shared" si="25"/>
        <v>626659.9221172959</v>
      </c>
      <c r="S83" s="9">
        <f t="shared" si="26"/>
        <v>17173.40561729601</v>
      </c>
      <c r="T83" s="71">
        <f t="shared" si="17"/>
        <v>0.028176842559069167</v>
      </c>
      <c r="U83" s="154">
        <f t="shared" si="27"/>
        <v>1461.0366835958612</v>
      </c>
      <c r="V83" s="7"/>
      <c r="W83" s="75">
        <v>16350.451</v>
      </c>
      <c r="X83" s="7">
        <v>3153.345</v>
      </c>
      <c r="Y83" s="7">
        <v>4562.6555</v>
      </c>
      <c r="Z83" s="18">
        <v>3939.065</v>
      </c>
      <c r="AA83" s="10"/>
      <c r="AB83" s="7">
        <v>428914.5708340318</v>
      </c>
      <c r="AD83" s="70"/>
      <c r="AE83" s="70"/>
    </row>
    <row r="84" spans="1:31" ht="11.25">
      <c r="A84" s="10" t="str">
        <f>Summary!A84</f>
        <v>Q35</v>
      </c>
      <c r="B84" s="10" t="str">
        <f>Summary!B84</f>
        <v>Q35</v>
      </c>
      <c r="C84" s="10" t="str">
        <f>Summary!C84</f>
        <v>5PP</v>
      </c>
      <c r="D84" s="10" t="str">
        <f>Summary!D84</f>
        <v>Cambridgeshire PCT</v>
      </c>
      <c r="E84" s="73">
        <f>Baselines!I84</f>
        <v>837992</v>
      </c>
      <c r="F84" s="54">
        <f t="shared" si="18"/>
        <v>23463.776</v>
      </c>
      <c r="G84" s="71">
        <v>0.028</v>
      </c>
      <c r="H84" s="54">
        <f t="shared" si="19"/>
        <v>24942.662766241916</v>
      </c>
      <c r="I84" s="71">
        <v>0.029764798191679532</v>
      </c>
      <c r="J84" s="72">
        <f t="shared" si="20"/>
        <v>862934.6627662419</v>
      </c>
      <c r="K84" s="74">
        <f t="shared" si="15"/>
        <v>1406.4484534981398</v>
      </c>
      <c r="L84" s="82">
        <f t="shared" si="21"/>
        <v>21557.042</v>
      </c>
      <c r="M84" s="72">
        <f t="shared" si="22"/>
        <v>4275.895</v>
      </c>
      <c r="N84" s="72">
        <f t="shared" si="23"/>
        <v>6509.7695</v>
      </c>
      <c r="O84" s="72">
        <v>6037.707</v>
      </c>
      <c r="P84" s="74">
        <f t="shared" si="24"/>
        <v>38380.4135</v>
      </c>
      <c r="Q84" s="82">
        <f t="shared" si="16"/>
        <v>876576.4115</v>
      </c>
      <c r="R84" s="72">
        <f t="shared" si="25"/>
        <v>901315.076266242</v>
      </c>
      <c r="S84" s="9">
        <f t="shared" si="26"/>
        <v>24738.664766241913</v>
      </c>
      <c r="T84" s="71">
        <f t="shared" si="17"/>
        <v>0.02822191476029915</v>
      </c>
      <c r="U84" s="154">
        <f t="shared" si="27"/>
        <v>1469.0025210780125</v>
      </c>
      <c r="V84" s="7"/>
      <c r="W84" s="75">
        <v>21557.042</v>
      </c>
      <c r="X84" s="7">
        <v>4275.895</v>
      </c>
      <c r="Y84" s="7">
        <v>6509.7695</v>
      </c>
      <c r="Z84" s="18">
        <v>6241.705</v>
      </c>
      <c r="AA84" s="10"/>
      <c r="AB84" s="7">
        <v>613555.8403295462</v>
      </c>
      <c r="AD84" s="70"/>
      <c r="AE84" s="70"/>
    </row>
    <row r="85" spans="1:31" ht="11.25">
      <c r="A85" s="10" t="str">
        <f>Summary!A85</f>
        <v>Q35</v>
      </c>
      <c r="B85" s="10" t="str">
        <f>Summary!B85</f>
        <v>Q35</v>
      </c>
      <c r="C85" s="10" t="str">
        <f>Summary!C85</f>
        <v>5PR</v>
      </c>
      <c r="D85" s="10" t="str">
        <f>Summary!D85</f>
        <v>Great Yarmouth and Waveney PCT</v>
      </c>
      <c r="E85" s="73">
        <f>Baselines!I85</f>
        <v>382116</v>
      </c>
      <c r="F85" s="54">
        <f t="shared" si="18"/>
        <v>10699.248</v>
      </c>
      <c r="G85" s="71">
        <v>0.028</v>
      </c>
      <c r="H85" s="54">
        <f t="shared" si="19"/>
        <v>11373.605625811815</v>
      </c>
      <c r="I85" s="71">
        <v>0.029764798191679532</v>
      </c>
      <c r="J85" s="72">
        <f t="shared" si="20"/>
        <v>393489.6056258118</v>
      </c>
      <c r="K85" s="74">
        <f t="shared" si="15"/>
        <v>1700.8603660856186</v>
      </c>
      <c r="L85" s="82">
        <f t="shared" si="21"/>
        <v>11253.0535</v>
      </c>
      <c r="M85" s="72">
        <f t="shared" si="22"/>
        <v>2357.355</v>
      </c>
      <c r="N85" s="72">
        <f t="shared" si="23"/>
        <v>3347.24</v>
      </c>
      <c r="O85" s="72">
        <v>2670.258</v>
      </c>
      <c r="P85" s="74">
        <f t="shared" si="24"/>
        <v>19627.906499999997</v>
      </c>
      <c r="Q85" s="82">
        <f t="shared" si="16"/>
        <v>401839.4995</v>
      </c>
      <c r="R85" s="72">
        <f t="shared" si="25"/>
        <v>413117.5121258118</v>
      </c>
      <c r="S85" s="9">
        <f t="shared" si="26"/>
        <v>11278.012625811814</v>
      </c>
      <c r="T85" s="71">
        <f t="shared" si="17"/>
        <v>0.028065963251110944</v>
      </c>
      <c r="U85" s="154">
        <f t="shared" si="27"/>
        <v>1785.7020690373122</v>
      </c>
      <c r="V85" s="7"/>
      <c r="W85" s="75">
        <v>11253.0535</v>
      </c>
      <c r="X85" s="7">
        <v>2357.355</v>
      </c>
      <c r="Y85" s="7">
        <v>3347.24</v>
      </c>
      <c r="Z85" s="18">
        <v>2765.851</v>
      </c>
      <c r="AA85" s="10"/>
      <c r="AB85" s="7">
        <v>231347.38951639735</v>
      </c>
      <c r="AD85" s="70"/>
      <c r="AE85" s="70"/>
    </row>
    <row r="86" spans="1:31" ht="11.25">
      <c r="A86" s="10" t="str">
        <f>Summary!A86</f>
        <v>Q35</v>
      </c>
      <c r="B86" s="10" t="str">
        <f>Summary!B86</f>
        <v>Q35</v>
      </c>
      <c r="C86" s="10" t="str">
        <f>Summary!C86</f>
        <v>5QV</v>
      </c>
      <c r="D86" s="10" t="str">
        <f>Summary!D86</f>
        <v>Hertfordshire PCT</v>
      </c>
      <c r="E86" s="73">
        <f>Baselines!I86</f>
        <v>1615310</v>
      </c>
      <c r="F86" s="54">
        <f t="shared" si="18"/>
        <v>45228.68</v>
      </c>
      <c r="G86" s="71">
        <v>0.028</v>
      </c>
      <c r="H86" s="54">
        <f t="shared" si="19"/>
        <v>48079.376167001865</v>
      </c>
      <c r="I86" s="71">
        <v>0.029764798191679532</v>
      </c>
      <c r="J86" s="72">
        <f t="shared" si="20"/>
        <v>1663389.376167002</v>
      </c>
      <c r="K86" s="74">
        <f t="shared" si="15"/>
        <v>1458.3929075348865</v>
      </c>
      <c r="L86" s="82">
        <f t="shared" si="21"/>
        <v>50237.174</v>
      </c>
      <c r="M86" s="72">
        <f t="shared" si="22"/>
        <v>8959.99</v>
      </c>
      <c r="N86" s="72">
        <f t="shared" si="23"/>
        <v>14385.9885</v>
      </c>
      <c r="O86" s="72">
        <v>10586.497</v>
      </c>
      <c r="P86" s="74">
        <f t="shared" si="24"/>
        <v>84169.6495</v>
      </c>
      <c r="Q86" s="82">
        <f t="shared" si="16"/>
        <v>1699917.8575</v>
      </c>
      <c r="R86" s="72">
        <f t="shared" si="25"/>
        <v>1747559.025667002</v>
      </c>
      <c r="S86" s="9">
        <f t="shared" si="26"/>
        <v>47641.16816700187</v>
      </c>
      <c r="T86" s="71">
        <f t="shared" si="17"/>
        <v>0.02802557073967433</v>
      </c>
      <c r="U86" s="154">
        <f t="shared" si="27"/>
        <v>1532.1894711172267</v>
      </c>
      <c r="V86" s="7"/>
      <c r="W86" s="75">
        <v>50237.174</v>
      </c>
      <c r="X86" s="7">
        <v>8959.99</v>
      </c>
      <c r="Y86" s="7">
        <v>14385.9885</v>
      </c>
      <c r="Z86" s="18">
        <v>11024.705</v>
      </c>
      <c r="AA86" s="10"/>
      <c r="AB86" s="7">
        <v>1140563.2649288042</v>
      </c>
      <c r="AD86" s="70"/>
      <c r="AE86" s="70"/>
    </row>
    <row r="87" spans="1:31" ht="11.25">
      <c r="A87" s="10" t="str">
        <f>Summary!A87</f>
        <v>Q35</v>
      </c>
      <c r="B87" s="10" t="str">
        <f>Summary!B87</f>
        <v>Q35</v>
      </c>
      <c r="C87" s="10" t="str">
        <f>Summary!C87</f>
        <v>5GC</v>
      </c>
      <c r="D87" s="10" t="str">
        <f>Summary!D87</f>
        <v>Luton PCT</v>
      </c>
      <c r="E87" s="73">
        <f>Baselines!I87</f>
        <v>302185</v>
      </c>
      <c r="F87" s="54">
        <f t="shared" si="18"/>
        <v>8461.18</v>
      </c>
      <c r="G87" s="71">
        <v>0.028</v>
      </c>
      <c r="H87" s="54">
        <f t="shared" si="19"/>
        <v>8994.47554155268</v>
      </c>
      <c r="I87" s="71">
        <v>0.029764798191679532</v>
      </c>
      <c r="J87" s="72">
        <f t="shared" si="20"/>
        <v>311179.4755415527</v>
      </c>
      <c r="K87" s="74">
        <f t="shared" si="15"/>
        <v>1597.0148539549414</v>
      </c>
      <c r="L87" s="82">
        <f t="shared" si="21"/>
        <v>9501.8755</v>
      </c>
      <c r="M87" s="72">
        <f t="shared" si="22"/>
        <v>1867.515</v>
      </c>
      <c r="N87" s="72">
        <f t="shared" si="23"/>
        <v>2662.4845</v>
      </c>
      <c r="O87" s="72">
        <v>1961.312</v>
      </c>
      <c r="P87" s="74">
        <f t="shared" si="24"/>
        <v>15993.187</v>
      </c>
      <c r="Q87" s="82">
        <f t="shared" si="16"/>
        <v>318263.712</v>
      </c>
      <c r="R87" s="72">
        <f t="shared" si="25"/>
        <v>327172.6625415527</v>
      </c>
      <c r="S87" s="9">
        <f t="shared" si="26"/>
        <v>8908.95054155268</v>
      </c>
      <c r="T87" s="71">
        <f t="shared" si="17"/>
        <v>0.02799235415677135</v>
      </c>
      <c r="U87" s="154">
        <f t="shared" si="27"/>
        <v>1679.09403721929</v>
      </c>
      <c r="V87" s="7"/>
      <c r="W87" s="75">
        <v>9501.8755</v>
      </c>
      <c r="X87" s="7">
        <v>1867.515</v>
      </c>
      <c r="Y87" s="7">
        <v>2662.4845</v>
      </c>
      <c r="Z87" s="18">
        <v>2046.837</v>
      </c>
      <c r="AA87" s="10"/>
      <c r="AB87" s="7">
        <v>194850.70835185383</v>
      </c>
      <c r="AD87" s="70"/>
      <c r="AE87" s="70"/>
    </row>
    <row r="88" spans="1:31" ht="11.25">
      <c r="A88" s="10" t="str">
        <f>Summary!A88</f>
        <v>Q35</v>
      </c>
      <c r="B88" s="10" t="str">
        <f>Summary!B88</f>
        <v>Q35</v>
      </c>
      <c r="C88" s="10" t="str">
        <f>Summary!C88</f>
        <v>5PX</v>
      </c>
      <c r="D88" s="10" t="str">
        <f>Summary!D88</f>
        <v>Mid Essex PCT</v>
      </c>
      <c r="E88" s="73">
        <f>Baselines!I88</f>
        <v>492876</v>
      </c>
      <c r="F88" s="54">
        <f t="shared" si="18"/>
        <v>13800.528</v>
      </c>
      <c r="G88" s="71">
        <v>0.028</v>
      </c>
      <c r="H88" s="54">
        <f t="shared" si="19"/>
        <v>14670.35467352224</v>
      </c>
      <c r="I88" s="71">
        <v>0.029764798191679532</v>
      </c>
      <c r="J88" s="72">
        <f t="shared" si="20"/>
        <v>507546.35467352223</v>
      </c>
      <c r="K88" s="74">
        <f t="shared" si="15"/>
        <v>1351.5285160018293</v>
      </c>
      <c r="L88" s="82">
        <f t="shared" si="21"/>
        <v>15197.286</v>
      </c>
      <c r="M88" s="72">
        <f t="shared" si="22"/>
        <v>3102.32</v>
      </c>
      <c r="N88" s="72">
        <f t="shared" si="23"/>
        <v>4183.0295</v>
      </c>
      <c r="O88" s="72">
        <v>4135.639</v>
      </c>
      <c r="P88" s="74">
        <f t="shared" si="24"/>
        <v>26618.2745</v>
      </c>
      <c r="Q88" s="82">
        <f t="shared" si="16"/>
        <v>519638.4235</v>
      </c>
      <c r="R88" s="72">
        <f t="shared" si="25"/>
        <v>534164.6291735222</v>
      </c>
      <c r="S88" s="9">
        <f t="shared" si="26"/>
        <v>14526.20567352224</v>
      </c>
      <c r="T88" s="71">
        <f t="shared" si="17"/>
        <v>0.02795444874087961</v>
      </c>
      <c r="U88" s="154">
        <f t="shared" si="27"/>
        <v>1422.4094448120763</v>
      </c>
      <c r="V88" s="7"/>
      <c r="W88" s="75">
        <v>15197.286</v>
      </c>
      <c r="X88" s="7">
        <v>3102.32</v>
      </c>
      <c r="Y88" s="7">
        <v>4183.0295</v>
      </c>
      <c r="Z88" s="18">
        <v>4279.788</v>
      </c>
      <c r="AA88" s="10"/>
      <c r="AB88" s="7">
        <v>375535.06911935203</v>
      </c>
      <c r="AD88" s="70"/>
      <c r="AE88" s="70"/>
    </row>
    <row r="89" spans="1:31" ht="11.25">
      <c r="A89" s="10" t="str">
        <f>Summary!A89</f>
        <v>Q35</v>
      </c>
      <c r="B89" s="10" t="str">
        <f>Summary!B89</f>
        <v>Q35</v>
      </c>
      <c r="C89" s="10" t="str">
        <f>Summary!C89</f>
        <v>5PQ</v>
      </c>
      <c r="D89" s="10" t="str">
        <f>Summary!D89</f>
        <v>Norfolk PCT</v>
      </c>
      <c r="E89" s="73">
        <f>Baselines!I89</f>
        <v>1143821</v>
      </c>
      <c r="F89" s="54">
        <f t="shared" si="18"/>
        <v>32026.988</v>
      </c>
      <c r="G89" s="71">
        <v>0.028</v>
      </c>
      <c r="H89" s="54">
        <f t="shared" si="19"/>
        <v>34045.601232405075</v>
      </c>
      <c r="I89" s="71">
        <v>0.029764798191679532</v>
      </c>
      <c r="J89" s="72">
        <f t="shared" si="20"/>
        <v>1177866.601232405</v>
      </c>
      <c r="K89" s="74">
        <f t="shared" si="15"/>
        <v>1529.6034460235194</v>
      </c>
      <c r="L89" s="82">
        <f t="shared" si="21"/>
        <v>28427.048</v>
      </c>
      <c r="M89" s="72">
        <f t="shared" si="22"/>
        <v>6653.66</v>
      </c>
      <c r="N89" s="72">
        <f t="shared" si="23"/>
        <v>8673.2295</v>
      </c>
      <c r="O89" s="72">
        <v>9702.707</v>
      </c>
      <c r="P89" s="74">
        <f t="shared" si="24"/>
        <v>53456.6445</v>
      </c>
      <c r="Q89" s="82">
        <f t="shared" si="16"/>
        <v>1197636.0975</v>
      </c>
      <c r="R89" s="72">
        <f t="shared" si="25"/>
        <v>1231323.245732405</v>
      </c>
      <c r="S89" s="9">
        <f t="shared" si="26"/>
        <v>33687.148232405074</v>
      </c>
      <c r="T89" s="71">
        <f t="shared" si="17"/>
        <v>0.02812803346753255</v>
      </c>
      <c r="U89" s="154">
        <f t="shared" si="27"/>
        <v>1599.0234190106985</v>
      </c>
      <c r="V89" s="7"/>
      <c r="W89" s="75">
        <v>28427.048</v>
      </c>
      <c r="X89" s="7">
        <v>6653.66</v>
      </c>
      <c r="Y89" s="7">
        <v>8673.2295</v>
      </c>
      <c r="Z89" s="18">
        <v>10061.16</v>
      </c>
      <c r="AA89" s="10"/>
      <c r="AB89" s="7">
        <v>770047.0368934394</v>
      </c>
      <c r="AD89" s="70"/>
      <c r="AE89" s="70"/>
    </row>
    <row r="90" spans="1:31" ht="11.25">
      <c r="A90" s="10" t="str">
        <f>Summary!A90</f>
        <v>Q35</v>
      </c>
      <c r="B90" s="10" t="str">
        <f>Summary!B90</f>
        <v>Q35</v>
      </c>
      <c r="C90" s="10" t="str">
        <f>Summary!C90</f>
        <v>5PW</v>
      </c>
      <c r="D90" s="10" t="str">
        <f>Summary!D90</f>
        <v>North East Essex PCT</v>
      </c>
      <c r="E90" s="73">
        <f>Baselines!I90</f>
        <v>521684</v>
      </c>
      <c r="F90" s="54">
        <f t="shared" si="18"/>
        <v>14607.152</v>
      </c>
      <c r="G90" s="71">
        <v>0.028</v>
      </c>
      <c r="H90" s="54">
        <f t="shared" si="19"/>
        <v>15527.818979828146</v>
      </c>
      <c r="I90" s="71">
        <v>0.029764798191679532</v>
      </c>
      <c r="J90" s="72">
        <f t="shared" si="20"/>
        <v>537211.8189798282</v>
      </c>
      <c r="K90" s="74">
        <f t="shared" si="15"/>
        <v>1568.2283955239554</v>
      </c>
      <c r="L90" s="82">
        <f t="shared" si="21"/>
        <v>13588.978</v>
      </c>
      <c r="M90" s="72">
        <f t="shared" si="22"/>
        <v>3245.19</v>
      </c>
      <c r="N90" s="72">
        <f t="shared" si="23"/>
        <v>4442.2365</v>
      </c>
      <c r="O90" s="72">
        <v>3635.458</v>
      </c>
      <c r="P90" s="74">
        <f t="shared" si="24"/>
        <v>24911.862499999996</v>
      </c>
      <c r="Q90" s="82">
        <f t="shared" si="16"/>
        <v>546722.5775</v>
      </c>
      <c r="R90" s="72">
        <f t="shared" si="25"/>
        <v>562123.6814798282</v>
      </c>
      <c r="S90" s="9">
        <f t="shared" si="26"/>
        <v>15401.103979828145</v>
      </c>
      <c r="T90" s="71">
        <f t="shared" si="17"/>
        <v>0.028169870083384556</v>
      </c>
      <c r="U90" s="154">
        <f t="shared" si="27"/>
        <v>1640.9510884685712</v>
      </c>
      <c r="V90" s="7"/>
      <c r="W90" s="75">
        <v>13588.978</v>
      </c>
      <c r="X90" s="7">
        <v>3245.19</v>
      </c>
      <c r="Y90" s="7">
        <v>4442.2365</v>
      </c>
      <c r="Z90" s="18">
        <v>3762.173</v>
      </c>
      <c r="AA90" s="10"/>
      <c r="AB90" s="7">
        <v>342559.68104718707</v>
      </c>
      <c r="AD90" s="70"/>
      <c r="AE90" s="70"/>
    </row>
    <row r="91" spans="1:31" ht="11.25">
      <c r="A91" s="10" t="str">
        <f>Summary!A91</f>
        <v>Q35</v>
      </c>
      <c r="B91" s="10" t="str">
        <f>Summary!B91</f>
        <v>Q35</v>
      </c>
      <c r="C91" s="10" t="str">
        <f>Summary!C91</f>
        <v>5PN</v>
      </c>
      <c r="D91" s="10" t="str">
        <f>Summary!D91</f>
        <v>Peterborough PCT</v>
      </c>
      <c r="E91" s="73">
        <f>Baselines!I91</f>
        <v>259770</v>
      </c>
      <c r="F91" s="54">
        <f t="shared" si="18"/>
        <v>7273.56</v>
      </c>
      <c r="G91" s="71">
        <v>0.028</v>
      </c>
      <c r="H91" s="54">
        <f t="shared" si="19"/>
        <v>7732.001626252592</v>
      </c>
      <c r="I91" s="71">
        <v>0.029764798191679532</v>
      </c>
      <c r="J91" s="72">
        <f t="shared" si="20"/>
        <v>267502.0016262526</v>
      </c>
      <c r="K91" s="74">
        <f t="shared" si="15"/>
        <v>1628.9063001565091</v>
      </c>
      <c r="L91" s="82">
        <f t="shared" si="21"/>
        <v>9697.8115</v>
      </c>
      <c r="M91" s="72">
        <f t="shared" si="22"/>
        <v>2041</v>
      </c>
      <c r="N91" s="72">
        <f t="shared" si="23"/>
        <v>2413.4825</v>
      </c>
      <c r="O91" s="72">
        <v>1993.478</v>
      </c>
      <c r="P91" s="74">
        <f t="shared" si="24"/>
        <v>16145.772</v>
      </c>
      <c r="Q91" s="82">
        <f t="shared" si="16"/>
        <v>275990.148</v>
      </c>
      <c r="R91" s="72">
        <f t="shared" si="25"/>
        <v>283647.7736262526</v>
      </c>
      <c r="S91" s="9">
        <f t="shared" si="26"/>
        <v>7657.625626252595</v>
      </c>
      <c r="T91" s="71">
        <f t="shared" si="17"/>
        <v>0.027746010796923792</v>
      </c>
      <c r="U91" s="154">
        <f t="shared" si="27"/>
        <v>1727.2231335701006</v>
      </c>
      <c r="V91" s="7"/>
      <c r="W91" s="75">
        <v>9697.8115</v>
      </c>
      <c r="X91" s="7">
        <v>2041</v>
      </c>
      <c r="Y91" s="7">
        <v>2413.4825</v>
      </c>
      <c r="Z91" s="18">
        <v>2067.854</v>
      </c>
      <c r="AA91" s="10"/>
      <c r="AB91" s="7">
        <v>164221.84726067446</v>
      </c>
      <c r="AD91" s="70"/>
      <c r="AE91" s="70"/>
    </row>
    <row r="92" spans="1:31" ht="11.25">
      <c r="A92" s="10" t="str">
        <f>Summary!A92</f>
        <v>Q35</v>
      </c>
      <c r="B92" s="10" t="str">
        <f>Summary!B92</f>
        <v>Q35</v>
      </c>
      <c r="C92" s="10" t="str">
        <f>Summary!C92</f>
        <v>5P1</v>
      </c>
      <c r="D92" s="10" t="str">
        <f>Summary!D92</f>
        <v>South East Essex PCT</v>
      </c>
      <c r="E92" s="73">
        <f>Baselines!I92</f>
        <v>530726</v>
      </c>
      <c r="F92" s="54">
        <f t="shared" si="18"/>
        <v>14860.328</v>
      </c>
      <c r="G92" s="71">
        <v>0.028</v>
      </c>
      <c r="H92" s="54">
        <f t="shared" si="19"/>
        <v>15796.952285077312</v>
      </c>
      <c r="I92" s="71">
        <v>0.029764798191679532</v>
      </c>
      <c r="J92" s="72">
        <f t="shared" si="20"/>
        <v>546522.9522850773</v>
      </c>
      <c r="K92" s="74">
        <f t="shared" si="15"/>
        <v>1591.0870979730473</v>
      </c>
      <c r="L92" s="82">
        <f t="shared" si="21"/>
        <v>14241.0775</v>
      </c>
      <c r="M92" s="72">
        <f t="shared" si="22"/>
        <v>3081.91</v>
      </c>
      <c r="N92" s="72">
        <f t="shared" si="23"/>
        <v>4762.6735</v>
      </c>
      <c r="O92" s="72">
        <v>4030.336</v>
      </c>
      <c r="P92" s="74">
        <f t="shared" si="24"/>
        <v>26115.997</v>
      </c>
      <c r="Q92" s="82">
        <f t="shared" si="16"/>
        <v>557005.852</v>
      </c>
      <c r="R92" s="72">
        <f t="shared" si="25"/>
        <v>572638.9492850773</v>
      </c>
      <c r="S92" s="9">
        <f t="shared" si="26"/>
        <v>15633.09728507731</v>
      </c>
      <c r="T92" s="71">
        <f t="shared" si="17"/>
        <v>0.028066307075490675</v>
      </c>
      <c r="U92" s="154">
        <f t="shared" si="27"/>
        <v>1667.118352842885</v>
      </c>
      <c r="V92" s="7"/>
      <c r="W92" s="75">
        <v>14241.0775</v>
      </c>
      <c r="X92" s="7">
        <v>3081.91</v>
      </c>
      <c r="Y92" s="7">
        <v>4762.6735</v>
      </c>
      <c r="Z92" s="18">
        <v>4194.191</v>
      </c>
      <c r="AA92" s="10"/>
      <c r="AB92" s="7">
        <v>343490.2796844471</v>
      </c>
      <c r="AD92" s="70"/>
      <c r="AE92" s="70"/>
    </row>
    <row r="93" spans="1:31" ht="11.25">
      <c r="A93" s="10" t="str">
        <f>Summary!A93</f>
        <v>Q35</v>
      </c>
      <c r="B93" s="10" t="str">
        <f>Summary!B93</f>
        <v>Q35</v>
      </c>
      <c r="C93" s="10" t="str">
        <f>Summary!C93</f>
        <v>5PY</v>
      </c>
      <c r="D93" s="10" t="str">
        <f>Summary!D93</f>
        <v>South West Essex PCT</v>
      </c>
      <c r="E93" s="73">
        <f>Baselines!I93</f>
        <v>636145</v>
      </c>
      <c r="F93" s="54">
        <f t="shared" si="18"/>
        <v>17812.06</v>
      </c>
      <c r="G93" s="71">
        <v>0.028</v>
      </c>
      <c r="H93" s="54">
        <f t="shared" si="19"/>
        <v>18934.727545645976</v>
      </c>
      <c r="I93" s="71">
        <v>0.029764798191679532</v>
      </c>
      <c r="J93" s="72">
        <f t="shared" si="20"/>
        <v>655079.727545646</v>
      </c>
      <c r="K93" s="74">
        <f t="shared" si="15"/>
        <v>1535.5672088269343</v>
      </c>
      <c r="L93" s="82">
        <f t="shared" si="21"/>
        <v>17202.5685</v>
      </c>
      <c r="M93" s="72">
        <f t="shared" si="22"/>
        <v>3796.26</v>
      </c>
      <c r="N93" s="72">
        <f t="shared" si="23"/>
        <v>5155.566</v>
      </c>
      <c r="O93" s="72">
        <v>4510.924</v>
      </c>
      <c r="P93" s="74">
        <f t="shared" si="24"/>
        <v>30665.3185</v>
      </c>
      <c r="Q93" s="82">
        <f t="shared" si="16"/>
        <v>666961.4345</v>
      </c>
      <c r="R93" s="72">
        <f t="shared" si="25"/>
        <v>685745.0460456461</v>
      </c>
      <c r="S93" s="9">
        <f t="shared" si="26"/>
        <v>18783.611545645974</v>
      </c>
      <c r="T93" s="71">
        <f t="shared" si="17"/>
        <v>0.028162965014202745</v>
      </c>
      <c r="U93" s="154">
        <f t="shared" si="27"/>
        <v>1607.449539414783</v>
      </c>
      <c r="V93" s="7"/>
      <c r="W93" s="75">
        <v>17202.5685</v>
      </c>
      <c r="X93" s="7">
        <v>3796.26</v>
      </c>
      <c r="Y93" s="7">
        <v>5155.566</v>
      </c>
      <c r="Z93" s="18">
        <v>4662.04</v>
      </c>
      <c r="AA93" s="10"/>
      <c r="AB93" s="7">
        <v>426604.3998465434</v>
      </c>
      <c r="AD93" s="70"/>
      <c r="AE93" s="70"/>
    </row>
    <row r="94" spans="1:31" ht="11.25">
      <c r="A94" s="10" t="str">
        <f>Summary!A94</f>
        <v>Q35</v>
      </c>
      <c r="B94" s="10" t="str">
        <f>Summary!B94</f>
        <v>Q35</v>
      </c>
      <c r="C94" s="10" t="str">
        <f>Summary!C94</f>
        <v>5PT</v>
      </c>
      <c r="D94" s="10" t="str">
        <f>Summary!D94</f>
        <v>Suffolk PCT</v>
      </c>
      <c r="E94" s="73">
        <f>Baselines!I94</f>
        <v>878192</v>
      </c>
      <c r="F94" s="54">
        <f t="shared" si="18"/>
        <v>24589.376</v>
      </c>
      <c r="G94" s="71">
        <v>0.028</v>
      </c>
      <c r="H94" s="54">
        <f t="shared" si="19"/>
        <v>26139.20765354743</v>
      </c>
      <c r="I94" s="71">
        <v>0.029764798191679532</v>
      </c>
      <c r="J94" s="72">
        <f t="shared" si="20"/>
        <v>904331.2076535474</v>
      </c>
      <c r="K94" s="74">
        <f t="shared" si="15"/>
        <v>1433.5859055093838</v>
      </c>
      <c r="L94" s="82">
        <f t="shared" si="21"/>
        <v>20198.7565</v>
      </c>
      <c r="M94" s="72">
        <f t="shared" si="22"/>
        <v>5367.83</v>
      </c>
      <c r="N94" s="72">
        <f t="shared" si="23"/>
        <v>6511.8105</v>
      </c>
      <c r="O94" s="72">
        <v>7054.107</v>
      </c>
      <c r="P94" s="74">
        <f t="shared" si="24"/>
        <v>39132.504</v>
      </c>
      <c r="Q94" s="82">
        <f t="shared" si="16"/>
        <v>917569.938</v>
      </c>
      <c r="R94" s="72">
        <f t="shared" si="25"/>
        <v>943463.7116535474</v>
      </c>
      <c r="S94" s="9">
        <f t="shared" si="26"/>
        <v>25893.77365354744</v>
      </c>
      <c r="T94" s="71">
        <f t="shared" si="17"/>
        <v>0.028219945511714705</v>
      </c>
      <c r="U94" s="154">
        <f t="shared" si="27"/>
        <v>1495.6204849940957</v>
      </c>
      <c r="V94" s="7"/>
      <c r="W94" s="75">
        <v>20198.7565</v>
      </c>
      <c r="X94" s="7">
        <v>5367.83</v>
      </c>
      <c r="Y94" s="7">
        <v>6511.8105</v>
      </c>
      <c r="Z94" s="18">
        <v>7299.541</v>
      </c>
      <c r="AA94" s="10"/>
      <c r="AB94" s="7">
        <v>630817.5911733864</v>
      </c>
      <c r="AD94" s="70"/>
      <c r="AE94" s="70"/>
    </row>
    <row r="95" spans="1:31" ht="11.25">
      <c r="A95" s="10" t="str">
        <f>Summary!A95</f>
        <v>Q35</v>
      </c>
      <c r="B95" s="10" t="str">
        <f>Summary!B95</f>
        <v>Q35</v>
      </c>
      <c r="C95" s="10" t="str">
        <f>Summary!C95</f>
        <v>5PV</v>
      </c>
      <c r="D95" s="10" t="str">
        <f>Summary!D95</f>
        <v>West Essex PCT</v>
      </c>
      <c r="E95" s="73">
        <f>Baselines!I95</f>
        <v>414749</v>
      </c>
      <c r="F95" s="54">
        <f t="shared" si="18"/>
        <v>11612.972</v>
      </c>
      <c r="G95" s="71">
        <v>0.028</v>
      </c>
      <c r="H95" s="54">
        <f t="shared" si="19"/>
        <v>12344.920285200895</v>
      </c>
      <c r="I95" s="71">
        <v>0.029764798191679532</v>
      </c>
      <c r="J95" s="72">
        <f t="shared" si="20"/>
        <v>427093.9202852009</v>
      </c>
      <c r="K95" s="74">
        <f t="shared" si="15"/>
        <v>1562.6794485914897</v>
      </c>
      <c r="L95" s="82">
        <f t="shared" si="21"/>
        <v>10626.4665</v>
      </c>
      <c r="M95" s="72">
        <f t="shared" si="22"/>
        <v>2102.23</v>
      </c>
      <c r="N95" s="72">
        <f t="shared" si="23"/>
        <v>3458.4745</v>
      </c>
      <c r="O95" s="72">
        <v>3101.872</v>
      </c>
      <c r="P95" s="74">
        <f t="shared" si="24"/>
        <v>19289.043</v>
      </c>
      <c r="Q95" s="82">
        <f t="shared" si="16"/>
        <v>434146.16</v>
      </c>
      <c r="R95" s="72">
        <f t="shared" si="25"/>
        <v>446382.9632852009</v>
      </c>
      <c r="S95" s="9">
        <f t="shared" si="26"/>
        <v>12236.803285200895</v>
      </c>
      <c r="T95" s="71">
        <f t="shared" si="17"/>
        <v>0.028185906988560938</v>
      </c>
      <c r="U95" s="154">
        <f t="shared" si="27"/>
        <v>1633.255473319187</v>
      </c>
      <c r="V95" s="7"/>
      <c r="W95" s="75">
        <v>10626.4665</v>
      </c>
      <c r="X95" s="7">
        <v>2102.23</v>
      </c>
      <c r="Y95" s="7">
        <v>3458.4745</v>
      </c>
      <c r="Z95" s="18">
        <v>3209.989</v>
      </c>
      <c r="AA95" s="10"/>
      <c r="AB95" s="7">
        <v>273308.7202689963</v>
      </c>
      <c r="AD95" s="70"/>
      <c r="AE95" s="70"/>
    </row>
    <row r="96" spans="1:31" ht="11.25">
      <c r="A96" s="10" t="str">
        <f>Summary!A96</f>
        <v>Q36</v>
      </c>
      <c r="B96" s="10" t="str">
        <f>Summary!B96</f>
        <v>Q36</v>
      </c>
      <c r="C96" s="10" t="str">
        <f>Summary!C96</f>
        <v>5C2</v>
      </c>
      <c r="D96" s="10" t="str">
        <f>Summary!D96</f>
        <v>Barking and Dagenham PCT</v>
      </c>
      <c r="E96" s="73">
        <f>Baselines!I96</f>
        <v>318975</v>
      </c>
      <c r="F96" s="54">
        <f t="shared" si="18"/>
        <v>8931.300000000001</v>
      </c>
      <c r="G96" s="71">
        <v>0.028</v>
      </c>
      <c r="H96" s="54">
        <f t="shared" si="19"/>
        <v>9494.22650319098</v>
      </c>
      <c r="I96" s="71">
        <v>0.029764798191679532</v>
      </c>
      <c r="J96" s="72">
        <f t="shared" si="20"/>
        <v>328469.226503191</v>
      </c>
      <c r="K96" s="74">
        <f t="shared" si="15"/>
        <v>1870.735114594455</v>
      </c>
      <c r="L96" s="82">
        <f t="shared" si="21"/>
        <v>8986.523</v>
      </c>
      <c r="M96" s="72">
        <f t="shared" si="22"/>
        <v>1632.8</v>
      </c>
      <c r="N96" s="72">
        <f t="shared" si="23"/>
        <v>2323.6785</v>
      </c>
      <c r="O96" s="72">
        <v>2299.926</v>
      </c>
      <c r="P96" s="74">
        <f t="shared" si="24"/>
        <v>15242.927499999998</v>
      </c>
      <c r="Q96" s="82">
        <f t="shared" si="16"/>
        <v>334350.3685</v>
      </c>
      <c r="R96" s="72">
        <f t="shared" si="25"/>
        <v>343712.154003191</v>
      </c>
      <c r="S96" s="9">
        <f t="shared" si="26"/>
        <v>9361.785503190977</v>
      </c>
      <c r="T96" s="71">
        <f t="shared" si="17"/>
        <v>0.02799992578201982</v>
      </c>
      <c r="U96" s="154">
        <f t="shared" si="27"/>
        <v>1957.5483604715096</v>
      </c>
      <c r="V96" s="7"/>
      <c r="W96" s="75">
        <v>8986.523</v>
      </c>
      <c r="X96" s="7">
        <v>1632.8</v>
      </c>
      <c r="Y96" s="7">
        <v>2323.6785</v>
      </c>
      <c r="Z96" s="18">
        <v>2432.367</v>
      </c>
      <c r="AA96" s="10"/>
      <c r="AB96" s="7">
        <v>175582.96946513338</v>
      </c>
      <c r="AD96" s="70"/>
      <c r="AE96" s="70"/>
    </row>
    <row r="97" spans="1:31" ht="11.25">
      <c r="A97" s="10" t="str">
        <f>Summary!A97</f>
        <v>Q36</v>
      </c>
      <c r="B97" s="10" t="str">
        <f>Summary!B97</f>
        <v>Q36</v>
      </c>
      <c r="C97" s="10" t="str">
        <f>Summary!C97</f>
        <v>5A9</v>
      </c>
      <c r="D97" s="10" t="str">
        <f>Summary!D97</f>
        <v>Barnet PCT</v>
      </c>
      <c r="E97" s="73">
        <f>Baselines!I97</f>
        <v>556234</v>
      </c>
      <c r="F97" s="54">
        <f t="shared" si="18"/>
        <v>15574.552</v>
      </c>
      <c r="G97" s="71">
        <v>0.028</v>
      </c>
      <c r="H97" s="54">
        <f t="shared" si="19"/>
        <v>16556.192757350673</v>
      </c>
      <c r="I97" s="71">
        <v>0.029764798191679532</v>
      </c>
      <c r="J97" s="72">
        <f t="shared" si="20"/>
        <v>572790.1927573506</v>
      </c>
      <c r="K97" s="74">
        <f t="shared" si="15"/>
        <v>1610.6176663907365</v>
      </c>
      <c r="L97" s="82">
        <f t="shared" si="21"/>
        <v>14865.6235</v>
      </c>
      <c r="M97" s="72">
        <f t="shared" si="22"/>
        <v>3061.5</v>
      </c>
      <c r="N97" s="72">
        <f t="shared" si="23"/>
        <v>4392.232</v>
      </c>
      <c r="O97" s="72">
        <v>3726.281</v>
      </c>
      <c r="P97" s="74">
        <f t="shared" si="24"/>
        <v>26045.6365</v>
      </c>
      <c r="Q97" s="82">
        <f t="shared" si="16"/>
        <v>582441.5795</v>
      </c>
      <c r="R97" s="72">
        <f t="shared" si="25"/>
        <v>598835.8292573506</v>
      </c>
      <c r="S97" s="9">
        <f t="shared" si="26"/>
        <v>16394.249757350677</v>
      </c>
      <c r="T97" s="71">
        <f t="shared" si="17"/>
        <v>0.02814745776121342</v>
      </c>
      <c r="U97" s="154">
        <f t="shared" si="27"/>
        <v>1683.8548879942537</v>
      </c>
      <c r="V97" s="7"/>
      <c r="W97" s="75">
        <v>14865.6235</v>
      </c>
      <c r="X97" s="7">
        <v>3061.5</v>
      </c>
      <c r="Y97" s="7">
        <v>4392.232</v>
      </c>
      <c r="Z97" s="18">
        <v>3888.224</v>
      </c>
      <c r="AA97" s="10"/>
      <c r="AB97" s="7">
        <v>355633.8693595278</v>
      </c>
      <c r="AD97" s="70"/>
      <c r="AE97" s="70"/>
    </row>
    <row r="98" spans="1:31" ht="11.25">
      <c r="A98" s="10" t="str">
        <f>Summary!A98</f>
        <v>Q36</v>
      </c>
      <c r="B98" s="10" t="str">
        <f>Summary!B98</f>
        <v>Q36</v>
      </c>
      <c r="C98" s="10" t="str">
        <f>Summary!C98</f>
        <v>TAK</v>
      </c>
      <c r="D98" s="10" t="str">
        <f>Summary!D98</f>
        <v>Bexley Care Trust</v>
      </c>
      <c r="E98" s="73">
        <f>Baselines!I98</f>
        <v>340680</v>
      </c>
      <c r="F98" s="54">
        <f t="shared" si="18"/>
        <v>9539.04</v>
      </c>
      <c r="G98" s="71">
        <v>0.028</v>
      </c>
      <c r="H98" s="54">
        <f t="shared" si="19"/>
        <v>10140.271447941383</v>
      </c>
      <c r="I98" s="71">
        <v>0.029764798191679532</v>
      </c>
      <c r="J98" s="72">
        <f t="shared" si="20"/>
        <v>350820.27144794137</v>
      </c>
      <c r="K98" s="74">
        <f t="shared" si="15"/>
        <v>1599.2072584728821</v>
      </c>
      <c r="L98" s="82">
        <f t="shared" si="21"/>
        <v>8151.754</v>
      </c>
      <c r="M98" s="72">
        <f t="shared" si="22"/>
        <v>1765.465</v>
      </c>
      <c r="N98" s="72">
        <f t="shared" si="23"/>
        <v>2823.7235</v>
      </c>
      <c r="O98" s="72">
        <v>2306.489</v>
      </c>
      <c r="P98" s="74">
        <f t="shared" si="24"/>
        <v>15047.431499999999</v>
      </c>
      <c r="Q98" s="82">
        <f t="shared" si="16"/>
        <v>355831.6875</v>
      </c>
      <c r="R98" s="72">
        <f t="shared" si="25"/>
        <v>365867.7029479414</v>
      </c>
      <c r="S98" s="9">
        <f t="shared" si="26"/>
        <v>10036.015447941383</v>
      </c>
      <c r="T98" s="71">
        <f t="shared" si="17"/>
        <v>0.028204389323650055</v>
      </c>
      <c r="U98" s="154">
        <f t="shared" si="27"/>
        <v>1667.8006769114866</v>
      </c>
      <c r="V98" s="7"/>
      <c r="W98" s="75">
        <v>8151.754</v>
      </c>
      <c r="X98" s="7">
        <v>1765.465</v>
      </c>
      <c r="Y98" s="7">
        <v>2823.7235</v>
      </c>
      <c r="Z98" s="18">
        <v>2410.745</v>
      </c>
      <c r="AA98" s="10"/>
      <c r="AB98" s="7">
        <v>219371.36014686883</v>
      </c>
      <c r="AD98" s="70"/>
      <c r="AE98" s="70"/>
    </row>
    <row r="99" spans="1:31" ht="11.25">
      <c r="A99" s="10" t="str">
        <f>Summary!A99</f>
        <v>Q36</v>
      </c>
      <c r="B99" s="10" t="str">
        <f>Summary!B99</f>
        <v>Q36</v>
      </c>
      <c r="C99" s="10" t="str">
        <f>Summary!C99</f>
        <v>5K5</v>
      </c>
      <c r="D99" s="10" t="str">
        <f>Summary!D99</f>
        <v>Brent Teaching PCT</v>
      </c>
      <c r="E99" s="73">
        <f>Baselines!I99</f>
        <v>530205</v>
      </c>
      <c r="F99" s="54">
        <f t="shared" si="18"/>
        <v>14845.74</v>
      </c>
      <c r="G99" s="71">
        <v>0.028</v>
      </c>
      <c r="H99" s="54">
        <f t="shared" si="19"/>
        <v>15781.444825219447</v>
      </c>
      <c r="I99" s="71">
        <v>0.029764798191679532</v>
      </c>
      <c r="J99" s="72">
        <f t="shared" si="20"/>
        <v>545986.4448252195</v>
      </c>
      <c r="K99" s="74">
        <f t="shared" si="15"/>
        <v>2083.6484289472914</v>
      </c>
      <c r="L99" s="82">
        <f t="shared" si="21"/>
        <v>14312.5125</v>
      </c>
      <c r="M99" s="72">
        <f t="shared" si="22"/>
        <v>2428.79</v>
      </c>
      <c r="N99" s="72">
        <f t="shared" si="23"/>
        <v>3867.695</v>
      </c>
      <c r="O99" s="72">
        <v>3232.095</v>
      </c>
      <c r="P99" s="74">
        <f t="shared" si="24"/>
        <v>23841.092500000002</v>
      </c>
      <c r="Q99" s="82">
        <f t="shared" si="16"/>
        <v>554228.0565</v>
      </c>
      <c r="R99" s="72">
        <f t="shared" si="25"/>
        <v>569827.5373252195</v>
      </c>
      <c r="S99" s="9">
        <f t="shared" si="26"/>
        <v>15599.480825219445</v>
      </c>
      <c r="T99" s="71">
        <f t="shared" si="17"/>
        <v>0.028146321071747197</v>
      </c>
      <c r="U99" s="154">
        <f t="shared" si="27"/>
        <v>2174.6332059556553</v>
      </c>
      <c r="V99" s="7"/>
      <c r="W99" s="75">
        <v>14312.5125</v>
      </c>
      <c r="X99" s="7">
        <v>2428.79</v>
      </c>
      <c r="Y99" s="7">
        <v>3867.695</v>
      </c>
      <c r="Z99" s="18">
        <v>3414.059</v>
      </c>
      <c r="AA99" s="10"/>
      <c r="AB99" s="7">
        <v>262033.86197021</v>
      </c>
      <c r="AD99" s="70"/>
      <c r="AE99" s="70"/>
    </row>
    <row r="100" spans="1:31" ht="11.25">
      <c r="A100" s="10" t="str">
        <f>Summary!A100</f>
        <v>Q36</v>
      </c>
      <c r="B100" s="10" t="str">
        <f>Summary!B100</f>
        <v>Q36</v>
      </c>
      <c r="C100" s="10" t="str">
        <f>Summary!C100</f>
        <v>5A7</v>
      </c>
      <c r="D100" s="10" t="str">
        <f>Summary!D100</f>
        <v>Bromley PCT</v>
      </c>
      <c r="E100" s="73">
        <f>Baselines!I100</f>
        <v>491261</v>
      </c>
      <c r="F100" s="54">
        <f t="shared" si="18"/>
        <v>13755.308</v>
      </c>
      <c r="G100" s="71">
        <v>0.028</v>
      </c>
      <c r="H100" s="54">
        <f t="shared" si="19"/>
        <v>14622.284524442679</v>
      </c>
      <c r="I100" s="71">
        <v>0.029764798191679532</v>
      </c>
      <c r="J100" s="72">
        <f t="shared" si="20"/>
        <v>505883.2845244427</v>
      </c>
      <c r="K100" s="74">
        <f t="shared" si="15"/>
        <v>1581.265359317052</v>
      </c>
      <c r="L100" s="82">
        <f t="shared" si="21"/>
        <v>10975.4775</v>
      </c>
      <c r="M100" s="72">
        <f t="shared" si="22"/>
        <v>2449.2</v>
      </c>
      <c r="N100" s="72">
        <f t="shared" si="23"/>
        <v>3631.9595</v>
      </c>
      <c r="O100" s="72">
        <v>3041.614</v>
      </c>
      <c r="P100" s="74">
        <f t="shared" si="24"/>
        <v>20098.251000000004</v>
      </c>
      <c r="Q100" s="82">
        <f t="shared" si="16"/>
        <v>511493.541</v>
      </c>
      <c r="R100" s="72">
        <f t="shared" si="25"/>
        <v>525981.5355244427</v>
      </c>
      <c r="S100" s="9">
        <f t="shared" si="26"/>
        <v>14487.994524442682</v>
      </c>
      <c r="T100" s="71">
        <f t="shared" si="17"/>
        <v>0.028324882648797085</v>
      </c>
      <c r="U100" s="154">
        <f t="shared" si="27"/>
        <v>1644.087494503896</v>
      </c>
      <c r="V100" s="7"/>
      <c r="W100" s="75">
        <v>10975.4775</v>
      </c>
      <c r="X100" s="7">
        <v>2449.2</v>
      </c>
      <c r="Y100" s="7">
        <v>3631.9595</v>
      </c>
      <c r="Z100" s="18">
        <v>3175.904</v>
      </c>
      <c r="AA100" s="10"/>
      <c r="AB100" s="7">
        <v>319923.08030002855</v>
      </c>
      <c r="AD100" s="70"/>
      <c r="AE100" s="70"/>
    </row>
    <row r="101" spans="1:31" ht="11.25">
      <c r="A101" s="10" t="str">
        <f>Summary!A101</f>
        <v>Q36</v>
      </c>
      <c r="B101" s="10" t="str">
        <f>Summary!B101</f>
        <v>Q36</v>
      </c>
      <c r="C101" s="10" t="str">
        <f>Summary!C101</f>
        <v>5K7</v>
      </c>
      <c r="D101" s="10" t="str">
        <f>Summary!D101</f>
        <v>Camden PCT</v>
      </c>
      <c r="E101" s="73">
        <f>Baselines!I101</f>
        <v>483180</v>
      </c>
      <c r="F101" s="54">
        <f t="shared" si="18"/>
        <v>13529.04</v>
      </c>
      <c r="G101" s="71">
        <v>0.028</v>
      </c>
      <c r="H101" s="54">
        <f t="shared" si="19"/>
        <v>14381.755190255717</v>
      </c>
      <c r="I101" s="71">
        <v>0.029764798191679532</v>
      </c>
      <c r="J101" s="72">
        <f t="shared" si="20"/>
        <v>497561.7551902557</v>
      </c>
      <c r="K101" s="74">
        <f t="shared" si="15"/>
        <v>1986.8398194208876</v>
      </c>
      <c r="L101" s="82">
        <f t="shared" si="21"/>
        <v>9564.126</v>
      </c>
      <c r="M101" s="72">
        <f t="shared" si="22"/>
        <v>2112.435</v>
      </c>
      <c r="N101" s="72">
        <f t="shared" si="23"/>
        <v>2511.4505</v>
      </c>
      <c r="O101" s="72">
        <v>3294.977</v>
      </c>
      <c r="P101" s="74">
        <f t="shared" si="24"/>
        <v>17482.9885</v>
      </c>
      <c r="Q101" s="82">
        <f t="shared" si="16"/>
        <v>500788.3065</v>
      </c>
      <c r="R101" s="72">
        <f t="shared" si="25"/>
        <v>515044.7436902557</v>
      </c>
      <c r="S101" s="9">
        <f t="shared" si="26"/>
        <v>14256.437190255718</v>
      </c>
      <c r="T101" s="71">
        <f t="shared" si="17"/>
        <v>0.028467991375225366</v>
      </c>
      <c r="U101" s="154">
        <f t="shared" si="27"/>
        <v>2056.6520534841657</v>
      </c>
      <c r="V101" s="7"/>
      <c r="W101" s="75">
        <v>9564.126</v>
      </c>
      <c r="X101" s="7">
        <v>2112.435</v>
      </c>
      <c r="Y101" s="7">
        <v>2511.4505</v>
      </c>
      <c r="Z101" s="18">
        <v>3420.295</v>
      </c>
      <c r="AA101" s="10"/>
      <c r="AB101" s="7">
        <v>250428.7211916671</v>
      </c>
      <c r="AD101" s="70"/>
      <c r="AE101" s="70"/>
    </row>
    <row r="102" spans="1:31" ht="11.25">
      <c r="A102" s="10" t="str">
        <f>Summary!A102</f>
        <v>Q36</v>
      </c>
      <c r="B102" s="10" t="str">
        <f>Summary!B102</f>
        <v>Q36</v>
      </c>
      <c r="C102" s="10" t="str">
        <f>Summary!C102</f>
        <v>5C3</v>
      </c>
      <c r="D102" s="10" t="str">
        <f>Summary!D102</f>
        <v>City and Hackney Teaching PCT</v>
      </c>
      <c r="E102" s="73">
        <f>Baselines!I102</f>
        <v>505830</v>
      </c>
      <c r="F102" s="54">
        <f t="shared" si="18"/>
        <v>14163.24</v>
      </c>
      <c r="G102" s="71">
        <v>0.028</v>
      </c>
      <c r="H102" s="54">
        <f t="shared" si="19"/>
        <v>15055.927869297258</v>
      </c>
      <c r="I102" s="71">
        <v>0.029764798191679532</v>
      </c>
      <c r="J102" s="72">
        <f t="shared" si="20"/>
        <v>520885.9278692973</v>
      </c>
      <c r="K102" s="74">
        <f aca="true" t="shared" si="28" ref="K102:K133">J102*1000/AB102</f>
        <v>2241.32452477835</v>
      </c>
      <c r="L102" s="82">
        <f t="shared" si="21"/>
        <v>9850.8865</v>
      </c>
      <c r="M102" s="72">
        <f t="shared" si="22"/>
        <v>2714.53</v>
      </c>
      <c r="N102" s="72">
        <f t="shared" si="23"/>
        <v>2952.3065</v>
      </c>
      <c r="O102" s="72">
        <v>3661.436</v>
      </c>
      <c r="P102" s="74">
        <f t="shared" si="24"/>
        <v>19179.159000000003</v>
      </c>
      <c r="Q102" s="82">
        <f aca="true" t="shared" si="29" ref="Q102:Q133">E102+SUM(W102:Z102)</f>
        <v>525192.221</v>
      </c>
      <c r="R102" s="72">
        <f t="shared" si="25"/>
        <v>540065.0868692973</v>
      </c>
      <c r="S102" s="9">
        <f t="shared" si="26"/>
        <v>14872.865869297257</v>
      </c>
      <c r="T102" s="71">
        <f t="shared" si="17"/>
        <v>0.02831889977535912</v>
      </c>
      <c r="U102" s="154">
        <f t="shared" si="27"/>
        <v>2323.8506924695416</v>
      </c>
      <c r="V102" s="7"/>
      <c r="W102" s="75">
        <v>9850.8865</v>
      </c>
      <c r="X102" s="7">
        <v>2714.53</v>
      </c>
      <c r="Y102" s="7">
        <v>2952.3065</v>
      </c>
      <c r="Z102" s="18">
        <v>3844.498</v>
      </c>
      <c r="AA102" s="10"/>
      <c r="AB102" s="7">
        <v>232400.94065396837</v>
      </c>
      <c r="AD102" s="70"/>
      <c r="AE102" s="70"/>
    </row>
    <row r="103" spans="1:31" ht="11.25">
      <c r="A103" s="10" t="str">
        <f>Summary!A103</f>
        <v>Q36</v>
      </c>
      <c r="B103" s="10" t="str">
        <f>Summary!B103</f>
        <v>Q36</v>
      </c>
      <c r="C103" s="10" t="str">
        <f>Summary!C103</f>
        <v>5K9</v>
      </c>
      <c r="D103" s="10" t="str">
        <f>Summary!D103</f>
        <v>Croydon PCT</v>
      </c>
      <c r="E103" s="73">
        <f>Baselines!I103</f>
        <v>551155</v>
      </c>
      <c r="F103" s="54">
        <f t="shared" si="18"/>
        <v>15432.34</v>
      </c>
      <c r="G103" s="71">
        <v>0.028</v>
      </c>
      <c r="H103" s="54">
        <f t="shared" si="19"/>
        <v>16405.01734733513</v>
      </c>
      <c r="I103" s="71">
        <v>0.029764798191679532</v>
      </c>
      <c r="J103" s="72">
        <f t="shared" si="20"/>
        <v>567560.0173473351</v>
      </c>
      <c r="K103" s="74">
        <f t="shared" si="28"/>
        <v>1647.5934580824244</v>
      </c>
      <c r="L103" s="82">
        <f t="shared" si="21"/>
        <v>15383.017</v>
      </c>
      <c r="M103" s="72">
        <f t="shared" si="22"/>
        <v>2632.89</v>
      </c>
      <c r="N103" s="72">
        <f t="shared" si="23"/>
        <v>4274.8745</v>
      </c>
      <c r="O103" s="72">
        <v>3558.038</v>
      </c>
      <c r="P103" s="74">
        <f t="shared" si="24"/>
        <v>25848.819499999998</v>
      </c>
      <c r="Q103" s="82">
        <f t="shared" si="29"/>
        <v>577159.7695</v>
      </c>
      <c r="R103" s="72">
        <f t="shared" si="25"/>
        <v>593408.8368473351</v>
      </c>
      <c r="S103" s="9">
        <f t="shared" si="26"/>
        <v>16249.06734733513</v>
      </c>
      <c r="T103" s="71">
        <f t="shared" si="17"/>
        <v>0.028153499613134642</v>
      </c>
      <c r="U103" s="154">
        <f t="shared" si="27"/>
        <v>1722.631065746197</v>
      </c>
      <c r="V103" s="7"/>
      <c r="W103" s="75">
        <v>15383.017</v>
      </c>
      <c r="X103" s="7">
        <v>2632.89</v>
      </c>
      <c r="Y103" s="7">
        <v>4274.8745</v>
      </c>
      <c r="Z103" s="18">
        <v>3713.988</v>
      </c>
      <c r="AA103" s="10"/>
      <c r="AB103" s="7">
        <v>344478.1930658417</v>
      </c>
      <c r="AD103" s="70"/>
      <c r="AE103" s="70"/>
    </row>
    <row r="104" spans="1:31" ht="11.25">
      <c r="A104" s="10" t="str">
        <f>Summary!A104</f>
        <v>Q36</v>
      </c>
      <c r="B104" s="10" t="str">
        <f>Summary!B104</f>
        <v>Q36</v>
      </c>
      <c r="C104" s="10" t="str">
        <f>Summary!C104</f>
        <v>5HX</v>
      </c>
      <c r="D104" s="10" t="str">
        <f>Summary!D104</f>
        <v>Ealing PCT</v>
      </c>
      <c r="E104" s="73">
        <f>Baselines!I104</f>
        <v>578535</v>
      </c>
      <c r="F104" s="54">
        <f t="shared" si="18"/>
        <v>16198.98</v>
      </c>
      <c r="G104" s="71">
        <v>0.028</v>
      </c>
      <c r="H104" s="54">
        <f t="shared" si="19"/>
        <v>17219.97752182332</v>
      </c>
      <c r="I104" s="71">
        <v>0.029764798191679532</v>
      </c>
      <c r="J104" s="72">
        <f t="shared" si="20"/>
        <v>595754.9775218234</v>
      </c>
      <c r="K104" s="74">
        <f t="shared" si="28"/>
        <v>1769.0497827336746</v>
      </c>
      <c r="L104" s="82">
        <f t="shared" si="21"/>
        <v>17670.978</v>
      </c>
      <c r="M104" s="72">
        <f t="shared" si="22"/>
        <v>2418.585</v>
      </c>
      <c r="N104" s="72">
        <f t="shared" si="23"/>
        <v>4229.9725</v>
      </c>
      <c r="O104" s="72">
        <v>3556.255</v>
      </c>
      <c r="P104" s="74">
        <f t="shared" si="24"/>
        <v>27875.7905</v>
      </c>
      <c r="Q104" s="82">
        <f t="shared" si="29"/>
        <v>606583.0165</v>
      </c>
      <c r="R104" s="72">
        <f t="shared" si="25"/>
        <v>623630.7680218234</v>
      </c>
      <c r="S104" s="9">
        <f t="shared" si="26"/>
        <v>17047.751521823317</v>
      </c>
      <c r="T104" s="71">
        <f t="shared" si="17"/>
        <v>0.028104564516476725</v>
      </c>
      <c r="U104" s="154">
        <f t="shared" si="27"/>
        <v>1851.8248546813497</v>
      </c>
      <c r="V104" s="7"/>
      <c r="W104" s="75">
        <v>17670.978</v>
      </c>
      <c r="X104" s="7">
        <v>2418.585</v>
      </c>
      <c r="Y104" s="7">
        <v>4229.9725</v>
      </c>
      <c r="Z104" s="18">
        <v>3728.481</v>
      </c>
      <c r="AA104" s="10"/>
      <c r="AB104" s="7">
        <v>336765.5242585746</v>
      </c>
      <c r="AD104" s="70"/>
      <c r="AE104" s="70"/>
    </row>
    <row r="105" spans="1:31" ht="11.25">
      <c r="A105" s="10" t="str">
        <f>Summary!A105</f>
        <v>Q36</v>
      </c>
      <c r="B105" s="10" t="str">
        <f>Summary!B105</f>
        <v>Q36</v>
      </c>
      <c r="C105" s="10" t="str">
        <f>Summary!C105</f>
        <v>5C1</v>
      </c>
      <c r="D105" s="10" t="str">
        <f>Summary!D105</f>
        <v>Enfield PCT</v>
      </c>
      <c r="E105" s="73">
        <f>Baselines!I105</f>
        <v>464549</v>
      </c>
      <c r="F105" s="54">
        <f t="shared" si="18"/>
        <v>13007.372</v>
      </c>
      <c r="G105" s="71">
        <v>0.028</v>
      </c>
      <c r="H105" s="54">
        <f t="shared" si="19"/>
        <v>13827.207235146534</v>
      </c>
      <c r="I105" s="71">
        <v>0.029764798191679532</v>
      </c>
      <c r="J105" s="72">
        <f t="shared" si="20"/>
        <v>478376.20723514655</v>
      </c>
      <c r="K105" s="74">
        <f t="shared" si="28"/>
        <v>1702.7616766408476</v>
      </c>
      <c r="L105" s="82">
        <f t="shared" si="21"/>
        <v>13095.056</v>
      </c>
      <c r="M105" s="72">
        <f t="shared" si="22"/>
        <v>2459.405</v>
      </c>
      <c r="N105" s="72">
        <f t="shared" si="23"/>
        <v>3699.3125</v>
      </c>
      <c r="O105" s="72">
        <v>3321.618</v>
      </c>
      <c r="P105" s="74">
        <f t="shared" si="24"/>
        <v>22575.3915</v>
      </c>
      <c r="Q105" s="82">
        <f t="shared" si="29"/>
        <v>487285.5575</v>
      </c>
      <c r="R105" s="72">
        <f t="shared" si="25"/>
        <v>500951.5987351466</v>
      </c>
      <c r="S105" s="9">
        <f t="shared" si="26"/>
        <v>13666.041235146535</v>
      </c>
      <c r="T105" s="71">
        <f t="shared" si="17"/>
        <v>0.0280452416961825</v>
      </c>
      <c r="U105" s="154">
        <f t="shared" si="27"/>
        <v>1783.1179127997002</v>
      </c>
      <c r="V105" s="7"/>
      <c r="W105" s="75">
        <v>13095.056</v>
      </c>
      <c r="X105" s="7">
        <v>2459.405</v>
      </c>
      <c r="Y105" s="7">
        <v>3699.3125</v>
      </c>
      <c r="Z105" s="18">
        <v>3482.784</v>
      </c>
      <c r="AA105" s="10"/>
      <c r="AB105" s="7">
        <v>280941.37529502745</v>
      </c>
      <c r="AD105" s="70"/>
      <c r="AE105" s="70"/>
    </row>
    <row r="106" spans="1:31" ht="11.25">
      <c r="A106" s="10" t="str">
        <f>Summary!A106</f>
        <v>Q36</v>
      </c>
      <c r="B106" s="10" t="str">
        <f>Summary!B106</f>
        <v>Q36</v>
      </c>
      <c r="C106" s="10" t="str">
        <f>Summary!C106</f>
        <v>5A8</v>
      </c>
      <c r="D106" s="10" t="str">
        <f>Summary!D106</f>
        <v>Greenwich Teaching PCT</v>
      </c>
      <c r="E106" s="73">
        <f>Baselines!I106</f>
        <v>449618</v>
      </c>
      <c r="F106" s="54">
        <f t="shared" si="18"/>
        <v>12589.304</v>
      </c>
      <c r="G106" s="71">
        <v>0.028</v>
      </c>
      <c r="H106" s="54">
        <f t="shared" si="19"/>
        <v>13382.789033346568</v>
      </c>
      <c r="I106" s="71">
        <v>0.029764798191679532</v>
      </c>
      <c r="J106" s="72">
        <f t="shared" si="20"/>
        <v>463000.7890333466</v>
      </c>
      <c r="K106" s="74">
        <f t="shared" si="28"/>
        <v>1946.7868892144331</v>
      </c>
      <c r="L106" s="82">
        <f t="shared" si="21"/>
        <v>11860.251</v>
      </c>
      <c r="M106" s="72">
        <f t="shared" si="22"/>
        <v>1949.155</v>
      </c>
      <c r="N106" s="72">
        <f t="shared" si="23"/>
        <v>3242.1285</v>
      </c>
      <c r="O106" s="72">
        <v>3331.175</v>
      </c>
      <c r="P106" s="74">
        <f t="shared" si="24"/>
        <v>20382.7095</v>
      </c>
      <c r="Q106" s="82">
        <f t="shared" si="29"/>
        <v>470161.7585</v>
      </c>
      <c r="R106" s="72">
        <f t="shared" si="25"/>
        <v>483383.4985333466</v>
      </c>
      <c r="S106" s="9">
        <f t="shared" si="26"/>
        <v>13221.740033346563</v>
      </c>
      <c r="T106" s="71">
        <f t="shared" si="17"/>
        <v>0.02812168321713167</v>
      </c>
      <c r="U106" s="154">
        <f t="shared" si="27"/>
        <v>2032.4903967702455</v>
      </c>
      <c r="V106" s="7"/>
      <c r="W106" s="75">
        <v>11860.251</v>
      </c>
      <c r="X106" s="7">
        <v>1949.155</v>
      </c>
      <c r="Y106" s="7">
        <v>3242.1285</v>
      </c>
      <c r="Z106" s="18">
        <v>3492.224</v>
      </c>
      <c r="AA106" s="10"/>
      <c r="AB106" s="7">
        <v>237828.18324823244</v>
      </c>
      <c r="AD106" s="70"/>
      <c r="AE106" s="70"/>
    </row>
    <row r="107" spans="1:31" ht="11.25">
      <c r="A107" s="10" t="str">
        <f>Summary!A107</f>
        <v>Q36</v>
      </c>
      <c r="B107" s="10" t="str">
        <f>Summary!B107</f>
        <v>Q36</v>
      </c>
      <c r="C107" s="10" t="str">
        <f>Summary!C107</f>
        <v>5H1</v>
      </c>
      <c r="D107" s="10" t="str">
        <f>Summary!D107</f>
        <v>Hammersmith and Fulham PCT</v>
      </c>
      <c r="E107" s="73">
        <f>Baselines!I107</f>
        <v>345980</v>
      </c>
      <c r="F107" s="54">
        <f t="shared" si="18"/>
        <v>9687.44</v>
      </c>
      <c r="G107" s="71">
        <v>0.028</v>
      </c>
      <c r="H107" s="54">
        <f t="shared" si="19"/>
        <v>10298.024878357284</v>
      </c>
      <c r="I107" s="71">
        <v>0.029764798191679532</v>
      </c>
      <c r="J107" s="72">
        <f t="shared" si="20"/>
        <v>356278.0248783573</v>
      </c>
      <c r="K107" s="74">
        <f t="shared" si="28"/>
        <v>2144.1472274001776</v>
      </c>
      <c r="L107" s="82">
        <f t="shared" si="21"/>
        <v>10092.745</v>
      </c>
      <c r="M107" s="72">
        <f t="shared" si="22"/>
        <v>959.27</v>
      </c>
      <c r="N107" s="72">
        <f t="shared" si="23"/>
        <v>2000.18</v>
      </c>
      <c r="O107" s="72">
        <v>2367.558</v>
      </c>
      <c r="P107" s="74">
        <f t="shared" si="24"/>
        <v>15419.753</v>
      </c>
      <c r="Q107" s="82">
        <f t="shared" si="29"/>
        <v>361516.688</v>
      </c>
      <c r="R107" s="72">
        <f t="shared" si="25"/>
        <v>371697.77787835733</v>
      </c>
      <c r="S107" s="9">
        <f t="shared" si="26"/>
        <v>10181.089878357285</v>
      </c>
      <c r="T107" s="71">
        <f t="shared" si="17"/>
        <v>0.02816215742261194</v>
      </c>
      <c r="U107" s="154">
        <f t="shared" si="27"/>
        <v>2236.946160630578</v>
      </c>
      <c r="V107" s="7"/>
      <c r="W107" s="75">
        <v>10092.745</v>
      </c>
      <c r="X107" s="7">
        <v>959.27</v>
      </c>
      <c r="Y107" s="7">
        <v>2000.18</v>
      </c>
      <c r="Z107" s="18">
        <v>2484.493</v>
      </c>
      <c r="AA107" s="10"/>
      <c r="AB107" s="7">
        <v>166163.04156984205</v>
      </c>
      <c r="AD107" s="70"/>
      <c r="AE107" s="70"/>
    </row>
    <row r="108" spans="1:31" ht="11.25">
      <c r="A108" s="10" t="str">
        <f>Summary!A108</f>
        <v>Q36</v>
      </c>
      <c r="B108" s="10" t="str">
        <f>Summary!B108</f>
        <v>Q36</v>
      </c>
      <c r="C108" s="10" t="str">
        <f>Summary!C108</f>
        <v>5C9</v>
      </c>
      <c r="D108" s="10" t="str">
        <f>Summary!D108</f>
        <v>Haringey Teaching PCT</v>
      </c>
      <c r="E108" s="73">
        <f>Baselines!I108</f>
        <v>451484</v>
      </c>
      <c r="F108" s="54">
        <f t="shared" si="18"/>
        <v>12641.552</v>
      </c>
      <c r="G108" s="71">
        <v>0.028</v>
      </c>
      <c r="H108" s="54">
        <f t="shared" si="19"/>
        <v>13438.330146772241</v>
      </c>
      <c r="I108" s="71">
        <v>0.029764798191679532</v>
      </c>
      <c r="J108" s="72">
        <f t="shared" si="20"/>
        <v>464922.33014677226</v>
      </c>
      <c r="K108" s="74">
        <f t="shared" si="28"/>
        <v>1913.9810783342991</v>
      </c>
      <c r="L108" s="82">
        <f t="shared" si="21"/>
        <v>15126.8715</v>
      </c>
      <c r="M108" s="72">
        <f t="shared" si="22"/>
        <v>2173.665</v>
      </c>
      <c r="N108" s="72">
        <f t="shared" si="23"/>
        <v>3146.2015</v>
      </c>
      <c r="O108" s="72">
        <v>2830.86</v>
      </c>
      <c r="P108" s="74">
        <f t="shared" si="24"/>
        <v>23277.597999999998</v>
      </c>
      <c r="Q108" s="82">
        <f t="shared" si="29"/>
        <v>474900.687</v>
      </c>
      <c r="R108" s="72">
        <f t="shared" si="25"/>
        <v>488199.92814677226</v>
      </c>
      <c r="S108" s="9">
        <f t="shared" si="26"/>
        <v>13299.241146772241</v>
      </c>
      <c r="T108" s="71">
        <f t="shared" si="17"/>
        <v>0.02800425754442474</v>
      </c>
      <c r="U108" s="154">
        <f t="shared" si="27"/>
        <v>2009.8097345036151</v>
      </c>
      <c r="V108" s="7"/>
      <c r="W108" s="75">
        <v>15126.8715</v>
      </c>
      <c r="X108" s="7">
        <v>2173.665</v>
      </c>
      <c r="Y108" s="7">
        <v>3146.2015</v>
      </c>
      <c r="Z108" s="18">
        <v>2969.949</v>
      </c>
      <c r="AA108" s="10"/>
      <c r="AB108" s="7">
        <v>242908.52997950494</v>
      </c>
      <c r="AD108" s="70"/>
      <c r="AE108" s="70"/>
    </row>
    <row r="109" spans="1:31" ht="11.25">
      <c r="A109" s="10" t="str">
        <f>Summary!A109</f>
        <v>Q36</v>
      </c>
      <c r="B109" s="10" t="str">
        <f>Summary!B109</f>
        <v>Q36</v>
      </c>
      <c r="C109" s="10" t="str">
        <f>Summary!C109</f>
        <v>5K6</v>
      </c>
      <c r="D109" s="10" t="str">
        <f>Summary!D109</f>
        <v>Harrow PCT</v>
      </c>
      <c r="E109" s="73">
        <f>Baselines!I109</f>
        <v>331640</v>
      </c>
      <c r="F109" s="54">
        <f t="shared" si="18"/>
        <v>9285.92</v>
      </c>
      <c r="G109" s="71">
        <v>0.028</v>
      </c>
      <c r="H109" s="54">
        <f t="shared" si="19"/>
        <v>9871.1976722886</v>
      </c>
      <c r="I109" s="71">
        <v>0.029764798191679532</v>
      </c>
      <c r="J109" s="72">
        <f t="shared" si="20"/>
        <v>341511.1976722886</v>
      </c>
      <c r="K109" s="74">
        <f t="shared" si="28"/>
        <v>1572.7236753648983</v>
      </c>
      <c r="L109" s="82">
        <f t="shared" si="21"/>
        <v>8647.717</v>
      </c>
      <c r="M109" s="72">
        <f t="shared" si="22"/>
        <v>2306.33</v>
      </c>
      <c r="N109" s="72">
        <f t="shared" si="23"/>
        <v>3542.1555</v>
      </c>
      <c r="O109" s="72">
        <v>2488.952</v>
      </c>
      <c r="P109" s="74">
        <f t="shared" si="24"/>
        <v>16985.1545</v>
      </c>
      <c r="Q109" s="82">
        <f t="shared" si="29"/>
        <v>348737.1785</v>
      </c>
      <c r="R109" s="72">
        <f t="shared" si="25"/>
        <v>358496.3521722886</v>
      </c>
      <c r="S109" s="9">
        <f t="shared" si="26"/>
        <v>9759.173672288602</v>
      </c>
      <c r="T109" s="71">
        <f t="shared" si="17"/>
        <v>0.027984322504027492</v>
      </c>
      <c r="U109" s="154">
        <f t="shared" si="27"/>
        <v>1650.9435252379153</v>
      </c>
      <c r="V109" s="7"/>
      <c r="W109" s="75">
        <v>8647.717</v>
      </c>
      <c r="X109" s="7">
        <v>2306.33</v>
      </c>
      <c r="Y109" s="7">
        <v>3542.1555</v>
      </c>
      <c r="Z109" s="18">
        <v>2600.976</v>
      </c>
      <c r="AA109" s="10"/>
      <c r="AB109" s="7">
        <v>217146.34491850724</v>
      </c>
      <c r="AD109" s="70"/>
      <c r="AE109" s="70"/>
    </row>
    <row r="110" spans="1:31" ht="11.25">
      <c r="A110" s="10" t="str">
        <f>Summary!A110</f>
        <v>Q36</v>
      </c>
      <c r="B110" s="10" t="str">
        <f>Summary!B110</f>
        <v>Q36</v>
      </c>
      <c r="C110" s="10" t="str">
        <f>Summary!C110</f>
        <v>5A4</v>
      </c>
      <c r="D110" s="10" t="str">
        <f>Summary!D110</f>
        <v>Havering PCT</v>
      </c>
      <c r="E110" s="73">
        <f>Baselines!I110</f>
        <v>397724</v>
      </c>
      <c r="F110" s="54">
        <f t="shared" si="18"/>
        <v>11136.272</v>
      </c>
      <c r="G110" s="71">
        <v>0.028</v>
      </c>
      <c r="H110" s="54">
        <f t="shared" si="19"/>
        <v>11838.17459598755</v>
      </c>
      <c r="I110" s="71">
        <v>0.029764798191679532</v>
      </c>
      <c r="J110" s="72">
        <f t="shared" si="20"/>
        <v>409562.17459598754</v>
      </c>
      <c r="K110" s="74">
        <f t="shared" si="28"/>
        <v>1651.0316941418146</v>
      </c>
      <c r="L110" s="82">
        <f t="shared" si="21"/>
        <v>10661.1635</v>
      </c>
      <c r="M110" s="72">
        <f t="shared" si="22"/>
        <v>2438.995</v>
      </c>
      <c r="N110" s="72">
        <f t="shared" si="23"/>
        <v>3327.8505</v>
      </c>
      <c r="O110" s="72">
        <v>2553.118</v>
      </c>
      <c r="P110" s="74">
        <f t="shared" si="24"/>
        <v>18981.127</v>
      </c>
      <c r="Q110" s="82">
        <f t="shared" si="29"/>
        <v>416818.838</v>
      </c>
      <c r="R110" s="72">
        <f t="shared" si="25"/>
        <v>428543.3015959875</v>
      </c>
      <c r="S110" s="9">
        <f t="shared" si="26"/>
        <v>11724.463595987545</v>
      </c>
      <c r="T110" s="71">
        <f t="shared" si="17"/>
        <v>0.028128439809113295</v>
      </c>
      <c r="U110" s="154">
        <f t="shared" si="27"/>
        <v>1727.5486290820213</v>
      </c>
      <c r="V110" s="7"/>
      <c r="W110" s="75">
        <v>10661.1635</v>
      </c>
      <c r="X110" s="7">
        <v>2438.995</v>
      </c>
      <c r="Y110" s="7">
        <v>3327.8505</v>
      </c>
      <c r="Z110" s="18">
        <v>2666.829</v>
      </c>
      <c r="AA110" s="10"/>
      <c r="AB110" s="7">
        <v>248064.39273649003</v>
      </c>
      <c r="AD110" s="70"/>
      <c r="AE110" s="70"/>
    </row>
    <row r="111" spans="1:31" ht="11.25">
      <c r="A111" s="10" t="str">
        <f>Summary!A111</f>
        <v>Q36</v>
      </c>
      <c r="B111" s="10" t="str">
        <f>Summary!B111</f>
        <v>Q36</v>
      </c>
      <c r="C111" s="10" t="str">
        <f>Summary!C111</f>
        <v>5AT</v>
      </c>
      <c r="D111" s="10" t="str">
        <f>Summary!D111</f>
        <v>Hillingdon PCT</v>
      </c>
      <c r="E111" s="73">
        <f>Baselines!I111</f>
        <v>401038</v>
      </c>
      <c r="F111" s="54">
        <f t="shared" si="18"/>
        <v>11229.064</v>
      </c>
      <c r="G111" s="71">
        <v>0.028</v>
      </c>
      <c r="H111" s="54">
        <f t="shared" si="19"/>
        <v>11936.815137194777</v>
      </c>
      <c r="I111" s="71">
        <v>0.029764798191679532</v>
      </c>
      <c r="J111" s="72">
        <f t="shared" si="20"/>
        <v>412974.81513719476</v>
      </c>
      <c r="K111" s="74">
        <f t="shared" si="28"/>
        <v>1598.2270526257473</v>
      </c>
      <c r="L111" s="82">
        <f t="shared" si="21"/>
        <v>8782.423</v>
      </c>
      <c r="M111" s="72">
        <f t="shared" si="22"/>
        <v>2316.535</v>
      </c>
      <c r="N111" s="72">
        <f t="shared" si="23"/>
        <v>3637.062</v>
      </c>
      <c r="O111" s="72">
        <v>2609.948</v>
      </c>
      <c r="P111" s="74">
        <f t="shared" si="24"/>
        <v>17345.968</v>
      </c>
      <c r="Q111" s="82">
        <f t="shared" si="29"/>
        <v>418501.709</v>
      </c>
      <c r="R111" s="72">
        <f t="shared" si="25"/>
        <v>430320.78313719475</v>
      </c>
      <c r="S111" s="9">
        <f t="shared" si="26"/>
        <v>11819.074137194777</v>
      </c>
      <c r="T111" s="71">
        <f t="shared" si="17"/>
        <v>0.028241399934629128</v>
      </c>
      <c r="U111" s="154">
        <f t="shared" si="27"/>
        <v>1665.3565585796896</v>
      </c>
      <c r="V111" s="7"/>
      <c r="W111" s="75">
        <v>8782.423</v>
      </c>
      <c r="X111" s="7">
        <v>2316.535</v>
      </c>
      <c r="Y111" s="7">
        <v>3637.062</v>
      </c>
      <c r="Z111" s="18">
        <v>2727.689</v>
      </c>
      <c r="AA111" s="10"/>
      <c r="AB111" s="7">
        <v>258395.5855700936</v>
      </c>
      <c r="AD111" s="70"/>
      <c r="AE111" s="70"/>
    </row>
    <row r="112" spans="1:31" ht="11.25">
      <c r="A112" s="10" t="str">
        <f>Summary!A112</f>
        <v>Q36</v>
      </c>
      <c r="B112" s="10" t="str">
        <f>Summary!B112</f>
        <v>Q36</v>
      </c>
      <c r="C112" s="10" t="str">
        <f>Summary!C112</f>
        <v>5HY</v>
      </c>
      <c r="D112" s="10" t="str">
        <f>Summary!D112</f>
        <v>Hounslow PCT</v>
      </c>
      <c r="E112" s="73">
        <f>Baselines!I112</f>
        <v>383527</v>
      </c>
      <c r="F112" s="54">
        <f t="shared" si="18"/>
        <v>10738.756</v>
      </c>
      <c r="G112" s="71">
        <v>0.028</v>
      </c>
      <c r="H112" s="54">
        <f t="shared" si="19"/>
        <v>11415.603756060276</v>
      </c>
      <c r="I112" s="71">
        <v>0.029764798191679532</v>
      </c>
      <c r="J112" s="72">
        <f t="shared" si="20"/>
        <v>394942.6037560603</v>
      </c>
      <c r="K112" s="74">
        <f t="shared" si="28"/>
        <v>1634.4273269010723</v>
      </c>
      <c r="L112" s="82">
        <f t="shared" si="21"/>
        <v>13487.9485</v>
      </c>
      <c r="M112" s="72">
        <f t="shared" si="22"/>
        <v>2092.025</v>
      </c>
      <c r="N112" s="72">
        <f t="shared" si="23"/>
        <v>3202.329</v>
      </c>
      <c r="O112" s="72">
        <v>2448.951</v>
      </c>
      <c r="P112" s="74">
        <f t="shared" si="24"/>
        <v>21231.253500000003</v>
      </c>
      <c r="Q112" s="82">
        <f t="shared" si="29"/>
        <v>404857.4985</v>
      </c>
      <c r="R112" s="72">
        <f t="shared" si="25"/>
        <v>416173.8572560603</v>
      </c>
      <c r="S112" s="9">
        <f t="shared" si="26"/>
        <v>11316.358756060275</v>
      </c>
      <c r="T112" s="71">
        <f t="shared" si="17"/>
        <v>0.02795146143516538</v>
      </c>
      <c r="U112" s="154">
        <f t="shared" si="27"/>
        <v>1722.2905773449202</v>
      </c>
      <c r="V112" s="7"/>
      <c r="W112" s="75">
        <v>13487.9485</v>
      </c>
      <c r="X112" s="7">
        <v>2092.025</v>
      </c>
      <c r="Y112" s="7">
        <v>3202.329</v>
      </c>
      <c r="Z112" s="18">
        <v>2548.196</v>
      </c>
      <c r="AA112" s="10"/>
      <c r="AB112" s="7">
        <v>241639.74577253574</v>
      </c>
      <c r="AD112" s="70"/>
      <c r="AE112" s="70"/>
    </row>
    <row r="113" spans="1:31" ht="11.25">
      <c r="A113" s="10" t="str">
        <f>Summary!A113</f>
        <v>Q36</v>
      </c>
      <c r="B113" s="10" t="str">
        <f>Summary!B113</f>
        <v>Q36</v>
      </c>
      <c r="C113" s="10" t="str">
        <f>Summary!C113</f>
        <v>5K8</v>
      </c>
      <c r="D113" s="10" t="str">
        <f>Summary!D113</f>
        <v>Islington PCT</v>
      </c>
      <c r="E113" s="73">
        <f>Baselines!I113</f>
        <v>435038</v>
      </c>
      <c r="F113" s="54">
        <f t="shared" si="18"/>
        <v>12181.064</v>
      </c>
      <c r="G113" s="71">
        <v>0.028</v>
      </c>
      <c r="H113" s="54">
        <f t="shared" si="19"/>
        <v>12948.81827571188</v>
      </c>
      <c r="I113" s="71">
        <v>0.029764798191679532</v>
      </c>
      <c r="J113" s="72">
        <f t="shared" si="20"/>
        <v>447986.8182757119</v>
      </c>
      <c r="K113" s="74">
        <f t="shared" si="28"/>
        <v>2315.1872835656827</v>
      </c>
      <c r="L113" s="82">
        <f t="shared" si="21"/>
        <v>8708.947</v>
      </c>
      <c r="M113" s="72">
        <f t="shared" si="22"/>
        <v>1530.75</v>
      </c>
      <c r="N113" s="72">
        <f t="shared" si="23"/>
        <v>2231.8335</v>
      </c>
      <c r="O113" s="72">
        <v>3102.884</v>
      </c>
      <c r="P113" s="74">
        <f t="shared" si="24"/>
        <v>15574.4145</v>
      </c>
      <c r="Q113" s="82">
        <f t="shared" si="29"/>
        <v>450757.5865</v>
      </c>
      <c r="R113" s="72">
        <f t="shared" si="25"/>
        <v>463561.2327757119</v>
      </c>
      <c r="S113" s="9">
        <f t="shared" si="26"/>
        <v>12803.646275711879</v>
      </c>
      <c r="T113" s="71">
        <f t="shared" si="17"/>
        <v>0.02840472719522798</v>
      </c>
      <c r="U113" s="154">
        <f t="shared" si="27"/>
        <v>2395.6755589532618</v>
      </c>
      <c r="V113" s="7"/>
      <c r="W113" s="75">
        <v>8708.947</v>
      </c>
      <c r="X113" s="7">
        <v>1530.75</v>
      </c>
      <c r="Y113" s="7">
        <v>2231.8335</v>
      </c>
      <c r="Z113" s="18">
        <v>3248.056</v>
      </c>
      <c r="AA113" s="10"/>
      <c r="AB113" s="7">
        <v>193499.17022080187</v>
      </c>
      <c r="AD113" s="70"/>
      <c r="AE113" s="70"/>
    </row>
    <row r="114" spans="1:31" ht="11.25">
      <c r="A114" s="10" t="str">
        <f>Summary!A114</f>
        <v>Q36</v>
      </c>
      <c r="B114" s="10" t="str">
        <f>Summary!B114</f>
        <v>Q36</v>
      </c>
      <c r="C114" s="10" t="str">
        <f>Summary!C114</f>
        <v>5LA</v>
      </c>
      <c r="D114" s="10" t="str">
        <f>Summary!D114</f>
        <v>Kensington and Chelsea PCT</v>
      </c>
      <c r="E114" s="73">
        <f>Baselines!I114</f>
        <v>358068</v>
      </c>
      <c r="F114" s="54">
        <f t="shared" si="18"/>
        <v>10025.904</v>
      </c>
      <c r="G114" s="71">
        <v>0.028</v>
      </c>
      <c r="H114" s="54">
        <f t="shared" si="19"/>
        <v>10657.821758898306</v>
      </c>
      <c r="I114" s="71">
        <v>0.029764798191679532</v>
      </c>
      <c r="J114" s="72">
        <f t="shared" si="20"/>
        <v>368725.8217588983</v>
      </c>
      <c r="K114" s="74">
        <f t="shared" si="28"/>
        <v>1900.8149703013016</v>
      </c>
      <c r="L114" s="82">
        <f t="shared" si="21"/>
        <v>4988.204</v>
      </c>
      <c r="M114" s="72">
        <f t="shared" si="22"/>
        <v>867.425</v>
      </c>
      <c r="N114" s="72">
        <f t="shared" si="23"/>
        <v>1629.7385</v>
      </c>
      <c r="O114" s="72">
        <v>2627.011</v>
      </c>
      <c r="P114" s="74">
        <f t="shared" si="24"/>
        <v>10112.3785</v>
      </c>
      <c r="Q114" s="82">
        <f t="shared" si="29"/>
        <v>368280.8545</v>
      </c>
      <c r="R114" s="72">
        <f t="shared" si="25"/>
        <v>378838.2002588983</v>
      </c>
      <c r="S114" s="9">
        <f t="shared" si="26"/>
        <v>10557.345758898307</v>
      </c>
      <c r="T114" s="71">
        <f t="shared" si="17"/>
        <v>0.028666561483983704</v>
      </c>
      <c r="U114" s="154">
        <f t="shared" si="27"/>
        <v>1952.9451963496463</v>
      </c>
      <c r="V114" s="7"/>
      <c r="W114" s="75">
        <v>4988.204</v>
      </c>
      <c r="X114" s="7">
        <v>867.425</v>
      </c>
      <c r="Y114" s="7">
        <v>1629.7385</v>
      </c>
      <c r="Z114" s="18">
        <v>2727.487</v>
      </c>
      <c r="AA114" s="10"/>
      <c r="AB114" s="7">
        <v>193983.01650604684</v>
      </c>
      <c r="AD114" s="70"/>
      <c r="AE114" s="70"/>
    </row>
    <row r="115" spans="1:31" ht="11.25">
      <c r="A115" s="10" t="str">
        <f>Summary!A115</f>
        <v>Q36</v>
      </c>
      <c r="B115" s="10" t="str">
        <f>Summary!B115</f>
        <v>Q36</v>
      </c>
      <c r="C115" s="10" t="str">
        <f>Summary!C115</f>
        <v>5A5</v>
      </c>
      <c r="D115" s="10" t="str">
        <f>Summary!D115</f>
        <v>Kingston PCT</v>
      </c>
      <c r="E115" s="73">
        <f>Baselines!I115</f>
        <v>263969</v>
      </c>
      <c r="F115" s="54">
        <f t="shared" si="18"/>
        <v>7391.1320000000005</v>
      </c>
      <c r="G115" s="71">
        <v>0.028</v>
      </c>
      <c r="H115" s="54">
        <f t="shared" si="19"/>
        <v>7856.9840138594545</v>
      </c>
      <c r="I115" s="71">
        <v>0.029764798191679532</v>
      </c>
      <c r="J115" s="72">
        <f t="shared" si="20"/>
        <v>271825.9840138595</v>
      </c>
      <c r="K115" s="74">
        <f t="shared" si="28"/>
        <v>1423.0551515957454</v>
      </c>
      <c r="L115" s="82">
        <f t="shared" si="21"/>
        <v>5605.6065</v>
      </c>
      <c r="M115" s="72">
        <f t="shared" si="22"/>
        <v>1183.78</v>
      </c>
      <c r="N115" s="72">
        <f t="shared" si="23"/>
        <v>1906.294</v>
      </c>
      <c r="O115" s="72">
        <v>1456.073</v>
      </c>
      <c r="P115" s="74">
        <f t="shared" si="24"/>
        <v>10151.7535</v>
      </c>
      <c r="Q115" s="82">
        <f t="shared" si="29"/>
        <v>274176.3545</v>
      </c>
      <c r="R115" s="72">
        <f t="shared" si="25"/>
        <v>281977.73751385947</v>
      </c>
      <c r="S115" s="9">
        <f t="shared" si="26"/>
        <v>7801.383013859453</v>
      </c>
      <c r="T115" s="71">
        <f t="shared" si="17"/>
        <v>0.028453887017669325</v>
      </c>
      <c r="U115" s="154">
        <f t="shared" si="27"/>
        <v>1476.2013037868787</v>
      </c>
      <c r="V115" s="7"/>
      <c r="W115" s="75">
        <v>5605.6065</v>
      </c>
      <c r="X115" s="7">
        <v>1183.78</v>
      </c>
      <c r="Y115" s="7">
        <v>1906.294</v>
      </c>
      <c r="Z115" s="18">
        <v>1511.674</v>
      </c>
      <c r="AA115" s="10"/>
      <c r="AB115" s="7">
        <v>191015.77595854027</v>
      </c>
      <c r="AD115" s="70"/>
      <c r="AE115" s="70"/>
    </row>
    <row r="116" spans="1:31" ht="11.25">
      <c r="A116" s="10" t="str">
        <f>Summary!A116</f>
        <v>Q36</v>
      </c>
      <c r="B116" s="10" t="str">
        <f>Summary!B116</f>
        <v>Q36</v>
      </c>
      <c r="C116" s="10" t="str">
        <f>Summary!C116</f>
        <v>5LD</v>
      </c>
      <c r="D116" s="10" t="str">
        <f>Summary!D116</f>
        <v>Lambeth PCT</v>
      </c>
      <c r="E116" s="73">
        <f>Baselines!I116</f>
        <v>613536</v>
      </c>
      <c r="F116" s="54">
        <f t="shared" si="18"/>
        <v>17179.008</v>
      </c>
      <c r="G116" s="71">
        <v>0.028</v>
      </c>
      <c r="H116" s="54">
        <f t="shared" si="19"/>
        <v>18261.775223330293</v>
      </c>
      <c r="I116" s="71">
        <v>0.029764798191679532</v>
      </c>
      <c r="J116" s="72">
        <f t="shared" si="20"/>
        <v>631797.7752233302</v>
      </c>
      <c r="K116" s="74">
        <f t="shared" si="28"/>
        <v>2041.821059094045</v>
      </c>
      <c r="L116" s="82">
        <f t="shared" si="21"/>
        <v>13402.2265</v>
      </c>
      <c r="M116" s="72">
        <f t="shared" si="22"/>
        <v>1877.72</v>
      </c>
      <c r="N116" s="72">
        <f t="shared" si="23"/>
        <v>3641.144</v>
      </c>
      <c r="O116" s="72">
        <v>3793.698</v>
      </c>
      <c r="P116" s="74">
        <f t="shared" si="24"/>
        <v>22714.7885</v>
      </c>
      <c r="Q116" s="82">
        <f t="shared" si="29"/>
        <v>636428.2185</v>
      </c>
      <c r="R116" s="72">
        <f t="shared" si="25"/>
        <v>654512.5637233303</v>
      </c>
      <c r="S116" s="9">
        <f t="shared" si="26"/>
        <v>18084.345223330292</v>
      </c>
      <c r="T116" s="71">
        <f t="shared" si="17"/>
        <v>0.02841537301088464</v>
      </c>
      <c r="U116" s="154">
        <f t="shared" si="27"/>
        <v>2115.2298859861194</v>
      </c>
      <c r="V116" s="7"/>
      <c r="W116" s="75">
        <v>13402.2265</v>
      </c>
      <c r="X116" s="7">
        <v>1877.72</v>
      </c>
      <c r="Y116" s="7">
        <v>3641.144</v>
      </c>
      <c r="Z116" s="18">
        <v>3971.128</v>
      </c>
      <c r="AA116" s="10"/>
      <c r="AB116" s="7">
        <v>309428.5723077313</v>
      </c>
      <c r="AD116" s="70"/>
      <c r="AE116" s="70"/>
    </row>
    <row r="117" spans="1:31" ht="11.25">
      <c r="A117" s="10" t="str">
        <f>Summary!A117</f>
        <v>Q36</v>
      </c>
      <c r="B117" s="10" t="str">
        <f>Summary!B117</f>
        <v>Q36</v>
      </c>
      <c r="C117" s="10" t="str">
        <f>Summary!C117</f>
        <v>5LF</v>
      </c>
      <c r="D117" s="10" t="str">
        <f>Summary!D117</f>
        <v>Lewisham PCT</v>
      </c>
      <c r="E117" s="73">
        <f>Baselines!I117</f>
        <v>512150</v>
      </c>
      <c r="F117" s="54">
        <f t="shared" si="18"/>
        <v>14340.2</v>
      </c>
      <c r="G117" s="71">
        <v>0.028</v>
      </c>
      <c r="H117" s="54">
        <f t="shared" si="19"/>
        <v>15244.041393868672</v>
      </c>
      <c r="I117" s="71">
        <v>0.029764798191679532</v>
      </c>
      <c r="J117" s="72">
        <f t="shared" si="20"/>
        <v>527394.0413938686</v>
      </c>
      <c r="K117" s="74">
        <f t="shared" si="28"/>
        <v>1944.1486978754756</v>
      </c>
      <c r="L117" s="82">
        <f t="shared" si="21"/>
        <v>14681.9335</v>
      </c>
      <c r="M117" s="72">
        <f t="shared" si="22"/>
        <v>1867.515</v>
      </c>
      <c r="N117" s="72">
        <f t="shared" si="23"/>
        <v>3524.807</v>
      </c>
      <c r="O117" s="72">
        <v>3492.228</v>
      </c>
      <c r="P117" s="74">
        <f t="shared" si="24"/>
        <v>23566.4835</v>
      </c>
      <c r="Q117" s="82">
        <f t="shared" si="29"/>
        <v>535878.1725</v>
      </c>
      <c r="R117" s="72">
        <f t="shared" si="25"/>
        <v>550960.5248938686</v>
      </c>
      <c r="S117" s="9">
        <f t="shared" si="26"/>
        <v>15082.35239386867</v>
      </c>
      <c r="T117" s="71">
        <f t="shared" si="17"/>
        <v>0.028145114258910538</v>
      </c>
      <c r="U117" s="154">
        <f t="shared" si="27"/>
        <v>2031.022542883163</v>
      </c>
      <c r="V117" s="7"/>
      <c r="W117" s="75">
        <v>14681.9335</v>
      </c>
      <c r="X117" s="7">
        <v>1867.515</v>
      </c>
      <c r="Y117" s="7">
        <v>3524.807</v>
      </c>
      <c r="Z117" s="18">
        <v>3653.917</v>
      </c>
      <c r="AA117" s="10"/>
      <c r="AB117" s="7">
        <v>271272.4813540207</v>
      </c>
      <c r="AD117" s="70"/>
      <c r="AE117" s="70"/>
    </row>
    <row r="118" spans="1:31" ht="11.25">
      <c r="A118" s="10" t="str">
        <f>Summary!A118</f>
        <v>Q36</v>
      </c>
      <c r="B118" s="10" t="str">
        <f>Summary!B118</f>
        <v>Q36</v>
      </c>
      <c r="C118" s="10" t="str">
        <f>Summary!C118</f>
        <v>5C5</v>
      </c>
      <c r="D118" s="10" t="str">
        <f>Summary!D118</f>
        <v>Newham PCT</v>
      </c>
      <c r="E118" s="73">
        <f>Baselines!I118</f>
        <v>540944</v>
      </c>
      <c r="F118" s="54">
        <f t="shared" si="18"/>
        <v>15146.432</v>
      </c>
      <c r="G118" s="71">
        <v>0.028</v>
      </c>
      <c r="H118" s="54">
        <f t="shared" si="19"/>
        <v>16101.088992999892</v>
      </c>
      <c r="I118" s="71">
        <v>0.029764798191679532</v>
      </c>
      <c r="J118" s="72">
        <f t="shared" si="20"/>
        <v>557045.0889929999</v>
      </c>
      <c r="K118" s="74">
        <f t="shared" si="28"/>
        <v>2287.7669265867803</v>
      </c>
      <c r="L118" s="82">
        <f t="shared" si="21"/>
        <v>15539.1535</v>
      </c>
      <c r="M118" s="72">
        <f t="shared" si="22"/>
        <v>3439.085</v>
      </c>
      <c r="N118" s="72">
        <f t="shared" si="23"/>
        <v>4018.729</v>
      </c>
      <c r="O118" s="72">
        <v>3383.573</v>
      </c>
      <c r="P118" s="74">
        <f t="shared" si="24"/>
        <v>26380.5405</v>
      </c>
      <c r="Q118" s="82">
        <f t="shared" si="29"/>
        <v>567512.8795</v>
      </c>
      <c r="R118" s="72">
        <f t="shared" si="25"/>
        <v>583425.6294929999</v>
      </c>
      <c r="S118" s="9">
        <f t="shared" si="26"/>
        <v>15912.749992999892</v>
      </c>
      <c r="T118" s="71">
        <f t="shared" si="17"/>
        <v>0.02803945173371152</v>
      </c>
      <c r="U118" s="154">
        <f t="shared" si="27"/>
        <v>2396.110989309756</v>
      </c>
      <c r="V118" s="7"/>
      <c r="W118" s="75">
        <v>15539.1535</v>
      </c>
      <c r="X118" s="7">
        <v>3439.085</v>
      </c>
      <c r="Y118" s="7">
        <v>4018.729</v>
      </c>
      <c r="Z118" s="18">
        <v>3571.912</v>
      </c>
      <c r="AA118" s="10"/>
      <c r="AB118" s="7">
        <v>243488.56630429564</v>
      </c>
      <c r="AD118" s="70"/>
      <c r="AE118" s="70"/>
    </row>
    <row r="119" spans="1:31" ht="11.25">
      <c r="A119" s="10" t="str">
        <f>Summary!A119</f>
        <v>Q36</v>
      </c>
      <c r="B119" s="10" t="str">
        <f>Summary!B119</f>
        <v>Q36</v>
      </c>
      <c r="C119" s="10" t="str">
        <f>Summary!C119</f>
        <v>5NA</v>
      </c>
      <c r="D119" s="10" t="str">
        <f>Summary!D119</f>
        <v>Redbridge PCT</v>
      </c>
      <c r="E119" s="73">
        <f>Baselines!I119</f>
        <v>391027</v>
      </c>
      <c r="F119" s="54">
        <f t="shared" si="18"/>
        <v>10948.756</v>
      </c>
      <c r="G119" s="71">
        <v>0.028</v>
      </c>
      <c r="H119" s="54">
        <f t="shared" si="19"/>
        <v>11638.839742497872</v>
      </c>
      <c r="I119" s="71">
        <v>0.029764798191679532</v>
      </c>
      <c r="J119" s="72">
        <f t="shared" si="20"/>
        <v>402665.8397424979</v>
      </c>
      <c r="K119" s="74">
        <f t="shared" si="28"/>
        <v>1535.1067875786766</v>
      </c>
      <c r="L119" s="82">
        <f t="shared" si="21"/>
        <v>13603.265</v>
      </c>
      <c r="M119" s="72">
        <f t="shared" si="22"/>
        <v>2541.045</v>
      </c>
      <c r="N119" s="72">
        <f t="shared" si="23"/>
        <v>3239.067</v>
      </c>
      <c r="O119" s="72">
        <v>2798.263</v>
      </c>
      <c r="P119" s="74">
        <f t="shared" si="24"/>
        <v>22181.64</v>
      </c>
      <c r="Q119" s="82">
        <f t="shared" si="29"/>
        <v>413340.144</v>
      </c>
      <c r="R119" s="72">
        <f t="shared" si="25"/>
        <v>424847.4797424979</v>
      </c>
      <c r="S119" s="9">
        <f t="shared" si="26"/>
        <v>11507.335742497875</v>
      </c>
      <c r="T119" s="71">
        <f t="shared" si="17"/>
        <v>0.027839869680061552</v>
      </c>
      <c r="U119" s="154">
        <f t="shared" si="27"/>
        <v>1619.6711651911462</v>
      </c>
      <c r="V119" s="7"/>
      <c r="W119" s="75">
        <v>13603.265</v>
      </c>
      <c r="X119" s="7">
        <v>2541.045</v>
      </c>
      <c r="Y119" s="7">
        <v>3239.067</v>
      </c>
      <c r="Z119" s="18">
        <v>2929.767</v>
      </c>
      <c r="AA119" s="10"/>
      <c r="AB119" s="7">
        <v>262304.7744956053</v>
      </c>
      <c r="AD119" s="70"/>
      <c r="AE119" s="70"/>
    </row>
    <row r="120" spans="1:31" ht="11.25">
      <c r="A120" s="10" t="str">
        <f>Summary!A120</f>
        <v>Q36</v>
      </c>
      <c r="B120" s="10" t="str">
        <f>Summary!B120</f>
        <v>Q36</v>
      </c>
      <c r="C120" s="10" t="str">
        <f>Summary!C120</f>
        <v>5M6</v>
      </c>
      <c r="D120" s="10" t="str">
        <f>Summary!D120</f>
        <v>Richmond and Twickenham PCT</v>
      </c>
      <c r="E120" s="73">
        <f>Baselines!I120</f>
        <v>277720</v>
      </c>
      <c r="F120" s="54">
        <f t="shared" si="18"/>
        <v>7776.16</v>
      </c>
      <c r="G120" s="71">
        <v>0.028</v>
      </c>
      <c r="H120" s="54">
        <f t="shared" si="19"/>
        <v>8266.27975379324</v>
      </c>
      <c r="I120" s="71">
        <v>0.029764798191679532</v>
      </c>
      <c r="J120" s="72">
        <f t="shared" si="20"/>
        <v>285986.27975379326</v>
      </c>
      <c r="K120" s="74">
        <f t="shared" si="28"/>
        <v>1501.0460676145162</v>
      </c>
      <c r="L120" s="82">
        <f t="shared" si="21"/>
        <v>4829.006</v>
      </c>
      <c r="M120" s="72">
        <f t="shared" si="22"/>
        <v>847.015</v>
      </c>
      <c r="N120" s="72">
        <f t="shared" si="23"/>
        <v>2314.494</v>
      </c>
      <c r="O120" s="72">
        <v>1690.097</v>
      </c>
      <c r="P120" s="74">
        <f t="shared" si="24"/>
        <v>9680.612000000001</v>
      </c>
      <c r="Q120" s="82">
        <f t="shared" si="29"/>
        <v>287463.815</v>
      </c>
      <c r="R120" s="72">
        <f t="shared" si="25"/>
        <v>295666.8917537933</v>
      </c>
      <c r="S120" s="9">
        <f t="shared" si="26"/>
        <v>8203.076753793242</v>
      </c>
      <c r="T120" s="71">
        <f t="shared" si="17"/>
        <v>0.028536032452617533</v>
      </c>
      <c r="U120" s="154">
        <f t="shared" si="27"/>
        <v>1551.8563532939966</v>
      </c>
      <c r="V120" s="7"/>
      <c r="W120" s="75">
        <v>4829.006</v>
      </c>
      <c r="X120" s="7">
        <v>847.015</v>
      </c>
      <c r="Y120" s="7">
        <v>2314.494</v>
      </c>
      <c r="Z120" s="18">
        <v>1753.3</v>
      </c>
      <c r="AA120" s="10"/>
      <c r="AB120" s="7">
        <v>190524.6520570063</v>
      </c>
      <c r="AD120" s="70"/>
      <c r="AE120" s="70"/>
    </row>
    <row r="121" spans="1:31" ht="11.25">
      <c r="A121" s="10" t="str">
        <f>Summary!A121</f>
        <v>Q36</v>
      </c>
      <c r="B121" s="10" t="str">
        <f>Summary!B121</f>
        <v>Q36</v>
      </c>
      <c r="C121" s="10" t="str">
        <f>Summary!C121</f>
        <v>5LE</v>
      </c>
      <c r="D121" s="10" t="str">
        <f>Summary!D121</f>
        <v>Southwark PCT</v>
      </c>
      <c r="E121" s="73">
        <f>Baselines!I121</f>
        <v>517156</v>
      </c>
      <c r="F121" s="54">
        <f t="shared" si="18"/>
        <v>14480.368</v>
      </c>
      <c r="G121" s="71">
        <v>0.028</v>
      </c>
      <c r="H121" s="54">
        <f t="shared" si="19"/>
        <v>15393.04397361622</v>
      </c>
      <c r="I121" s="71">
        <v>0.029764798191679532</v>
      </c>
      <c r="J121" s="72">
        <f t="shared" si="20"/>
        <v>532549.0439736162</v>
      </c>
      <c r="K121" s="74">
        <f t="shared" si="28"/>
        <v>1865.7142129643469</v>
      </c>
      <c r="L121" s="82">
        <f t="shared" si="21"/>
        <v>15353.4225</v>
      </c>
      <c r="M121" s="72">
        <f t="shared" si="22"/>
        <v>2163.46</v>
      </c>
      <c r="N121" s="72">
        <f t="shared" si="23"/>
        <v>3224.78</v>
      </c>
      <c r="O121" s="72">
        <v>4110.886</v>
      </c>
      <c r="P121" s="74">
        <f t="shared" si="24"/>
        <v>24852.548499999997</v>
      </c>
      <c r="Q121" s="82">
        <f t="shared" si="29"/>
        <v>542182.0865</v>
      </c>
      <c r="R121" s="72">
        <f t="shared" si="25"/>
        <v>557401.5924736162</v>
      </c>
      <c r="S121" s="9">
        <f t="shared" si="26"/>
        <v>15219.505973616222</v>
      </c>
      <c r="T121" s="71">
        <f t="shared" si="17"/>
        <v>0.028070838842839976</v>
      </c>
      <c r="U121" s="154">
        <f t="shared" si="27"/>
        <v>1952.781786344749</v>
      </c>
      <c r="V121" s="7"/>
      <c r="W121" s="75">
        <v>15353.4225</v>
      </c>
      <c r="X121" s="7">
        <v>2163.46</v>
      </c>
      <c r="Y121" s="7">
        <v>3224.78</v>
      </c>
      <c r="Z121" s="18">
        <v>4284.424</v>
      </c>
      <c r="AA121" s="10"/>
      <c r="AB121" s="7">
        <v>285439.7743625878</v>
      </c>
      <c r="AD121" s="70"/>
      <c r="AE121" s="70"/>
    </row>
    <row r="122" spans="1:31" ht="11.25">
      <c r="A122" s="10" t="str">
        <f>Summary!A122</f>
        <v>Q36</v>
      </c>
      <c r="B122" s="10" t="str">
        <f>Summary!B122</f>
        <v>Q36</v>
      </c>
      <c r="C122" s="10" t="str">
        <f>Summary!C122</f>
        <v>5M7</v>
      </c>
      <c r="D122" s="10" t="str">
        <f>Summary!D122</f>
        <v>Sutton and Merton PCT</v>
      </c>
      <c r="E122" s="73">
        <f>Baselines!I122</f>
        <v>570408</v>
      </c>
      <c r="F122" s="54">
        <f t="shared" si="18"/>
        <v>15971.424</v>
      </c>
      <c r="G122" s="71">
        <v>0.028</v>
      </c>
      <c r="H122" s="54">
        <f t="shared" si="19"/>
        <v>16978.07900691954</v>
      </c>
      <c r="I122" s="71">
        <v>0.029764798191679532</v>
      </c>
      <c r="J122" s="72">
        <f t="shared" si="20"/>
        <v>587386.0790069195</v>
      </c>
      <c r="K122" s="74">
        <f t="shared" si="28"/>
        <v>1546.944144322438</v>
      </c>
      <c r="L122" s="82">
        <f t="shared" si="21"/>
        <v>14613.56</v>
      </c>
      <c r="M122" s="72">
        <f t="shared" si="22"/>
        <v>2438.995</v>
      </c>
      <c r="N122" s="72">
        <f t="shared" si="23"/>
        <v>4796.35</v>
      </c>
      <c r="O122" s="72">
        <v>3861.001</v>
      </c>
      <c r="P122" s="74">
        <f t="shared" si="24"/>
        <v>25709.906</v>
      </c>
      <c r="Q122" s="82">
        <f t="shared" si="29"/>
        <v>596284.466</v>
      </c>
      <c r="R122" s="72">
        <f t="shared" si="25"/>
        <v>613095.9850069195</v>
      </c>
      <c r="S122" s="9">
        <f t="shared" si="26"/>
        <v>16811.519006919538</v>
      </c>
      <c r="T122" s="71">
        <f t="shared" si="17"/>
        <v>0.028193789987008545</v>
      </c>
      <c r="U122" s="154">
        <f t="shared" si="27"/>
        <v>1614.653935138423</v>
      </c>
      <c r="V122" s="7"/>
      <c r="W122" s="75">
        <v>14613.56</v>
      </c>
      <c r="X122" s="7">
        <v>2438.995</v>
      </c>
      <c r="Y122" s="7">
        <v>4796.35</v>
      </c>
      <c r="Z122" s="18">
        <v>4027.561</v>
      </c>
      <c r="AA122" s="10"/>
      <c r="AB122" s="7">
        <v>379707.3612274442</v>
      </c>
      <c r="AD122" s="70"/>
      <c r="AE122" s="70"/>
    </row>
    <row r="123" spans="1:31" ht="11.25">
      <c r="A123" s="10" t="str">
        <f>Summary!A123</f>
        <v>Q36</v>
      </c>
      <c r="B123" s="10" t="str">
        <f>Summary!B123</f>
        <v>Q36</v>
      </c>
      <c r="C123" s="10" t="str">
        <f>Summary!C123</f>
        <v>5C4</v>
      </c>
      <c r="D123" s="10" t="str">
        <f>Summary!D123</f>
        <v>Tower Hamlets PCT</v>
      </c>
      <c r="E123" s="73">
        <f>Baselines!I123</f>
        <v>476493</v>
      </c>
      <c r="F123" s="54">
        <f t="shared" si="18"/>
        <v>13341.804</v>
      </c>
      <c r="G123" s="71">
        <v>0.028</v>
      </c>
      <c r="H123" s="54">
        <f t="shared" si="19"/>
        <v>14182.717984747955</v>
      </c>
      <c r="I123" s="71">
        <v>0.029764798191679532</v>
      </c>
      <c r="J123" s="72">
        <f t="shared" si="20"/>
        <v>490675.71798474796</v>
      </c>
      <c r="K123" s="74">
        <f t="shared" si="28"/>
        <v>2050.088947073317</v>
      </c>
      <c r="L123" s="82">
        <f t="shared" si="21"/>
        <v>13580.814</v>
      </c>
      <c r="M123" s="72">
        <f t="shared" si="22"/>
        <v>2051.205</v>
      </c>
      <c r="N123" s="72">
        <f t="shared" si="23"/>
        <v>2948.2245</v>
      </c>
      <c r="O123" s="72">
        <v>3553.489</v>
      </c>
      <c r="P123" s="74">
        <f t="shared" si="24"/>
        <v>22133.732500000002</v>
      </c>
      <c r="Q123" s="82">
        <f t="shared" si="29"/>
        <v>498798.5725</v>
      </c>
      <c r="R123" s="72">
        <f t="shared" si="25"/>
        <v>512809.45048474794</v>
      </c>
      <c r="S123" s="9">
        <f t="shared" si="26"/>
        <v>14010.877984747953</v>
      </c>
      <c r="T123" s="71">
        <f t="shared" si="17"/>
        <v>0.028089250365182134</v>
      </c>
      <c r="U123" s="154">
        <f t="shared" si="27"/>
        <v>2142.565747315423</v>
      </c>
      <c r="V123" s="7"/>
      <c r="W123" s="75">
        <v>13580.814</v>
      </c>
      <c r="X123" s="7">
        <v>2051.205</v>
      </c>
      <c r="Y123" s="7">
        <v>2948.2245</v>
      </c>
      <c r="Z123" s="18">
        <v>3725.329</v>
      </c>
      <c r="AA123" s="10"/>
      <c r="AB123" s="7">
        <v>239343.62393652767</v>
      </c>
      <c r="AD123" s="70"/>
      <c r="AE123" s="70"/>
    </row>
    <row r="124" spans="1:31" ht="11.25">
      <c r="A124" s="10" t="str">
        <f>Summary!A124</f>
        <v>Q36</v>
      </c>
      <c r="B124" s="10" t="str">
        <f>Summary!B124</f>
        <v>Q36</v>
      </c>
      <c r="C124" s="10" t="str">
        <f>Summary!C124</f>
        <v>5NC</v>
      </c>
      <c r="D124" s="10" t="str">
        <f>Summary!D124</f>
        <v>Waltham Forest PCT</v>
      </c>
      <c r="E124" s="73">
        <f>Baselines!I124</f>
        <v>416735</v>
      </c>
      <c r="F124" s="54">
        <f t="shared" si="18"/>
        <v>11668.58</v>
      </c>
      <c r="G124" s="71">
        <v>0.028</v>
      </c>
      <c r="H124" s="54">
        <f t="shared" si="19"/>
        <v>12404.03317440957</v>
      </c>
      <c r="I124" s="71">
        <v>0.029764798191679532</v>
      </c>
      <c r="J124" s="72">
        <f t="shared" si="20"/>
        <v>429139.0331744096</v>
      </c>
      <c r="K124" s="74">
        <f t="shared" si="28"/>
        <v>1858.1185545774235</v>
      </c>
      <c r="L124" s="82">
        <f t="shared" si="21"/>
        <v>10307.05</v>
      </c>
      <c r="M124" s="72">
        <f t="shared" si="22"/>
        <v>2092.025</v>
      </c>
      <c r="N124" s="72">
        <f t="shared" si="23"/>
        <v>3146.2015</v>
      </c>
      <c r="O124" s="72">
        <v>2632.68</v>
      </c>
      <c r="P124" s="74">
        <f t="shared" si="24"/>
        <v>18177.9565</v>
      </c>
      <c r="Q124" s="82">
        <f t="shared" si="29"/>
        <v>435048.6595</v>
      </c>
      <c r="R124" s="72">
        <f t="shared" si="25"/>
        <v>447316.9896744096</v>
      </c>
      <c r="S124" s="9">
        <f t="shared" si="26"/>
        <v>12268.330174409566</v>
      </c>
      <c r="T124" s="71">
        <f t="shared" si="17"/>
        <v>0.02819990340508006</v>
      </c>
      <c r="U124" s="154">
        <f t="shared" si="27"/>
        <v>1936.8268417427719</v>
      </c>
      <c r="V124" s="7"/>
      <c r="W124" s="75">
        <v>10307.05</v>
      </c>
      <c r="X124" s="7">
        <v>2092.025</v>
      </c>
      <c r="Y124" s="7">
        <v>3146.2015</v>
      </c>
      <c r="Z124" s="18">
        <v>2768.383</v>
      </c>
      <c r="AA124" s="10"/>
      <c r="AB124" s="7">
        <v>230953.52668280367</v>
      </c>
      <c r="AD124" s="70"/>
      <c r="AE124" s="70"/>
    </row>
    <row r="125" spans="1:31" ht="11.25">
      <c r="A125" s="10" t="str">
        <f>Summary!A125</f>
        <v>Q36</v>
      </c>
      <c r="B125" s="10" t="str">
        <f>Summary!B125</f>
        <v>Q36</v>
      </c>
      <c r="C125" s="10" t="str">
        <f>Summary!C125</f>
        <v>5LG</v>
      </c>
      <c r="D125" s="10" t="str">
        <f>Summary!D125</f>
        <v>Wandsworth PCT</v>
      </c>
      <c r="E125" s="73">
        <f>Baselines!I125</f>
        <v>543961</v>
      </c>
      <c r="F125" s="54">
        <f t="shared" si="18"/>
        <v>15230.908</v>
      </c>
      <c r="G125" s="71">
        <v>0.028</v>
      </c>
      <c r="H125" s="54">
        <f t="shared" si="19"/>
        <v>16190.88938914419</v>
      </c>
      <c r="I125" s="71">
        <v>0.029764798191679532</v>
      </c>
      <c r="J125" s="72">
        <f t="shared" si="20"/>
        <v>560151.8893891441</v>
      </c>
      <c r="K125" s="74">
        <f t="shared" si="28"/>
        <v>1796.073136109424</v>
      </c>
      <c r="L125" s="82">
        <f t="shared" si="21"/>
        <v>11656.151</v>
      </c>
      <c r="M125" s="72">
        <f t="shared" si="22"/>
        <v>1979.77</v>
      </c>
      <c r="N125" s="72">
        <f t="shared" si="23"/>
        <v>3580.9345</v>
      </c>
      <c r="O125" s="72">
        <v>3286.154</v>
      </c>
      <c r="P125" s="74">
        <f t="shared" si="24"/>
        <v>20503.0095</v>
      </c>
      <c r="Q125" s="82">
        <f t="shared" si="29"/>
        <v>564631.9895</v>
      </c>
      <c r="R125" s="72">
        <f t="shared" si="25"/>
        <v>580654.8988891442</v>
      </c>
      <c r="S125" s="9">
        <f t="shared" si="26"/>
        <v>16022.909389144188</v>
      </c>
      <c r="T125" s="71">
        <f t="shared" si="17"/>
        <v>0.028377615308925366</v>
      </c>
      <c r="U125" s="154">
        <f t="shared" si="27"/>
        <v>1861.8140632934858</v>
      </c>
      <c r="V125" s="7"/>
      <c r="W125" s="75">
        <v>11656.151</v>
      </c>
      <c r="X125" s="7">
        <v>1979.77</v>
      </c>
      <c r="Y125" s="7">
        <v>3580.9345</v>
      </c>
      <c r="Z125" s="18">
        <v>3454.134</v>
      </c>
      <c r="AA125" s="10"/>
      <c r="AB125" s="7">
        <v>311875.87973311654</v>
      </c>
      <c r="AD125" s="70"/>
      <c r="AE125" s="70"/>
    </row>
    <row r="126" spans="1:31" ht="11.25">
      <c r="A126" s="10" t="str">
        <f>Summary!A126</f>
        <v>Q36</v>
      </c>
      <c r="B126" s="10" t="str">
        <f>Summary!B126</f>
        <v>Q36</v>
      </c>
      <c r="C126" s="10" t="str">
        <f>Summary!C126</f>
        <v>5LC</v>
      </c>
      <c r="D126" s="10" t="str">
        <f>Summary!D126</f>
        <v>Westminster PCT</v>
      </c>
      <c r="E126" s="73">
        <f>Baselines!I126</f>
        <v>472361</v>
      </c>
      <c r="F126" s="54">
        <f t="shared" si="18"/>
        <v>13226.108</v>
      </c>
      <c r="G126" s="71">
        <v>0.028</v>
      </c>
      <c r="H126" s="54">
        <f t="shared" si="19"/>
        <v>14059.729838619935</v>
      </c>
      <c r="I126" s="71">
        <v>0.029764798191679532</v>
      </c>
      <c r="J126" s="72">
        <f t="shared" si="20"/>
        <v>486420.72983861994</v>
      </c>
      <c r="K126" s="74">
        <f t="shared" si="28"/>
        <v>1829.8530437559382</v>
      </c>
      <c r="L126" s="82">
        <f t="shared" si="21"/>
        <v>13107.302</v>
      </c>
      <c r="M126" s="72">
        <f t="shared" si="22"/>
        <v>1653.21</v>
      </c>
      <c r="N126" s="72">
        <f t="shared" si="23"/>
        <v>2599.2135</v>
      </c>
      <c r="O126" s="72">
        <v>3737.182</v>
      </c>
      <c r="P126" s="74">
        <f t="shared" si="24"/>
        <v>21096.9075</v>
      </c>
      <c r="Q126" s="82">
        <f t="shared" si="29"/>
        <v>493586.9485</v>
      </c>
      <c r="R126" s="72">
        <f t="shared" si="25"/>
        <v>507517.6373386199</v>
      </c>
      <c r="S126" s="9">
        <f t="shared" si="26"/>
        <v>13930.688838619935</v>
      </c>
      <c r="T126" s="71">
        <f t="shared" si="17"/>
        <v>0.02822337357370367</v>
      </c>
      <c r="U126" s="154">
        <f t="shared" si="27"/>
        <v>1909.2169319181885</v>
      </c>
      <c r="V126" s="7"/>
      <c r="W126" s="75">
        <v>13107.302</v>
      </c>
      <c r="X126" s="7">
        <v>1653.21</v>
      </c>
      <c r="Y126" s="7">
        <v>2599.2135</v>
      </c>
      <c r="Z126" s="18">
        <v>3866.223</v>
      </c>
      <c r="AA126" s="10"/>
      <c r="AB126" s="7">
        <v>265825.024309164</v>
      </c>
      <c r="AD126" s="70"/>
      <c r="AE126" s="70"/>
    </row>
    <row r="127" spans="1:31" ht="11.25">
      <c r="A127" s="10" t="str">
        <f>Summary!A127</f>
        <v>Q37</v>
      </c>
      <c r="B127" s="10" t="str">
        <f>Summary!B127</f>
        <v>Q37</v>
      </c>
      <c r="C127" s="10" t="str">
        <f>Summary!C127</f>
        <v>5LQ</v>
      </c>
      <c r="D127" s="10" t="str">
        <f>Summary!D127</f>
        <v>Brighton and Hove City PCT</v>
      </c>
      <c r="E127" s="73">
        <f>Baselines!I127</f>
        <v>460044</v>
      </c>
      <c r="F127" s="54">
        <f t="shared" si="18"/>
        <v>12881.232</v>
      </c>
      <c r="G127" s="71">
        <v>0.028</v>
      </c>
      <c r="H127" s="54">
        <f t="shared" si="19"/>
        <v>13693.116819293018</v>
      </c>
      <c r="I127" s="71">
        <v>0.029764798191679532</v>
      </c>
      <c r="J127" s="72">
        <f t="shared" si="20"/>
        <v>473737.116819293</v>
      </c>
      <c r="K127" s="74">
        <f t="shared" si="28"/>
        <v>1783.0777450514895</v>
      </c>
      <c r="L127" s="82">
        <f t="shared" si="21"/>
        <v>12646.036</v>
      </c>
      <c r="M127" s="72">
        <f t="shared" si="22"/>
        <v>2010.385</v>
      </c>
      <c r="N127" s="72">
        <f t="shared" si="23"/>
        <v>3701.3535</v>
      </c>
      <c r="O127" s="72">
        <v>3126.197</v>
      </c>
      <c r="P127" s="74">
        <f t="shared" si="24"/>
        <v>21483.9715</v>
      </c>
      <c r="Q127" s="82">
        <f t="shared" si="29"/>
        <v>481687.2655</v>
      </c>
      <c r="R127" s="72">
        <f t="shared" si="25"/>
        <v>495221.088319293</v>
      </c>
      <c r="S127" s="9">
        <f t="shared" si="26"/>
        <v>13533.822819293018</v>
      </c>
      <c r="T127" s="71">
        <f t="shared" si="17"/>
        <v>0.028096700470677107</v>
      </c>
      <c r="U127" s="154">
        <f t="shared" si="27"/>
        <v>1863.9402953920041</v>
      </c>
      <c r="V127" s="7"/>
      <c r="W127" s="75">
        <v>12646.036</v>
      </c>
      <c r="X127" s="7">
        <v>2010.385</v>
      </c>
      <c r="Y127" s="7">
        <v>3701.3535</v>
      </c>
      <c r="Z127" s="18">
        <v>3285.491</v>
      </c>
      <c r="AA127" s="10"/>
      <c r="AB127" s="7">
        <v>265685.0595180375</v>
      </c>
      <c r="AD127" s="70"/>
      <c r="AE127" s="70"/>
    </row>
    <row r="128" spans="1:31" ht="11.25">
      <c r="A128" s="10" t="str">
        <f>Summary!A128</f>
        <v>Q37</v>
      </c>
      <c r="B128" s="10" t="str">
        <f>Summary!B128</f>
        <v>Q37</v>
      </c>
      <c r="C128" s="10" t="str">
        <f>Summary!C128</f>
        <v>5P7</v>
      </c>
      <c r="D128" s="10" t="str">
        <f>Summary!D128</f>
        <v>East Sussex Downs and Weald PCT</v>
      </c>
      <c r="E128" s="73">
        <f>Baselines!I128</f>
        <v>542664</v>
      </c>
      <c r="F128" s="54">
        <f t="shared" si="18"/>
        <v>15194.592</v>
      </c>
      <c r="G128" s="71">
        <v>0.028</v>
      </c>
      <c r="H128" s="54">
        <f t="shared" si="19"/>
        <v>16152.284445889582</v>
      </c>
      <c r="I128" s="71">
        <v>0.029764798191679532</v>
      </c>
      <c r="J128" s="72">
        <f t="shared" si="20"/>
        <v>558816.2844458895</v>
      </c>
      <c r="K128" s="74">
        <f t="shared" si="28"/>
        <v>1653.9778177343162</v>
      </c>
      <c r="L128" s="82">
        <f t="shared" si="21"/>
        <v>13027.703</v>
      </c>
      <c r="M128" s="72">
        <f t="shared" si="22"/>
        <v>2724.735</v>
      </c>
      <c r="N128" s="72">
        <f t="shared" si="23"/>
        <v>4897.3795</v>
      </c>
      <c r="O128" s="72">
        <v>4307.634</v>
      </c>
      <c r="P128" s="74">
        <f t="shared" si="24"/>
        <v>24957.451500000003</v>
      </c>
      <c r="Q128" s="82">
        <f t="shared" si="29"/>
        <v>567802.7185</v>
      </c>
      <c r="R128" s="72">
        <f t="shared" si="25"/>
        <v>583773.7359458895</v>
      </c>
      <c r="S128" s="9">
        <f t="shared" si="26"/>
        <v>15971.017445889578</v>
      </c>
      <c r="T128" s="71">
        <f t="shared" si="17"/>
        <v>0.028127757979181954</v>
      </c>
      <c r="U128" s="154">
        <f t="shared" si="27"/>
        <v>1727.8465869830713</v>
      </c>
      <c r="V128" s="7"/>
      <c r="W128" s="75">
        <v>13027.703</v>
      </c>
      <c r="X128" s="7">
        <v>2724.735</v>
      </c>
      <c r="Y128" s="7">
        <v>4897.3795</v>
      </c>
      <c r="Z128" s="18">
        <v>4488.901</v>
      </c>
      <c r="AA128" s="10"/>
      <c r="AB128" s="7">
        <v>337862.0187369731</v>
      </c>
      <c r="AD128" s="70"/>
      <c r="AE128" s="70"/>
    </row>
    <row r="129" spans="1:31" ht="11.25">
      <c r="A129" s="10" t="str">
        <f>Summary!A129</f>
        <v>Q37</v>
      </c>
      <c r="B129" s="10" t="str">
        <f>Summary!B129</f>
        <v>Q37</v>
      </c>
      <c r="C129" s="10" t="str">
        <f>Summary!C129</f>
        <v>5QA</v>
      </c>
      <c r="D129" s="10" t="str">
        <f>Summary!D129</f>
        <v>Eastern and Coastal Kent PCT</v>
      </c>
      <c r="E129" s="73">
        <f>Baselines!I129</f>
        <v>1225441</v>
      </c>
      <c r="F129" s="54">
        <f t="shared" si="18"/>
        <v>34312.348</v>
      </c>
      <c r="G129" s="71">
        <v>0.028</v>
      </c>
      <c r="H129" s="54">
        <f t="shared" si="19"/>
        <v>36475.00406080996</v>
      </c>
      <c r="I129" s="71">
        <v>0.029764798191679532</v>
      </c>
      <c r="J129" s="72">
        <f t="shared" si="20"/>
        <v>1261916.00406081</v>
      </c>
      <c r="K129" s="74">
        <f t="shared" si="28"/>
        <v>1689.8480099801945</v>
      </c>
      <c r="L129" s="82">
        <f t="shared" si="21"/>
        <v>26475.852</v>
      </c>
      <c r="M129" s="72">
        <f t="shared" si="22"/>
        <v>7010.835</v>
      </c>
      <c r="N129" s="72">
        <f t="shared" si="23"/>
        <v>10023.351</v>
      </c>
      <c r="O129" s="72">
        <v>8116.527</v>
      </c>
      <c r="P129" s="74">
        <f t="shared" si="24"/>
        <v>51626.565</v>
      </c>
      <c r="Q129" s="82">
        <f t="shared" si="29"/>
        <v>1277363.407</v>
      </c>
      <c r="R129" s="72">
        <f t="shared" si="25"/>
        <v>1313542.56906081</v>
      </c>
      <c r="S129" s="9">
        <f t="shared" si="26"/>
        <v>36179.16206080997</v>
      </c>
      <c r="T129" s="71">
        <f t="shared" si="17"/>
        <v>0.028323311801909144</v>
      </c>
      <c r="U129" s="154">
        <f t="shared" si="27"/>
        <v>1758.981809572738</v>
      </c>
      <c r="V129" s="7"/>
      <c r="W129" s="75">
        <v>26475.852</v>
      </c>
      <c r="X129" s="7">
        <v>7010.835</v>
      </c>
      <c r="Y129" s="7">
        <v>10023.351</v>
      </c>
      <c r="Z129" s="18">
        <v>8412.369</v>
      </c>
      <c r="AA129" s="10"/>
      <c r="AB129" s="7">
        <v>746763.020465728</v>
      </c>
      <c r="AD129" s="70"/>
      <c r="AE129" s="70"/>
    </row>
    <row r="130" spans="1:31" ht="11.25">
      <c r="A130" s="10" t="str">
        <f>Summary!A130</f>
        <v>Q37</v>
      </c>
      <c r="B130" s="10" t="str">
        <f>Summary!B130</f>
        <v>Q37</v>
      </c>
      <c r="C130" s="10" t="str">
        <f>Summary!C130</f>
        <v>5P8</v>
      </c>
      <c r="D130" s="10" t="str">
        <f>Summary!D130</f>
        <v>Hastings and Rother PCT</v>
      </c>
      <c r="E130" s="73">
        <f>Baselines!I130</f>
        <v>320081</v>
      </c>
      <c r="F130" s="54">
        <f t="shared" si="18"/>
        <v>8962.268</v>
      </c>
      <c r="G130" s="71">
        <v>0.028</v>
      </c>
      <c r="H130" s="54">
        <f t="shared" si="19"/>
        <v>9527.146369990976</v>
      </c>
      <c r="I130" s="71">
        <v>0.029764798191679532</v>
      </c>
      <c r="J130" s="72">
        <f t="shared" si="20"/>
        <v>329608.14636999095</v>
      </c>
      <c r="K130" s="74">
        <f t="shared" si="28"/>
        <v>1865.4058890787007</v>
      </c>
      <c r="L130" s="82">
        <f t="shared" si="21"/>
        <v>6906.744</v>
      </c>
      <c r="M130" s="72">
        <f t="shared" si="22"/>
        <v>1765.465</v>
      </c>
      <c r="N130" s="72">
        <f t="shared" si="23"/>
        <v>2618.603</v>
      </c>
      <c r="O130" s="72">
        <v>2296.534</v>
      </c>
      <c r="P130" s="74">
        <f t="shared" si="24"/>
        <v>13587.345999999998</v>
      </c>
      <c r="Q130" s="82">
        <f t="shared" si="29"/>
        <v>333764.985</v>
      </c>
      <c r="R130" s="72">
        <f t="shared" si="25"/>
        <v>343195.49236999097</v>
      </c>
      <c r="S130" s="9">
        <f t="shared" si="26"/>
        <v>9430.507369990977</v>
      </c>
      <c r="T130" s="71">
        <f t="shared" si="17"/>
        <v>0.02825493324289538</v>
      </c>
      <c r="U130" s="154">
        <f t="shared" si="27"/>
        <v>1942.303003195834</v>
      </c>
      <c r="V130" s="7"/>
      <c r="W130" s="75">
        <v>6906.744</v>
      </c>
      <c r="X130" s="7">
        <v>1765.465</v>
      </c>
      <c r="Y130" s="7">
        <v>2618.603</v>
      </c>
      <c r="Z130" s="18">
        <v>2393.173</v>
      </c>
      <c r="AA130" s="10"/>
      <c r="AB130" s="7">
        <v>176695.13551969113</v>
      </c>
      <c r="AD130" s="70"/>
      <c r="AE130" s="70"/>
    </row>
    <row r="131" spans="1:31" ht="11.25">
      <c r="A131" s="10" t="str">
        <f>Summary!A131</f>
        <v>Q37</v>
      </c>
      <c r="B131" s="10" t="str">
        <f>Summary!B131</f>
        <v>Q37</v>
      </c>
      <c r="C131" s="10" t="str">
        <f>Summary!C131</f>
        <v>5L3</v>
      </c>
      <c r="D131" s="10" t="str">
        <f>Summary!D131</f>
        <v>Medway PCT</v>
      </c>
      <c r="E131" s="73">
        <f>Baselines!I131</f>
        <v>413465</v>
      </c>
      <c r="F131" s="54">
        <f t="shared" si="18"/>
        <v>11577.02</v>
      </c>
      <c r="G131" s="71">
        <v>0.028</v>
      </c>
      <c r="H131" s="54">
        <f t="shared" si="19"/>
        <v>12306.702284322777</v>
      </c>
      <c r="I131" s="71">
        <v>0.029764798191679532</v>
      </c>
      <c r="J131" s="72">
        <f t="shared" si="20"/>
        <v>425771.70228432276</v>
      </c>
      <c r="K131" s="74">
        <f t="shared" si="28"/>
        <v>1559.9196044090515</v>
      </c>
      <c r="L131" s="82">
        <f t="shared" si="21"/>
        <v>13717.561</v>
      </c>
      <c r="M131" s="72">
        <f t="shared" si="22"/>
        <v>2143.05</v>
      </c>
      <c r="N131" s="72">
        <f t="shared" si="23"/>
        <v>3391.1215</v>
      </c>
      <c r="O131" s="72">
        <v>2475.929</v>
      </c>
      <c r="P131" s="74">
        <f t="shared" si="24"/>
        <v>21727.661500000002</v>
      </c>
      <c r="Q131" s="82">
        <f t="shared" si="29"/>
        <v>435279.0195</v>
      </c>
      <c r="R131" s="72">
        <f t="shared" si="25"/>
        <v>447499.36378432275</v>
      </c>
      <c r="S131" s="9">
        <f t="shared" si="26"/>
        <v>12220.344284322775</v>
      </c>
      <c r="T131" s="71">
        <f t="shared" si="17"/>
        <v>0.028074737666796218</v>
      </c>
      <c r="U131" s="154">
        <f t="shared" si="27"/>
        <v>1639.5242492221546</v>
      </c>
      <c r="V131" s="7"/>
      <c r="W131" s="75">
        <v>13717.561</v>
      </c>
      <c r="X131" s="7">
        <v>2143.05</v>
      </c>
      <c r="Y131" s="7">
        <v>3391.1215</v>
      </c>
      <c r="Z131" s="18">
        <v>2562.287</v>
      </c>
      <c r="AA131" s="10"/>
      <c r="AB131" s="7">
        <v>272944.64476303506</v>
      </c>
      <c r="AD131" s="70"/>
      <c r="AE131" s="70"/>
    </row>
    <row r="132" spans="1:31" ht="11.25">
      <c r="A132" s="10" t="str">
        <f>Summary!A132</f>
        <v>Q37</v>
      </c>
      <c r="B132" s="10" t="str">
        <f>Summary!B132</f>
        <v>Q37</v>
      </c>
      <c r="C132" s="10" t="str">
        <f>Summary!C132</f>
        <v>5P5</v>
      </c>
      <c r="D132" s="10" t="str">
        <f>Summary!D132</f>
        <v>Surrey PCT</v>
      </c>
      <c r="E132" s="73">
        <f>Baselines!I132</f>
        <v>1615025</v>
      </c>
      <c r="F132" s="54">
        <f t="shared" si="18"/>
        <v>45220.700000000004</v>
      </c>
      <c r="G132" s="71">
        <v>0.028</v>
      </c>
      <c r="H132" s="54">
        <f t="shared" si="19"/>
        <v>48070.89319951724</v>
      </c>
      <c r="I132" s="71">
        <v>0.029764798191679532</v>
      </c>
      <c r="J132" s="72">
        <f t="shared" si="20"/>
        <v>1663095.8931995172</v>
      </c>
      <c r="K132" s="74">
        <f t="shared" si="28"/>
        <v>1493.5927135356442</v>
      </c>
      <c r="L132" s="82">
        <f t="shared" si="21"/>
        <v>37862.591</v>
      </c>
      <c r="M132" s="72">
        <f t="shared" si="22"/>
        <v>7337.395</v>
      </c>
      <c r="N132" s="72">
        <f t="shared" si="23"/>
        <v>12475.6125</v>
      </c>
      <c r="O132" s="72">
        <v>10056.796</v>
      </c>
      <c r="P132" s="74">
        <f t="shared" si="24"/>
        <v>67732.39450000001</v>
      </c>
      <c r="Q132" s="82">
        <f t="shared" si="29"/>
        <v>1683186.1815</v>
      </c>
      <c r="R132" s="72">
        <f t="shared" si="25"/>
        <v>1730828.287699517</v>
      </c>
      <c r="S132" s="9">
        <f t="shared" si="26"/>
        <v>47642.106199517235</v>
      </c>
      <c r="T132" s="71">
        <f t="shared" si="17"/>
        <v>0.02830471561800737</v>
      </c>
      <c r="U132" s="154">
        <f t="shared" si="27"/>
        <v>1554.4218042147736</v>
      </c>
      <c r="V132" s="7"/>
      <c r="W132" s="75">
        <v>37862.591</v>
      </c>
      <c r="X132" s="7">
        <v>7337.395</v>
      </c>
      <c r="Y132" s="7">
        <v>12475.6125</v>
      </c>
      <c r="Z132" s="18">
        <v>10485.583</v>
      </c>
      <c r="AA132" s="10"/>
      <c r="AB132" s="7">
        <v>1113486.8817501285</v>
      </c>
      <c r="AD132" s="70"/>
      <c r="AE132" s="70"/>
    </row>
    <row r="133" spans="1:31" ht="11.25">
      <c r="A133" s="10" t="str">
        <f>Summary!A133</f>
        <v>Q37</v>
      </c>
      <c r="B133" s="10" t="str">
        <f>Summary!B133</f>
        <v>Q37</v>
      </c>
      <c r="C133" s="10" t="str">
        <f>Summary!C133</f>
        <v>5P9</v>
      </c>
      <c r="D133" s="10" t="str">
        <f>Summary!D133</f>
        <v>West Kent PCT</v>
      </c>
      <c r="E133" s="73">
        <f>Baselines!I133</f>
        <v>981758</v>
      </c>
      <c r="F133" s="54">
        <f t="shared" si="18"/>
        <v>27489.224000000002</v>
      </c>
      <c r="G133" s="71">
        <v>0.028</v>
      </c>
      <c r="H133" s="54">
        <f t="shared" si="19"/>
        <v>29221.828743066915</v>
      </c>
      <c r="I133" s="71">
        <v>0.029764798191679532</v>
      </c>
      <c r="J133" s="72">
        <f t="shared" si="20"/>
        <v>1010979.8287430669</v>
      </c>
      <c r="K133" s="74">
        <f t="shared" si="28"/>
        <v>1461.0882330626584</v>
      </c>
      <c r="L133" s="82">
        <f t="shared" si="21"/>
        <v>23585.796</v>
      </c>
      <c r="M133" s="72">
        <f t="shared" si="22"/>
        <v>6133.205</v>
      </c>
      <c r="N133" s="72">
        <f t="shared" si="23"/>
        <v>8671.1885</v>
      </c>
      <c r="O133" s="72">
        <v>7539.053</v>
      </c>
      <c r="P133" s="74">
        <f t="shared" si="24"/>
        <v>45929.24249999999</v>
      </c>
      <c r="Q133" s="82">
        <f t="shared" si="29"/>
        <v>1027962.0365</v>
      </c>
      <c r="R133" s="72">
        <f t="shared" si="25"/>
        <v>1056909.0712430668</v>
      </c>
      <c r="S133" s="9">
        <f t="shared" si="26"/>
        <v>28947.034743066914</v>
      </c>
      <c r="T133" s="71">
        <f t="shared" si="17"/>
        <v>0.028159634028534393</v>
      </c>
      <c r="U133" s="154">
        <f t="shared" si="27"/>
        <v>1527.4660913169262</v>
      </c>
      <c r="V133" s="7"/>
      <c r="W133" s="75">
        <v>23585.796</v>
      </c>
      <c r="X133" s="7">
        <v>6133.205</v>
      </c>
      <c r="Y133" s="7">
        <v>8671.1885</v>
      </c>
      <c r="Z133" s="18">
        <v>7813.847</v>
      </c>
      <c r="AA133" s="10"/>
      <c r="AB133" s="7">
        <v>691936.192398116</v>
      </c>
      <c r="AD133" s="70"/>
      <c r="AE133" s="70"/>
    </row>
    <row r="134" spans="1:31" ht="11.25">
      <c r="A134" s="10" t="str">
        <f>Summary!A134</f>
        <v>Q37</v>
      </c>
      <c r="B134" s="10" t="str">
        <f>Summary!B134</f>
        <v>Q37</v>
      </c>
      <c r="C134" s="10" t="str">
        <f>Summary!C134</f>
        <v>5P6</v>
      </c>
      <c r="D134" s="10" t="str">
        <f>Summary!D134</f>
        <v>West Sussex PCT</v>
      </c>
      <c r="E134" s="73">
        <f>Baselines!I134</f>
        <v>1239997</v>
      </c>
      <c r="F134" s="54">
        <f t="shared" si="18"/>
        <v>34719.916</v>
      </c>
      <c r="G134" s="71">
        <v>0.028</v>
      </c>
      <c r="H134" s="54">
        <f t="shared" si="19"/>
        <v>36908.26046328805</v>
      </c>
      <c r="I134" s="71">
        <v>0.029764798191679532</v>
      </c>
      <c r="J134" s="72">
        <f t="shared" si="20"/>
        <v>1276905.260463288</v>
      </c>
      <c r="K134" s="74">
        <f aca="true" t="shared" si="30" ref="K134:K156">J134*1000/AB134</f>
        <v>1575.345566966699</v>
      </c>
      <c r="L134" s="82">
        <f t="shared" si="21"/>
        <v>33387.6985</v>
      </c>
      <c r="M134" s="72">
        <f t="shared" si="22"/>
        <v>6459.765</v>
      </c>
      <c r="N134" s="72">
        <f t="shared" si="23"/>
        <v>10501.9655</v>
      </c>
      <c r="O134" s="72">
        <v>8427.795</v>
      </c>
      <c r="P134" s="74">
        <f t="shared" si="24"/>
        <v>58777.223999999995</v>
      </c>
      <c r="Q134" s="82">
        <f aca="true" t="shared" si="31" ref="Q134:Q156">E134+SUM(W134:Z134)</f>
        <v>1299122.925</v>
      </c>
      <c r="R134" s="72">
        <f t="shared" si="25"/>
        <v>1335682.484463288</v>
      </c>
      <c r="S134" s="9">
        <f t="shared" si="26"/>
        <v>36559.559463288046</v>
      </c>
      <c r="T134" s="71">
        <f aca="true" t="shared" si="32" ref="T134:T156">S134/Q134</f>
        <v>0.028141724512549916</v>
      </c>
      <c r="U134" s="154">
        <f t="shared" si="27"/>
        <v>1647.8602962375405</v>
      </c>
      <c r="V134" s="7"/>
      <c r="W134" s="75">
        <v>33387.6985</v>
      </c>
      <c r="X134" s="7">
        <v>6459.765</v>
      </c>
      <c r="Y134" s="7">
        <v>10501.9655</v>
      </c>
      <c r="Z134" s="18">
        <v>8776.496</v>
      </c>
      <c r="AA134" s="10"/>
      <c r="AB134" s="7">
        <v>810555.6566372592</v>
      </c>
      <c r="AD134" s="70"/>
      <c r="AE134" s="70"/>
    </row>
    <row r="135" spans="1:31" ht="11.25">
      <c r="A135" s="10" t="str">
        <f>Summary!A135</f>
        <v>Q38</v>
      </c>
      <c r="B135" s="10" t="str">
        <f>Summary!B135</f>
        <v>Q38</v>
      </c>
      <c r="C135" s="10" t="str">
        <f>Summary!C135</f>
        <v>5QG</v>
      </c>
      <c r="D135" s="10" t="str">
        <f>Summary!D135</f>
        <v>Berkshire East PCT</v>
      </c>
      <c r="E135" s="73">
        <f>Baselines!I135</f>
        <v>559237</v>
      </c>
      <c r="F135" s="54">
        <f aca="true" t="shared" si="33" ref="F135:F156">E135*G135</f>
        <v>15658.636</v>
      </c>
      <c r="G135" s="71">
        <v>0.028</v>
      </c>
      <c r="H135" s="54">
        <f aca="true" t="shared" si="34" ref="H135:H156">E135*I135</f>
        <v>16645.576446320287</v>
      </c>
      <c r="I135" s="71">
        <v>0.029764798191679532</v>
      </c>
      <c r="J135" s="72">
        <f aca="true" t="shared" si="35" ref="J135:J156">E135+H135</f>
        <v>575882.5764463203</v>
      </c>
      <c r="K135" s="74">
        <f t="shared" si="30"/>
        <v>1417.2337310307744</v>
      </c>
      <c r="L135" s="82">
        <f aca="true" t="shared" si="36" ref="L135:L156">W135</f>
        <v>14654.38</v>
      </c>
      <c r="M135" s="72">
        <f aca="true" t="shared" si="37" ref="M135:M156">X135</f>
        <v>2204.28</v>
      </c>
      <c r="N135" s="72">
        <f aca="true" t="shared" si="38" ref="N135:N156">Y135</f>
        <v>4910.646</v>
      </c>
      <c r="O135" s="72">
        <v>3538.113</v>
      </c>
      <c r="P135" s="74">
        <f aca="true" t="shared" si="39" ref="P135:P156">SUM(L135:O135)</f>
        <v>25307.419</v>
      </c>
      <c r="Q135" s="82">
        <f t="shared" si="31"/>
        <v>584685.097</v>
      </c>
      <c r="R135" s="72">
        <f aca="true" t="shared" si="40" ref="R135:R156">J135+P135</f>
        <v>601189.9954463203</v>
      </c>
      <c r="S135" s="9">
        <f aca="true" t="shared" si="41" ref="S135:S156">H135+P135-SUM(W135:Z135)</f>
        <v>16504.898446320287</v>
      </c>
      <c r="T135" s="71">
        <f t="shared" si="32"/>
        <v>0.02822869700460364</v>
      </c>
      <c r="U135" s="154">
        <f aca="true" t="shared" si="42" ref="U135:U158">R135*1000/AB135</f>
        <v>1479.5147051721624</v>
      </c>
      <c r="V135" s="7"/>
      <c r="W135" s="75">
        <v>14654.38</v>
      </c>
      <c r="X135" s="7">
        <v>2204.28</v>
      </c>
      <c r="Y135" s="7">
        <v>4910.646</v>
      </c>
      <c r="Z135" s="18">
        <v>3678.791</v>
      </c>
      <c r="AA135" s="10"/>
      <c r="AB135" s="7">
        <v>406342.69692937145</v>
      </c>
      <c r="AD135" s="70"/>
      <c r="AE135" s="70"/>
    </row>
    <row r="136" spans="1:31" ht="11.25">
      <c r="A136" s="10" t="str">
        <f>Summary!A136</f>
        <v>Q38</v>
      </c>
      <c r="B136" s="10" t="str">
        <f>Summary!B136</f>
        <v>Q38</v>
      </c>
      <c r="C136" s="10" t="str">
        <f>Summary!C136</f>
        <v>5QF</v>
      </c>
      <c r="D136" s="10" t="str">
        <f>Summary!D136</f>
        <v>Berkshire West PCT</v>
      </c>
      <c r="E136" s="73">
        <f>Baselines!I136</f>
        <v>626563</v>
      </c>
      <c r="F136" s="54">
        <f t="shared" si="33"/>
        <v>17543.764</v>
      </c>
      <c r="G136" s="71">
        <v>0.028</v>
      </c>
      <c r="H136" s="54">
        <f t="shared" si="34"/>
        <v>18649.5212493733</v>
      </c>
      <c r="I136" s="71">
        <v>0.029764798191679532</v>
      </c>
      <c r="J136" s="72">
        <f t="shared" si="35"/>
        <v>645212.5212493733</v>
      </c>
      <c r="K136" s="74">
        <f t="shared" si="30"/>
        <v>1325.926639109936</v>
      </c>
      <c r="L136" s="82">
        <f t="shared" si="36"/>
        <v>20027.3125</v>
      </c>
      <c r="M136" s="72">
        <f t="shared" si="37"/>
        <v>3622.775</v>
      </c>
      <c r="N136" s="72">
        <f t="shared" si="38"/>
        <v>5037.188</v>
      </c>
      <c r="O136" s="72">
        <v>3754.602</v>
      </c>
      <c r="P136" s="74">
        <f t="shared" si="39"/>
        <v>32441.877500000002</v>
      </c>
      <c r="Q136" s="82">
        <f t="shared" si="31"/>
        <v>659138.7235</v>
      </c>
      <c r="R136" s="72">
        <f t="shared" si="40"/>
        <v>677654.3987493734</v>
      </c>
      <c r="S136" s="9">
        <f t="shared" si="41"/>
        <v>18515.675249373297</v>
      </c>
      <c r="T136" s="71">
        <f t="shared" si="32"/>
        <v>0.02809071078551691</v>
      </c>
      <c r="U136" s="154">
        <f t="shared" si="42"/>
        <v>1392.5954469574608</v>
      </c>
      <c r="V136" s="7"/>
      <c r="W136" s="75">
        <v>20027.3125</v>
      </c>
      <c r="X136" s="7">
        <v>3622.775</v>
      </c>
      <c r="Y136" s="7">
        <v>5037.188</v>
      </c>
      <c r="Z136" s="18">
        <v>3888.448</v>
      </c>
      <c r="AA136" s="10"/>
      <c r="AB136" s="7">
        <v>486612.53361836786</v>
      </c>
      <c r="AD136" s="70"/>
      <c r="AE136" s="70"/>
    </row>
    <row r="137" spans="1:31" ht="11.25">
      <c r="A137" s="10" t="str">
        <f>Summary!A137</f>
        <v>Q38</v>
      </c>
      <c r="B137" s="10" t="str">
        <f>Summary!B137</f>
        <v>Q38</v>
      </c>
      <c r="C137" s="10" t="str">
        <f>Summary!C137</f>
        <v>5QD</v>
      </c>
      <c r="D137" s="10" t="str">
        <f>Summary!D137</f>
        <v>Buckinghamshire PCT</v>
      </c>
      <c r="E137" s="73">
        <f>Baselines!I137</f>
        <v>685365</v>
      </c>
      <c r="F137" s="54">
        <f t="shared" si="33"/>
        <v>19190.22</v>
      </c>
      <c r="G137" s="71">
        <v>0.028</v>
      </c>
      <c r="H137" s="54">
        <f t="shared" si="34"/>
        <v>20399.750912640444</v>
      </c>
      <c r="I137" s="71">
        <v>0.029764798191679532</v>
      </c>
      <c r="J137" s="72">
        <f t="shared" si="35"/>
        <v>705764.7509126405</v>
      </c>
      <c r="K137" s="74">
        <f t="shared" si="30"/>
        <v>1374.188233161041</v>
      </c>
      <c r="L137" s="82">
        <f t="shared" si="36"/>
        <v>19110.9035</v>
      </c>
      <c r="M137" s="72">
        <f t="shared" si="37"/>
        <v>3541.135</v>
      </c>
      <c r="N137" s="72">
        <f t="shared" si="38"/>
        <v>5508.659</v>
      </c>
      <c r="O137" s="72">
        <v>4489.977</v>
      </c>
      <c r="P137" s="74">
        <f t="shared" si="39"/>
        <v>32650.6745</v>
      </c>
      <c r="Q137" s="82">
        <f t="shared" si="31"/>
        <v>718194.8605</v>
      </c>
      <c r="R137" s="72">
        <f t="shared" si="40"/>
        <v>738415.4254126404</v>
      </c>
      <c r="S137" s="9">
        <f t="shared" si="41"/>
        <v>20220.56491264044</v>
      </c>
      <c r="T137" s="71">
        <f t="shared" si="32"/>
        <v>0.028154705672166866</v>
      </c>
      <c r="U137" s="154">
        <f t="shared" si="42"/>
        <v>1437.762069406973</v>
      </c>
      <c r="V137" s="7"/>
      <c r="W137" s="75">
        <v>19110.9035</v>
      </c>
      <c r="X137" s="7">
        <v>3541.135</v>
      </c>
      <c r="Y137" s="7">
        <v>5508.659</v>
      </c>
      <c r="Z137" s="18">
        <v>4669.163</v>
      </c>
      <c r="AA137" s="10"/>
      <c r="AB137" s="7">
        <v>513586.6643896171</v>
      </c>
      <c r="AD137" s="70"/>
      <c r="AE137" s="70"/>
    </row>
    <row r="138" spans="1:31" ht="11.25">
      <c r="A138" s="10" t="str">
        <f>Summary!A138</f>
        <v>Q38</v>
      </c>
      <c r="B138" s="10" t="str">
        <f>Summary!B138</f>
        <v>Q38</v>
      </c>
      <c r="C138" s="10" t="str">
        <f>Summary!C138</f>
        <v>5QC</v>
      </c>
      <c r="D138" s="10" t="str">
        <f>Summary!D138</f>
        <v>Hampshire PCT</v>
      </c>
      <c r="E138" s="73">
        <f>Baselines!I138</f>
        <v>1797207</v>
      </c>
      <c r="F138" s="54">
        <f t="shared" si="33"/>
        <v>50321.796</v>
      </c>
      <c r="G138" s="71">
        <v>0.028</v>
      </c>
      <c r="H138" s="54">
        <f t="shared" si="34"/>
        <v>53493.50366367379</v>
      </c>
      <c r="I138" s="71">
        <v>0.029764798191679532</v>
      </c>
      <c r="J138" s="72">
        <f t="shared" si="35"/>
        <v>1850700.5036636738</v>
      </c>
      <c r="K138" s="74">
        <f t="shared" si="30"/>
        <v>1427.723183036331</v>
      </c>
      <c r="L138" s="82">
        <f t="shared" si="36"/>
        <v>47029.7425</v>
      </c>
      <c r="M138" s="72">
        <f t="shared" si="37"/>
        <v>9286.55</v>
      </c>
      <c r="N138" s="72">
        <f t="shared" si="38"/>
        <v>15367.7095</v>
      </c>
      <c r="O138" s="72">
        <v>12200.036</v>
      </c>
      <c r="P138" s="74">
        <f t="shared" si="39"/>
        <v>83884.038</v>
      </c>
      <c r="Q138" s="82">
        <f t="shared" si="31"/>
        <v>1881544.304</v>
      </c>
      <c r="R138" s="72">
        <f t="shared" si="40"/>
        <v>1934584.5416636737</v>
      </c>
      <c r="S138" s="9">
        <f t="shared" si="41"/>
        <v>53040.237663673804</v>
      </c>
      <c r="T138" s="71">
        <f t="shared" si="32"/>
        <v>0.028189736245335738</v>
      </c>
      <c r="U138" s="154">
        <f t="shared" si="42"/>
        <v>1492.4355368192446</v>
      </c>
      <c r="V138" s="7"/>
      <c r="W138" s="75">
        <v>47029.7425</v>
      </c>
      <c r="X138" s="7">
        <v>9286.55</v>
      </c>
      <c r="Y138" s="7">
        <v>15367.7095</v>
      </c>
      <c r="Z138" s="18">
        <v>12653.302</v>
      </c>
      <c r="AA138" s="10"/>
      <c r="AB138" s="7">
        <v>1296260.0353156691</v>
      </c>
      <c r="AD138" s="70"/>
      <c r="AE138" s="70"/>
    </row>
    <row r="139" spans="1:31" ht="11.25">
      <c r="A139" s="10" t="str">
        <f>Summary!A139</f>
        <v>Q38</v>
      </c>
      <c r="B139" s="10" t="str">
        <f>Summary!B139</f>
        <v>Q38</v>
      </c>
      <c r="C139" s="10" t="str">
        <f>Summary!C139</f>
        <v>5QT</v>
      </c>
      <c r="D139" s="10" t="str">
        <f>Summary!D139</f>
        <v>Isle of Wight NHS PCT</v>
      </c>
      <c r="E139" s="73">
        <f>Baselines!I139</f>
        <v>249893</v>
      </c>
      <c r="F139" s="54">
        <f t="shared" si="33"/>
        <v>6997.004</v>
      </c>
      <c r="G139" s="71">
        <v>0.028</v>
      </c>
      <c r="H139" s="54">
        <f t="shared" si="34"/>
        <v>7438.014714513373</v>
      </c>
      <c r="I139" s="71">
        <v>0.029764798191679532</v>
      </c>
      <c r="J139" s="72">
        <f t="shared" si="35"/>
        <v>257331.01471451338</v>
      </c>
      <c r="K139" s="74">
        <f t="shared" si="30"/>
        <v>1775.1191158892877</v>
      </c>
      <c r="L139" s="82">
        <f t="shared" si="36"/>
        <v>5699.4925</v>
      </c>
      <c r="M139" s="72">
        <f t="shared" si="37"/>
        <v>1224.6</v>
      </c>
      <c r="N139" s="72">
        <f t="shared" si="38"/>
        <v>2311.4325</v>
      </c>
      <c r="O139" s="72">
        <v>2049.505</v>
      </c>
      <c r="P139" s="74">
        <f t="shared" si="39"/>
        <v>11285.030000000002</v>
      </c>
      <c r="Q139" s="82">
        <f t="shared" si="31"/>
        <v>261258.555</v>
      </c>
      <c r="R139" s="72">
        <f t="shared" si="40"/>
        <v>268616.0447145134</v>
      </c>
      <c r="S139" s="9">
        <f t="shared" si="41"/>
        <v>7357.489714513375</v>
      </c>
      <c r="T139" s="71">
        <f t="shared" si="32"/>
        <v>0.02816171786035246</v>
      </c>
      <c r="U139" s="154">
        <f t="shared" si="42"/>
        <v>1852.9654357299344</v>
      </c>
      <c r="V139" s="7"/>
      <c r="W139" s="75">
        <v>5699.4925</v>
      </c>
      <c r="X139" s="7">
        <v>1224.6</v>
      </c>
      <c r="Y139" s="7">
        <v>2311.4325</v>
      </c>
      <c r="Z139" s="18">
        <v>2130.03</v>
      </c>
      <c r="AA139" s="10"/>
      <c r="AB139" s="7">
        <v>144965.49127949498</v>
      </c>
      <c r="AD139" s="70"/>
      <c r="AE139" s="70"/>
    </row>
    <row r="140" spans="1:31" ht="11.25">
      <c r="A140" s="10" t="str">
        <f>Summary!A140</f>
        <v>Q38</v>
      </c>
      <c r="B140" s="10" t="str">
        <f>Summary!B140</f>
        <v>Q38</v>
      </c>
      <c r="C140" s="10" t="str">
        <f>Summary!C140</f>
        <v>5QE</v>
      </c>
      <c r="D140" s="10" t="str">
        <f>Summary!D140</f>
        <v>Oxfordshire PCT</v>
      </c>
      <c r="E140" s="73">
        <f>Baselines!I140</f>
        <v>871653</v>
      </c>
      <c r="F140" s="54">
        <f t="shared" si="33"/>
        <v>24406.284</v>
      </c>
      <c r="G140" s="71">
        <v>0.028</v>
      </c>
      <c r="H140" s="54">
        <f t="shared" si="34"/>
        <v>25944.57563817204</v>
      </c>
      <c r="I140" s="71">
        <v>0.029764798191679532</v>
      </c>
      <c r="J140" s="72">
        <f t="shared" si="35"/>
        <v>897597.575638172</v>
      </c>
      <c r="K140" s="74">
        <f t="shared" si="30"/>
        <v>1407.7287480494006</v>
      </c>
      <c r="L140" s="82">
        <f t="shared" si="36"/>
        <v>24397.0935</v>
      </c>
      <c r="M140" s="72">
        <f t="shared" si="37"/>
        <v>4275.895</v>
      </c>
      <c r="N140" s="72">
        <f t="shared" si="38"/>
        <v>6616.922</v>
      </c>
      <c r="O140" s="72">
        <v>5665.556</v>
      </c>
      <c r="P140" s="74">
        <f t="shared" si="39"/>
        <v>40955.466499999995</v>
      </c>
      <c r="Q140" s="82">
        <f t="shared" si="31"/>
        <v>912838.4945</v>
      </c>
      <c r="R140" s="72">
        <f t="shared" si="40"/>
        <v>938553.042138172</v>
      </c>
      <c r="S140" s="9">
        <f t="shared" si="41"/>
        <v>25714.547638172036</v>
      </c>
      <c r="T140" s="71">
        <f t="shared" si="32"/>
        <v>0.028169876482101</v>
      </c>
      <c r="U140" s="154">
        <f t="shared" si="42"/>
        <v>1471.960413939132</v>
      </c>
      <c r="V140" s="7"/>
      <c r="W140" s="75">
        <v>24397.0935</v>
      </c>
      <c r="X140" s="7">
        <v>4275.895</v>
      </c>
      <c r="Y140" s="7">
        <v>6616.922</v>
      </c>
      <c r="Z140" s="18">
        <v>5895.584</v>
      </c>
      <c r="AA140" s="10"/>
      <c r="AB140" s="7">
        <v>637621.1162000601</v>
      </c>
      <c r="AD140" s="70"/>
      <c r="AE140" s="70"/>
    </row>
    <row r="141" spans="1:31" ht="11.25">
      <c r="A141" s="10" t="str">
        <f>Summary!A141</f>
        <v>Q38</v>
      </c>
      <c r="B141" s="10" t="str">
        <f>Summary!B141</f>
        <v>Q38</v>
      </c>
      <c r="C141" s="10" t="str">
        <f>Summary!C141</f>
        <v>5FE</v>
      </c>
      <c r="D141" s="10" t="str">
        <f>Summary!D141</f>
        <v>Portsmouth City Teaching PCT</v>
      </c>
      <c r="E141" s="73">
        <f>Baselines!I141</f>
        <v>328755</v>
      </c>
      <c r="F141" s="54">
        <f t="shared" si="33"/>
        <v>9205.14</v>
      </c>
      <c r="G141" s="71">
        <v>0.028</v>
      </c>
      <c r="H141" s="54">
        <f t="shared" si="34"/>
        <v>9785.326229505605</v>
      </c>
      <c r="I141" s="71">
        <v>0.029764798191679532</v>
      </c>
      <c r="J141" s="72">
        <f t="shared" si="35"/>
        <v>338540.3262295056</v>
      </c>
      <c r="K141" s="74">
        <f t="shared" si="30"/>
        <v>1563.222989816884</v>
      </c>
      <c r="L141" s="82">
        <f t="shared" si="36"/>
        <v>8847.735</v>
      </c>
      <c r="M141" s="72">
        <f t="shared" si="37"/>
        <v>1683.825</v>
      </c>
      <c r="N141" s="72">
        <f t="shared" si="38"/>
        <v>2640.0335</v>
      </c>
      <c r="O141" s="72">
        <v>2316.394</v>
      </c>
      <c r="P141" s="74">
        <f t="shared" si="39"/>
        <v>15487.987500000001</v>
      </c>
      <c r="Q141" s="82">
        <f t="shared" si="31"/>
        <v>344340.3075</v>
      </c>
      <c r="R141" s="72">
        <f t="shared" si="40"/>
        <v>354028.3137295056</v>
      </c>
      <c r="S141" s="9">
        <f t="shared" si="41"/>
        <v>9688.006229505607</v>
      </c>
      <c r="T141" s="71">
        <f t="shared" si="32"/>
        <v>0.02813497583202805</v>
      </c>
      <c r="U141" s="154">
        <f t="shared" si="42"/>
        <v>1634.7393683696214</v>
      </c>
      <c r="V141" s="7"/>
      <c r="W141" s="75">
        <v>8847.735</v>
      </c>
      <c r="X141" s="7">
        <v>1683.825</v>
      </c>
      <c r="Y141" s="7">
        <v>2640.0335</v>
      </c>
      <c r="Z141" s="18">
        <v>2413.714</v>
      </c>
      <c r="AA141" s="10"/>
      <c r="AB141" s="7">
        <v>216565.6009634059</v>
      </c>
      <c r="AD141" s="70"/>
      <c r="AE141" s="70"/>
    </row>
    <row r="142" spans="1:31" ht="11.25">
      <c r="A142" s="10" t="str">
        <f>Summary!A142</f>
        <v>Q38</v>
      </c>
      <c r="B142" s="10" t="str">
        <f>Summary!B142</f>
        <v>Q38</v>
      </c>
      <c r="C142" s="10" t="str">
        <f>Summary!C142</f>
        <v>5L1</v>
      </c>
      <c r="D142" s="10" t="str">
        <f>Summary!D142</f>
        <v>Southampton City PCT</v>
      </c>
      <c r="E142" s="73">
        <f>Baselines!I142</f>
        <v>392048</v>
      </c>
      <c r="F142" s="54">
        <f t="shared" si="33"/>
        <v>10977.344000000001</v>
      </c>
      <c r="G142" s="71">
        <v>0.028</v>
      </c>
      <c r="H142" s="54">
        <f t="shared" si="34"/>
        <v>11669.229601451578</v>
      </c>
      <c r="I142" s="71">
        <v>0.029764798191679532</v>
      </c>
      <c r="J142" s="72">
        <f t="shared" si="35"/>
        <v>403717.2296014516</v>
      </c>
      <c r="K142" s="74">
        <f t="shared" si="30"/>
        <v>1553.821312585195</v>
      </c>
      <c r="L142" s="82">
        <f t="shared" si="36"/>
        <v>9167.1515</v>
      </c>
      <c r="M142" s="72">
        <f t="shared" si="37"/>
        <v>1836.9</v>
      </c>
      <c r="N142" s="72">
        <f t="shared" si="38"/>
        <v>2920.671</v>
      </c>
      <c r="O142" s="72">
        <v>2974.478</v>
      </c>
      <c r="P142" s="74">
        <f t="shared" si="39"/>
        <v>16899.2005</v>
      </c>
      <c r="Q142" s="82">
        <f t="shared" si="31"/>
        <v>409077.5235</v>
      </c>
      <c r="R142" s="72">
        <f t="shared" si="40"/>
        <v>420616.4301014516</v>
      </c>
      <c r="S142" s="9">
        <f t="shared" si="41"/>
        <v>11538.906601451577</v>
      </c>
      <c r="T142" s="71">
        <f t="shared" si="32"/>
        <v>0.028207139083874837</v>
      </c>
      <c r="U142" s="154">
        <f t="shared" si="42"/>
        <v>1618.8627227040363</v>
      </c>
      <c r="V142" s="7"/>
      <c r="W142" s="75">
        <v>9167.1515</v>
      </c>
      <c r="X142" s="7">
        <v>1836.9</v>
      </c>
      <c r="Y142" s="7">
        <v>2920.671</v>
      </c>
      <c r="Z142" s="18">
        <v>3104.801</v>
      </c>
      <c r="AA142" s="10"/>
      <c r="AB142" s="7">
        <v>259822.1728145565</v>
      </c>
      <c r="AD142" s="70"/>
      <c r="AE142" s="70"/>
    </row>
    <row r="143" spans="1:31" ht="11.25">
      <c r="A143" s="10" t="str">
        <f>Summary!A143</f>
        <v>Q39</v>
      </c>
      <c r="B143" s="10" t="str">
        <f>Summary!B143</f>
        <v>Q39</v>
      </c>
      <c r="C143" s="10" t="str">
        <f>Summary!C143</f>
        <v>5FL</v>
      </c>
      <c r="D143" s="10" t="str">
        <f>Summary!D143</f>
        <v>Bath and North East Somerset PCT</v>
      </c>
      <c r="E143" s="73">
        <f>Baselines!I143</f>
        <v>270216</v>
      </c>
      <c r="F143" s="54">
        <f t="shared" si="33"/>
        <v>7566.048</v>
      </c>
      <c r="G143" s="71">
        <v>0.028</v>
      </c>
      <c r="H143" s="54">
        <f t="shared" si="34"/>
        <v>8042.924708162876</v>
      </c>
      <c r="I143" s="71">
        <v>0.029764798191679532</v>
      </c>
      <c r="J143" s="72">
        <f t="shared" si="35"/>
        <v>278258.9247081629</v>
      </c>
      <c r="K143" s="74">
        <f t="shared" si="30"/>
        <v>1453.7167464598624</v>
      </c>
      <c r="L143" s="82">
        <f t="shared" si="36"/>
        <v>8398.715</v>
      </c>
      <c r="M143" s="72">
        <f t="shared" si="37"/>
        <v>1418.495</v>
      </c>
      <c r="N143" s="72">
        <f t="shared" si="38"/>
        <v>2429.8105</v>
      </c>
      <c r="O143" s="72">
        <v>1896.167</v>
      </c>
      <c r="P143" s="74">
        <f t="shared" si="39"/>
        <v>14143.187499999998</v>
      </c>
      <c r="Q143" s="82">
        <f t="shared" si="31"/>
        <v>284445.2825</v>
      </c>
      <c r="R143" s="72">
        <f t="shared" si="40"/>
        <v>292402.1122081629</v>
      </c>
      <c r="S143" s="9">
        <f t="shared" si="41"/>
        <v>7956.829708162875</v>
      </c>
      <c r="T143" s="71">
        <f t="shared" si="32"/>
        <v>0.027973147025782984</v>
      </c>
      <c r="U143" s="154">
        <f t="shared" si="42"/>
        <v>1527.605440375557</v>
      </c>
      <c r="V143" s="7"/>
      <c r="W143" s="75">
        <v>8398.715</v>
      </c>
      <c r="X143" s="7">
        <v>1418.495</v>
      </c>
      <c r="Y143" s="7">
        <v>2429.8105</v>
      </c>
      <c r="Z143" s="18">
        <v>1982.262</v>
      </c>
      <c r="AA143" s="10"/>
      <c r="AB143" s="7">
        <v>191412.06523608396</v>
      </c>
      <c r="AD143" s="70"/>
      <c r="AE143" s="70"/>
    </row>
    <row r="144" spans="1:31" ht="11.25">
      <c r="A144" s="10" t="str">
        <f>Summary!A144</f>
        <v>Q39</v>
      </c>
      <c r="B144" s="10" t="str">
        <f>Summary!B144</f>
        <v>Q39</v>
      </c>
      <c r="C144" s="10" t="str">
        <f>Summary!C144</f>
        <v>5QN</v>
      </c>
      <c r="D144" s="10" t="str">
        <f>Summary!D144</f>
        <v>Bournemouth and Poole Teaching PCT</v>
      </c>
      <c r="E144" s="73">
        <f>Baselines!I144</f>
        <v>547225</v>
      </c>
      <c r="F144" s="54">
        <f t="shared" si="33"/>
        <v>15322.300000000001</v>
      </c>
      <c r="G144" s="71">
        <v>0.028</v>
      </c>
      <c r="H144" s="54">
        <f t="shared" si="34"/>
        <v>16288.041690441833</v>
      </c>
      <c r="I144" s="71">
        <v>0.029764798191679532</v>
      </c>
      <c r="J144" s="72">
        <f t="shared" si="35"/>
        <v>563513.0416904418</v>
      </c>
      <c r="K144" s="74">
        <f t="shared" si="30"/>
        <v>1701.3005015855636</v>
      </c>
      <c r="L144" s="82">
        <f t="shared" si="36"/>
        <v>14352.312</v>
      </c>
      <c r="M144" s="72">
        <f t="shared" si="37"/>
        <v>3418.675</v>
      </c>
      <c r="N144" s="72">
        <f t="shared" si="38"/>
        <v>4613.6805</v>
      </c>
      <c r="O144" s="72">
        <v>3843.684</v>
      </c>
      <c r="P144" s="74">
        <f t="shared" si="39"/>
        <v>26228.351500000004</v>
      </c>
      <c r="Q144" s="82">
        <f t="shared" si="31"/>
        <v>573646.6665</v>
      </c>
      <c r="R144" s="72">
        <f t="shared" si="40"/>
        <v>589741.3931904418</v>
      </c>
      <c r="S144" s="9">
        <f t="shared" si="41"/>
        <v>16094.726690441832</v>
      </c>
      <c r="T144" s="71">
        <f t="shared" si="32"/>
        <v>0.0280568643214487</v>
      </c>
      <c r="U144" s="154">
        <f t="shared" si="42"/>
        <v>1780.4864374227418</v>
      </c>
      <c r="V144" s="7"/>
      <c r="W144" s="75">
        <v>14352.312</v>
      </c>
      <c r="X144" s="7">
        <v>3418.675</v>
      </c>
      <c r="Y144" s="7">
        <v>4613.6805</v>
      </c>
      <c r="Z144" s="18">
        <v>4036.999</v>
      </c>
      <c r="AA144" s="10"/>
      <c r="AB144" s="7">
        <v>331224.87248153024</v>
      </c>
      <c r="AD144" s="70"/>
      <c r="AE144" s="70"/>
    </row>
    <row r="145" spans="1:31" ht="11.25">
      <c r="A145" s="10" t="str">
        <f>Summary!A145</f>
        <v>Q39</v>
      </c>
      <c r="B145" s="10" t="str">
        <f>Summary!B145</f>
        <v>Q39</v>
      </c>
      <c r="C145" s="10" t="str">
        <f>Summary!C145</f>
        <v>5QJ</v>
      </c>
      <c r="D145" s="10" t="str">
        <f>Summary!D145</f>
        <v>Bristol PCT</v>
      </c>
      <c r="E145" s="73">
        <f>Baselines!I145</f>
        <v>693126</v>
      </c>
      <c r="F145" s="54">
        <f t="shared" si="33"/>
        <v>19407.528000000002</v>
      </c>
      <c r="G145" s="71">
        <v>0.028</v>
      </c>
      <c r="H145" s="54">
        <f t="shared" si="34"/>
        <v>20630.755511406067</v>
      </c>
      <c r="I145" s="71">
        <v>0.029764798191679532</v>
      </c>
      <c r="J145" s="72">
        <f t="shared" si="35"/>
        <v>713756.7555114061</v>
      </c>
      <c r="K145" s="74">
        <f t="shared" si="30"/>
        <v>1511.7337381683528</v>
      </c>
      <c r="L145" s="82">
        <f t="shared" si="36"/>
        <v>20049.7635</v>
      </c>
      <c r="M145" s="72">
        <f t="shared" si="37"/>
        <v>3326.83</v>
      </c>
      <c r="N145" s="72">
        <f t="shared" si="38"/>
        <v>5877.0595</v>
      </c>
      <c r="O145" s="72">
        <v>5340.377</v>
      </c>
      <c r="P145" s="74">
        <f t="shared" si="39"/>
        <v>34594.03</v>
      </c>
      <c r="Q145" s="82">
        <f t="shared" si="31"/>
        <v>727944.321</v>
      </c>
      <c r="R145" s="72">
        <f t="shared" si="40"/>
        <v>748350.7855114061</v>
      </c>
      <c r="S145" s="9">
        <f t="shared" si="41"/>
        <v>20406.464511406062</v>
      </c>
      <c r="T145" s="71">
        <f t="shared" si="32"/>
        <v>0.028033001869391685</v>
      </c>
      <c r="U145" s="154">
        <f t="shared" si="42"/>
        <v>1585.00374491279</v>
      </c>
      <c r="V145" s="7"/>
      <c r="W145" s="75">
        <v>20049.7635</v>
      </c>
      <c r="X145" s="7">
        <v>3326.83</v>
      </c>
      <c r="Y145" s="7">
        <v>5877.0595</v>
      </c>
      <c r="Z145" s="18">
        <v>5564.668</v>
      </c>
      <c r="AA145" s="10"/>
      <c r="AB145" s="7">
        <v>472144.4904551831</v>
      </c>
      <c r="AD145" s="70"/>
      <c r="AE145" s="70"/>
    </row>
    <row r="146" spans="1:31" ht="11.25">
      <c r="A146" s="10" t="str">
        <f>Summary!A146</f>
        <v>Q39</v>
      </c>
      <c r="B146" s="10" t="str">
        <f>Summary!B146</f>
        <v>Q39</v>
      </c>
      <c r="C146" s="10" t="str">
        <f>Summary!C146</f>
        <v>5QP</v>
      </c>
      <c r="D146" s="10" t="str">
        <f>Summary!D146</f>
        <v>Cornwall and Isles of Scilly PCT</v>
      </c>
      <c r="E146" s="73">
        <f>Baselines!I146</f>
        <v>873236</v>
      </c>
      <c r="F146" s="54">
        <f t="shared" si="33"/>
        <v>24450.608</v>
      </c>
      <c r="G146" s="71">
        <v>0.028</v>
      </c>
      <c r="H146" s="54">
        <f t="shared" si="34"/>
        <v>25991.693313709467</v>
      </c>
      <c r="I146" s="71">
        <v>0.029764798191679532</v>
      </c>
      <c r="J146" s="72">
        <f t="shared" si="35"/>
        <v>899227.6933137095</v>
      </c>
      <c r="K146" s="74">
        <f t="shared" si="30"/>
        <v>1642.9218635772909</v>
      </c>
      <c r="L146" s="82">
        <f t="shared" si="36"/>
        <v>23341.8965</v>
      </c>
      <c r="M146" s="72">
        <f t="shared" si="37"/>
        <v>5194.345</v>
      </c>
      <c r="N146" s="72">
        <f t="shared" si="38"/>
        <v>6598.553</v>
      </c>
      <c r="O146" s="72">
        <v>7485.202</v>
      </c>
      <c r="P146" s="74">
        <f t="shared" si="39"/>
        <v>42619.9965</v>
      </c>
      <c r="Q146" s="82">
        <f t="shared" si="31"/>
        <v>916136.4525</v>
      </c>
      <c r="R146" s="72">
        <f t="shared" si="40"/>
        <v>941847.6898137095</v>
      </c>
      <c r="S146" s="9">
        <f t="shared" si="41"/>
        <v>25711.237313709462</v>
      </c>
      <c r="T146" s="71">
        <f t="shared" si="32"/>
        <v>0.02806485567029597</v>
      </c>
      <c r="U146" s="154">
        <f t="shared" si="42"/>
        <v>1720.790154996792</v>
      </c>
      <c r="V146" s="7"/>
      <c r="W146" s="75">
        <v>23341.8965</v>
      </c>
      <c r="X146" s="7">
        <v>5194.345</v>
      </c>
      <c r="Y146" s="7">
        <v>6598.553</v>
      </c>
      <c r="Z146" s="18">
        <v>7765.658</v>
      </c>
      <c r="AA146" s="10"/>
      <c r="AB146" s="7">
        <v>547334.4248738252</v>
      </c>
      <c r="AD146" s="70"/>
      <c r="AE146" s="70"/>
    </row>
    <row r="147" spans="1:31" ht="11.25">
      <c r="A147" s="10" t="str">
        <f>Summary!A147</f>
        <v>Q39</v>
      </c>
      <c r="B147" s="10" t="str">
        <f>Summary!B147</f>
        <v>Q39</v>
      </c>
      <c r="C147" s="10" t="str">
        <f>Summary!C147</f>
        <v>5QQ</v>
      </c>
      <c r="D147" s="10" t="str">
        <f>Summary!D147</f>
        <v>Devon PCT</v>
      </c>
      <c r="E147" s="73">
        <f>Baselines!I147</f>
        <v>1167589</v>
      </c>
      <c r="F147" s="54">
        <f t="shared" si="33"/>
        <v>32692.492000000002</v>
      </c>
      <c r="G147" s="71">
        <v>0.028</v>
      </c>
      <c r="H147" s="54">
        <f t="shared" si="34"/>
        <v>34753.05095582491</v>
      </c>
      <c r="I147" s="71">
        <v>0.029764798191679532</v>
      </c>
      <c r="J147" s="72">
        <f t="shared" si="35"/>
        <v>1202342.050955825</v>
      </c>
      <c r="K147" s="74">
        <f t="shared" si="30"/>
        <v>1586.6015335068205</v>
      </c>
      <c r="L147" s="82">
        <f t="shared" si="36"/>
        <v>32546.8065</v>
      </c>
      <c r="M147" s="72">
        <f t="shared" si="37"/>
        <v>6939.4</v>
      </c>
      <c r="N147" s="72">
        <f t="shared" si="38"/>
        <v>10186.631</v>
      </c>
      <c r="O147" s="72">
        <v>9304.298</v>
      </c>
      <c r="P147" s="74">
        <f t="shared" si="39"/>
        <v>58977.135500000004</v>
      </c>
      <c r="Q147" s="82">
        <f t="shared" si="31"/>
        <v>1226933.8855</v>
      </c>
      <c r="R147" s="72">
        <f t="shared" si="40"/>
        <v>1261319.186455825</v>
      </c>
      <c r="S147" s="9">
        <f t="shared" si="41"/>
        <v>34385.3009558249</v>
      </c>
      <c r="T147" s="71">
        <f t="shared" si="32"/>
        <v>0.028025390253047094</v>
      </c>
      <c r="U147" s="154">
        <f t="shared" si="42"/>
        <v>1664.4273182340135</v>
      </c>
      <c r="V147" s="7"/>
      <c r="W147" s="75">
        <v>32546.8065</v>
      </c>
      <c r="X147" s="7">
        <v>6939.4</v>
      </c>
      <c r="Y147" s="7">
        <v>10186.631</v>
      </c>
      <c r="Z147" s="18">
        <v>9672.048</v>
      </c>
      <c r="AA147" s="10"/>
      <c r="AB147" s="7">
        <v>757809.7118678074</v>
      </c>
      <c r="AD147" s="70"/>
      <c r="AE147" s="70"/>
    </row>
    <row r="148" spans="1:31" ht="11.25">
      <c r="A148" s="10" t="str">
        <f>Summary!A148</f>
        <v>Q39</v>
      </c>
      <c r="B148" s="10" t="str">
        <f>Summary!B148</f>
        <v>Q39</v>
      </c>
      <c r="C148" s="10" t="str">
        <f>Summary!C148</f>
        <v>5QM</v>
      </c>
      <c r="D148" s="10" t="str">
        <f>Summary!D148</f>
        <v>Dorset PCT</v>
      </c>
      <c r="E148" s="73">
        <f>Baselines!I148</f>
        <v>625358</v>
      </c>
      <c r="F148" s="54">
        <f t="shared" si="33"/>
        <v>17510.024</v>
      </c>
      <c r="G148" s="71">
        <v>0.028</v>
      </c>
      <c r="H148" s="54">
        <f t="shared" si="34"/>
        <v>18613.654667552328</v>
      </c>
      <c r="I148" s="71">
        <v>0.029764798191679532</v>
      </c>
      <c r="J148" s="72">
        <f t="shared" si="35"/>
        <v>643971.6546675523</v>
      </c>
      <c r="K148" s="74">
        <f t="shared" si="30"/>
        <v>1655.6000069563117</v>
      </c>
      <c r="L148" s="82">
        <f t="shared" si="36"/>
        <v>13833.898</v>
      </c>
      <c r="M148" s="72">
        <f t="shared" si="37"/>
        <v>3194.165</v>
      </c>
      <c r="N148" s="72">
        <f t="shared" si="38"/>
        <v>5710.718</v>
      </c>
      <c r="O148" s="72">
        <v>4939.799</v>
      </c>
      <c r="P148" s="74">
        <f t="shared" si="39"/>
        <v>27678.579999999998</v>
      </c>
      <c r="Q148" s="82">
        <f t="shared" si="31"/>
        <v>653252.83</v>
      </c>
      <c r="R148" s="72">
        <f t="shared" si="40"/>
        <v>671650.2346675523</v>
      </c>
      <c r="S148" s="9">
        <f t="shared" si="41"/>
        <v>18397.40466755233</v>
      </c>
      <c r="T148" s="71">
        <f t="shared" si="32"/>
        <v>0.028162763056919834</v>
      </c>
      <c r="U148" s="154">
        <f t="shared" si="42"/>
        <v>1726.759439065474</v>
      </c>
      <c r="V148" s="7"/>
      <c r="W148" s="75">
        <v>13833.898</v>
      </c>
      <c r="X148" s="7">
        <v>3194.165</v>
      </c>
      <c r="Y148" s="7">
        <v>5710.718</v>
      </c>
      <c r="Z148" s="18">
        <v>5156.049</v>
      </c>
      <c r="AA148" s="10"/>
      <c r="AB148" s="7">
        <v>388965.7235816535</v>
      </c>
      <c r="AD148" s="70"/>
      <c r="AE148" s="70"/>
    </row>
    <row r="149" spans="1:31" ht="11.25">
      <c r="A149" s="10" t="str">
        <f>Summary!A149</f>
        <v>Q39</v>
      </c>
      <c r="B149" s="10" t="str">
        <f>Summary!B149</f>
        <v>Q39</v>
      </c>
      <c r="C149" s="10" t="str">
        <f>Summary!C149</f>
        <v>5QH</v>
      </c>
      <c r="D149" s="10" t="str">
        <f>Summary!D149</f>
        <v>Gloucestershire PCT</v>
      </c>
      <c r="E149" s="73">
        <f>Baselines!I149</f>
        <v>876466</v>
      </c>
      <c r="F149" s="54">
        <f t="shared" si="33"/>
        <v>24541.048</v>
      </c>
      <c r="G149" s="71">
        <v>0.028</v>
      </c>
      <c r="H149" s="54">
        <f t="shared" si="34"/>
        <v>26087.83361186859</v>
      </c>
      <c r="I149" s="71">
        <v>0.029764798191679532</v>
      </c>
      <c r="J149" s="72">
        <f t="shared" si="35"/>
        <v>902553.8336118686</v>
      </c>
      <c r="K149" s="74">
        <f t="shared" si="30"/>
        <v>1505.45975687595</v>
      </c>
      <c r="L149" s="82">
        <f t="shared" si="36"/>
        <v>22427.5285</v>
      </c>
      <c r="M149" s="72">
        <f t="shared" si="37"/>
        <v>4663.685</v>
      </c>
      <c r="N149" s="72">
        <f t="shared" si="38"/>
        <v>7578.233</v>
      </c>
      <c r="O149" s="72">
        <v>6503.22</v>
      </c>
      <c r="P149" s="74">
        <f t="shared" si="39"/>
        <v>41172.66650000001</v>
      </c>
      <c r="Q149" s="82">
        <f t="shared" si="31"/>
        <v>917905.2785</v>
      </c>
      <c r="R149" s="72">
        <f t="shared" si="40"/>
        <v>943726.5001118686</v>
      </c>
      <c r="S149" s="9">
        <f t="shared" si="41"/>
        <v>25821.221611868597</v>
      </c>
      <c r="T149" s="71">
        <f t="shared" si="32"/>
        <v>0.028130594971699573</v>
      </c>
      <c r="U149" s="154">
        <f t="shared" si="42"/>
        <v>1574.1357628832327</v>
      </c>
      <c r="V149" s="7"/>
      <c r="W149" s="75">
        <v>22427.5285</v>
      </c>
      <c r="X149" s="7">
        <v>4663.685</v>
      </c>
      <c r="Y149" s="7">
        <v>7578.233</v>
      </c>
      <c r="Z149" s="18">
        <v>6769.832</v>
      </c>
      <c r="AA149" s="10"/>
      <c r="AB149" s="7">
        <v>599520.3986620009</v>
      </c>
      <c r="AD149" s="70"/>
      <c r="AE149" s="70"/>
    </row>
    <row r="150" spans="1:31" ht="11.25">
      <c r="A150" s="10" t="str">
        <f>Summary!A150</f>
        <v>Q39</v>
      </c>
      <c r="B150" s="10" t="str">
        <f>Summary!B150</f>
        <v>Q39</v>
      </c>
      <c r="C150" s="10" t="str">
        <f>Summary!C150</f>
        <v>5M8</v>
      </c>
      <c r="D150" s="10" t="str">
        <f>Summary!D150</f>
        <v>North Somerset PCT</v>
      </c>
      <c r="E150" s="73">
        <f>Baselines!I150</f>
        <v>313145</v>
      </c>
      <c r="F150" s="54">
        <f t="shared" si="33"/>
        <v>8768.06</v>
      </c>
      <c r="G150" s="71">
        <v>0.028</v>
      </c>
      <c r="H150" s="54">
        <f t="shared" si="34"/>
        <v>9320.697729733487</v>
      </c>
      <c r="I150" s="71">
        <v>0.029764798191679532</v>
      </c>
      <c r="J150" s="72">
        <f t="shared" si="35"/>
        <v>322465.6977297335</v>
      </c>
      <c r="K150" s="74">
        <f t="shared" si="30"/>
        <v>1487.241185218135</v>
      </c>
      <c r="L150" s="82">
        <f t="shared" si="36"/>
        <v>8112.975</v>
      </c>
      <c r="M150" s="72">
        <f t="shared" si="37"/>
        <v>1806.285</v>
      </c>
      <c r="N150" s="72">
        <f t="shared" si="38"/>
        <v>2861.482</v>
      </c>
      <c r="O150" s="72">
        <v>2455.361</v>
      </c>
      <c r="P150" s="74">
        <f t="shared" si="39"/>
        <v>15236.103</v>
      </c>
      <c r="Q150" s="82">
        <f t="shared" si="31"/>
        <v>328464.402</v>
      </c>
      <c r="R150" s="72">
        <f t="shared" si="40"/>
        <v>337701.8007297335</v>
      </c>
      <c r="S150" s="9">
        <f t="shared" si="41"/>
        <v>9237.398729733484</v>
      </c>
      <c r="T150" s="71">
        <f t="shared" si="32"/>
        <v>0.028122982805708987</v>
      </c>
      <c r="U150" s="154">
        <f t="shared" si="42"/>
        <v>1557.5114807669572</v>
      </c>
      <c r="V150" s="7"/>
      <c r="W150" s="75">
        <v>8112.975</v>
      </c>
      <c r="X150" s="7">
        <v>1806.285</v>
      </c>
      <c r="Y150" s="7">
        <v>2861.482</v>
      </c>
      <c r="Z150" s="18">
        <v>2538.66</v>
      </c>
      <c r="AA150" s="10"/>
      <c r="AB150" s="7">
        <v>216821.3877713702</v>
      </c>
      <c r="AD150" s="70"/>
      <c r="AE150" s="70"/>
    </row>
    <row r="151" spans="1:31" ht="11.25">
      <c r="A151" s="10" t="str">
        <f>Summary!A151</f>
        <v>Q39</v>
      </c>
      <c r="B151" s="10" t="str">
        <f>Summary!B151</f>
        <v>Q39</v>
      </c>
      <c r="C151" s="10" t="str">
        <f>Summary!C151</f>
        <v>5F1</v>
      </c>
      <c r="D151" s="10" t="str">
        <f>Summary!D151</f>
        <v>Plymouth Teaching PCT</v>
      </c>
      <c r="E151" s="73">
        <f>Baselines!I151</f>
        <v>423443</v>
      </c>
      <c r="F151" s="54">
        <f t="shared" si="33"/>
        <v>11856.404</v>
      </c>
      <c r="G151" s="71">
        <v>0.028</v>
      </c>
      <c r="H151" s="54">
        <f t="shared" si="34"/>
        <v>12603.695440679356</v>
      </c>
      <c r="I151" s="71">
        <v>0.029764798191679532</v>
      </c>
      <c r="J151" s="72">
        <f t="shared" si="35"/>
        <v>436046.6954406794</v>
      </c>
      <c r="K151" s="74">
        <f t="shared" si="30"/>
        <v>1602.786689202837</v>
      </c>
      <c r="L151" s="82">
        <f t="shared" si="36"/>
        <v>12369.4805</v>
      </c>
      <c r="M151" s="72">
        <f t="shared" si="37"/>
        <v>2704.325</v>
      </c>
      <c r="N151" s="72">
        <f t="shared" si="38"/>
        <v>3880.9615</v>
      </c>
      <c r="O151" s="72">
        <v>3394.488</v>
      </c>
      <c r="P151" s="74">
        <f t="shared" si="39"/>
        <v>22349.255</v>
      </c>
      <c r="Q151" s="82">
        <f t="shared" si="31"/>
        <v>445926.314</v>
      </c>
      <c r="R151" s="72">
        <f t="shared" si="40"/>
        <v>458395.9504406794</v>
      </c>
      <c r="S151" s="9">
        <f t="shared" si="41"/>
        <v>12469.636440679358</v>
      </c>
      <c r="T151" s="71">
        <f t="shared" si="32"/>
        <v>0.027963446087820146</v>
      </c>
      <c r="U151" s="154">
        <f t="shared" si="42"/>
        <v>1684.9363507004393</v>
      </c>
      <c r="V151" s="7"/>
      <c r="W151" s="75">
        <v>12369.4805</v>
      </c>
      <c r="X151" s="7">
        <v>2704.325</v>
      </c>
      <c r="Y151" s="7">
        <v>3880.9615</v>
      </c>
      <c r="Z151" s="18">
        <v>3528.547</v>
      </c>
      <c r="AA151" s="10"/>
      <c r="AB151" s="7">
        <v>272055.3510820282</v>
      </c>
      <c r="AD151" s="70"/>
      <c r="AE151" s="70"/>
    </row>
    <row r="152" spans="1:31" ht="11.25">
      <c r="A152" s="10" t="str">
        <f>Summary!A152</f>
        <v>Q39</v>
      </c>
      <c r="B152" s="10" t="str">
        <f>Summary!B152</f>
        <v>Q39</v>
      </c>
      <c r="C152" s="10" t="str">
        <f>Summary!C152</f>
        <v>5QL</v>
      </c>
      <c r="D152" s="10" t="str">
        <f>Summary!D152</f>
        <v>Somerset PCT</v>
      </c>
      <c r="E152" s="73">
        <f>Baselines!I152</f>
        <v>814270</v>
      </c>
      <c r="F152" s="54">
        <f t="shared" si="33"/>
        <v>22799.56</v>
      </c>
      <c r="G152" s="71">
        <v>0.028</v>
      </c>
      <c r="H152" s="54">
        <f t="shared" si="34"/>
        <v>24236.58222353889</v>
      </c>
      <c r="I152" s="71">
        <v>0.029764798191679532</v>
      </c>
      <c r="J152" s="72">
        <f t="shared" si="35"/>
        <v>838506.5822235389</v>
      </c>
      <c r="K152" s="74">
        <f t="shared" si="30"/>
        <v>1580.8582763664697</v>
      </c>
      <c r="L152" s="82">
        <f t="shared" si="36"/>
        <v>23407.2085</v>
      </c>
      <c r="M152" s="72">
        <f t="shared" si="37"/>
        <v>4745.325</v>
      </c>
      <c r="N152" s="72">
        <f t="shared" si="38"/>
        <v>6601.6145</v>
      </c>
      <c r="O152" s="72">
        <v>6488.917</v>
      </c>
      <c r="P152" s="74">
        <f t="shared" si="39"/>
        <v>41243.065</v>
      </c>
      <c r="Q152" s="82">
        <f t="shared" si="31"/>
        <v>855761.532</v>
      </c>
      <c r="R152" s="72">
        <f t="shared" si="40"/>
        <v>879749.647223539</v>
      </c>
      <c r="S152" s="9">
        <f t="shared" si="41"/>
        <v>23988.115223538894</v>
      </c>
      <c r="T152" s="71">
        <f t="shared" si="32"/>
        <v>0.028031308170018202</v>
      </c>
      <c r="U152" s="154">
        <f t="shared" si="42"/>
        <v>1658.6148999043264</v>
      </c>
      <c r="V152" s="7"/>
      <c r="W152" s="75">
        <v>23407.2085</v>
      </c>
      <c r="X152" s="7">
        <v>4745.325</v>
      </c>
      <c r="Y152" s="7">
        <v>6601.6145</v>
      </c>
      <c r="Z152" s="18">
        <v>6737.384</v>
      </c>
      <c r="AA152" s="10"/>
      <c r="AB152" s="7">
        <v>530412.2417290991</v>
      </c>
      <c r="AD152" s="70"/>
      <c r="AE152" s="70"/>
    </row>
    <row r="153" spans="1:31" ht="11.25">
      <c r="A153" s="10" t="str">
        <f>Summary!A153</f>
        <v>Q39</v>
      </c>
      <c r="B153" s="10" t="str">
        <f>Summary!B153</f>
        <v>Q39</v>
      </c>
      <c r="C153" s="10" t="str">
        <f>Summary!C153</f>
        <v>5A3</v>
      </c>
      <c r="D153" s="10" t="str">
        <f>Summary!D153</f>
        <v>South Gloucestershire PCT</v>
      </c>
      <c r="E153" s="73">
        <f>Baselines!I153</f>
        <v>333440</v>
      </c>
      <c r="F153" s="54">
        <f t="shared" si="33"/>
        <v>9336.32</v>
      </c>
      <c r="G153" s="71">
        <v>0.028</v>
      </c>
      <c r="H153" s="54">
        <f t="shared" si="34"/>
        <v>9924.774309033623</v>
      </c>
      <c r="I153" s="71">
        <v>0.029764798191679532</v>
      </c>
      <c r="J153" s="72">
        <f t="shared" si="35"/>
        <v>343364.77430903364</v>
      </c>
      <c r="K153" s="74">
        <f t="shared" si="30"/>
        <v>1329.661950670893</v>
      </c>
      <c r="L153" s="82">
        <f t="shared" si="36"/>
        <v>10475.4325</v>
      </c>
      <c r="M153" s="72">
        <f t="shared" si="37"/>
        <v>2357.355</v>
      </c>
      <c r="N153" s="72">
        <f t="shared" si="38"/>
        <v>3065.582</v>
      </c>
      <c r="O153" s="72">
        <v>2424.229</v>
      </c>
      <c r="P153" s="74">
        <f t="shared" si="39"/>
        <v>18322.5985</v>
      </c>
      <c r="Q153" s="82">
        <f t="shared" si="31"/>
        <v>351851.6915</v>
      </c>
      <c r="R153" s="72">
        <f t="shared" si="40"/>
        <v>361687.37280903367</v>
      </c>
      <c r="S153" s="9">
        <f t="shared" si="41"/>
        <v>9835.681309033622</v>
      </c>
      <c r="T153" s="71">
        <f t="shared" si="32"/>
        <v>0.027954054354840642</v>
      </c>
      <c r="U153" s="154">
        <f t="shared" si="42"/>
        <v>1400.6152454924018</v>
      </c>
      <c r="V153" s="7"/>
      <c r="W153" s="75">
        <v>10475.4325</v>
      </c>
      <c r="X153" s="7">
        <v>2357.355</v>
      </c>
      <c r="Y153" s="7">
        <v>3065.582</v>
      </c>
      <c r="Z153" s="18">
        <v>2513.322</v>
      </c>
      <c r="AA153" s="10"/>
      <c r="AB153" s="7">
        <v>258234.63936513022</v>
      </c>
      <c r="AD153" s="70"/>
      <c r="AE153" s="70"/>
    </row>
    <row r="154" spans="1:31" ht="11.25">
      <c r="A154" s="10" t="str">
        <f>Summary!A154</f>
        <v>Q39</v>
      </c>
      <c r="B154" s="10" t="str">
        <f>Summary!B154</f>
        <v>Q39</v>
      </c>
      <c r="C154" s="10" t="str">
        <f>Summary!C154</f>
        <v>5K3</v>
      </c>
      <c r="D154" s="10" t="str">
        <f>Summary!D154</f>
        <v>Swindon PCT</v>
      </c>
      <c r="E154" s="73">
        <f>Baselines!I154</f>
        <v>296655</v>
      </c>
      <c r="F154" s="54">
        <f t="shared" si="33"/>
        <v>8306.34</v>
      </c>
      <c r="G154" s="71">
        <v>0.028</v>
      </c>
      <c r="H154" s="54">
        <f t="shared" si="34"/>
        <v>8829.876207552692</v>
      </c>
      <c r="I154" s="71">
        <v>0.029764798191679532</v>
      </c>
      <c r="J154" s="72">
        <f t="shared" si="35"/>
        <v>305484.8762075527</v>
      </c>
      <c r="K154" s="74">
        <f t="shared" si="30"/>
        <v>1450.6733143937274</v>
      </c>
      <c r="L154" s="82">
        <f t="shared" si="36"/>
        <v>6760.8125</v>
      </c>
      <c r="M154" s="72">
        <f t="shared" si="37"/>
        <v>1989.975</v>
      </c>
      <c r="N154" s="72">
        <f t="shared" si="38"/>
        <v>2818.621</v>
      </c>
      <c r="O154" s="72">
        <v>1994.974</v>
      </c>
      <c r="P154" s="74">
        <f t="shared" si="39"/>
        <v>13564.382500000002</v>
      </c>
      <c r="Q154" s="82">
        <f t="shared" si="31"/>
        <v>310286.3405</v>
      </c>
      <c r="R154" s="72">
        <f t="shared" si="40"/>
        <v>319049.2587075527</v>
      </c>
      <c r="S154" s="9">
        <f t="shared" si="41"/>
        <v>8762.918207552691</v>
      </c>
      <c r="T154" s="71">
        <f t="shared" si="32"/>
        <v>0.0282413921071485</v>
      </c>
      <c r="U154" s="154">
        <f t="shared" si="42"/>
        <v>1515.0872649737555</v>
      </c>
      <c r="V154" s="7"/>
      <c r="W154" s="75">
        <v>6760.8125</v>
      </c>
      <c r="X154" s="7">
        <v>1989.975</v>
      </c>
      <c r="Y154" s="7">
        <v>2818.621</v>
      </c>
      <c r="Z154" s="18">
        <v>2061.932</v>
      </c>
      <c r="AA154" s="10"/>
      <c r="AB154" s="7">
        <v>210581.44047767392</v>
      </c>
      <c r="AD154" s="70"/>
      <c r="AE154" s="70"/>
    </row>
    <row r="155" spans="1:31" ht="11.25">
      <c r="A155" s="10" t="str">
        <f>Summary!A155</f>
        <v>Q39</v>
      </c>
      <c r="B155" s="10" t="str">
        <f>Summary!B155</f>
        <v>Q39</v>
      </c>
      <c r="C155" s="10" t="str">
        <f>Summary!C155</f>
        <v>TAL</v>
      </c>
      <c r="D155" s="10" t="str">
        <f>Summary!D155</f>
        <v>Torbay Care Trust</v>
      </c>
      <c r="E155" s="73">
        <f>Baselines!I155</f>
        <v>254948</v>
      </c>
      <c r="F155" s="54">
        <f t="shared" si="33"/>
        <v>7138.544</v>
      </c>
      <c r="G155" s="71">
        <v>0.028</v>
      </c>
      <c r="H155" s="54">
        <f t="shared" si="34"/>
        <v>7588.475769372313</v>
      </c>
      <c r="I155" s="71">
        <v>0.029764798191679532</v>
      </c>
      <c r="J155" s="72">
        <f t="shared" si="35"/>
        <v>262536.4757693723</v>
      </c>
      <c r="K155" s="74">
        <f t="shared" si="30"/>
        <v>1852.7125143406736</v>
      </c>
      <c r="L155" s="82">
        <f t="shared" si="36"/>
        <v>6516.913</v>
      </c>
      <c r="M155" s="72">
        <f t="shared" si="37"/>
        <v>1622.595</v>
      </c>
      <c r="N155" s="72">
        <f t="shared" si="38"/>
        <v>2684.9355</v>
      </c>
      <c r="O155" s="72">
        <v>2224.1</v>
      </c>
      <c r="P155" s="74">
        <f t="shared" si="39"/>
        <v>13048.5435</v>
      </c>
      <c r="Q155" s="82">
        <f t="shared" si="31"/>
        <v>268093.9555</v>
      </c>
      <c r="R155" s="72">
        <f t="shared" si="40"/>
        <v>275585.01926937234</v>
      </c>
      <c r="S155" s="9">
        <f t="shared" si="41"/>
        <v>7491.063769372315</v>
      </c>
      <c r="T155" s="71">
        <f t="shared" si="32"/>
        <v>0.02794193459304723</v>
      </c>
      <c r="U155" s="154">
        <f t="shared" si="42"/>
        <v>1944.7957182669945</v>
      </c>
      <c r="V155" s="7"/>
      <c r="W155" s="75">
        <v>6516.913</v>
      </c>
      <c r="X155" s="7">
        <v>1622.595</v>
      </c>
      <c r="Y155" s="7">
        <v>2684.9355</v>
      </c>
      <c r="Z155" s="18">
        <v>2321.512</v>
      </c>
      <c r="AA155" s="10"/>
      <c r="AB155" s="7">
        <v>141703.8389589555</v>
      </c>
      <c r="AD155" s="70"/>
      <c r="AE155" s="70"/>
    </row>
    <row r="156" spans="1:31" ht="11.25">
      <c r="A156" s="10" t="str">
        <f>Summary!A156</f>
        <v>Q39</v>
      </c>
      <c r="B156" s="10" t="str">
        <f>Summary!B156</f>
        <v>Q39</v>
      </c>
      <c r="C156" s="10" t="str">
        <f>Summary!C156</f>
        <v>5QK</v>
      </c>
      <c r="D156" s="10" t="str">
        <f>Summary!D156</f>
        <v>Wiltshire PCT</v>
      </c>
      <c r="E156" s="73">
        <f>Baselines!I156</f>
        <v>646042</v>
      </c>
      <c r="F156" s="54">
        <f t="shared" si="33"/>
        <v>18089.176</v>
      </c>
      <c r="G156" s="71">
        <v>0.028</v>
      </c>
      <c r="H156" s="54">
        <f t="shared" si="34"/>
        <v>19229.30975334903</v>
      </c>
      <c r="I156" s="71">
        <v>0.029764798191679532</v>
      </c>
      <c r="J156" s="72">
        <f t="shared" si="35"/>
        <v>665271.309753349</v>
      </c>
      <c r="K156" s="74">
        <f t="shared" si="30"/>
        <v>1437.7224668067497</v>
      </c>
      <c r="L156" s="82">
        <f t="shared" si="36"/>
        <v>16675.9905</v>
      </c>
      <c r="M156" s="72">
        <f t="shared" si="37"/>
        <v>3520.725</v>
      </c>
      <c r="N156" s="72">
        <f t="shared" si="38"/>
        <v>5120.869</v>
      </c>
      <c r="O156" s="72">
        <v>4651.193</v>
      </c>
      <c r="P156" s="74">
        <f t="shared" si="39"/>
        <v>29968.777499999997</v>
      </c>
      <c r="Q156" s="82">
        <f t="shared" si="31"/>
        <v>676185.6565</v>
      </c>
      <c r="R156" s="72">
        <f t="shared" si="40"/>
        <v>695240.087253349</v>
      </c>
      <c r="S156" s="9">
        <f t="shared" si="41"/>
        <v>19054.43075334903</v>
      </c>
      <c r="T156" s="71">
        <f t="shared" si="32"/>
        <v>0.028179288587658804</v>
      </c>
      <c r="U156" s="154">
        <f t="shared" si="42"/>
        <v>1502.48820085059</v>
      </c>
      <c r="V156" s="7"/>
      <c r="W156" s="75">
        <v>16675.9905</v>
      </c>
      <c r="X156" s="7">
        <v>3520.725</v>
      </c>
      <c r="Y156" s="7">
        <v>5120.869</v>
      </c>
      <c r="Z156" s="18">
        <v>4826.072</v>
      </c>
      <c r="AA156" s="10"/>
      <c r="AB156" s="7">
        <v>462725.8216468916</v>
      </c>
      <c r="AD156" s="70"/>
      <c r="AE156" s="70"/>
    </row>
    <row r="157" spans="1:31" ht="11.25">
      <c r="A157" s="10"/>
      <c r="B157" s="10"/>
      <c r="C157" s="10"/>
      <c r="D157" s="10"/>
      <c r="E157" s="75"/>
      <c r="F157" s="17"/>
      <c r="G157" s="17"/>
      <c r="H157" s="17"/>
      <c r="I157" s="9"/>
      <c r="J157" s="7"/>
      <c r="K157" s="18"/>
      <c r="L157" s="83"/>
      <c r="M157" s="84"/>
      <c r="N157" s="84"/>
      <c r="O157" s="72"/>
      <c r="P157" s="74"/>
      <c r="Q157" s="144"/>
      <c r="R157" s="9"/>
      <c r="S157" s="10"/>
      <c r="T157" s="91"/>
      <c r="U157" s="154"/>
      <c r="V157" s="7"/>
      <c r="W157" s="75"/>
      <c r="X157" s="7"/>
      <c r="Y157" s="7"/>
      <c r="Z157" s="77"/>
      <c r="AA157" s="10"/>
      <c r="AD157" s="70"/>
      <c r="AE157" s="70"/>
    </row>
    <row r="158" spans="1:31" s="61" customFormat="1" ht="11.25">
      <c r="A158" s="1"/>
      <c r="B158" s="1"/>
      <c r="C158" s="1" t="str">
        <f>Summary!C158</f>
        <v>Eng</v>
      </c>
      <c r="D158" s="1" t="str">
        <f>Summary!D158</f>
        <v>England</v>
      </c>
      <c r="E158" s="135">
        <f>SUM(E6:E156)</f>
        <v>84995554</v>
      </c>
      <c r="F158" s="136">
        <f>SUM(F6:F156)</f>
        <v>2379875.512</v>
      </c>
      <c r="G158" s="129">
        <f>F158/E158</f>
        <v>0.028</v>
      </c>
      <c r="H158" s="136">
        <f>SUM(H6:H156)</f>
        <v>2529875.5120000015</v>
      </c>
      <c r="I158" s="129">
        <f>H158/E158</f>
        <v>0.02976479819167955</v>
      </c>
      <c r="J158" s="136">
        <f>SUM(J6:J156)</f>
        <v>87525429.512</v>
      </c>
      <c r="K158" s="130">
        <f>J158*1000/AB158</f>
        <v>1651.7699085174816</v>
      </c>
      <c r="L158" s="135">
        <f aca="true" t="shared" si="43" ref="L158:S158">SUM(L6:L156)</f>
        <v>2236936</v>
      </c>
      <c r="M158" s="136">
        <f t="shared" si="43"/>
        <v>477583.7950000002</v>
      </c>
      <c r="N158" s="136">
        <f t="shared" si="43"/>
        <v>728632.918</v>
      </c>
      <c r="O158" s="136">
        <f t="shared" si="43"/>
        <v>621999.9999999997</v>
      </c>
      <c r="P158" s="137">
        <f t="shared" si="43"/>
        <v>4065152.712999998</v>
      </c>
      <c r="Q158" s="135">
        <f t="shared" si="43"/>
        <v>89086706.71300001</v>
      </c>
      <c r="R158" s="136">
        <f t="shared" si="43"/>
        <v>91590582.225</v>
      </c>
      <c r="S158" s="136">
        <f t="shared" si="43"/>
        <v>2503875.511999999</v>
      </c>
      <c r="T158" s="129">
        <f>S158/Q158</f>
        <v>0.028106050884408998</v>
      </c>
      <c r="U158" s="155">
        <f t="shared" si="42"/>
        <v>1728.4870061918323</v>
      </c>
      <c r="V158" s="138"/>
      <c r="W158" s="135">
        <f>SUM(W6:W156)</f>
        <v>2236936</v>
      </c>
      <c r="X158" s="136">
        <f>SUM(X6:X156)</f>
        <v>477583.7950000002</v>
      </c>
      <c r="Y158" s="136">
        <f>SUM(Y6:Y156)</f>
        <v>728632.918</v>
      </c>
      <c r="Z158" s="137">
        <f>SUM(Z6:Z156)</f>
        <v>648000</v>
      </c>
      <c r="AA158" s="138"/>
      <c r="AB158" s="136">
        <f>SUM(AB6:AB156)</f>
        <v>52988875.18211116</v>
      </c>
      <c r="AD158" s="117"/>
      <c r="AE158" s="117"/>
    </row>
    <row r="159" spans="1:27" ht="11.25">
      <c r="A159" s="10"/>
      <c r="B159" s="10"/>
      <c r="C159" s="10"/>
      <c r="D159" s="10"/>
      <c r="E159" s="75"/>
      <c r="F159" s="150"/>
      <c r="G159" s="17"/>
      <c r="H159" s="17"/>
      <c r="I159" s="9"/>
      <c r="J159" s="7"/>
      <c r="K159" s="18"/>
      <c r="L159" s="86"/>
      <c r="M159" s="85"/>
      <c r="N159" s="85"/>
      <c r="O159" s="85"/>
      <c r="P159" s="110"/>
      <c r="Q159" s="145"/>
      <c r="R159" s="9"/>
      <c r="S159" s="10"/>
      <c r="T159" s="7"/>
      <c r="U159" s="156"/>
      <c r="V159" s="7"/>
      <c r="W159" s="75"/>
      <c r="X159" s="7"/>
      <c r="Y159" s="7"/>
      <c r="Z159" s="77"/>
      <c r="AA159" s="10"/>
    </row>
    <row r="160" spans="1:27" ht="11.25">
      <c r="A160" s="10"/>
      <c r="B160" s="10"/>
      <c r="C160" s="10" t="str">
        <f>Summary!C160</f>
        <v>Totals for SHAs (SHAs as in column B).</v>
      </c>
      <c r="D160" s="10"/>
      <c r="E160" s="76"/>
      <c r="F160" s="9"/>
      <c r="G160" s="10"/>
      <c r="H160" s="10"/>
      <c r="I160" s="10"/>
      <c r="J160" s="10"/>
      <c r="K160" s="77"/>
      <c r="L160" s="87"/>
      <c r="M160" s="60"/>
      <c r="N160" s="60"/>
      <c r="O160" s="60"/>
      <c r="P160" s="111"/>
      <c r="Q160" s="146"/>
      <c r="R160" s="10"/>
      <c r="S160" s="10"/>
      <c r="T160" s="93"/>
      <c r="U160" s="157"/>
      <c r="V160" s="10"/>
      <c r="W160" s="76"/>
      <c r="X160" s="10"/>
      <c r="Y160" s="10"/>
      <c r="Z160" s="77"/>
      <c r="AA160" s="10"/>
    </row>
    <row r="161" spans="1:28" ht="11.25">
      <c r="A161" s="10"/>
      <c r="B161" s="10"/>
      <c r="C161" s="10" t="str">
        <f>Summary!C161</f>
        <v>Q30</v>
      </c>
      <c r="D161" s="10" t="str">
        <f>Summary!D161</f>
        <v>North East SHA</v>
      </c>
      <c r="E161" s="75">
        <f>SUMIF($B$6:$B$156,$C161,E$6:E$156)</f>
        <v>4723223</v>
      </c>
      <c r="F161" s="7">
        <f>SUMIF($B$6:$B$156,$C161,F$6:F$156)</f>
        <v>132250.244</v>
      </c>
      <c r="G161" s="71">
        <f>F161/E161</f>
        <v>0.028</v>
      </c>
      <c r="H161" s="7">
        <f>SUMIF($B$6:$B$156,$C161,H$6:H$156)</f>
        <v>140585.77940929917</v>
      </c>
      <c r="I161" s="71">
        <f aca="true" t="shared" si="44" ref="I161:I170">H161/E161</f>
        <v>0.029764798191679532</v>
      </c>
      <c r="J161" s="7">
        <f aca="true" t="shared" si="45" ref="J161:J170">SUMIF($B$6:$B$156,$C161,J$6:J$156)</f>
        <v>4863808.7794093</v>
      </c>
      <c r="K161" s="74">
        <f aca="true" t="shared" si="46" ref="K161:K170">J161*1000/AB161</f>
        <v>1860.6147614110448</v>
      </c>
      <c r="L161" s="75">
        <f aca="true" t="shared" si="47" ref="L161:S161">SUMIF($B$6:$B$156,$C161,L$6:L$156)</f>
        <v>118420.861</v>
      </c>
      <c r="M161" s="7">
        <f t="shared" si="47"/>
        <v>28186.210000000003</v>
      </c>
      <c r="N161" s="7">
        <f t="shared" si="47"/>
        <v>44529.5175</v>
      </c>
      <c r="O161" s="7">
        <f t="shared" si="47"/>
        <v>36094.001</v>
      </c>
      <c r="P161" s="18">
        <f t="shared" si="47"/>
        <v>227230.5895</v>
      </c>
      <c r="Q161" s="75">
        <f t="shared" si="47"/>
        <v>4952031.762499999</v>
      </c>
      <c r="R161" s="7">
        <f t="shared" si="47"/>
        <v>5091039.368909299</v>
      </c>
      <c r="S161" s="7">
        <f t="shared" si="47"/>
        <v>139007.6064092992</v>
      </c>
      <c r="T161" s="91">
        <f aca="true" t="shared" si="48" ref="T161:T170">S161/Q161</f>
        <v>0.028070822861427317</v>
      </c>
      <c r="U161" s="154">
        <f aca="true" t="shared" si="49" ref="U161:U170">R161*1000/AB161</f>
        <v>1947.540174856098</v>
      </c>
      <c r="V161" s="7"/>
      <c r="W161" s="75"/>
      <c r="X161" s="7"/>
      <c r="Y161" s="7"/>
      <c r="Z161" s="77"/>
      <c r="AA161" s="10"/>
      <c r="AB161" s="7">
        <f>SUMIF($B$6:$B$156,$C161,AB$6:AB$156)</f>
        <v>2614086.956786641</v>
      </c>
    </row>
    <row r="162" spans="1:28" ht="11.25">
      <c r="A162" s="10"/>
      <c r="B162" s="10"/>
      <c r="C162" s="10" t="str">
        <f>Summary!C162</f>
        <v>Q31</v>
      </c>
      <c r="D162" s="10" t="str">
        <f>Summary!D162</f>
        <v>North West SHA</v>
      </c>
      <c r="E162" s="75">
        <f aca="true" t="shared" si="50" ref="E162:F170">SUMIF($B$6:$B$156,$C162,E$6:E$156)</f>
        <v>12443449</v>
      </c>
      <c r="F162" s="7">
        <f t="shared" si="50"/>
        <v>348416.57200000004</v>
      </c>
      <c r="G162" s="71">
        <f aca="true" t="shared" si="51" ref="G162:G170">F162/E162</f>
        <v>0.028000000000000004</v>
      </c>
      <c r="H162" s="7">
        <f aca="true" t="shared" si="52" ref="H162:H170">SUMIF($B$6:$B$156,$C162,H$6:H$156)</f>
        <v>370376.7482934564</v>
      </c>
      <c r="I162" s="71">
        <f t="shared" si="44"/>
        <v>0.029764798191679525</v>
      </c>
      <c r="J162" s="7">
        <f t="shared" si="45"/>
        <v>12813825.748293456</v>
      </c>
      <c r="K162" s="74">
        <f t="shared" si="46"/>
        <v>1827.1793453545167</v>
      </c>
      <c r="L162" s="75">
        <f aca="true" t="shared" si="53" ref="L162:P170">SUMIF($B$6:$B$156,$C162,L$6:L$156)</f>
        <v>334964.83800000005</v>
      </c>
      <c r="M162" s="7">
        <f t="shared" si="53"/>
        <v>71547.25499999999</v>
      </c>
      <c r="N162" s="7">
        <f t="shared" si="53"/>
        <v>119017.8535</v>
      </c>
      <c r="O162" s="7">
        <f t="shared" si="53"/>
        <v>93658.796</v>
      </c>
      <c r="P162" s="18">
        <f t="shared" si="53"/>
        <v>619188.7424999999</v>
      </c>
      <c r="Q162" s="75">
        <f aca="true" t="shared" si="54" ref="Q162:S170">SUMIF($B$6:$B$156,$C162,Q$6:Q$156)</f>
        <v>13066747.787500001</v>
      </c>
      <c r="R162" s="7">
        <f t="shared" si="54"/>
        <v>13433014.490793455</v>
      </c>
      <c r="S162" s="7">
        <f t="shared" si="54"/>
        <v>366266.70329345646</v>
      </c>
      <c r="T162" s="91">
        <f t="shared" si="48"/>
        <v>0.028030441028626642</v>
      </c>
      <c r="U162" s="154">
        <f t="shared" si="49"/>
        <v>1915.4721708849959</v>
      </c>
      <c r="V162" s="7"/>
      <c r="W162" s="75"/>
      <c r="X162" s="7"/>
      <c r="Y162" s="7"/>
      <c r="Z162" s="77"/>
      <c r="AA162" s="10"/>
      <c r="AB162" s="7">
        <f aca="true" t="shared" si="55" ref="AB162:AB170">SUMIF($B$6:$B$156,$C162,AB$6:AB$156)</f>
        <v>7012899.845256988</v>
      </c>
    </row>
    <row r="163" spans="1:28" ht="11.25">
      <c r="A163" s="10"/>
      <c r="B163" s="10"/>
      <c r="C163" s="10" t="str">
        <f>Summary!C163</f>
        <v>Q32</v>
      </c>
      <c r="D163" s="10" t="str">
        <f>Summary!D163</f>
        <v>Yorkshire and the Humber SHA</v>
      </c>
      <c r="E163" s="75">
        <f t="shared" si="50"/>
        <v>8855153</v>
      </c>
      <c r="F163" s="7">
        <f t="shared" si="50"/>
        <v>247944.28399999999</v>
      </c>
      <c r="G163" s="71">
        <f t="shared" si="51"/>
        <v>0.027999999999999997</v>
      </c>
      <c r="H163" s="7">
        <f t="shared" si="52"/>
        <v>263571.8420014456</v>
      </c>
      <c r="I163" s="71">
        <f t="shared" si="44"/>
        <v>0.029764798191679532</v>
      </c>
      <c r="J163" s="7">
        <f t="shared" si="45"/>
        <v>9118724.842001447</v>
      </c>
      <c r="K163" s="74">
        <f t="shared" si="46"/>
        <v>1652.5209194460517</v>
      </c>
      <c r="L163" s="75">
        <f t="shared" si="53"/>
        <v>239185.81050000002</v>
      </c>
      <c r="M163" s="7">
        <f t="shared" si="53"/>
        <v>51749.55499999999</v>
      </c>
      <c r="N163" s="7">
        <f t="shared" si="53"/>
        <v>81679.7995</v>
      </c>
      <c r="O163" s="7">
        <f t="shared" si="53"/>
        <v>65827.27500000001</v>
      </c>
      <c r="P163" s="18">
        <f t="shared" si="53"/>
        <v>438442.44000000006</v>
      </c>
      <c r="Q163" s="75">
        <f t="shared" si="54"/>
        <v>9296223.559</v>
      </c>
      <c r="R163" s="7">
        <f t="shared" si="54"/>
        <v>9557167.282001445</v>
      </c>
      <c r="S163" s="7">
        <f t="shared" si="54"/>
        <v>260943.72300144559</v>
      </c>
      <c r="T163" s="91">
        <f t="shared" si="48"/>
        <v>0.02806986313800692</v>
      </c>
      <c r="U163" s="154">
        <f t="shared" si="49"/>
        <v>1731.9766894826373</v>
      </c>
      <c r="V163" s="7"/>
      <c r="W163" s="75"/>
      <c r="X163" s="7"/>
      <c r="Y163" s="7"/>
      <c r="Z163" s="77"/>
      <c r="AA163" s="10"/>
      <c r="AB163" s="7">
        <f t="shared" si="55"/>
        <v>5518069.232707912</v>
      </c>
    </row>
    <row r="164" spans="1:28" ht="11.25">
      <c r="A164" s="10"/>
      <c r="B164" s="10"/>
      <c r="C164" s="10" t="str">
        <f>Summary!C164</f>
        <v>Q33</v>
      </c>
      <c r="D164" s="10" t="str">
        <f>Summary!D164</f>
        <v>East Midlands SHA</v>
      </c>
      <c r="E164" s="75">
        <f t="shared" si="50"/>
        <v>6984920</v>
      </c>
      <c r="F164" s="7">
        <f t="shared" si="50"/>
        <v>195577.76</v>
      </c>
      <c r="G164" s="71">
        <f t="shared" si="51"/>
        <v>0.028</v>
      </c>
      <c r="H164" s="7">
        <f t="shared" si="52"/>
        <v>207904.73418502617</v>
      </c>
      <c r="I164" s="71">
        <f t="shared" si="44"/>
        <v>0.02976479819167953</v>
      </c>
      <c r="J164" s="7">
        <f t="shared" si="45"/>
        <v>7192824.734185026</v>
      </c>
      <c r="K164" s="74">
        <f t="shared" si="46"/>
        <v>1541.6736959826314</v>
      </c>
      <c r="L164" s="75">
        <f t="shared" si="53"/>
        <v>176238.309</v>
      </c>
      <c r="M164" s="7">
        <f t="shared" si="53"/>
        <v>41983.369999999995</v>
      </c>
      <c r="N164" s="7">
        <f t="shared" si="53"/>
        <v>61238.164000000004</v>
      </c>
      <c r="O164" s="7">
        <f t="shared" si="53"/>
        <v>53060.47099999999</v>
      </c>
      <c r="P164" s="18">
        <f t="shared" si="53"/>
        <v>332520.314</v>
      </c>
      <c r="Q164" s="75">
        <f t="shared" si="54"/>
        <v>7319442.134999999</v>
      </c>
      <c r="R164" s="7">
        <f t="shared" si="54"/>
        <v>7525345.048185027</v>
      </c>
      <c r="S164" s="7">
        <f t="shared" si="54"/>
        <v>205902.91318502618</v>
      </c>
      <c r="T164" s="91">
        <f t="shared" si="48"/>
        <v>0.028130957166864222</v>
      </c>
      <c r="U164" s="154">
        <f t="shared" si="49"/>
        <v>1612.9444192962824</v>
      </c>
      <c r="V164" s="7"/>
      <c r="W164" s="75"/>
      <c r="X164" s="7"/>
      <c r="Y164" s="7"/>
      <c r="Z164" s="77"/>
      <c r="AA164" s="10"/>
      <c r="AB164" s="7">
        <f t="shared" si="55"/>
        <v>4665594.770753656</v>
      </c>
    </row>
    <row r="165" spans="1:28" ht="11.25">
      <c r="A165" s="10"/>
      <c r="B165" s="10"/>
      <c r="C165" s="10" t="str">
        <f>Summary!C165</f>
        <v>Q34</v>
      </c>
      <c r="D165" s="10" t="str">
        <f>Summary!D165</f>
        <v>West Midlands SHA</v>
      </c>
      <c r="E165" s="75">
        <f t="shared" si="50"/>
        <v>8976226</v>
      </c>
      <c r="F165" s="7">
        <f t="shared" si="50"/>
        <v>251334.328</v>
      </c>
      <c r="G165" s="71">
        <f t="shared" si="51"/>
        <v>0.028</v>
      </c>
      <c r="H165" s="7">
        <f t="shared" si="52"/>
        <v>267175.5554129068</v>
      </c>
      <c r="I165" s="71">
        <f t="shared" si="44"/>
        <v>0.029764798191679532</v>
      </c>
      <c r="J165" s="7">
        <f t="shared" si="45"/>
        <v>9243401.555412907</v>
      </c>
      <c r="K165" s="74">
        <f t="shared" si="46"/>
        <v>1672.8961542665998</v>
      </c>
      <c r="L165" s="75">
        <f t="shared" si="53"/>
        <v>232741.353</v>
      </c>
      <c r="M165" s="7">
        <f t="shared" si="53"/>
        <v>59505.354999999996</v>
      </c>
      <c r="N165" s="7">
        <f t="shared" si="53"/>
        <v>79869.43250000001</v>
      </c>
      <c r="O165" s="7">
        <f t="shared" si="53"/>
        <v>69698.711</v>
      </c>
      <c r="P165" s="18">
        <f t="shared" si="53"/>
        <v>441814.8515</v>
      </c>
      <c r="Q165" s="75">
        <f t="shared" si="54"/>
        <v>9421206.6195</v>
      </c>
      <c r="R165" s="7">
        <f t="shared" si="54"/>
        <v>9685216.406912906</v>
      </c>
      <c r="S165" s="7">
        <f t="shared" si="54"/>
        <v>264009.78741290676</v>
      </c>
      <c r="T165" s="91">
        <f t="shared" si="48"/>
        <v>0.028022927218946635</v>
      </c>
      <c r="U165" s="154">
        <f t="shared" si="49"/>
        <v>1752.857017325654</v>
      </c>
      <c r="V165" s="7"/>
      <c r="W165" s="75"/>
      <c r="X165" s="7"/>
      <c r="Y165" s="7"/>
      <c r="Z165" s="77"/>
      <c r="AA165" s="10"/>
      <c r="AB165" s="7">
        <f t="shared" si="55"/>
        <v>5525388.72890483</v>
      </c>
    </row>
    <row r="166" spans="1:28" ht="11.25">
      <c r="A166" s="10"/>
      <c r="B166" s="10"/>
      <c r="C166" s="10" t="str">
        <f>Summary!C166</f>
        <v>Q35</v>
      </c>
      <c r="D166" s="10" t="str">
        <f>Summary!D166</f>
        <v>East of England SHA</v>
      </c>
      <c r="E166" s="75">
        <f t="shared" si="50"/>
        <v>8597047</v>
      </c>
      <c r="F166" s="7">
        <f t="shared" si="50"/>
        <v>240717.31600000002</v>
      </c>
      <c r="G166" s="71">
        <f t="shared" si="51"/>
        <v>0.028000000000000004</v>
      </c>
      <c r="H166" s="7">
        <f t="shared" si="52"/>
        <v>255889.368999384</v>
      </c>
      <c r="I166" s="71">
        <f t="shared" si="44"/>
        <v>0.02976479819167954</v>
      </c>
      <c r="J166" s="7">
        <f t="shared" si="45"/>
        <v>8852936.368999382</v>
      </c>
      <c r="K166" s="74">
        <f t="shared" si="46"/>
        <v>1491.44376670933</v>
      </c>
      <c r="L166" s="75">
        <f t="shared" si="53"/>
        <v>238079.5885</v>
      </c>
      <c r="M166" s="7">
        <f t="shared" si="53"/>
        <v>50004.5</v>
      </c>
      <c r="N166" s="7">
        <f t="shared" si="53"/>
        <v>71068.6405</v>
      </c>
      <c r="O166" s="7">
        <f t="shared" si="53"/>
        <v>63225.10100000001</v>
      </c>
      <c r="P166" s="18">
        <f t="shared" si="53"/>
        <v>422377.83</v>
      </c>
      <c r="Q166" s="75">
        <f t="shared" si="54"/>
        <v>9021754.627999999</v>
      </c>
      <c r="R166" s="7">
        <f t="shared" si="54"/>
        <v>9275314.198999383</v>
      </c>
      <c r="S166" s="7">
        <f t="shared" si="54"/>
        <v>253559.57099938398</v>
      </c>
      <c r="T166" s="91">
        <f t="shared" si="48"/>
        <v>0.028105349951819153</v>
      </c>
      <c r="U166" s="154">
        <f t="shared" si="49"/>
        <v>1562.601262425174</v>
      </c>
      <c r="V166" s="7"/>
      <c r="W166" s="75"/>
      <c r="X166" s="7"/>
      <c r="Y166" s="7"/>
      <c r="Z166" s="77"/>
      <c r="AA166" s="10"/>
      <c r="AB166" s="7">
        <f t="shared" si="55"/>
        <v>5935816.39925466</v>
      </c>
    </row>
    <row r="167" spans="1:28" ht="11.25">
      <c r="A167" s="10"/>
      <c r="B167" s="10"/>
      <c r="C167" s="10" t="str">
        <f>Summary!C167</f>
        <v>Q36</v>
      </c>
      <c r="D167" s="10" t="str">
        <f>Summary!D167</f>
        <v>London SHA</v>
      </c>
      <c r="E167" s="75">
        <f t="shared" si="50"/>
        <v>13971181</v>
      </c>
      <c r="F167" s="7">
        <f t="shared" si="50"/>
        <v>391193.0680000001</v>
      </c>
      <c r="G167" s="71">
        <f t="shared" si="51"/>
        <v>0.028000000000000008</v>
      </c>
      <c r="H167" s="7">
        <f t="shared" si="52"/>
        <v>415849.38296442747</v>
      </c>
      <c r="I167" s="71">
        <f t="shared" si="44"/>
        <v>0.029764798191679535</v>
      </c>
      <c r="J167" s="7">
        <f t="shared" si="45"/>
        <v>14387030.382964425</v>
      </c>
      <c r="K167" s="74">
        <f t="shared" si="46"/>
        <v>1807.7865373241755</v>
      </c>
      <c r="L167" s="75">
        <f t="shared" si="53"/>
        <v>361491.715</v>
      </c>
      <c r="M167" s="7">
        <f t="shared" si="53"/>
        <v>64444.575000000004</v>
      </c>
      <c r="N167" s="7">
        <f t="shared" si="53"/>
        <v>99606.92300000001</v>
      </c>
      <c r="O167" s="7">
        <f t="shared" si="53"/>
        <v>94154.50999999998</v>
      </c>
      <c r="P167" s="18">
        <f t="shared" si="53"/>
        <v>619697.723</v>
      </c>
      <c r="Q167" s="75">
        <f t="shared" si="54"/>
        <v>14595219.208999995</v>
      </c>
      <c r="R167" s="7">
        <f t="shared" si="54"/>
        <v>15006728.105964424</v>
      </c>
      <c r="S167" s="7">
        <f t="shared" si="54"/>
        <v>411508.89696442726</v>
      </c>
      <c r="T167" s="91">
        <f t="shared" si="48"/>
        <v>0.028194773307047998</v>
      </c>
      <c r="U167" s="154">
        <f t="shared" si="49"/>
        <v>1885.6539756369743</v>
      </c>
      <c r="V167" s="7"/>
      <c r="W167" s="75"/>
      <c r="X167" s="7"/>
      <c r="Y167" s="7"/>
      <c r="Z167" s="77"/>
      <c r="AA167" s="10"/>
      <c r="AB167" s="7">
        <f t="shared" si="55"/>
        <v>7958367.918957744</v>
      </c>
    </row>
    <row r="168" spans="1:28" ht="11.25">
      <c r="A168" s="10"/>
      <c r="B168" s="10"/>
      <c r="C168" s="10" t="str">
        <f>Summary!C168</f>
        <v>Q37</v>
      </c>
      <c r="D168" s="10" t="str">
        <f>Summary!D168</f>
        <v>South East Coast SHA</v>
      </c>
      <c r="E168" s="75">
        <f t="shared" si="50"/>
        <v>6798475</v>
      </c>
      <c r="F168" s="7">
        <f t="shared" si="50"/>
        <v>190357.30000000002</v>
      </c>
      <c r="G168" s="71">
        <f t="shared" si="51"/>
        <v>0.028000000000000004</v>
      </c>
      <c r="H168" s="7">
        <f t="shared" si="52"/>
        <v>202355.23638617853</v>
      </c>
      <c r="I168" s="71">
        <f t="shared" si="44"/>
        <v>0.029764798191679535</v>
      </c>
      <c r="J168" s="7">
        <f t="shared" si="45"/>
        <v>7000830.236386178</v>
      </c>
      <c r="K168" s="74">
        <f t="shared" si="46"/>
        <v>1585.3585632854556</v>
      </c>
      <c r="L168" s="75">
        <f t="shared" si="53"/>
        <v>167609.9815</v>
      </c>
      <c r="M168" s="7">
        <f t="shared" si="53"/>
        <v>35584.835</v>
      </c>
      <c r="N168" s="7">
        <f t="shared" si="53"/>
        <v>56280.575000000004</v>
      </c>
      <c r="O168" s="7">
        <f t="shared" si="53"/>
        <v>46346.465</v>
      </c>
      <c r="P168" s="18">
        <f t="shared" si="53"/>
        <v>305821.8565</v>
      </c>
      <c r="Q168" s="75">
        <f t="shared" si="54"/>
        <v>7106168.5385</v>
      </c>
      <c r="R168" s="7">
        <f t="shared" si="54"/>
        <v>7306652.092886178</v>
      </c>
      <c r="S168" s="7">
        <f t="shared" si="54"/>
        <v>200483.55438617853</v>
      </c>
      <c r="T168" s="91">
        <f t="shared" si="48"/>
        <v>0.02821260898893589</v>
      </c>
      <c r="U168" s="154">
        <f t="shared" si="49"/>
        <v>1654.6128206622784</v>
      </c>
      <c r="V168" s="7"/>
      <c r="W168" s="75"/>
      <c r="X168" s="7"/>
      <c r="Y168" s="7"/>
      <c r="Z168" s="77"/>
      <c r="AA168" s="10"/>
      <c r="AB168" s="7">
        <f t="shared" si="55"/>
        <v>4415928.609788968</v>
      </c>
    </row>
    <row r="169" spans="1:28" ht="11.25">
      <c r="A169" s="10"/>
      <c r="B169" s="10"/>
      <c r="C169" s="10" t="str">
        <f>Summary!C169</f>
        <v>Q38</v>
      </c>
      <c r="D169" s="10" t="str">
        <f>Summary!D169</f>
        <v>South Central SHA</v>
      </c>
      <c r="E169" s="75">
        <f t="shared" si="50"/>
        <v>5510721</v>
      </c>
      <c r="F169" s="7">
        <f t="shared" si="50"/>
        <v>154300.188</v>
      </c>
      <c r="G169" s="71">
        <f t="shared" si="51"/>
        <v>0.028</v>
      </c>
      <c r="H169" s="7">
        <f t="shared" si="52"/>
        <v>164025.49845565044</v>
      </c>
      <c r="I169" s="71">
        <f t="shared" si="44"/>
        <v>0.029764798191679535</v>
      </c>
      <c r="J169" s="7">
        <f t="shared" si="45"/>
        <v>5674746.498455649</v>
      </c>
      <c r="K169" s="74">
        <f t="shared" si="46"/>
        <v>1432.3742816999143</v>
      </c>
      <c r="L169" s="75">
        <f t="shared" si="53"/>
        <v>148933.81100000002</v>
      </c>
      <c r="M169" s="7">
        <f t="shared" si="53"/>
        <v>27675.96</v>
      </c>
      <c r="N169" s="7">
        <f t="shared" si="53"/>
        <v>45313.2615</v>
      </c>
      <c r="O169" s="7">
        <f t="shared" si="53"/>
        <v>36988.661</v>
      </c>
      <c r="P169" s="18">
        <f t="shared" si="53"/>
        <v>258911.69350000002</v>
      </c>
      <c r="Q169" s="75">
        <f t="shared" si="54"/>
        <v>5771077.8655</v>
      </c>
      <c r="R169" s="7">
        <f t="shared" si="54"/>
        <v>5933658.191955651</v>
      </c>
      <c r="S169" s="7">
        <f t="shared" si="54"/>
        <v>162580.32645565041</v>
      </c>
      <c r="T169" s="91">
        <f t="shared" si="48"/>
        <v>0.028171570414526823</v>
      </c>
      <c r="U169" s="154">
        <f t="shared" si="49"/>
        <v>1497.7267077689378</v>
      </c>
      <c r="V169" s="7"/>
      <c r="W169" s="75"/>
      <c r="X169" s="7"/>
      <c r="Y169" s="7"/>
      <c r="Z169" s="77"/>
      <c r="AA169" s="10"/>
      <c r="AB169" s="7">
        <f t="shared" si="55"/>
        <v>3961776.311510543</v>
      </c>
    </row>
    <row r="170" spans="1:28" ht="11.25">
      <c r="A170" s="10"/>
      <c r="B170" s="10"/>
      <c r="C170" s="10" t="str">
        <f>Summary!C170</f>
        <v>Q39</v>
      </c>
      <c r="D170" s="10" t="str">
        <f>Summary!D170</f>
        <v>South West SHA</v>
      </c>
      <c r="E170" s="75">
        <f t="shared" si="50"/>
        <v>8135159</v>
      </c>
      <c r="F170" s="7">
        <f t="shared" si="50"/>
        <v>227784.45200000002</v>
      </c>
      <c r="G170" s="71">
        <f t="shared" si="51"/>
        <v>0.028000000000000004</v>
      </c>
      <c r="H170" s="7">
        <f t="shared" si="52"/>
        <v>242141.36589222544</v>
      </c>
      <c r="I170" s="71">
        <f t="shared" si="44"/>
        <v>0.02976479819167953</v>
      </c>
      <c r="J170" s="7">
        <f t="shared" si="45"/>
        <v>8377300.365892227</v>
      </c>
      <c r="K170" s="74">
        <f t="shared" si="46"/>
        <v>1556.84515890046</v>
      </c>
      <c r="L170" s="75">
        <f t="shared" si="53"/>
        <v>219269.73250000004</v>
      </c>
      <c r="M170" s="7">
        <f t="shared" si="53"/>
        <v>46902.18000000001</v>
      </c>
      <c r="N170" s="7">
        <f t="shared" si="53"/>
        <v>70028.751</v>
      </c>
      <c r="O170" s="7">
        <f t="shared" si="53"/>
        <v>62946.009</v>
      </c>
      <c r="P170" s="18">
        <f t="shared" si="53"/>
        <v>399146.6725</v>
      </c>
      <c r="Q170" s="75">
        <f t="shared" si="54"/>
        <v>8536834.6085</v>
      </c>
      <c r="R170" s="7">
        <f t="shared" si="54"/>
        <v>8776447.038392227</v>
      </c>
      <c r="S170" s="7">
        <f t="shared" si="54"/>
        <v>239612.42989222548</v>
      </c>
      <c r="T170" s="91">
        <f t="shared" si="48"/>
        <v>0.028068065141340203</v>
      </c>
      <c r="U170" s="154">
        <f t="shared" si="49"/>
        <v>1631.0229414356181</v>
      </c>
      <c r="V170" s="7"/>
      <c r="W170" s="75"/>
      <c r="X170" s="7"/>
      <c r="Y170" s="7"/>
      <c r="Z170" s="77"/>
      <c r="AA170" s="10"/>
      <c r="AB170" s="7">
        <f t="shared" si="55"/>
        <v>5380946.408189233</v>
      </c>
    </row>
    <row r="171" spans="1:27" ht="11.25">
      <c r="A171" s="10"/>
      <c r="B171" s="10"/>
      <c r="C171" s="10"/>
      <c r="D171" s="10"/>
      <c r="E171" s="76"/>
      <c r="F171" s="10"/>
      <c r="G171" s="10"/>
      <c r="H171" s="10"/>
      <c r="I171" s="10"/>
      <c r="J171" s="10"/>
      <c r="K171" s="74"/>
      <c r="L171" s="87"/>
      <c r="M171" s="60"/>
      <c r="N171" s="60"/>
      <c r="O171" s="60"/>
      <c r="P171" s="111"/>
      <c r="Q171" s="146"/>
      <c r="R171" s="10"/>
      <c r="S171" s="10"/>
      <c r="T171" s="10"/>
      <c r="U171" s="157"/>
      <c r="V171" s="10"/>
      <c r="W171" s="76"/>
      <c r="X171" s="10"/>
      <c r="Y171" s="10"/>
      <c r="Z171" s="77"/>
      <c r="AA171" s="10"/>
    </row>
    <row r="172" spans="1:27" ht="11.25">
      <c r="A172" s="10"/>
      <c r="B172" s="10"/>
      <c r="C172" s="10"/>
      <c r="D172" s="10"/>
      <c r="E172" s="76"/>
      <c r="F172" s="10"/>
      <c r="G172" s="10"/>
      <c r="H172" s="10"/>
      <c r="I172" s="10"/>
      <c r="J172" s="10"/>
      <c r="K172" s="74"/>
      <c r="L172" s="87"/>
      <c r="M172" s="60"/>
      <c r="N172" s="60"/>
      <c r="O172" s="60"/>
      <c r="P172" s="111"/>
      <c r="Q172" s="146"/>
      <c r="R172" s="10"/>
      <c r="S172" s="10"/>
      <c r="T172" s="10"/>
      <c r="U172" s="157"/>
      <c r="V172" s="10"/>
      <c r="W172" s="76"/>
      <c r="X172" s="10"/>
      <c r="Y172" s="10"/>
      <c r="Z172" s="77"/>
      <c r="AA172" s="10"/>
    </row>
    <row r="173" spans="1:27" ht="11.25">
      <c r="A173" s="10"/>
      <c r="B173" s="10"/>
      <c r="C173" s="10" t="str">
        <f>Summary!C173</f>
        <v>Totals for SHAs (SHAs as in column A).</v>
      </c>
      <c r="D173" s="10"/>
      <c r="E173" s="76"/>
      <c r="F173" s="10"/>
      <c r="G173" s="10"/>
      <c r="H173" s="10"/>
      <c r="I173" s="10"/>
      <c r="J173" s="10"/>
      <c r="K173" s="74"/>
      <c r="L173" s="87"/>
      <c r="M173" s="60"/>
      <c r="N173" s="60"/>
      <c r="O173" s="60"/>
      <c r="P173" s="111"/>
      <c r="Q173" s="146"/>
      <c r="R173" s="10"/>
      <c r="S173" s="10"/>
      <c r="T173" s="10"/>
      <c r="U173" s="157"/>
      <c r="V173" s="10"/>
      <c r="W173" s="76"/>
      <c r="X173" s="10"/>
      <c r="Y173" s="10"/>
      <c r="Z173" s="77"/>
      <c r="AA173" s="10"/>
    </row>
    <row r="174" spans="1:28" ht="11.25">
      <c r="A174" s="10"/>
      <c r="B174" s="10"/>
      <c r="C174" s="10" t="str">
        <f>Summary!C174</f>
        <v>Q30</v>
      </c>
      <c r="D174" s="10" t="str">
        <f>Summary!D174</f>
        <v>North East SHA</v>
      </c>
      <c r="E174" s="75">
        <f>SUMIF($A$6:$A$156,$C174,E$6:E$156)</f>
        <v>4723223</v>
      </c>
      <c r="F174" s="7">
        <f>SUMIF($A$6:$A$156,$C174,F$6:F$156)</f>
        <v>132250.244</v>
      </c>
      <c r="G174" s="71">
        <f aca="true" t="shared" si="56" ref="G174:G183">F174/E174</f>
        <v>0.028</v>
      </c>
      <c r="H174" s="7">
        <f>SUMIF($A$6:$A$156,$C174,H$6:H$156)</f>
        <v>140585.77940929917</v>
      </c>
      <c r="I174" s="71">
        <f>H174/E174</f>
        <v>0.029764798191679532</v>
      </c>
      <c r="J174" s="7">
        <f>SUMIF($A$6:$A$156,$C174,J$6:J$156)</f>
        <v>4863808.7794093</v>
      </c>
      <c r="K174" s="74">
        <f aca="true" t="shared" si="57" ref="K174:K183">J174*1000/AB174</f>
        <v>1860.6147614110448</v>
      </c>
      <c r="L174" s="75">
        <f aca="true" t="shared" si="58" ref="L174:S183">SUMIF($A$6:$A$156,$C174,L$6:L$156)</f>
        <v>118420.861</v>
      </c>
      <c r="M174" s="7">
        <f t="shared" si="58"/>
        <v>28186.210000000003</v>
      </c>
      <c r="N174" s="7">
        <f t="shared" si="58"/>
        <v>44529.5175</v>
      </c>
      <c r="O174" s="7">
        <f t="shared" si="58"/>
        <v>36094.001</v>
      </c>
      <c r="P174" s="18">
        <f t="shared" si="58"/>
        <v>227230.5895</v>
      </c>
      <c r="Q174" s="75">
        <f t="shared" si="58"/>
        <v>4952031.762499999</v>
      </c>
      <c r="R174" s="7">
        <f t="shared" si="58"/>
        <v>5091039.368909299</v>
      </c>
      <c r="S174" s="7">
        <f t="shared" si="58"/>
        <v>139007.6064092992</v>
      </c>
      <c r="T174" s="91">
        <f aca="true" t="shared" si="59" ref="T174:T183">S174/Q174</f>
        <v>0.028070822861427317</v>
      </c>
      <c r="U174" s="154">
        <f aca="true" t="shared" si="60" ref="U174:U183">R174*1000/AB174</f>
        <v>1947.540174856098</v>
      </c>
      <c r="V174" s="10"/>
      <c r="W174" s="76"/>
      <c r="X174" s="10"/>
      <c r="Y174" s="10"/>
      <c r="Z174" s="77"/>
      <c r="AA174" s="10"/>
      <c r="AB174" s="7">
        <f>SUMIF($A$6:$A$156,$C174,AB$6:AB$156)</f>
        <v>2614086.956786641</v>
      </c>
    </row>
    <row r="175" spans="1:28" ht="11.25">
      <c r="A175" s="10"/>
      <c r="B175" s="10"/>
      <c r="C175" s="10" t="str">
        <f>Summary!C175</f>
        <v>Q31</v>
      </c>
      <c r="D175" s="10" t="str">
        <f>Summary!D175</f>
        <v>North West SHA</v>
      </c>
      <c r="E175" s="75">
        <f aca="true" t="shared" si="61" ref="E175:F183">SUMIF($A$6:$A$156,$C175,E$6:E$156)</f>
        <v>12443449</v>
      </c>
      <c r="F175" s="7">
        <f t="shared" si="61"/>
        <v>348416.57200000004</v>
      </c>
      <c r="G175" s="71">
        <f t="shared" si="56"/>
        <v>0.028000000000000004</v>
      </c>
      <c r="H175" s="7">
        <f aca="true" t="shared" si="62" ref="H175:H183">SUMIF($A$6:$A$156,$C175,H$6:H$156)</f>
        <v>370376.7482934564</v>
      </c>
      <c r="I175" s="71">
        <f aca="true" t="shared" si="63" ref="I175:I183">H175/E175</f>
        <v>0.029764798191679525</v>
      </c>
      <c r="J175" s="7">
        <f aca="true" t="shared" si="64" ref="J175:J183">SUMIF($A$6:$A$156,$C175,J$6:J$156)</f>
        <v>12813825.748293456</v>
      </c>
      <c r="K175" s="74">
        <f t="shared" si="57"/>
        <v>1827.1793453545167</v>
      </c>
      <c r="L175" s="75">
        <f t="shared" si="58"/>
        <v>334964.83800000005</v>
      </c>
      <c r="M175" s="7">
        <f t="shared" si="58"/>
        <v>71547.25499999999</v>
      </c>
      <c r="N175" s="7">
        <f t="shared" si="58"/>
        <v>119017.8535</v>
      </c>
      <c r="O175" s="7">
        <f t="shared" si="58"/>
        <v>93658.796</v>
      </c>
      <c r="P175" s="18">
        <f t="shared" si="58"/>
        <v>619188.7424999999</v>
      </c>
      <c r="Q175" s="75">
        <f t="shared" si="58"/>
        <v>13066747.787500001</v>
      </c>
      <c r="R175" s="7">
        <f t="shared" si="58"/>
        <v>13433014.490793455</v>
      </c>
      <c r="S175" s="7">
        <f t="shared" si="58"/>
        <v>366266.70329345646</v>
      </c>
      <c r="T175" s="91">
        <f t="shared" si="59"/>
        <v>0.028030441028626642</v>
      </c>
      <c r="U175" s="154">
        <f t="shared" si="60"/>
        <v>1915.4721708849959</v>
      </c>
      <c r="V175" s="64"/>
      <c r="W175" s="78"/>
      <c r="X175" s="64"/>
      <c r="Y175" s="64"/>
      <c r="Z175" s="11"/>
      <c r="AB175" s="7">
        <f aca="true" t="shared" si="65" ref="AB175:AB183">SUMIF($A$6:$A$156,$C175,AB$6:AB$156)</f>
        <v>7012899.845256988</v>
      </c>
    </row>
    <row r="176" spans="1:28" ht="11.25">
      <c r="A176" s="10"/>
      <c r="B176" s="10"/>
      <c r="C176" s="10" t="str">
        <f>Summary!C176</f>
        <v>Q32</v>
      </c>
      <c r="D176" s="10" t="str">
        <f>Summary!D176</f>
        <v>Yorkshire and the Humber SHA</v>
      </c>
      <c r="E176" s="75">
        <f t="shared" si="61"/>
        <v>8669527</v>
      </c>
      <c r="F176" s="7">
        <f t="shared" si="61"/>
        <v>242746.756</v>
      </c>
      <c r="G176" s="71">
        <f t="shared" si="56"/>
        <v>0.028</v>
      </c>
      <c r="H176" s="7">
        <f t="shared" si="62"/>
        <v>258046.72157231692</v>
      </c>
      <c r="I176" s="71">
        <f t="shared" si="63"/>
        <v>0.029764798191679535</v>
      </c>
      <c r="J176" s="7">
        <f t="shared" si="64"/>
        <v>8927573.721572317</v>
      </c>
      <c r="K176" s="74">
        <f t="shared" si="57"/>
        <v>1650.4784042361548</v>
      </c>
      <c r="L176" s="75">
        <f t="shared" si="58"/>
        <v>235128.30250000002</v>
      </c>
      <c r="M176" s="7">
        <f t="shared" si="58"/>
        <v>50504.545</v>
      </c>
      <c r="N176" s="7">
        <f t="shared" si="58"/>
        <v>80183.7465</v>
      </c>
      <c r="O176" s="7">
        <f t="shared" si="58"/>
        <v>64507.85500000001</v>
      </c>
      <c r="P176" s="18">
        <f t="shared" si="58"/>
        <v>430324.449</v>
      </c>
      <c r="Q176" s="75">
        <f t="shared" si="58"/>
        <v>9102427.894000001</v>
      </c>
      <c r="R176" s="7">
        <f t="shared" si="58"/>
        <v>9357898.170572316</v>
      </c>
      <c r="S176" s="7">
        <f t="shared" si="58"/>
        <v>255470.27657231683</v>
      </c>
      <c r="T176" s="91">
        <f t="shared" si="59"/>
        <v>0.028066168669208993</v>
      </c>
      <c r="U176" s="154">
        <f t="shared" si="60"/>
        <v>1730.0343095739195</v>
      </c>
      <c r="V176" s="64"/>
      <c r="W176" s="78"/>
      <c r="X176" s="64"/>
      <c r="Y176" s="64"/>
      <c r="Z176" s="11"/>
      <c r="AB176" s="7">
        <f t="shared" si="65"/>
        <v>5409082.420381028</v>
      </c>
    </row>
    <row r="177" spans="1:28" ht="11.25">
      <c r="A177" s="10"/>
      <c r="B177" s="10"/>
      <c r="C177" s="10" t="str">
        <f>Summary!C177</f>
        <v>Q33</v>
      </c>
      <c r="D177" s="10" t="str">
        <f>Summary!D177</f>
        <v>East Midlands SHA</v>
      </c>
      <c r="E177" s="75">
        <f t="shared" si="61"/>
        <v>6827848</v>
      </c>
      <c r="F177" s="7">
        <f t="shared" si="61"/>
        <v>191179.744</v>
      </c>
      <c r="G177" s="71">
        <f t="shared" si="56"/>
        <v>0.028</v>
      </c>
      <c r="H177" s="7">
        <f t="shared" si="62"/>
        <v>203229.5178034627</v>
      </c>
      <c r="I177" s="71">
        <f t="shared" si="63"/>
        <v>0.02976479819167953</v>
      </c>
      <c r="J177" s="7">
        <f t="shared" si="64"/>
        <v>7031077.517803462</v>
      </c>
      <c r="K177" s="74">
        <f t="shared" si="57"/>
        <v>1553.9982859589252</v>
      </c>
      <c r="L177" s="75">
        <f t="shared" si="58"/>
        <v>169653.02250000002</v>
      </c>
      <c r="M177" s="7">
        <f t="shared" si="58"/>
        <v>41156.765</v>
      </c>
      <c r="N177" s="7">
        <f t="shared" si="58"/>
        <v>60166.639</v>
      </c>
      <c r="O177" s="7">
        <f t="shared" si="58"/>
        <v>51999.84799999999</v>
      </c>
      <c r="P177" s="18">
        <f t="shared" si="58"/>
        <v>322976.2745</v>
      </c>
      <c r="Q177" s="75">
        <f t="shared" si="58"/>
        <v>7152820.569499999</v>
      </c>
      <c r="R177" s="7">
        <f t="shared" si="58"/>
        <v>7354053.792303463</v>
      </c>
      <c r="S177" s="7">
        <f t="shared" si="58"/>
        <v>201233.2228034627</v>
      </c>
      <c r="T177" s="91">
        <f t="shared" si="59"/>
        <v>0.028133408471272395</v>
      </c>
      <c r="U177" s="154">
        <f t="shared" si="60"/>
        <v>1625.3820213405254</v>
      </c>
      <c r="V177" s="64"/>
      <c r="W177" s="78"/>
      <c r="X177" s="64"/>
      <c r="Y177" s="64"/>
      <c r="Z177" s="11"/>
      <c r="AB177" s="7">
        <f t="shared" si="65"/>
        <v>4524507.897680722</v>
      </c>
    </row>
    <row r="178" spans="1:28" ht="11.25">
      <c r="A178" s="10"/>
      <c r="B178" s="10"/>
      <c r="C178" s="10" t="str">
        <f>Summary!C178</f>
        <v>Q34</v>
      </c>
      <c r="D178" s="10" t="str">
        <f>Summary!D178</f>
        <v>West Midlands SHA</v>
      </c>
      <c r="E178" s="75">
        <f t="shared" si="61"/>
        <v>8976226</v>
      </c>
      <c r="F178" s="7">
        <f t="shared" si="61"/>
        <v>251334.328</v>
      </c>
      <c r="G178" s="71">
        <f t="shared" si="56"/>
        <v>0.028</v>
      </c>
      <c r="H178" s="7">
        <f t="shared" si="62"/>
        <v>267175.5554129068</v>
      </c>
      <c r="I178" s="71">
        <f t="shared" si="63"/>
        <v>0.029764798191679532</v>
      </c>
      <c r="J178" s="7">
        <f t="shared" si="64"/>
        <v>9243401.555412907</v>
      </c>
      <c r="K178" s="74">
        <f t="shared" si="57"/>
        <v>1672.8961542665998</v>
      </c>
      <c r="L178" s="75">
        <f t="shared" si="58"/>
        <v>232741.353</v>
      </c>
      <c r="M178" s="7">
        <f t="shared" si="58"/>
        <v>59505.354999999996</v>
      </c>
      <c r="N178" s="7">
        <f t="shared" si="58"/>
        <v>79869.43250000001</v>
      </c>
      <c r="O178" s="7">
        <f t="shared" si="58"/>
        <v>69698.711</v>
      </c>
      <c r="P178" s="18">
        <f t="shared" si="58"/>
        <v>441814.8515</v>
      </c>
      <c r="Q178" s="75">
        <f t="shared" si="58"/>
        <v>9421206.6195</v>
      </c>
      <c r="R178" s="7">
        <f t="shared" si="58"/>
        <v>9685216.406912906</v>
      </c>
      <c r="S178" s="7">
        <f t="shared" si="58"/>
        <v>264009.78741290676</v>
      </c>
      <c r="T178" s="91">
        <f t="shared" si="59"/>
        <v>0.028022927218946635</v>
      </c>
      <c r="U178" s="154">
        <f t="shared" si="60"/>
        <v>1752.857017325654</v>
      </c>
      <c r="V178" s="64"/>
      <c r="W178" s="78"/>
      <c r="X178" s="64"/>
      <c r="Y178" s="64"/>
      <c r="Z178" s="11"/>
      <c r="AB178" s="7">
        <f t="shared" si="65"/>
        <v>5525388.72890483</v>
      </c>
    </row>
    <row r="179" spans="1:28" ht="11.25">
      <c r="A179" s="10"/>
      <c r="B179" s="10"/>
      <c r="C179" s="10" t="str">
        <f>Summary!C179</f>
        <v>Q35</v>
      </c>
      <c r="D179" s="10" t="str">
        <f>Summary!D179</f>
        <v>East of England SHA</v>
      </c>
      <c r="E179" s="75">
        <f t="shared" si="61"/>
        <v>8597047</v>
      </c>
      <c r="F179" s="7">
        <f t="shared" si="61"/>
        <v>240717.31600000002</v>
      </c>
      <c r="G179" s="71">
        <f t="shared" si="56"/>
        <v>0.028000000000000004</v>
      </c>
      <c r="H179" s="7">
        <f t="shared" si="62"/>
        <v>255889.368999384</v>
      </c>
      <c r="I179" s="71">
        <f t="shared" si="63"/>
        <v>0.02976479819167954</v>
      </c>
      <c r="J179" s="7">
        <f t="shared" si="64"/>
        <v>8852936.368999382</v>
      </c>
      <c r="K179" s="74">
        <f t="shared" si="57"/>
        <v>1491.44376670933</v>
      </c>
      <c r="L179" s="75">
        <f t="shared" si="58"/>
        <v>238079.5885</v>
      </c>
      <c r="M179" s="7">
        <f t="shared" si="58"/>
        <v>50004.5</v>
      </c>
      <c r="N179" s="7">
        <f t="shared" si="58"/>
        <v>71068.6405</v>
      </c>
      <c r="O179" s="7">
        <f t="shared" si="58"/>
        <v>63225.10100000001</v>
      </c>
      <c r="P179" s="18">
        <f t="shared" si="58"/>
        <v>422377.83</v>
      </c>
      <c r="Q179" s="75">
        <f t="shared" si="58"/>
        <v>9021754.627999999</v>
      </c>
      <c r="R179" s="7">
        <f t="shared" si="58"/>
        <v>9275314.198999383</v>
      </c>
      <c r="S179" s="7">
        <f t="shared" si="58"/>
        <v>253559.57099938398</v>
      </c>
      <c r="T179" s="91">
        <f t="shared" si="59"/>
        <v>0.028105349951819153</v>
      </c>
      <c r="U179" s="154">
        <f t="shared" si="60"/>
        <v>1562.601262425174</v>
      </c>
      <c r="V179" s="64"/>
      <c r="W179" s="78"/>
      <c r="X179" s="64"/>
      <c r="Y179" s="64"/>
      <c r="Z179" s="11"/>
      <c r="AB179" s="7">
        <f t="shared" si="65"/>
        <v>5935816.39925466</v>
      </c>
    </row>
    <row r="180" spans="1:28" ht="11.25">
      <c r="A180" s="62"/>
      <c r="B180" s="10"/>
      <c r="C180" s="10" t="str">
        <f>Summary!C180</f>
        <v>Q36</v>
      </c>
      <c r="D180" s="10" t="str">
        <f>Summary!D180</f>
        <v>London SHA</v>
      </c>
      <c r="E180" s="75">
        <f t="shared" si="61"/>
        <v>13971181</v>
      </c>
      <c r="F180" s="7">
        <f t="shared" si="61"/>
        <v>391193.0680000001</v>
      </c>
      <c r="G180" s="71">
        <f t="shared" si="56"/>
        <v>0.028000000000000008</v>
      </c>
      <c r="H180" s="7">
        <f t="shared" si="62"/>
        <v>415849.38296442747</v>
      </c>
      <c r="I180" s="71">
        <f t="shared" si="63"/>
        <v>0.029764798191679535</v>
      </c>
      <c r="J180" s="7">
        <f t="shared" si="64"/>
        <v>14387030.382964425</v>
      </c>
      <c r="K180" s="74">
        <f t="shared" si="57"/>
        <v>1807.7865373241755</v>
      </c>
      <c r="L180" s="75">
        <f t="shared" si="58"/>
        <v>361491.715</v>
      </c>
      <c r="M180" s="7">
        <f t="shared" si="58"/>
        <v>64444.575000000004</v>
      </c>
      <c r="N180" s="7">
        <f t="shared" si="58"/>
        <v>99606.92300000001</v>
      </c>
      <c r="O180" s="7">
        <f t="shared" si="58"/>
        <v>94154.50999999998</v>
      </c>
      <c r="P180" s="18">
        <f t="shared" si="58"/>
        <v>619697.723</v>
      </c>
      <c r="Q180" s="75">
        <f t="shared" si="58"/>
        <v>14595219.208999995</v>
      </c>
      <c r="R180" s="7">
        <f t="shared" si="58"/>
        <v>15006728.105964424</v>
      </c>
      <c r="S180" s="7">
        <f t="shared" si="58"/>
        <v>411508.89696442726</v>
      </c>
      <c r="T180" s="91">
        <f t="shared" si="59"/>
        <v>0.028194773307047998</v>
      </c>
      <c r="U180" s="154">
        <f t="shared" si="60"/>
        <v>1885.6539756369743</v>
      </c>
      <c r="V180" s="64"/>
      <c r="W180" s="78"/>
      <c r="X180" s="64"/>
      <c r="Y180" s="64"/>
      <c r="Z180" s="11"/>
      <c r="AB180" s="7">
        <f t="shared" si="65"/>
        <v>7958367.918957744</v>
      </c>
    </row>
    <row r="181" spans="1:28" ht="11.25">
      <c r="A181" s="10"/>
      <c r="B181" s="10"/>
      <c r="C181" s="10" t="str">
        <f>Summary!C181</f>
        <v>Q37</v>
      </c>
      <c r="D181" s="10" t="str">
        <f>Summary!D181</f>
        <v>South East Coast SHA</v>
      </c>
      <c r="E181" s="75">
        <f t="shared" si="61"/>
        <v>6798475</v>
      </c>
      <c r="F181" s="7">
        <f t="shared" si="61"/>
        <v>190357.30000000002</v>
      </c>
      <c r="G181" s="71">
        <f t="shared" si="56"/>
        <v>0.028000000000000004</v>
      </c>
      <c r="H181" s="7">
        <f t="shared" si="62"/>
        <v>202355.23638617853</v>
      </c>
      <c r="I181" s="71">
        <f t="shared" si="63"/>
        <v>0.029764798191679535</v>
      </c>
      <c r="J181" s="7">
        <f t="shared" si="64"/>
        <v>7000830.236386178</v>
      </c>
      <c r="K181" s="74">
        <f t="shared" si="57"/>
        <v>1585.3585632854556</v>
      </c>
      <c r="L181" s="75">
        <f t="shared" si="58"/>
        <v>167609.9815</v>
      </c>
      <c r="M181" s="7">
        <f t="shared" si="58"/>
        <v>35584.835</v>
      </c>
      <c r="N181" s="7">
        <f t="shared" si="58"/>
        <v>56280.575000000004</v>
      </c>
      <c r="O181" s="7">
        <f t="shared" si="58"/>
        <v>46346.465</v>
      </c>
      <c r="P181" s="18">
        <f t="shared" si="58"/>
        <v>305821.8565</v>
      </c>
      <c r="Q181" s="75">
        <f t="shared" si="58"/>
        <v>7106168.5385</v>
      </c>
      <c r="R181" s="7">
        <f t="shared" si="58"/>
        <v>7306652.092886178</v>
      </c>
      <c r="S181" s="7">
        <f t="shared" si="58"/>
        <v>200483.55438617853</v>
      </c>
      <c r="T181" s="91">
        <f t="shared" si="59"/>
        <v>0.02821260898893589</v>
      </c>
      <c r="U181" s="154">
        <f t="shared" si="60"/>
        <v>1654.6128206622784</v>
      </c>
      <c r="V181" s="64"/>
      <c r="W181" s="78"/>
      <c r="X181" s="64"/>
      <c r="Y181" s="64"/>
      <c r="Z181" s="11"/>
      <c r="AB181" s="7">
        <f t="shared" si="65"/>
        <v>4415928.609788968</v>
      </c>
    </row>
    <row r="182" spans="1:28" ht="11.25">
      <c r="A182" s="10"/>
      <c r="B182" s="10"/>
      <c r="C182" s="10" t="str">
        <f>Summary!C182</f>
        <v>Q38</v>
      </c>
      <c r="D182" s="10" t="str">
        <f>Summary!D182</f>
        <v>South Central SHA</v>
      </c>
      <c r="E182" s="75">
        <f t="shared" si="61"/>
        <v>5853419</v>
      </c>
      <c r="F182" s="7">
        <f t="shared" si="61"/>
        <v>163895.73200000005</v>
      </c>
      <c r="G182" s="71">
        <f t="shared" si="56"/>
        <v>0.028000000000000008</v>
      </c>
      <c r="H182" s="7">
        <f t="shared" si="62"/>
        <v>174225.8352663426</v>
      </c>
      <c r="I182" s="71">
        <f t="shared" si="63"/>
        <v>0.02976479819167953</v>
      </c>
      <c r="J182" s="7">
        <f t="shared" si="64"/>
        <v>6027644.835266341</v>
      </c>
      <c r="K182" s="74">
        <f t="shared" si="57"/>
        <v>1431.1157424143723</v>
      </c>
      <c r="L182" s="75">
        <f t="shared" si="58"/>
        <v>159576.60549999998</v>
      </c>
      <c r="M182" s="7">
        <f t="shared" si="58"/>
        <v>29747.575</v>
      </c>
      <c r="N182" s="7">
        <f t="shared" si="58"/>
        <v>47880.8395</v>
      </c>
      <c r="O182" s="7">
        <f t="shared" si="58"/>
        <v>39368.704000000005</v>
      </c>
      <c r="P182" s="18">
        <f t="shared" si="58"/>
        <v>276573.724</v>
      </c>
      <c r="Q182" s="75">
        <f t="shared" si="58"/>
        <v>6131495.096</v>
      </c>
      <c r="R182" s="7">
        <f t="shared" si="58"/>
        <v>6304218.559266343</v>
      </c>
      <c r="S182" s="7">
        <f t="shared" si="58"/>
        <v>172723.46326634262</v>
      </c>
      <c r="T182" s="91">
        <f t="shared" si="59"/>
        <v>0.02816987709555898</v>
      </c>
      <c r="U182" s="154">
        <f t="shared" si="60"/>
        <v>1496.7813582845683</v>
      </c>
      <c r="V182" s="64"/>
      <c r="W182" s="78"/>
      <c r="X182" s="64"/>
      <c r="Y182" s="64"/>
      <c r="Z182" s="11"/>
      <c r="AB182" s="7">
        <f t="shared" si="65"/>
        <v>4211849.99691036</v>
      </c>
    </row>
    <row r="183" spans="1:28" ht="11.25">
      <c r="A183" s="128"/>
      <c r="B183" s="128"/>
      <c r="C183" s="128" t="str">
        <f>Summary!C183</f>
        <v>Q39</v>
      </c>
      <c r="D183" s="131" t="str">
        <f>Summary!D183</f>
        <v>South West SHA</v>
      </c>
      <c r="E183" s="106">
        <f t="shared" si="61"/>
        <v>8135159</v>
      </c>
      <c r="F183" s="107">
        <f t="shared" si="61"/>
        <v>227784.45200000002</v>
      </c>
      <c r="G183" s="108">
        <f t="shared" si="56"/>
        <v>0.028000000000000004</v>
      </c>
      <c r="H183" s="107">
        <f t="shared" si="62"/>
        <v>242141.36589222544</v>
      </c>
      <c r="I183" s="108">
        <f t="shared" si="63"/>
        <v>0.02976479819167953</v>
      </c>
      <c r="J183" s="107">
        <f t="shared" si="64"/>
        <v>8377300.365892227</v>
      </c>
      <c r="K183" s="109">
        <f t="shared" si="57"/>
        <v>1556.84515890046</v>
      </c>
      <c r="L183" s="106">
        <f t="shared" si="58"/>
        <v>219269.73250000004</v>
      </c>
      <c r="M183" s="107">
        <f t="shared" si="58"/>
        <v>46902.18000000001</v>
      </c>
      <c r="N183" s="107">
        <f t="shared" si="58"/>
        <v>70028.751</v>
      </c>
      <c r="O183" s="107">
        <f t="shared" si="58"/>
        <v>62946.009</v>
      </c>
      <c r="P183" s="143">
        <f t="shared" si="58"/>
        <v>399146.6725</v>
      </c>
      <c r="Q183" s="106">
        <f t="shared" si="58"/>
        <v>8536834.6085</v>
      </c>
      <c r="R183" s="107">
        <f t="shared" si="58"/>
        <v>8776447.038392227</v>
      </c>
      <c r="S183" s="107">
        <f t="shared" si="58"/>
        <v>239612.42989222548</v>
      </c>
      <c r="T183" s="147">
        <f t="shared" si="59"/>
        <v>0.028068065141340203</v>
      </c>
      <c r="U183" s="158">
        <f t="shared" si="60"/>
        <v>1631.0229414356181</v>
      </c>
      <c r="V183" s="64"/>
      <c r="W183" s="79"/>
      <c r="X183" s="80"/>
      <c r="Y183" s="80"/>
      <c r="Z183" s="28"/>
      <c r="AB183" s="7">
        <f t="shared" si="65"/>
        <v>5380946.408189233</v>
      </c>
    </row>
    <row r="184" ht="11.25">
      <c r="V184" s="64"/>
    </row>
    <row r="185" spans="1:22" ht="11.25">
      <c r="A185" s="10" t="str">
        <f>Summary!A185</f>
        <v>Notes:</v>
      </c>
      <c r="V185" s="64"/>
    </row>
    <row r="186" ht="11.25">
      <c r="A186" s="10" t="str">
        <f>Summary!A186</f>
        <v>1. In this column Bassetlaw PCT is included in East Midlands SHA and Milton Keynes in South Central SHA</v>
      </c>
    </row>
    <row r="187" spans="1:20" ht="11.25">
      <c r="A187" s="10" t="str">
        <f>Summary!A187</f>
        <v>2. In this column Bassetlaw PCT is included in Yorkshire and Humber SHA and Milton Keynes in East Midlands SHA</v>
      </c>
      <c r="T187" s="142">
        <f>MAX(T6:T156)</f>
        <v>0.028666561483983704</v>
      </c>
    </row>
    <row r="188" spans="1:20" ht="11.25">
      <c r="A188" s="81" t="s">
        <v>717</v>
      </c>
      <c r="T188" s="142">
        <f>MIN(T6:T156)</f>
        <v>0.027743850363096</v>
      </c>
    </row>
    <row r="189" ht="11.25">
      <c r="A189" s="62" t="s">
        <v>715</v>
      </c>
    </row>
    <row r="190" ht="11.25">
      <c r="A190" t="s">
        <v>725</v>
      </c>
    </row>
    <row r="191" ht="11.25">
      <c r="A191" t="s">
        <v>719</v>
      </c>
    </row>
  </sheetData>
  <hyperlinks>
    <hyperlink ref="A3" location="Contents!A1" display="Contents"/>
  </hyperlinks>
  <printOptions/>
  <pageMargins left="0.35" right="0.39" top="0.5" bottom="0.44" header="0.3" footer="0.23"/>
  <pageSetup fitToHeight="3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33203125" defaultRowHeight="11.25"/>
  <cols>
    <col min="1" max="1" width="7.66015625" style="0" customWidth="1"/>
    <col min="2" max="2" width="8.16015625" style="0" customWidth="1"/>
    <col min="3" max="3" width="7.16015625" style="0" customWidth="1"/>
    <col min="4" max="4" width="42" style="8" bestFit="1" customWidth="1"/>
    <col min="5" max="5" width="11.5" style="0" customWidth="1"/>
    <col min="6" max="6" width="18" style="0" customWidth="1"/>
    <col min="7" max="7" width="14.66015625" style="0" customWidth="1"/>
    <col min="8" max="8" width="12.66015625" style="0" customWidth="1"/>
    <col min="9" max="9" width="10.83203125" style="0" customWidth="1"/>
  </cols>
  <sheetData>
    <row r="1" spans="1:4" ht="12.75">
      <c r="A1" s="16" t="s">
        <v>691</v>
      </c>
      <c r="B1" s="2"/>
      <c r="C1" s="16" t="s">
        <v>698</v>
      </c>
      <c r="D1" s="2"/>
    </row>
    <row r="2" spans="2:4" ht="12.75">
      <c r="B2" s="2"/>
      <c r="C2" s="16" t="s">
        <v>692</v>
      </c>
      <c r="D2" s="2"/>
    </row>
    <row r="3" spans="1:4" ht="12.75">
      <c r="A3" s="19" t="s">
        <v>2</v>
      </c>
      <c r="B3" s="3"/>
      <c r="C3" s="4"/>
      <c r="D3" s="40"/>
    </row>
    <row r="4" spans="1:5" ht="11.25">
      <c r="A4" s="1"/>
      <c r="B4" s="2"/>
      <c r="C4" s="2"/>
      <c r="D4" s="2"/>
      <c r="E4" s="48"/>
    </row>
    <row r="5" spans="1:11" ht="99.75" customHeight="1">
      <c r="A5" s="6" t="str">
        <f>Summary!A5</f>
        <v>SHA (Note 1)</v>
      </c>
      <c r="B5" s="6" t="str">
        <f>Summary!B5</f>
        <v>SHA (Note 2)</v>
      </c>
      <c r="C5" s="6" t="str">
        <f>Summary!C5</f>
        <v>Code</v>
      </c>
      <c r="D5" s="6" t="str">
        <f>Summary!D5</f>
        <v>PCT</v>
      </c>
      <c r="E5" s="159" t="s">
        <v>709</v>
      </c>
      <c r="F5" s="159" t="s">
        <v>711</v>
      </c>
      <c r="G5" s="159" t="s">
        <v>712</v>
      </c>
      <c r="H5" s="159" t="s">
        <v>713</v>
      </c>
      <c r="I5" s="160" t="s">
        <v>695</v>
      </c>
      <c r="J5" s="69"/>
      <c r="K5" s="5"/>
    </row>
    <row r="6" spans="1:9" ht="11.25">
      <c r="A6" s="57" t="str">
        <f>Summary!A6</f>
        <v>Q30</v>
      </c>
      <c r="B6" s="57" t="str">
        <f>Summary!B6</f>
        <v>Q30</v>
      </c>
      <c r="C6" s="57" t="str">
        <f>Summary!C6</f>
        <v>5ND</v>
      </c>
      <c r="D6" s="57" t="str">
        <f>Summary!D6</f>
        <v>County Durham PCT</v>
      </c>
      <c r="E6" s="7">
        <v>948498</v>
      </c>
      <c r="F6" s="7">
        <v>0</v>
      </c>
      <c r="G6" s="7">
        <v>0</v>
      </c>
      <c r="H6" s="7">
        <v>0</v>
      </c>
      <c r="I6" s="70">
        <f>SUM(E6:H6)</f>
        <v>948498</v>
      </c>
    </row>
    <row r="7" spans="1:9" ht="11.25">
      <c r="A7" s="57" t="str">
        <f>Summary!A7</f>
        <v>Q30</v>
      </c>
      <c r="B7" s="57" t="str">
        <f>Summary!B7</f>
        <v>Q30</v>
      </c>
      <c r="C7" s="57" t="str">
        <f>Summary!C7</f>
        <v>5J9</v>
      </c>
      <c r="D7" s="57" t="str">
        <f>Summary!D7</f>
        <v>Darlington PCT</v>
      </c>
      <c r="E7" s="7">
        <v>174075</v>
      </c>
      <c r="F7" s="7">
        <v>0</v>
      </c>
      <c r="G7" s="7">
        <v>0</v>
      </c>
      <c r="H7" s="7">
        <v>0</v>
      </c>
      <c r="I7" s="70">
        <f aca="true" t="shared" si="0" ref="I7:I70">SUM(E7:H7)</f>
        <v>174075</v>
      </c>
    </row>
    <row r="8" spans="1:9" ht="11.25">
      <c r="A8" s="57" t="str">
        <f>Summary!A8</f>
        <v>Q30</v>
      </c>
      <c r="B8" s="57" t="str">
        <f>Summary!B8</f>
        <v>Q30</v>
      </c>
      <c r="C8" s="57" t="str">
        <f>Summary!C8</f>
        <v>5KF</v>
      </c>
      <c r="D8" s="57" t="str">
        <f>Summary!D8</f>
        <v>Gateshead PCT</v>
      </c>
      <c r="E8" s="7">
        <v>375778</v>
      </c>
      <c r="F8" s="7">
        <v>0</v>
      </c>
      <c r="G8" s="7">
        <v>0</v>
      </c>
      <c r="H8" s="7">
        <v>0</v>
      </c>
      <c r="I8" s="70">
        <f t="shared" si="0"/>
        <v>375778</v>
      </c>
    </row>
    <row r="9" spans="1:9" ht="11.25">
      <c r="A9" s="57" t="str">
        <f>Summary!A9</f>
        <v>Q30</v>
      </c>
      <c r="B9" s="57" t="str">
        <f>Summary!B9</f>
        <v>Q30</v>
      </c>
      <c r="C9" s="57" t="str">
        <f>Summary!C9</f>
        <v>5D9</v>
      </c>
      <c r="D9" s="57" t="str">
        <f>Summary!D9</f>
        <v>Hartlepool PCT</v>
      </c>
      <c r="E9" s="7">
        <v>174287</v>
      </c>
      <c r="F9" s="7">
        <v>0</v>
      </c>
      <c r="G9" s="7">
        <v>0</v>
      </c>
      <c r="H9" s="7">
        <v>0</v>
      </c>
      <c r="I9" s="70">
        <f t="shared" si="0"/>
        <v>174287</v>
      </c>
    </row>
    <row r="10" spans="1:9" ht="11.25">
      <c r="A10" s="57" t="str">
        <f>Summary!A10</f>
        <v>Q30</v>
      </c>
      <c r="B10" s="57" t="str">
        <f>Summary!B10</f>
        <v>Q30</v>
      </c>
      <c r="C10" s="57" t="str">
        <f>Summary!C10</f>
        <v>5KM</v>
      </c>
      <c r="D10" s="57" t="str">
        <f>Summary!D10</f>
        <v>Middlesbrough PCT</v>
      </c>
      <c r="E10" s="7">
        <v>276512</v>
      </c>
      <c r="F10" s="7">
        <v>0</v>
      </c>
      <c r="G10" s="7">
        <v>0</v>
      </c>
      <c r="H10" s="7">
        <v>0</v>
      </c>
      <c r="I10" s="70">
        <f t="shared" si="0"/>
        <v>276512</v>
      </c>
    </row>
    <row r="11" spans="1:9" ht="11.25">
      <c r="A11" s="57" t="str">
        <f>Summary!A11</f>
        <v>Q30</v>
      </c>
      <c r="B11" s="57" t="str">
        <f>Summary!B11</f>
        <v>Q30</v>
      </c>
      <c r="C11" s="57" t="str">
        <f>Summary!C11</f>
        <v>5D7</v>
      </c>
      <c r="D11" s="57" t="str">
        <f>Summary!D11</f>
        <v>Newcastle PCT</v>
      </c>
      <c r="E11" s="7">
        <v>487871</v>
      </c>
      <c r="F11" s="7">
        <v>-497</v>
      </c>
      <c r="G11" s="7">
        <v>0</v>
      </c>
      <c r="H11" s="7">
        <v>0</v>
      </c>
      <c r="I11" s="70">
        <f t="shared" si="0"/>
        <v>487374</v>
      </c>
    </row>
    <row r="12" spans="1:9" ht="11.25">
      <c r="A12" s="57" t="str">
        <f>Summary!A12</f>
        <v>Q30</v>
      </c>
      <c r="B12" s="57" t="str">
        <f>Summary!B12</f>
        <v>Q30</v>
      </c>
      <c r="C12" s="57" t="str">
        <f>Summary!C12</f>
        <v>5D8</v>
      </c>
      <c r="D12" s="57" t="str">
        <f>Summary!D12</f>
        <v>North Tyneside PCT</v>
      </c>
      <c r="E12" s="7">
        <v>365615</v>
      </c>
      <c r="F12" s="7">
        <v>0</v>
      </c>
      <c r="G12" s="7">
        <v>0</v>
      </c>
      <c r="H12" s="7">
        <v>497</v>
      </c>
      <c r="I12" s="70">
        <f t="shared" si="0"/>
        <v>366112</v>
      </c>
    </row>
    <row r="13" spans="1:9" ht="11.25">
      <c r="A13" s="57" t="str">
        <f>Summary!A13</f>
        <v>Q30</v>
      </c>
      <c r="B13" s="57" t="str">
        <f>Summary!B13</f>
        <v>Q30</v>
      </c>
      <c r="C13" s="57" t="str">
        <f>Summary!C13</f>
        <v>TAC</v>
      </c>
      <c r="D13" s="57" t="str">
        <f>Summary!D13</f>
        <v>Northumberland Care Trust</v>
      </c>
      <c r="E13" s="7">
        <v>529708</v>
      </c>
      <c r="F13" s="7">
        <v>497</v>
      </c>
      <c r="G13" s="7">
        <v>0</v>
      </c>
      <c r="H13" s="7">
        <v>-497</v>
      </c>
      <c r="I13" s="70">
        <f t="shared" si="0"/>
        <v>529708</v>
      </c>
    </row>
    <row r="14" spans="1:9" ht="11.25">
      <c r="A14" s="57" t="str">
        <f>Summary!A14</f>
        <v>Q30</v>
      </c>
      <c r="B14" s="57" t="str">
        <f>Summary!B14</f>
        <v>Q30</v>
      </c>
      <c r="C14" s="57" t="str">
        <f>Summary!C14</f>
        <v>5QR</v>
      </c>
      <c r="D14" s="57" t="str">
        <f>Summary!D14</f>
        <v>Redcar and Cleveland PCT</v>
      </c>
      <c r="E14" s="7">
        <v>249290</v>
      </c>
      <c r="F14" s="7">
        <v>0</v>
      </c>
      <c r="G14" s="7">
        <v>0</v>
      </c>
      <c r="H14" s="7">
        <v>0</v>
      </c>
      <c r="I14" s="70">
        <f t="shared" si="0"/>
        <v>249290</v>
      </c>
    </row>
    <row r="15" spans="1:9" ht="11.25">
      <c r="A15" s="57" t="str">
        <f>Summary!A15</f>
        <v>Q30</v>
      </c>
      <c r="B15" s="57" t="str">
        <f>Summary!B15</f>
        <v>Q30</v>
      </c>
      <c r="C15" s="57" t="str">
        <f>Summary!C15</f>
        <v>5KG</v>
      </c>
      <c r="D15" s="57" t="str">
        <f>Summary!D15</f>
        <v>South Tyneside PCT</v>
      </c>
      <c r="E15" s="7">
        <v>295009</v>
      </c>
      <c r="F15" s="7">
        <v>0</v>
      </c>
      <c r="G15" s="7">
        <v>0</v>
      </c>
      <c r="H15" s="7">
        <v>0</v>
      </c>
      <c r="I15" s="70">
        <f t="shared" si="0"/>
        <v>295009</v>
      </c>
    </row>
    <row r="16" spans="1:9" ht="11.25">
      <c r="A16" s="57" t="str">
        <f>Summary!A16</f>
        <v>Q30</v>
      </c>
      <c r="B16" s="57" t="str">
        <f>Summary!B16</f>
        <v>Q30</v>
      </c>
      <c r="C16" s="57" t="str">
        <f>Summary!C16</f>
        <v>5E1</v>
      </c>
      <c r="D16" s="57" t="str">
        <f>Summary!D16</f>
        <v>Stockton-On-Tees Teaching PCT</v>
      </c>
      <c r="E16" s="7">
        <v>309549</v>
      </c>
      <c r="F16" s="7">
        <v>0</v>
      </c>
      <c r="G16" s="7">
        <v>0</v>
      </c>
      <c r="H16" s="7">
        <v>0</v>
      </c>
      <c r="I16" s="70">
        <f t="shared" si="0"/>
        <v>309549</v>
      </c>
    </row>
    <row r="17" spans="1:9" ht="11.25">
      <c r="A17" s="57" t="str">
        <f>Summary!A17</f>
        <v>Q30</v>
      </c>
      <c r="B17" s="57" t="str">
        <f>Summary!B17</f>
        <v>Q30</v>
      </c>
      <c r="C17" s="57" t="str">
        <f>Summary!C17</f>
        <v>5KL</v>
      </c>
      <c r="D17" s="57" t="str">
        <f>Summary!D17</f>
        <v>Sunderland Teaching PCT</v>
      </c>
      <c r="E17" s="7">
        <v>537031</v>
      </c>
      <c r="F17" s="7">
        <v>0</v>
      </c>
      <c r="G17" s="7">
        <v>0</v>
      </c>
      <c r="H17" s="7">
        <v>0</v>
      </c>
      <c r="I17" s="70">
        <f t="shared" si="0"/>
        <v>537031</v>
      </c>
    </row>
    <row r="18" spans="1:9" ht="11.25">
      <c r="A18" s="57" t="str">
        <f>Summary!A18</f>
        <v>Q31</v>
      </c>
      <c r="B18" s="57" t="str">
        <f>Summary!B18</f>
        <v>Q31</v>
      </c>
      <c r="C18" s="57" t="str">
        <f>Summary!C18</f>
        <v>5HG</v>
      </c>
      <c r="D18" s="57" t="str">
        <f>Summary!D18</f>
        <v>Ashton, Leigh and Wigan PCT</v>
      </c>
      <c r="E18" s="7">
        <v>545249</v>
      </c>
      <c r="F18" s="7">
        <v>0</v>
      </c>
      <c r="G18" s="7">
        <v>0</v>
      </c>
      <c r="H18" s="7">
        <v>0</v>
      </c>
      <c r="I18" s="70">
        <f t="shared" si="0"/>
        <v>545249</v>
      </c>
    </row>
    <row r="19" spans="1:9" ht="11.25">
      <c r="A19" s="57" t="str">
        <f>Summary!A19</f>
        <v>Q31</v>
      </c>
      <c r="B19" s="57" t="str">
        <f>Summary!B19</f>
        <v>Q31</v>
      </c>
      <c r="C19" s="57" t="str">
        <f>Summary!C19</f>
        <v>TAP</v>
      </c>
      <c r="D19" s="57" t="str">
        <f>Summary!D19</f>
        <v>Blackburn with Darwen Teaching Care Trust Plus</v>
      </c>
      <c r="E19" s="7">
        <v>274480</v>
      </c>
      <c r="F19" s="7">
        <v>0</v>
      </c>
      <c r="G19" s="7">
        <v>0</v>
      </c>
      <c r="H19" s="7">
        <v>0</v>
      </c>
      <c r="I19" s="70">
        <f t="shared" si="0"/>
        <v>274480</v>
      </c>
    </row>
    <row r="20" spans="1:9" ht="11.25">
      <c r="A20" s="57" t="str">
        <f>Summary!A20</f>
        <v>Q31</v>
      </c>
      <c r="B20" s="57" t="str">
        <f>Summary!B20</f>
        <v>Q31</v>
      </c>
      <c r="C20" s="57" t="str">
        <f>Summary!C20</f>
        <v>5HP</v>
      </c>
      <c r="D20" s="57" t="str">
        <f>Summary!D20</f>
        <v>Blackpool PCT</v>
      </c>
      <c r="E20" s="7">
        <v>279807</v>
      </c>
      <c r="F20" s="7">
        <v>0</v>
      </c>
      <c r="G20" s="7">
        <v>0</v>
      </c>
      <c r="H20" s="7">
        <v>0</v>
      </c>
      <c r="I20" s="70">
        <f t="shared" si="0"/>
        <v>279807</v>
      </c>
    </row>
    <row r="21" spans="1:9" ht="11.25">
      <c r="A21" s="57" t="str">
        <f>Summary!A21</f>
        <v>Q31</v>
      </c>
      <c r="B21" s="57" t="str">
        <f>Summary!B21</f>
        <v>Q31</v>
      </c>
      <c r="C21" s="57" t="str">
        <f>Summary!C21</f>
        <v>5HQ</v>
      </c>
      <c r="D21" s="57" t="str">
        <f>Summary!D21</f>
        <v>Bolton PCT</v>
      </c>
      <c r="E21" s="7">
        <v>466837</v>
      </c>
      <c r="F21" s="7">
        <v>0</v>
      </c>
      <c r="G21" s="7">
        <v>0</v>
      </c>
      <c r="H21" s="7">
        <v>0</v>
      </c>
      <c r="I21" s="70">
        <f t="shared" si="0"/>
        <v>466837</v>
      </c>
    </row>
    <row r="22" spans="1:9" ht="11.25">
      <c r="A22" s="57" t="str">
        <f>Summary!A22</f>
        <v>Q31</v>
      </c>
      <c r="B22" s="57" t="str">
        <f>Summary!B22</f>
        <v>Q31</v>
      </c>
      <c r="C22" s="57" t="str">
        <f>Summary!C22</f>
        <v>5JX</v>
      </c>
      <c r="D22" s="57" t="str">
        <f>Summary!D22</f>
        <v>Bury PCT</v>
      </c>
      <c r="E22" s="7">
        <v>300127</v>
      </c>
      <c r="F22" s="7">
        <v>0</v>
      </c>
      <c r="G22" s="7">
        <v>0</v>
      </c>
      <c r="H22" s="7">
        <v>0</v>
      </c>
      <c r="I22" s="70">
        <f t="shared" si="0"/>
        <v>300127</v>
      </c>
    </row>
    <row r="23" spans="1:9" ht="11.25">
      <c r="A23" s="57" t="str">
        <f>Summary!A23</f>
        <v>Q31</v>
      </c>
      <c r="B23" s="57" t="str">
        <f>Summary!B23</f>
        <v>Q31</v>
      </c>
      <c r="C23" s="57" t="str">
        <f>Summary!C23</f>
        <v>5NP</v>
      </c>
      <c r="D23" s="57" t="str">
        <f>Summary!D23</f>
        <v>Central and Eastern Cheshire PCT</v>
      </c>
      <c r="E23" s="7">
        <v>688859</v>
      </c>
      <c r="F23" s="7">
        <v>0</v>
      </c>
      <c r="G23" s="7">
        <v>0</v>
      </c>
      <c r="H23" s="7">
        <v>0</v>
      </c>
      <c r="I23" s="70">
        <f t="shared" si="0"/>
        <v>688859</v>
      </c>
    </row>
    <row r="24" spans="1:9" ht="11.25">
      <c r="A24" s="57" t="str">
        <f>Summary!A24</f>
        <v>Q31</v>
      </c>
      <c r="B24" s="57" t="str">
        <f>Summary!B24</f>
        <v>Q31</v>
      </c>
      <c r="C24" s="57" t="str">
        <f>Summary!C24</f>
        <v>5NG</v>
      </c>
      <c r="D24" s="57" t="str">
        <f>Summary!D24</f>
        <v>Central Lancashire PCT</v>
      </c>
      <c r="E24" s="7">
        <v>730657</v>
      </c>
      <c r="F24" s="7">
        <v>0</v>
      </c>
      <c r="G24" s="7">
        <v>0</v>
      </c>
      <c r="H24" s="7">
        <v>0</v>
      </c>
      <c r="I24" s="70">
        <f t="shared" si="0"/>
        <v>730657</v>
      </c>
    </row>
    <row r="25" spans="1:9" ht="11.25">
      <c r="A25" s="57" t="str">
        <f>Summary!A25</f>
        <v>Q31</v>
      </c>
      <c r="B25" s="57" t="str">
        <f>Summary!B25</f>
        <v>Q31</v>
      </c>
      <c r="C25" s="57" t="str">
        <f>Summary!C25</f>
        <v>5NE</v>
      </c>
      <c r="D25" s="57" t="str">
        <f>Summary!D25</f>
        <v>Cumbria Teaching PCT</v>
      </c>
      <c r="E25" s="7">
        <v>829292</v>
      </c>
      <c r="F25" s="7">
        <v>0</v>
      </c>
      <c r="G25" s="7">
        <v>0</v>
      </c>
      <c r="H25" s="7">
        <v>0</v>
      </c>
      <c r="I25" s="70">
        <f t="shared" si="0"/>
        <v>829292</v>
      </c>
    </row>
    <row r="26" spans="1:9" ht="11.25">
      <c r="A26" s="57" t="str">
        <f>Summary!A26</f>
        <v>Q31</v>
      </c>
      <c r="B26" s="57" t="str">
        <f>Summary!B26</f>
        <v>Q31</v>
      </c>
      <c r="C26" s="57" t="str">
        <f>Summary!C26</f>
        <v>5NH</v>
      </c>
      <c r="D26" s="57" t="str">
        <f>Summary!D26</f>
        <v>East Lancashire Teaching PCT</v>
      </c>
      <c r="E26" s="7">
        <v>664980</v>
      </c>
      <c r="F26" s="7">
        <v>0</v>
      </c>
      <c r="G26" s="7">
        <v>0</v>
      </c>
      <c r="H26" s="7">
        <v>0</v>
      </c>
      <c r="I26" s="70">
        <f t="shared" si="0"/>
        <v>664980</v>
      </c>
    </row>
    <row r="27" spans="1:9" ht="11.25">
      <c r="A27" s="57" t="str">
        <f>Summary!A27</f>
        <v>Q31</v>
      </c>
      <c r="B27" s="57" t="str">
        <f>Summary!B27</f>
        <v>Q31</v>
      </c>
      <c r="C27" s="57" t="str">
        <f>Summary!C27</f>
        <v>5NM</v>
      </c>
      <c r="D27" s="57" t="str">
        <f>Summary!D27</f>
        <v>Halton and St Helens PCT</v>
      </c>
      <c r="E27" s="7">
        <v>571686</v>
      </c>
      <c r="F27" s="7">
        <v>0</v>
      </c>
      <c r="G27" s="7">
        <v>0</v>
      </c>
      <c r="H27" s="7">
        <v>0</v>
      </c>
      <c r="I27" s="70">
        <f t="shared" si="0"/>
        <v>571686</v>
      </c>
    </row>
    <row r="28" spans="1:9" ht="11.25">
      <c r="A28" s="57" t="str">
        <f>Summary!A28</f>
        <v>Q31</v>
      </c>
      <c r="B28" s="57" t="str">
        <f>Summary!B28</f>
        <v>Q31</v>
      </c>
      <c r="C28" s="57" t="str">
        <f>Summary!C28</f>
        <v>5NQ</v>
      </c>
      <c r="D28" s="57" t="str">
        <f>Summary!D28</f>
        <v>Heywood, Middleton and Rochdale PCT</v>
      </c>
      <c r="E28" s="7">
        <v>378700</v>
      </c>
      <c r="F28" s="7">
        <v>0</v>
      </c>
      <c r="G28" s="7">
        <v>0</v>
      </c>
      <c r="H28" s="7">
        <v>0</v>
      </c>
      <c r="I28" s="70">
        <f t="shared" si="0"/>
        <v>378700</v>
      </c>
    </row>
    <row r="29" spans="1:9" ht="11.25">
      <c r="A29" s="57" t="str">
        <f>Summary!A29</f>
        <v>Q31</v>
      </c>
      <c r="B29" s="57" t="str">
        <f>Summary!B29</f>
        <v>Q31</v>
      </c>
      <c r="C29" s="57" t="str">
        <f>Summary!C29</f>
        <v>5J4</v>
      </c>
      <c r="D29" s="57" t="str">
        <f>Summary!D29</f>
        <v>Knowsley PCT</v>
      </c>
      <c r="E29" s="7">
        <v>320525</v>
      </c>
      <c r="F29" s="7">
        <v>0</v>
      </c>
      <c r="G29" s="7">
        <v>0</v>
      </c>
      <c r="H29" s="7">
        <v>0</v>
      </c>
      <c r="I29" s="70">
        <f t="shared" si="0"/>
        <v>320525</v>
      </c>
    </row>
    <row r="30" spans="1:9" ht="11.25">
      <c r="A30" s="57" t="str">
        <f>Summary!A30</f>
        <v>Q31</v>
      </c>
      <c r="B30" s="57" t="str">
        <f>Summary!B30</f>
        <v>Q31</v>
      </c>
      <c r="C30" s="57" t="str">
        <f>Summary!C30</f>
        <v>5NL</v>
      </c>
      <c r="D30" s="57" t="str">
        <f>Summary!D30</f>
        <v>Liverpool PCT</v>
      </c>
      <c r="E30" s="7">
        <v>959680</v>
      </c>
      <c r="F30" s="7">
        <v>0</v>
      </c>
      <c r="G30" s="7">
        <v>0</v>
      </c>
      <c r="H30" s="7">
        <v>0</v>
      </c>
      <c r="I30" s="70">
        <f t="shared" si="0"/>
        <v>959680</v>
      </c>
    </row>
    <row r="31" spans="1:9" ht="11.25">
      <c r="A31" s="57" t="str">
        <f>Summary!A31</f>
        <v>Q31</v>
      </c>
      <c r="B31" s="57" t="str">
        <f>Summary!B31</f>
        <v>Q31</v>
      </c>
      <c r="C31" s="57" t="str">
        <f>Summary!C31</f>
        <v>5NT</v>
      </c>
      <c r="D31" s="57" t="str">
        <f>Summary!D31</f>
        <v>Manchester PCT</v>
      </c>
      <c r="E31" s="7">
        <v>987197</v>
      </c>
      <c r="F31" s="7">
        <v>0</v>
      </c>
      <c r="G31" s="7">
        <v>0</v>
      </c>
      <c r="H31" s="7">
        <v>0</v>
      </c>
      <c r="I31" s="70">
        <f t="shared" si="0"/>
        <v>987197</v>
      </c>
    </row>
    <row r="32" spans="1:9" ht="11.25">
      <c r="A32" s="57" t="str">
        <f>Summary!A32</f>
        <v>Q31</v>
      </c>
      <c r="B32" s="57" t="str">
        <f>Summary!B32</f>
        <v>Q31</v>
      </c>
      <c r="C32" s="57" t="str">
        <f>Summary!C32</f>
        <v>5NF</v>
      </c>
      <c r="D32" s="57" t="str">
        <f>Summary!D32</f>
        <v>North Lancashire Teaching PCT</v>
      </c>
      <c r="E32" s="7">
        <v>552395</v>
      </c>
      <c r="F32" s="7">
        <v>0</v>
      </c>
      <c r="G32" s="7">
        <v>0</v>
      </c>
      <c r="H32" s="7">
        <v>0</v>
      </c>
      <c r="I32" s="70">
        <f t="shared" si="0"/>
        <v>552395</v>
      </c>
    </row>
    <row r="33" spans="1:9" ht="11.25">
      <c r="A33" s="57" t="str">
        <f>Summary!A33</f>
        <v>Q31</v>
      </c>
      <c r="B33" s="57" t="str">
        <f>Summary!B33</f>
        <v>Q31</v>
      </c>
      <c r="C33" s="57" t="str">
        <f>Summary!C33</f>
        <v>5J5</v>
      </c>
      <c r="D33" s="57" t="str">
        <f>Summary!D33</f>
        <v>Oldham PCT</v>
      </c>
      <c r="E33" s="7">
        <v>403029</v>
      </c>
      <c r="F33" s="7">
        <v>0</v>
      </c>
      <c r="G33" s="7">
        <v>0</v>
      </c>
      <c r="H33" s="7">
        <v>0</v>
      </c>
      <c r="I33" s="70">
        <f t="shared" si="0"/>
        <v>403029</v>
      </c>
    </row>
    <row r="34" spans="1:9" ht="11.25">
      <c r="A34" s="57" t="str">
        <f>Summary!A34</f>
        <v>Q31</v>
      </c>
      <c r="B34" s="57" t="str">
        <f>Summary!B34</f>
        <v>Q31</v>
      </c>
      <c r="C34" s="57" t="str">
        <f>Summary!C34</f>
        <v>5F5</v>
      </c>
      <c r="D34" s="57" t="str">
        <f>Summary!D34</f>
        <v>Salford PCT</v>
      </c>
      <c r="E34" s="7">
        <v>452069</v>
      </c>
      <c r="F34" s="7">
        <v>0</v>
      </c>
      <c r="G34" s="7">
        <v>0</v>
      </c>
      <c r="H34" s="7">
        <v>0</v>
      </c>
      <c r="I34" s="70">
        <f t="shared" si="0"/>
        <v>452069</v>
      </c>
    </row>
    <row r="35" spans="1:9" ht="11.25">
      <c r="A35" s="57" t="str">
        <f>Summary!A35</f>
        <v>Q31</v>
      </c>
      <c r="B35" s="57" t="str">
        <f>Summary!B35</f>
        <v>Q31</v>
      </c>
      <c r="C35" s="57" t="str">
        <f>Summary!C35</f>
        <v>5NJ</v>
      </c>
      <c r="D35" s="57" t="str">
        <f>Summary!D35</f>
        <v>Sefton PCT</v>
      </c>
      <c r="E35" s="7">
        <v>509507</v>
      </c>
      <c r="F35" s="7">
        <v>0</v>
      </c>
      <c r="G35" s="7">
        <v>0</v>
      </c>
      <c r="H35" s="7">
        <v>0</v>
      </c>
      <c r="I35" s="70">
        <f t="shared" si="0"/>
        <v>509507</v>
      </c>
    </row>
    <row r="36" spans="1:9" ht="11.25">
      <c r="A36" s="57" t="str">
        <f>Summary!A36</f>
        <v>Q31</v>
      </c>
      <c r="B36" s="57" t="str">
        <f>Summary!B36</f>
        <v>Q31</v>
      </c>
      <c r="C36" s="57" t="str">
        <f>Summary!C36</f>
        <v>5F7</v>
      </c>
      <c r="D36" s="57" t="str">
        <f>Summary!D36</f>
        <v>Stockport PCT</v>
      </c>
      <c r="E36" s="7">
        <v>457712</v>
      </c>
      <c r="F36" s="7">
        <v>0</v>
      </c>
      <c r="G36" s="7">
        <v>0</v>
      </c>
      <c r="H36" s="7">
        <v>0</v>
      </c>
      <c r="I36" s="70">
        <f t="shared" si="0"/>
        <v>457712</v>
      </c>
    </row>
    <row r="37" spans="1:9" ht="11.25">
      <c r="A37" s="57" t="str">
        <f>Summary!A37</f>
        <v>Q31</v>
      </c>
      <c r="B37" s="57" t="str">
        <f>Summary!B37</f>
        <v>Q31</v>
      </c>
      <c r="C37" s="57" t="str">
        <f>Summary!C37</f>
        <v>5LH</v>
      </c>
      <c r="D37" s="57" t="str">
        <f>Summary!D37</f>
        <v>Tameside and Glossop PCT</v>
      </c>
      <c r="E37" s="7">
        <v>407470</v>
      </c>
      <c r="F37" s="7">
        <v>0</v>
      </c>
      <c r="G37" s="7">
        <v>0</v>
      </c>
      <c r="H37" s="7">
        <v>0</v>
      </c>
      <c r="I37" s="70">
        <f t="shared" si="0"/>
        <v>407470</v>
      </c>
    </row>
    <row r="38" spans="1:9" ht="11.25">
      <c r="A38" s="57" t="str">
        <f>Summary!A38</f>
        <v>Q31</v>
      </c>
      <c r="B38" s="57" t="str">
        <f>Summary!B38</f>
        <v>Q31</v>
      </c>
      <c r="C38" s="57" t="str">
        <f>Summary!C38</f>
        <v>5NR</v>
      </c>
      <c r="D38" s="57" t="str">
        <f>Summary!D38</f>
        <v>Trafford PCT</v>
      </c>
      <c r="E38" s="7">
        <v>359873</v>
      </c>
      <c r="F38" s="7">
        <v>0</v>
      </c>
      <c r="G38" s="7">
        <v>0</v>
      </c>
      <c r="H38" s="7">
        <v>0</v>
      </c>
      <c r="I38" s="70">
        <f t="shared" si="0"/>
        <v>359873</v>
      </c>
    </row>
    <row r="39" spans="1:9" ht="11.25">
      <c r="A39" s="57" t="str">
        <f>Summary!A39</f>
        <v>Q31</v>
      </c>
      <c r="B39" s="57" t="str">
        <f>Summary!B39</f>
        <v>Q31</v>
      </c>
      <c r="C39" s="57" t="str">
        <f>Summary!C39</f>
        <v>5J2</v>
      </c>
      <c r="D39" s="57" t="str">
        <f>Summary!D39</f>
        <v>Warrington PCT</v>
      </c>
      <c r="E39" s="7">
        <v>308695</v>
      </c>
      <c r="F39" s="7">
        <v>0</v>
      </c>
      <c r="G39" s="7">
        <v>0</v>
      </c>
      <c r="H39" s="7">
        <v>0</v>
      </c>
      <c r="I39" s="70">
        <f t="shared" si="0"/>
        <v>308695</v>
      </c>
    </row>
    <row r="40" spans="1:9" ht="11.25">
      <c r="A40" s="57" t="str">
        <f>Summary!A40</f>
        <v>Q31</v>
      </c>
      <c r="B40" s="57" t="str">
        <f>Summary!B40</f>
        <v>Q31</v>
      </c>
      <c r="C40" s="57" t="str">
        <f>Summary!C40</f>
        <v>5NN</v>
      </c>
      <c r="D40" s="57" t="str">
        <f>Summary!D40</f>
        <v>Western Cheshire PCT</v>
      </c>
      <c r="E40" s="7">
        <v>394918</v>
      </c>
      <c r="F40" s="7">
        <v>0</v>
      </c>
      <c r="G40" s="7">
        <v>0</v>
      </c>
      <c r="H40" s="7">
        <v>0</v>
      </c>
      <c r="I40" s="70">
        <f t="shared" si="0"/>
        <v>394918</v>
      </c>
    </row>
    <row r="41" spans="1:9" ht="11.25">
      <c r="A41" s="57" t="str">
        <f>Summary!A41</f>
        <v>Q31</v>
      </c>
      <c r="B41" s="57" t="str">
        <f>Summary!B41</f>
        <v>Q31</v>
      </c>
      <c r="C41" s="57" t="str">
        <f>Summary!C41</f>
        <v>5NK</v>
      </c>
      <c r="D41" s="57" t="str">
        <f>Summary!D41</f>
        <v>Wirral PCT</v>
      </c>
      <c r="E41" s="7">
        <v>599705</v>
      </c>
      <c r="F41" s="7">
        <v>0</v>
      </c>
      <c r="G41" s="7">
        <v>0</v>
      </c>
      <c r="H41" s="7">
        <v>0</v>
      </c>
      <c r="I41" s="70">
        <f t="shared" si="0"/>
        <v>599705</v>
      </c>
    </row>
    <row r="42" spans="1:9" ht="11.25">
      <c r="A42" s="57" t="str">
        <f>Summary!A42</f>
        <v>Q32</v>
      </c>
      <c r="B42" s="57" t="str">
        <f>Summary!B42</f>
        <v>Q32</v>
      </c>
      <c r="C42" s="57" t="str">
        <f>Summary!C42</f>
        <v>5JE</v>
      </c>
      <c r="D42" s="57" t="str">
        <f>Summary!D42</f>
        <v>Barnsley PCT</v>
      </c>
      <c r="E42" s="7">
        <v>443017</v>
      </c>
      <c r="F42" s="7">
        <v>0</v>
      </c>
      <c r="G42" s="7">
        <v>0</v>
      </c>
      <c r="H42" s="7">
        <v>0</v>
      </c>
      <c r="I42" s="70">
        <f t="shared" si="0"/>
        <v>443017</v>
      </c>
    </row>
    <row r="43" spans="1:9" ht="11.25">
      <c r="A43" s="57" t="str">
        <f>Summary!A43</f>
        <v>Q33</v>
      </c>
      <c r="B43" s="59" t="str">
        <f>Summary!B43</f>
        <v>Q32</v>
      </c>
      <c r="C43" s="57" t="str">
        <f>Summary!C43</f>
        <v>5ET</v>
      </c>
      <c r="D43" s="57" t="str">
        <f>Summary!D43</f>
        <v>Bassetlaw PCT</v>
      </c>
      <c r="E43" s="7">
        <v>185636</v>
      </c>
      <c r="F43" s="7">
        <v>-10</v>
      </c>
      <c r="G43" s="7">
        <v>0</v>
      </c>
      <c r="H43" s="7">
        <v>0</v>
      </c>
      <c r="I43" s="70">
        <f t="shared" si="0"/>
        <v>185626</v>
      </c>
    </row>
    <row r="44" spans="1:9" ht="11.25">
      <c r="A44" s="57" t="str">
        <f>Summary!A44</f>
        <v>Q32</v>
      </c>
      <c r="B44" s="57" t="str">
        <f>Summary!B44</f>
        <v>Q32</v>
      </c>
      <c r="C44" s="57" t="str">
        <f>Summary!C44</f>
        <v>5NY</v>
      </c>
      <c r="D44" s="57" t="str">
        <f>Summary!D44</f>
        <v>Bradford and Airedale Teaching PCT</v>
      </c>
      <c r="E44" s="7">
        <v>863552</v>
      </c>
      <c r="F44" s="7">
        <v>0</v>
      </c>
      <c r="G44" s="7">
        <v>0</v>
      </c>
      <c r="H44" s="7">
        <v>0</v>
      </c>
      <c r="I44" s="70">
        <f t="shared" si="0"/>
        <v>863552</v>
      </c>
    </row>
    <row r="45" spans="1:9" ht="11.25">
      <c r="A45" s="57" t="str">
        <f>Summary!A45</f>
        <v>Q32</v>
      </c>
      <c r="B45" s="57" t="str">
        <f>Summary!B45</f>
        <v>Q32</v>
      </c>
      <c r="C45" s="57" t="str">
        <f>Summary!C45</f>
        <v>5J6</v>
      </c>
      <c r="D45" s="57" t="str">
        <f>Summary!D45</f>
        <v>Calderdale PCT</v>
      </c>
      <c r="E45" s="7">
        <v>330830</v>
      </c>
      <c r="F45" s="7">
        <v>49</v>
      </c>
      <c r="G45" s="7">
        <v>0</v>
      </c>
      <c r="H45" s="7">
        <v>0</v>
      </c>
      <c r="I45" s="70">
        <f t="shared" si="0"/>
        <v>330879</v>
      </c>
    </row>
    <row r="46" spans="1:9" ht="11.25">
      <c r="A46" s="57" t="str">
        <f>Summary!A46</f>
        <v>Q32</v>
      </c>
      <c r="B46" s="57" t="str">
        <f>Summary!B46</f>
        <v>Q32</v>
      </c>
      <c r="C46" s="57" t="str">
        <f>Summary!C46</f>
        <v>5N5</v>
      </c>
      <c r="D46" s="57" t="str">
        <f>Summary!D46</f>
        <v>Doncaster PCT</v>
      </c>
      <c r="E46" s="7">
        <v>531493</v>
      </c>
      <c r="F46" s="7">
        <v>0</v>
      </c>
      <c r="G46" s="7">
        <v>0</v>
      </c>
      <c r="H46" s="7">
        <v>0</v>
      </c>
      <c r="I46" s="70">
        <f t="shared" si="0"/>
        <v>531493</v>
      </c>
    </row>
    <row r="47" spans="1:9" ht="11.25">
      <c r="A47" s="57" t="str">
        <f>Summary!A47</f>
        <v>Q32</v>
      </c>
      <c r="B47" s="57" t="str">
        <f>Summary!B47</f>
        <v>Q32</v>
      </c>
      <c r="C47" s="57" t="str">
        <f>Summary!C47</f>
        <v>5NW</v>
      </c>
      <c r="D47" s="57" t="str">
        <f>Summary!D47</f>
        <v>East Riding of Yorkshire PCT</v>
      </c>
      <c r="E47" s="7">
        <v>465386</v>
      </c>
      <c r="F47" s="7">
        <v>0</v>
      </c>
      <c r="G47" s="7">
        <v>0</v>
      </c>
      <c r="H47" s="7">
        <v>0</v>
      </c>
      <c r="I47" s="70">
        <f t="shared" si="0"/>
        <v>465386</v>
      </c>
    </row>
    <row r="48" spans="1:9" ht="11.25">
      <c r="A48" s="57" t="str">
        <f>Summary!A48</f>
        <v>Q32</v>
      </c>
      <c r="B48" s="57" t="str">
        <f>Summary!B48</f>
        <v>Q32</v>
      </c>
      <c r="C48" s="57" t="str">
        <f>Summary!C48</f>
        <v>5NX</v>
      </c>
      <c r="D48" s="57" t="str">
        <f>Summary!D48</f>
        <v>Hull Teaching PCT</v>
      </c>
      <c r="E48" s="7">
        <v>484783</v>
      </c>
      <c r="F48" s="7">
        <v>0</v>
      </c>
      <c r="G48" s="7">
        <v>0</v>
      </c>
      <c r="H48" s="7">
        <v>0</v>
      </c>
      <c r="I48" s="70">
        <f t="shared" si="0"/>
        <v>484783</v>
      </c>
    </row>
    <row r="49" spans="1:9" ht="11.25">
      <c r="A49" s="57" t="str">
        <f>Summary!A49</f>
        <v>Q32</v>
      </c>
      <c r="B49" s="57" t="str">
        <f>Summary!B49</f>
        <v>Q32</v>
      </c>
      <c r="C49" s="57" t="str">
        <f>Summary!C49</f>
        <v>5N2</v>
      </c>
      <c r="D49" s="57" t="str">
        <f>Summary!D49</f>
        <v>Kirklees PCT</v>
      </c>
      <c r="E49" s="7">
        <v>644186</v>
      </c>
      <c r="F49" s="7">
        <v>-49</v>
      </c>
      <c r="G49" s="7">
        <v>0</v>
      </c>
      <c r="H49" s="7">
        <v>0</v>
      </c>
      <c r="I49" s="70">
        <f t="shared" si="0"/>
        <v>644137</v>
      </c>
    </row>
    <row r="50" spans="1:9" ht="11.25">
      <c r="A50" s="57" t="str">
        <f>Summary!A50</f>
        <v>Q32</v>
      </c>
      <c r="B50" s="57" t="str">
        <f>Summary!B50</f>
        <v>Q32</v>
      </c>
      <c r="C50" s="57" t="str">
        <f>Summary!C50</f>
        <v>5N1</v>
      </c>
      <c r="D50" s="57" t="str">
        <f>Summary!D50</f>
        <v>Leeds PCT</v>
      </c>
      <c r="E50" s="7">
        <v>1252778</v>
      </c>
      <c r="F50" s="7">
        <v>0</v>
      </c>
      <c r="G50" s="7">
        <v>0</v>
      </c>
      <c r="H50" s="7">
        <v>0</v>
      </c>
      <c r="I50" s="70">
        <f t="shared" si="0"/>
        <v>1252778</v>
      </c>
    </row>
    <row r="51" spans="1:9" ht="11.25">
      <c r="A51" s="57" t="str">
        <f>Summary!A51</f>
        <v>Q32</v>
      </c>
      <c r="B51" s="57" t="str">
        <f>Summary!B51</f>
        <v>Q32</v>
      </c>
      <c r="C51" s="57" t="str">
        <f>Summary!C51</f>
        <v>TAN</v>
      </c>
      <c r="D51" s="57" t="str">
        <f>Summary!D51</f>
        <v>North East Lincolnshire Care Trust Plus</v>
      </c>
      <c r="E51" s="7">
        <v>275309</v>
      </c>
      <c r="F51" s="7">
        <v>0</v>
      </c>
      <c r="G51" s="7">
        <v>0</v>
      </c>
      <c r="H51" s="7">
        <v>0</v>
      </c>
      <c r="I51" s="70">
        <f t="shared" si="0"/>
        <v>275309</v>
      </c>
    </row>
    <row r="52" spans="1:9" ht="11.25">
      <c r="A52" s="57" t="str">
        <f>Summary!A52</f>
        <v>Q32</v>
      </c>
      <c r="B52" s="57" t="str">
        <f>Summary!B52</f>
        <v>Q32</v>
      </c>
      <c r="C52" s="57" t="str">
        <f>Summary!C52</f>
        <v>5EF</v>
      </c>
      <c r="D52" s="57" t="str">
        <f>Summary!D52</f>
        <v>North Lincolnshire PCT</v>
      </c>
      <c r="E52" s="7">
        <v>256070</v>
      </c>
      <c r="F52" s="7">
        <v>0</v>
      </c>
      <c r="G52" s="7">
        <v>0</v>
      </c>
      <c r="H52" s="7">
        <v>0</v>
      </c>
      <c r="I52" s="70">
        <f t="shared" si="0"/>
        <v>256070</v>
      </c>
    </row>
    <row r="53" spans="1:9" ht="11.25">
      <c r="A53" s="57" t="str">
        <f>Summary!A53</f>
        <v>Q32</v>
      </c>
      <c r="B53" s="57" t="str">
        <f>Summary!B53</f>
        <v>Q32</v>
      </c>
      <c r="C53" s="57" t="str">
        <f>Summary!C53</f>
        <v>5NV</v>
      </c>
      <c r="D53" s="57" t="str">
        <f>Summary!D53</f>
        <v>North Yorkshire and York PCT</v>
      </c>
      <c r="E53" s="7">
        <v>1151558</v>
      </c>
      <c r="F53" s="7">
        <v>0</v>
      </c>
      <c r="G53" s="7">
        <v>0</v>
      </c>
      <c r="H53" s="7">
        <v>0</v>
      </c>
      <c r="I53" s="70">
        <f t="shared" si="0"/>
        <v>1151558</v>
      </c>
    </row>
    <row r="54" spans="1:9" ht="11.25">
      <c r="A54" s="57" t="str">
        <f>Summary!A54</f>
        <v>Q32</v>
      </c>
      <c r="B54" s="57" t="str">
        <f>Summary!B54</f>
        <v>Q32</v>
      </c>
      <c r="C54" s="57" t="str">
        <f>Summary!C54</f>
        <v>5H8</v>
      </c>
      <c r="D54" s="57" t="str">
        <f>Summary!D54</f>
        <v>Rotherham PCT</v>
      </c>
      <c r="E54" s="7">
        <v>435234</v>
      </c>
      <c r="F54" s="7">
        <v>0</v>
      </c>
      <c r="G54" s="7">
        <v>0</v>
      </c>
      <c r="H54" s="7">
        <v>0</v>
      </c>
      <c r="I54" s="70">
        <f t="shared" si="0"/>
        <v>435234</v>
      </c>
    </row>
    <row r="55" spans="1:9" ht="11.25">
      <c r="A55" s="57" t="str">
        <f>Summary!A55</f>
        <v>Q32</v>
      </c>
      <c r="B55" s="57" t="str">
        <f>Summary!B55</f>
        <v>Q32</v>
      </c>
      <c r="C55" s="57" t="str">
        <f>Summary!C55</f>
        <v>5N4</v>
      </c>
      <c r="D55" s="57" t="str">
        <f>Summary!D55</f>
        <v>Sheffield PCT</v>
      </c>
      <c r="E55" s="7">
        <v>935514</v>
      </c>
      <c r="F55" s="7">
        <v>0</v>
      </c>
      <c r="G55" s="7">
        <v>0</v>
      </c>
      <c r="H55" s="7">
        <v>0</v>
      </c>
      <c r="I55" s="70">
        <f t="shared" si="0"/>
        <v>935514</v>
      </c>
    </row>
    <row r="56" spans="1:9" ht="11.25">
      <c r="A56" s="57" t="str">
        <f>Summary!A56</f>
        <v>Q32</v>
      </c>
      <c r="B56" s="57" t="str">
        <f>Summary!B56</f>
        <v>Q32</v>
      </c>
      <c r="C56" s="57" t="str">
        <f>Summary!C56</f>
        <v>5N3</v>
      </c>
      <c r="D56" s="57" t="str">
        <f>Summary!D56</f>
        <v>Wakefield District PCT</v>
      </c>
      <c r="E56" s="7">
        <v>599817</v>
      </c>
      <c r="F56" s="7">
        <v>0</v>
      </c>
      <c r="G56" s="7">
        <v>0</v>
      </c>
      <c r="H56" s="7">
        <v>0</v>
      </c>
      <c r="I56" s="70">
        <f t="shared" si="0"/>
        <v>599817</v>
      </c>
    </row>
    <row r="57" spans="1:9" ht="11.25">
      <c r="A57" s="57" t="str">
        <f>Summary!A57</f>
        <v>Q33</v>
      </c>
      <c r="B57" s="57" t="str">
        <f>Summary!B57</f>
        <v>Q33</v>
      </c>
      <c r="C57" s="57" t="str">
        <f>Summary!C57</f>
        <v>5N7</v>
      </c>
      <c r="D57" s="57" t="str">
        <f>Summary!D57</f>
        <v>Derby City PCT</v>
      </c>
      <c r="E57" s="7">
        <v>437613</v>
      </c>
      <c r="F57" s="7">
        <v>0</v>
      </c>
      <c r="G57" s="7">
        <v>0</v>
      </c>
      <c r="H57" s="7">
        <v>0</v>
      </c>
      <c r="I57" s="70">
        <f t="shared" si="0"/>
        <v>437613</v>
      </c>
    </row>
    <row r="58" spans="1:9" ht="11.25">
      <c r="A58" s="57" t="str">
        <f>Summary!A58</f>
        <v>Q33</v>
      </c>
      <c r="B58" s="57" t="str">
        <f>Summary!B58</f>
        <v>Q33</v>
      </c>
      <c r="C58" s="57" t="str">
        <f>Summary!C58</f>
        <v>5N6</v>
      </c>
      <c r="D58" s="57" t="str">
        <f>Summary!D58</f>
        <v>Derbyshire County PCT</v>
      </c>
      <c r="E58" s="7">
        <v>1118446</v>
      </c>
      <c r="F58" s="7">
        <v>0</v>
      </c>
      <c r="G58" s="7">
        <v>0</v>
      </c>
      <c r="H58" s="7">
        <v>0</v>
      </c>
      <c r="I58" s="70">
        <f t="shared" si="0"/>
        <v>1118446</v>
      </c>
    </row>
    <row r="59" spans="1:9" ht="11.25">
      <c r="A59" s="57" t="str">
        <f>Summary!A59</f>
        <v>Q33</v>
      </c>
      <c r="B59" s="57" t="str">
        <f>Summary!B59</f>
        <v>Q33</v>
      </c>
      <c r="C59" s="57" t="str">
        <f>Summary!C59</f>
        <v>5PC</v>
      </c>
      <c r="D59" s="57" t="str">
        <f>Summary!D59</f>
        <v>Leicester City PCT</v>
      </c>
      <c r="E59" s="7">
        <v>519975</v>
      </c>
      <c r="F59" s="7">
        <v>-37</v>
      </c>
      <c r="G59" s="7">
        <v>0</v>
      </c>
      <c r="H59" s="7">
        <v>0</v>
      </c>
      <c r="I59" s="70">
        <f t="shared" si="0"/>
        <v>519938</v>
      </c>
    </row>
    <row r="60" spans="1:9" ht="11.25">
      <c r="A60" s="57" t="str">
        <f>Summary!A60</f>
        <v>Q33</v>
      </c>
      <c r="B60" s="57" t="str">
        <f>Summary!B60</f>
        <v>Q33</v>
      </c>
      <c r="C60" s="57" t="str">
        <f>Summary!C60</f>
        <v>5PA</v>
      </c>
      <c r="D60" s="57" t="str">
        <f>Summary!D60</f>
        <v>Leicestershire County and Rutland PCT</v>
      </c>
      <c r="E60" s="7">
        <v>889041</v>
      </c>
      <c r="F60" s="7">
        <v>37</v>
      </c>
      <c r="G60" s="7">
        <v>0</v>
      </c>
      <c r="H60" s="7">
        <v>0</v>
      </c>
      <c r="I60" s="70">
        <f t="shared" si="0"/>
        <v>889078</v>
      </c>
    </row>
    <row r="61" spans="1:9" ht="11.25">
      <c r="A61" s="57" t="str">
        <f>Summary!A61</f>
        <v>Q33</v>
      </c>
      <c r="B61" s="57" t="str">
        <f>Summary!B61</f>
        <v>Q33</v>
      </c>
      <c r="C61" s="57" t="str">
        <f>Summary!C61</f>
        <v>5N9</v>
      </c>
      <c r="D61" s="57" t="str">
        <f>Summary!D61</f>
        <v>Lincolnshire Teaching PCT</v>
      </c>
      <c r="E61" s="7">
        <v>1147176</v>
      </c>
      <c r="F61" s="7">
        <v>0</v>
      </c>
      <c r="G61" s="7">
        <v>0</v>
      </c>
      <c r="H61" s="7">
        <v>0</v>
      </c>
      <c r="I61" s="70">
        <f t="shared" si="0"/>
        <v>1147176</v>
      </c>
    </row>
    <row r="62" spans="1:9" ht="11.25">
      <c r="A62" s="57" t="str">
        <f>Summary!A62</f>
        <v>Q38</v>
      </c>
      <c r="B62" s="59" t="str">
        <f>Summary!B62</f>
        <v>Q33</v>
      </c>
      <c r="C62" s="57" t="str">
        <f>Summary!C62</f>
        <v>5CQ</v>
      </c>
      <c r="D62" s="57" t="str">
        <f>Summary!D62</f>
        <v>Milton Keynes PCT</v>
      </c>
      <c r="E62" s="7">
        <v>342698</v>
      </c>
      <c r="F62" s="7">
        <v>0</v>
      </c>
      <c r="G62" s="7">
        <v>0</v>
      </c>
      <c r="H62" s="7">
        <v>0</v>
      </c>
      <c r="I62" s="70">
        <f t="shared" si="0"/>
        <v>342698</v>
      </c>
    </row>
    <row r="63" spans="1:9" ht="11.25">
      <c r="A63" s="57" t="str">
        <f>Summary!A63</f>
        <v>Q33</v>
      </c>
      <c r="B63" s="57" t="str">
        <f>Summary!B63</f>
        <v>Q33</v>
      </c>
      <c r="C63" s="57" t="str">
        <f>Summary!C63</f>
        <v>5PD</v>
      </c>
      <c r="D63" s="57" t="str">
        <f>Summary!D63</f>
        <v>Northamptonshire Teaching PCT</v>
      </c>
      <c r="E63" s="7">
        <v>993560</v>
      </c>
      <c r="F63" s="7">
        <v>0</v>
      </c>
      <c r="G63" s="7">
        <v>0</v>
      </c>
      <c r="H63" s="7">
        <v>0</v>
      </c>
      <c r="I63" s="70">
        <f t="shared" si="0"/>
        <v>993560</v>
      </c>
    </row>
    <row r="64" spans="1:9" ht="11.25">
      <c r="A64" s="57" t="str">
        <f>Summary!A64</f>
        <v>Q33</v>
      </c>
      <c r="B64" s="57" t="str">
        <f>Summary!B64</f>
        <v>Q33</v>
      </c>
      <c r="C64" s="57" t="str">
        <f>Summary!C64</f>
        <v>5EM</v>
      </c>
      <c r="D64" s="57" t="str">
        <f>Summary!D64</f>
        <v>Nottingham City PCT</v>
      </c>
      <c r="E64" s="7">
        <v>522374</v>
      </c>
      <c r="F64" s="7">
        <v>-3819</v>
      </c>
      <c r="G64" s="7">
        <v>0</v>
      </c>
      <c r="H64" s="7">
        <v>4109</v>
      </c>
      <c r="I64" s="70">
        <f t="shared" si="0"/>
        <v>522664</v>
      </c>
    </row>
    <row r="65" spans="1:9" ht="11.25">
      <c r="A65" s="57" t="str">
        <f>Summary!A65</f>
        <v>Q33</v>
      </c>
      <c r="B65" s="57" t="str">
        <f>Summary!B65</f>
        <v>Q33</v>
      </c>
      <c r="C65" s="57" t="str">
        <f>Summary!C65</f>
        <v>5N8</v>
      </c>
      <c r="D65" s="57" t="str">
        <f>Summary!D65</f>
        <v>Nottinghamshire County Teaching PCT</v>
      </c>
      <c r="E65" s="7">
        <v>1014027</v>
      </c>
      <c r="F65" s="7">
        <v>3829</v>
      </c>
      <c r="G65" s="7">
        <v>0</v>
      </c>
      <c r="H65" s="7">
        <v>-4109</v>
      </c>
      <c r="I65" s="70">
        <f t="shared" si="0"/>
        <v>1013747</v>
      </c>
    </row>
    <row r="66" spans="1:9" ht="11.25">
      <c r="A66" s="57" t="str">
        <f>Summary!A66</f>
        <v>Q34</v>
      </c>
      <c r="B66" s="57" t="str">
        <f>Summary!B66</f>
        <v>Q34</v>
      </c>
      <c r="C66" s="57" t="str">
        <f>Summary!C66</f>
        <v>5PG</v>
      </c>
      <c r="D66" s="57" t="str">
        <f>Summary!D66</f>
        <v>Birmingham East and North PCT</v>
      </c>
      <c r="E66" s="7">
        <v>713364</v>
      </c>
      <c r="F66" s="7">
        <v>0</v>
      </c>
      <c r="G66" s="7">
        <v>0</v>
      </c>
      <c r="H66" s="7">
        <v>0</v>
      </c>
      <c r="I66" s="70">
        <f t="shared" si="0"/>
        <v>713364</v>
      </c>
    </row>
    <row r="67" spans="1:9" ht="11.25">
      <c r="A67" s="57" t="str">
        <f>Summary!A67</f>
        <v>Q34</v>
      </c>
      <c r="B67" s="57" t="str">
        <f>Summary!B67</f>
        <v>Q34</v>
      </c>
      <c r="C67" s="57" t="str">
        <f>Summary!C67</f>
        <v>5MD</v>
      </c>
      <c r="D67" s="57" t="str">
        <f>Summary!D67</f>
        <v>Coventry Teaching PCT</v>
      </c>
      <c r="E67" s="7">
        <v>568297</v>
      </c>
      <c r="F67" s="7">
        <v>0</v>
      </c>
      <c r="G67" s="7">
        <v>0</v>
      </c>
      <c r="H67" s="7">
        <v>0</v>
      </c>
      <c r="I67" s="70">
        <f t="shared" si="0"/>
        <v>568297</v>
      </c>
    </row>
    <row r="68" spans="1:9" ht="11.25">
      <c r="A68" s="57" t="str">
        <f>Summary!A68</f>
        <v>Q34</v>
      </c>
      <c r="B68" s="57" t="str">
        <f>Summary!B68</f>
        <v>Q34</v>
      </c>
      <c r="C68" s="57" t="str">
        <f>Summary!C68</f>
        <v>5PE</v>
      </c>
      <c r="D68" s="57" t="str">
        <f>Summary!D68</f>
        <v>Dudley PCT</v>
      </c>
      <c r="E68" s="7">
        <v>489089</v>
      </c>
      <c r="F68" s="7">
        <v>0</v>
      </c>
      <c r="G68" s="7">
        <v>0</v>
      </c>
      <c r="H68" s="7">
        <v>0</v>
      </c>
      <c r="I68" s="70">
        <f t="shared" si="0"/>
        <v>489089</v>
      </c>
    </row>
    <row r="69" spans="1:9" ht="11.25">
      <c r="A69" s="57" t="str">
        <f>Summary!A69</f>
        <v>Q34</v>
      </c>
      <c r="B69" s="57" t="str">
        <f>Summary!B69</f>
        <v>Q34</v>
      </c>
      <c r="C69" s="57" t="str">
        <f>Summary!C69</f>
        <v>5MX</v>
      </c>
      <c r="D69" s="57" t="str">
        <f>Summary!D69</f>
        <v>Heart of Birmingham Teaching PCT</v>
      </c>
      <c r="E69" s="7">
        <v>548881</v>
      </c>
      <c r="F69" s="7">
        <v>0</v>
      </c>
      <c r="G69" s="7">
        <v>0</v>
      </c>
      <c r="H69" s="7">
        <v>0</v>
      </c>
      <c r="I69" s="70">
        <f t="shared" si="0"/>
        <v>548881</v>
      </c>
    </row>
    <row r="70" spans="1:9" ht="11.25">
      <c r="A70" s="57" t="str">
        <f>Summary!A70</f>
        <v>Q34</v>
      </c>
      <c r="B70" s="57" t="str">
        <f>Summary!B70</f>
        <v>Q34</v>
      </c>
      <c r="C70" s="57" t="str">
        <f>Summary!C70</f>
        <v>5CN</v>
      </c>
      <c r="D70" s="57" t="str">
        <f>Summary!D70</f>
        <v>Herefordshire PCT</v>
      </c>
      <c r="E70" s="7">
        <v>274490</v>
      </c>
      <c r="F70" s="7">
        <v>0</v>
      </c>
      <c r="G70" s="7">
        <v>0</v>
      </c>
      <c r="H70" s="7">
        <v>0</v>
      </c>
      <c r="I70" s="70">
        <f t="shared" si="0"/>
        <v>274490</v>
      </c>
    </row>
    <row r="71" spans="1:9" ht="11.25">
      <c r="A71" s="57" t="str">
        <f>Summary!A71</f>
        <v>Q34</v>
      </c>
      <c r="B71" s="57" t="str">
        <f>Summary!B71</f>
        <v>Q34</v>
      </c>
      <c r="C71" s="57" t="str">
        <f>Summary!C71</f>
        <v>5PH</v>
      </c>
      <c r="D71" s="57" t="str">
        <f>Summary!D71</f>
        <v>North Staffordshire PCT</v>
      </c>
      <c r="E71" s="7">
        <v>333191</v>
      </c>
      <c r="F71" s="7">
        <v>0</v>
      </c>
      <c r="G71" s="7">
        <v>0</v>
      </c>
      <c r="H71" s="7">
        <v>0</v>
      </c>
      <c r="I71" s="70">
        <f aca="true" t="shared" si="1" ref="I71:I134">SUM(E71:H71)</f>
        <v>333191</v>
      </c>
    </row>
    <row r="72" spans="1:9" ht="11.25">
      <c r="A72" s="57" t="str">
        <f>Summary!A72</f>
        <v>Q34</v>
      </c>
      <c r="B72" s="57" t="str">
        <f>Summary!B72</f>
        <v>Q34</v>
      </c>
      <c r="C72" s="57" t="str">
        <f>Summary!C72</f>
        <v>5PF</v>
      </c>
      <c r="D72" s="57" t="str">
        <f>Summary!D72</f>
        <v>Sandwell PCT</v>
      </c>
      <c r="E72" s="7">
        <v>551021</v>
      </c>
      <c r="F72" s="7">
        <v>0</v>
      </c>
      <c r="G72" s="7">
        <v>0</v>
      </c>
      <c r="H72" s="7">
        <v>0</v>
      </c>
      <c r="I72" s="70">
        <f t="shared" si="1"/>
        <v>551021</v>
      </c>
    </row>
    <row r="73" spans="1:9" ht="11.25">
      <c r="A73" s="57" t="str">
        <f>Summary!A73</f>
        <v>Q34</v>
      </c>
      <c r="B73" s="57" t="str">
        <f>Summary!B73</f>
        <v>Q34</v>
      </c>
      <c r="C73" s="57" t="str">
        <f>Summary!C73</f>
        <v>5M2</v>
      </c>
      <c r="D73" s="57" t="str">
        <f>Summary!D73</f>
        <v>Shropshire County PCT</v>
      </c>
      <c r="E73" s="7">
        <v>441980</v>
      </c>
      <c r="F73" s="7">
        <v>0</v>
      </c>
      <c r="G73" s="7">
        <v>0</v>
      </c>
      <c r="H73" s="7">
        <v>0</v>
      </c>
      <c r="I73" s="70">
        <f t="shared" si="1"/>
        <v>441980</v>
      </c>
    </row>
    <row r="74" spans="1:9" ht="11.25">
      <c r="A74" s="57" t="str">
        <f>Summary!A74</f>
        <v>Q34</v>
      </c>
      <c r="B74" s="57" t="str">
        <f>Summary!B74</f>
        <v>Q34</v>
      </c>
      <c r="C74" s="57" t="str">
        <f>Summary!C74</f>
        <v>5QW</v>
      </c>
      <c r="D74" s="57" t="str">
        <f>Summary!D74</f>
        <v>Solihull PCT</v>
      </c>
      <c r="E74" s="7">
        <v>312017</v>
      </c>
      <c r="F74" s="7">
        <v>0</v>
      </c>
      <c r="G74" s="7">
        <v>0</v>
      </c>
      <c r="H74" s="7">
        <v>0</v>
      </c>
      <c r="I74" s="70">
        <f t="shared" si="1"/>
        <v>312017</v>
      </c>
    </row>
    <row r="75" spans="1:9" ht="11.25">
      <c r="A75" s="57" t="str">
        <f>Summary!A75</f>
        <v>Q34</v>
      </c>
      <c r="B75" s="57" t="str">
        <f>Summary!B75</f>
        <v>Q34</v>
      </c>
      <c r="C75" s="57" t="str">
        <f>Summary!C75</f>
        <v>5M1</v>
      </c>
      <c r="D75" s="57" t="str">
        <f>Summary!D75</f>
        <v>South Birmingham PCT</v>
      </c>
      <c r="E75" s="7">
        <v>620497</v>
      </c>
      <c r="F75" s="7">
        <v>0</v>
      </c>
      <c r="G75" s="7">
        <v>0</v>
      </c>
      <c r="H75" s="7">
        <v>0</v>
      </c>
      <c r="I75" s="70">
        <f t="shared" si="1"/>
        <v>620497</v>
      </c>
    </row>
    <row r="76" spans="1:9" ht="11.25">
      <c r="A76" s="57" t="str">
        <f>Summary!A76</f>
        <v>Q34</v>
      </c>
      <c r="B76" s="57" t="str">
        <f>Summary!B76</f>
        <v>Q34</v>
      </c>
      <c r="C76" s="57" t="str">
        <f>Summary!C76</f>
        <v>5PK</v>
      </c>
      <c r="D76" s="57" t="str">
        <f>Summary!D76</f>
        <v>South Staffordshire PCT</v>
      </c>
      <c r="E76" s="7">
        <v>894158</v>
      </c>
      <c r="F76" s="7">
        <v>0</v>
      </c>
      <c r="G76" s="7">
        <v>0</v>
      </c>
      <c r="H76" s="7">
        <v>0</v>
      </c>
      <c r="I76" s="70">
        <f t="shared" si="1"/>
        <v>894158</v>
      </c>
    </row>
    <row r="77" spans="1:9" ht="11.25">
      <c r="A77" s="57" t="str">
        <f>Summary!A77</f>
        <v>Q34</v>
      </c>
      <c r="B77" s="57" t="str">
        <f>Summary!B77</f>
        <v>Q34</v>
      </c>
      <c r="C77" s="57" t="str">
        <f>Summary!C77</f>
        <v>5PJ</v>
      </c>
      <c r="D77" s="57" t="str">
        <f>Summary!D77</f>
        <v>Stoke On Trent PCT</v>
      </c>
      <c r="E77" s="7">
        <v>485738</v>
      </c>
      <c r="F77" s="7">
        <v>0</v>
      </c>
      <c r="G77" s="7">
        <v>0</v>
      </c>
      <c r="H77" s="7">
        <v>0</v>
      </c>
      <c r="I77" s="70">
        <f t="shared" si="1"/>
        <v>485738</v>
      </c>
    </row>
    <row r="78" spans="1:9" ht="11.25">
      <c r="A78" s="57" t="str">
        <f>Summary!A78</f>
        <v>Q34</v>
      </c>
      <c r="B78" s="57" t="str">
        <f>Summary!B78</f>
        <v>Q34</v>
      </c>
      <c r="C78" s="57" t="str">
        <f>Summary!C78</f>
        <v>5MK</v>
      </c>
      <c r="D78" s="57" t="str">
        <f>Summary!D78</f>
        <v>Telford and Wrekin PCT</v>
      </c>
      <c r="E78" s="7">
        <v>250630</v>
      </c>
      <c r="F78" s="7">
        <v>0</v>
      </c>
      <c r="G78" s="7">
        <v>0</v>
      </c>
      <c r="H78" s="7">
        <v>0</v>
      </c>
      <c r="I78" s="70">
        <f t="shared" si="1"/>
        <v>250630</v>
      </c>
    </row>
    <row r="79" spans="1:9" ht="11.25">
      <c r="A79" s="57" t="str">
        <f>Summary!A79</f>
        <v>Q34</v>
      </c>
      <c r="B79" s="57" t="str">
        <f>Summary!B79</f>
        <v>Q34</v>
      </c>
      <c r="C79" s="57" t="str">
        <f>Summary!C79</f>
        <v>5M3</v>
      </c>
      <c r="D79" s="57" t="str">
        <f>Summary!D79</f>
        <v>Walsall Teaching PCT</v>
      </c>
      <c r="E79" s="7">
        <v>451608</v>
      </c>
      <c r="F79" s="7">
        <v>0</v>
      </c>
      <c r="G79" s="7">
        <v>0</v>
      </c>
      <c r="H79" s="7">
        <v>0</v>
      </c>
      <c r="I79" s="70">
        <f t="shared" si="1"/>
        <v>451608</v>
      </c>
    </row>
    <row r="80" spans="1:9" ht="11.25">
      <c r="A80" s="57" t="str">
        <f>Summary!A80</f>
        <v>Q34</v>
      </c>
      <c r="B80" s="57" t="str">
        <f>Summary!B80</f>
        <v>Q34</v>
      </c>
      <c r="C80" s="57" t="str">
        <f>Summary!C80</f>
        <v>5PM</v>
      </c>
      <c r="D80" s="57" t="str">
        <f>Summary!D80</f>
        <v>Warwickshire PCT</v>
      </c>
      <c r="E80" s="7">
        <v>787474</v>
      </c>
      <c r="F80" s="7">
        <v>0</v>
      </c>
      <c r="G80" s="7">
        <v>0</v>
      </c>
      <c r="H80" s="7">
        <v>0</v>
      </c>
      <c r="I80" s="70">
        <f t="shared" si="1"/>
        <v>787474</v>
      </c>
    </row>
    <row r="81" spans="1:9" ht="11.25">
      <c r="A81" s="57" t="str">
        <f>Summary!A81</f>
        <v>Q34</v>
      </c>
      <c r="B81" s="57" t="str">
        <f>Summary!B81</f>
        <v>Q34</v>
      </c>
      <c r="C81" s="57" t="str">
        <f>Summary!C81</f>
        <v>5MV</v>
      </c>
      <c r="D81" s="57" t="str">
        <f>Summary!D81</f>
        <v>Wolverhampton City PCT</v>
      </c>
      <c r="E81" s="7">
        <v>429887</v>
      </c>
      <c r="F81" s="7">
        <v>0</v>
      </c>
      <c r="G81" s="7">
        <v>0</v>
      </c>
      <c r="H81" s="7">
        <v>0</v>
      </c>
      <c r="I81" s="70">
        <f t="shared" si="1"/>
        <v>429887</v>
      </c>
    </row>
    <row r="82" spans="1:9" ht="11.25">
      <c r="A82" s="57" t="str">
        <f>Summary!A82</f>
        <v>Q34</v>
      </c>
      <c r="B82" s="57" t="str">
        <f>Summary!B82</f>
        <v>Q34</v>
      </c>
      <c r="C82" s="57" t="str">
        <f>Summary!C82</f>
        <v>5PL</v>
      </c>
      <c r="D82" s="57" t="str">
        <f>Summary!D82</f>
        <v>Worcestershire PCT</v>
      </c>
      <c r="E82" s="7">
        <v>823904</v>
      </c>
      <c r="F82" s="7">
        <v>0</v>
      </c>
      <c r="G82" s="7">
        <v>0</v>
      </c>
      <c r="H82" s="7">
        <v>0</v>
      </c>
      <c r="I82" s="70">
        <f t="shared" si="1"/>
        <v>823904</v>
      </c>
    </row>
    <row r="83" spans="1:9" ht="11.25">
      <c r="A83" s="57" t="str">
        <f>Summary!A83</f>
        <v>Q35</v>
      </c>
      <c r="B83" s="57" t="str">
        <f>Summary!B83</f>
        <v>Q35</v>
      </c>
      <c r="C83" s="57" t="str">
        <f>Summary!C83</f>
        <v>5P2</v>
      </c>
      <c r="D83" s="57" t="str">
        <f>Summary!D83</f>
        <v>Bedfordshire PCT</v>
      </c>
      <c r="E83" s="7">
        <v>581481</v>
      </c>
      <c r="F83" s="7">
        <v>0</v>
      </c>
      <c r="G83" s="7">
        <v>0</v>
      </c>
      <c r="H83" s="7">
        <v>0</v>
      </c>
      <c r="I83" s="70">
        <f t="shared" si="1"/>
        <v>581481</v>
      </c>
    </row>
    <row r="84" spans="1:9" ht="11.25">
      <c r="A84" s="57" t="str">
        <f>Summary!A84</f>
        <v>Q35</v>
      </c>
      <c r="B84" s="57" t="str">
        <f>Summary!B84</f>
        <v>Q35</v>
      </c>
      <c r="C84" s="57" t="str">
        <f>Summary!C84</f>
        <v>5PP</v>
      </c>
      <c r="D84" s="57" t="str">
        <f>Summary!D84</f>
        <v>Cambridgeshire PCT</v>
      </c>
      <c r="E84" s="7">
        <v>837992</v>
      </c>
      <c r="F84" s="7">
        <v>0</v>
      </c>
      <c r="G84" s="7">
        <v>0</v>
      </c>
      <c r="H84" s="7">
        <v>0</v>
      </c>
      <c r="I84" s="70">
        <f t="shared" si="1"/>
        <v>837992</v>
      </c>
    </row>
    <row r="85" spans="1:9" ht="11.25">
      <c r="A85" s="57" t="str">
        <f>Summary!A85</f>
        <v>Q35</v>
      </c>
      <c r="B85" s="57" t="str">
        <f>Summary!B85</f>
        <v>Q35</v>
      </c>
      <c r="C85" s="57" t="str">
        <f>Summary!C85</f>
        <v>5PR</v>
      </c>
      <c r="D85" s="57" t="str">
        <f>Summary!D85</f>
        <v>Great Yarmouth and Waveney PCT</v>
      </c>
      <c r="E85" s="7">
        <v>382116</v>
      </c>
      <c r="F85" s="7">
        <v>0</v>
      </c>
      <c r="G85" s="7">
        <v>0</v>
      </c>
      <c r="H85" s="7">
        <v>0</v>
      </c>
      <c r="I85" s="70">
        <f t="shared" si="1"/>
        <v>382116</v>
      </c>
    </row>
    <row r="86" spans="1:9" ht="11.25">
      <c r="A86" s="57" t="str">
        <f>Summary!A86</f>
        <v>Q35</v>
      </c>
      <c r="B86" s="57" t="str">
        <f>Summary!B86</f>
        <v>Q35</v>
      </c>
      <c r="C86" s="57" t="str">
        <f>Summary!C86</f>
        <v>5QV</v>
      </c>
      <c r="D86" s="57" t="str">
        <f>Summary!D86</f>
        <v>Hertfordshire PCT</v>
      </c>
      <c r="E86" s="7">
        <v>1615310</v>
      </c>
      <c r="F86" s="7">
        <v>0</v>
      </c>
      <c r="G86" s="7">
        <v>0</v>
      </c>
      <c r="H86" s="7">
        <v>0</v>
      </c>
      <c r="I86" s="70">
        <f t="shared" si="1"/>
        <v>1615310</v>
      </c>
    </row>
    <row r="87" spans="1:9" ht="11.25">
      <c r="A87" s="57" t="str">
        <f>Summary!A87</f>
        <v>Q35</v>
      </c>
      <c r="B87" s="57" t="str">
        <f>Summary!B87</f>
        <v>Q35</v>
      </c>
      <c r="C87" s="57" t="str">
        <f>Summary!C87</f>
        <v>5GC</v>
      </c>
      <c r="D87" s="57" t="str">
        <f>Summary!D87</f>
        <v>Luton PCT</v>
      </c>
      <c r="E87" s="7">
        <v>302185</v>
      </c>
      <c r="F87" s="7">
        <v>0</v>
      </c>
      <c r="G87" s="7">
        <v>0</v>
      </c>
      <c r="H87" s="7">
        <v>0</v>
      </c>
      <c r="I87" s="70">
        <f t="shared" si="1"/>
        <v>302185</v>
      </c>
    </row>
    <row r="88" spans="1:9" ht="11.25">
      <c r="A88" s="57" t="str">
        <f>Summary!A88</f>
        <v>Q35</v>
      </c>
      <c r="B88" s="57" t="str">
        <f>Summary!B88</f>
        <v>Q35</v>
      </c>
      <c r="C88" s="57" t="str">
        <f>Summary!C88</f>
        <v>5PX</v>
      </c>
      <c r="D88" s="57" t="str">
        <f>Summary!D88</f>
        <v>Mid Essex PCT</v>
      </c>
      <c r="E88" s="7">
        <v>492876</v>
      </c>
      <c r="F88" s="7">
        <v>0</v>
      </c>
      <c r="G88" s="7">
        <v>0</v>
      </c>
      <c r="H88" s="7">
        <v>0</v>
      </c>
      <c r="I88" s="70">
        <f t="shared" si="1"/>
        <v>492876</v>
      </c>
    </row>
    <row r="89" spans="1:9" ht="11.25">
      <c r="A89" s="57" t="str">
        <f>Summary!A89</f>
        <v>Q35</v>
      </c>
      <c r="B89" s="57" t="str">
        <f>Summary!B89</f>
        <v>Q35</v>
      </c>
      <c r="C89" s="57" t="str">
        <f>Summary!C89</f>
        <v>5PQ</v>
      </c>
      <c r="D89" s="57" t="str">
        <f>Summary!D89</f>
        <v>Norfolk PCT</v>
      </c>
      <c r="E89" s="7">
        <v>1143821</v>
      </c>
      <c r="F89" s="7">
        <v>0</v>
      </c>
      <c r="G89" s="7">
        <v>0</v>
      </c>
      <c r="H89" s="7">
        <v>0</v>
      </c>
      <c r="I89" s="70">
        <f t="shared" si="1"/>
        <v>1143821</v>
      </c>
    </row>
    <row r="90" spans="1:9" ht="11.25">
      <c r="A90" s="57" t="str">
        <f>Summary!A90</f>
        <v>Q35</v>
      </c>
      <c r="B90" s="57" t="str">
        <f>Summary!B90</f>
        <v>Q35</v>
      </c>
      <c r="C90" s="57" t="str">
        <f>Summary!C90</f>
        <v>5PW</v>
      </c>
      <c r="D90" s="57" t="str">
        <f>Summary!D90</f>
        <v>North East Essex PCT</v>
      </c>
      <c r="E90" s="7">
        <v>521684</v>
      </c>
      <c r="F90" s="7">
        <v>0</v>
      </c>
      <c r="G90" s="7">
        <v>0</v>
      </c>
      <c r="H90" s="7">
        <v>0</v>
      </c>
      <c r="I90" s="70">
        <f t="shared" si="1"/>
        <v>521684</v>
      </c>
    </row>
    <row r="91" spans="1:9" ht="11.25">
      <c r="A91" s="57" t="str">
        <f>Summary!A91</f>
        <v>Q35</v>
      </c>
      <c r="B91" s="57" t="str">
        <f>Summary!B91</f>
        <v>Q35</v>
      </c>
      <c r="C91" s="57" t="str">
        <f>Summary!C91</f>
        <v>5PN</v>
      </c>
      <c r="D91" s="57" t="str">
        <f>Summary!D91</f>
        <v>Peterborough PCT</v>
      </c>
      <c r="E91" s="7">
        <v>259770</v>
      </c>
      <c r="F91" s="7">
        <v>0</v>
      </c>
      <c r="G91" s="7">
        <v>0</v>
      </c>
      <c r="H91" s="7">
        <v>0</v>
      </c>
      <c r="I91" s="70">
        <f t="shared" si="1"/>
        <v>259770</v>
      </c>
    </row>
    <row r="92" spans="1:9" ht="11.25">
      <c r="A92" s="57" t="str">
        <f>Summary!A92</f>
        <v>Q35</v>
      </c>
      <c r="B92" s="57" t="str">
        <f>Summary!B92</f>
        <v>Q35</v>
      </c>
      <c r="C92" s="57" t="str">
        <f>Summary!C92</f>
        <v>5P1</v>
      </c>
      <c r="D92" s="57" t="str">
        <f>Summary!D92</f>
        <v>South East Essex PCT</v>
      </c>
      <c r="E92" s="7">
        <v>530726</v>
      </c>
      <c r="F92" s="7">
        <v>0</v>
      </c>
      <c r="G92" s="7">
        <v>0</v>
      </c>
      <c r="H92" s="7">
        <v>0</v>
      </c>
      <c r="I92" s="70">
        <f t="shared" si="1"/>
        <v>530726</v>
      </c>
    </row>
    <row r="93" spans="1:9" ht="11.25">
      <c r="A93" s="57" t="str">
        <f>Summary!A93</f>
        <v>Q35</v>
      </c>
      <c r="B93" s="57" t="str">
        <f>Summary!B93</f>
        <v>Q35</v>
      </c>
      <c r="C93" s="57" t="str">
        <f>Summary!C93</f>
        <v>5PY</v>
      </c>
      <c r="D93" s="57" t="str">
        <f>Summary!D93</f>
        <v>South West Essex PCT</v>
      </c>
      <c r="E93" s="7">
        <v>636145</v>
      </c>
      <c r="F93" s="7">
        <v>0</v>
      </c>
      <c r="G93" s="7">
        <v>0</v>
      </c>
      <c r="H93" s="7">
        <v>0</v>
      </c>
      <c r="I93" s="70">
        <f t="shared" si="1"/>
        <v>636145</v>
      </c>
    </row>
    <row r="94" spans="1:9" ht="11.25">
      <c r="A94" s="57" t="str">
        <f>Summary!A94</f>
        <v>Q35</v>
      </c>
      <c r="B94" s="57" t="str">
        <f>Summary!B94</f>
        <v>Q35</v>
      </c>
      <c r="C94" s="57" t="str">
        <f>Summary!C94</f>
        <v>5PT</v>
      </c>
      <c r="D94" s="57" t="str">
        <f>Summary!D94</f>
        <v>Suffolk PCT</v>
      </c>
      <c r="E94" s="7">
        <v>878192</v>
      </c>
      <c r="F94" s="7">
        <v>0</v>
      </c>
      <c r="G94" s="7">
        <v>0</v>
      </c>
      <c r="H94" s="7">
        <v>0</v>
      </c>
      <c r="I94" s="70">
        <f t="shared" si="1"/>
        <v>878192</v>
      </c>
    </row>
    <row r="95" spans="1:9" ht="11.25">
      <c r="A95" s="57" t="str">
        <f>Summary!A95</f>
        <v>Q35</v>
      </c>
      <c r="B95" s="57" t="str">
        <f>Summary!B95</f>
        <v>Q35</v>
      </c>
      <c r="C95" s="57" t="str">
        <f>Summary!C95</f>
        <v>5PV</v>
      </c>
      <c r="D95" s="57" t="str">
        <f>Summary!D95</f>
        <v>West Essex PCT</v>
      </c>
      <c r="E95" s="7">
        <v>414749</v>
      </c>
      <c r="F95" s="7">
        <v>0</v>
      </c>
      <c r="G95" s="7">
        <v>0</v>
      </c>
      <c r="H95" s="7">
        <v>0</v>
      </c>
      <c r="I95" s="70">
        <f t="shared" si="1"/>
        <v>414749</v>
      </c>
    </row>
    <row r="96" spans="1:9" ht="11.25">
      <c r="A96" s="57" t="str">
        <f>Summary!A96</f>
        <v>Q36</v>
      </c>
      <c r="B96" s="57" t="str">
        <f>Summary!B96</f>
        <v>Q36</v>
      </c>
      <c r="C96" s="57" t="str">
        <f>Summary!C96</f>
        <v>5C2</v>
      </c>
      <c r="D96" s="57" t="str">
        <f>Summary!D96</f>
        <v>Barking and Dagenham PCT</v>
      </c>
      <c r="E96" s="7">
        <v>318975</v>
      </c>
      <c r="F96" s="7">
        <v>0</v>
      </c>
      <c r="G96" s="7">
        <v>0</v>
      </c>
      <c r="H96" s="7">
        <v>0</v>
      </c>
      <c r="I96" s="70">
        <f t="shared" si="1"/>
        <v>318975</v>
      </c>
    </row>
    <row r="97" spans="1:9" ht="11.25">
      <c r="A97" s="57" t="str">
        <f>Summary!A97</f>
        <v>Q36</v>
      </c>
      <c r="B97" s="57" t="str">
        <f>Summary!B97</f>
        <v>Q36</v>
      </c>
      <c r="C97" s="57" t="str">
        <f>Summary!C97</f>
        <v>5A9</v>
      </c>
      <c r="D97" s="57" t="str">
        <f>Summary!D97</f>
        <v>Barnet PCT</v>
      </c>
      <c r="E97" s="7">
        <v>556234</v>
      </c>
      <c r="F97" s="7">
        <v>0</v>
      </c>
      <c r="G97" s="7">
        <v>0</v>
      </c>
      <c r="H97" s="7">
        <v>0</v>
      </c>
      <c r="I97" s="70">
        <f t="shared" si="1"/>
        <v>556234</v>
      </c>
    </row>
    <row r="98" spans="1:9" ht="11.25">
      <c r="A98" s="57" t="str">
        <f>Summary!A98</f>
        <v>Q36</v>
      </c>
      <c r="B98" s="57" t="str">
        <f>Summary!B98</f>
        <v>Q36</v>
      </c>
      <c r="C98" s="57" t="str">
        <f>Summary!C98</f>
        <v>TAK</v>
      </c>
      <c r="D98" s="57" t="str">
        <f>Summary!D98</f>
        <v>Bexley Care Trust</v>
      </c>
      <c r="E98" s="7">
        <v>340680</v>
      </c>
      <c r="F98" s="7">
        <v>0</v>
      </c>
      <c r="G98" s="7">
        <v>0</v>
      </c>
      <c r="H98" s="7">
        <v>0</v>
      </c>
      <c r="I98" s="70">
        <f t="shared" si="1"/>
        <v>340680</v>
      </c>
    </row>
    <row r="99" spans="1:9" ht="11.25">
      <c r="A99" s="57" t="str">
        <f>Summary!A99</f>
        <v>Q36</v>
      </c>
      <c r="B99" s="57" t="str">
        <f>Summary!B99</f>
        <v>Q36</v>
      </c>
      <c r="C99" s="57" t="str">
        <f>Summary!C99</f>
        <v>5K5</v>
      </c>
      <c r="D99" s="57" t="str">
        <f>Summary!D99</f>
        <v>Brent Teaching PCT</v>
      </c>
      <c r="E99" s="7">
        <v>530205</v>
      </c>
      <c r="F99" s="7">
        <v>0</v>
      </c>
      <c r="G99" s="7">
        <v>0</v>
      </c>
      <c r="H99" s="7">
        <v>0</v>
      </c>
      <c r="I99" s="70">
        <f t="shared" si="1"/>
        <v>530205</v>
      </c>
    </row>
    <row r="100" spans="1:9" ht="11.25">
      <c r="A100" s="57" t="str">
        <f>Summary!A100</f>
        <v>Q36</v>
      </c>
      <c r="B100" s="57" t="str">
        <f>Summary!B100</f>
        <v>Q36</v>
      </c>
      <c r="C100" s="57" t="str">
        <f>Summary!C100</f>
        <v>5A7</v>
      </c>
      <c r="D100" s="57" t="str">
        <f>Summary!D100</f>
        <v>Bromley PCT</v>
      </c>
      <c r="E100" s="7">
        <v>491261</v>
      </c>
      <c r="F100" s="7">
        <v>0</v>
      </c>
      <c r="G100" s="7">
        <v>0</v>
      </c>
      <c r="H100" s="7">
        <v>0</v>
      </c>
      <c r="I100" s="70">
        <f t="shared" si="1"/>
        <v>491261</v>
      </c>
    </row>
    <row r="101" spans="1:9" ht="11.25">
      <c r="A101" s="57" t="str">
        <f>Summary!A101</f>
        <v>Q36</v>
      </c>
      <c r="B101" s="57" t="str">
        <f>Summary!B101</f>
        <v>Q36</v>
      </c>
      <c r="C101" s="57" t="str">
        <f>Summary!C101</f>
        <v>5K7</v>
      </c>
      <c r="D101" s="57" t="str">
        <f>Summary!D101</f>
        <v>Camden PCT</v>
      </c>
      <c r="E101" s="7">
        <v>483180</v>
      </c>
      <c r="F101" s="7">
        <v>0</v>
      </c>
      <c r="G101" s="7">
        <v>0</v>
      </c>
      <c r="H101" s="7">
        <v>0</v>
      </c>
      <c r="I101" s="70">
        <f t="shared" si="1"/>
        <v>483180</v>
      </c>
    </row>
    <row r="102" spans="1:9" ht="11.25">
      <c r="A102" s="57" t="str">
        <f>Summary!A102</f>
        <v>Q36</v>
      </c>
      <c r="B102" s="57" t="str">
        <f>Summary!B102</f>
        <v>Q36</v>
      </c>
      <c r="C102" s="57" t="str">
        <f>Summary!C102</f>
        <v>5C3</v>
      </c>
      <c r="D102" s="57" t="str">
        <f>Summary!D102</f>
        <v>City and Hackney Teaching PCT</v>
      </c>
      <c r="E102" s="7">
        <v>505085</v>
      </c>
      <c r="F102" s="7">
        <v>745</v>
      </c>
      <c r="G102" s="7">
        <v>0</v>
      </c>
      <c r="H102" s="7">
        <v>0</v>
      </c>
      <c r="I102" s="70">
        <f t="shared" si="1"/>
        <v>505830</v>
      </c>
    </row>
    <row r="103" spans="1:9" ht="11.25">
      <c r="A103" s="57" t="str">
        <f>Summary!A103</f>
        <v>Q36</v>
      </c>
      <c r="B103" s="57" t="str">
        <f>Summary!B103</f>
        <v>Q36</v>
      </c>
      <c r="C103" s="57" t="str">
        <f>Summary!C103</f>
        <v>5K9</v>
      </c>
      <c r="D103" s="57" t="str">
        <f>Summary!D103</f>
        <v>Croydon PCT</v>
      </c>
      <c r="E103" s="7">
        <v>551321</v>
      </c>
      <c r="F103" s="7">
        <v>-166</v>
      </c>
      <c r="G103" s="7">
        <v>0</v>
      </c>
      <c r="H103" s="7">
        <v>0</v>
      </c>
      <c r="I103" s="70">
        <f t="shared" si="1"/>
        <v>551155</v>
      </c>
    </row>
    <row r="104" spans="1:9" ht="11.25">
      <c r="A104" s="57" t="str">
        <f>Summary!A104</f>
        <v>Q36</v>
      </c>
      <c r="B104" s="57" t="str">
        <f>Summary!B104</f>
        <v>Q36</v>
      </c>
      <c r="C104" s="57" t="str">
        <f>Summary!C104</f>
        <v>5HX</v>
      </c>
      <c r="D104" s="57" t="str">
        <f>Summary!D104</f>
        <v>Ealing PCT</v>
      </c>
      <c r="E104" s="7">
        <v>578535</v>
      </c>
      <c r="F104" s="7">
        <v>0</v>
      </c>
      <c r="G104" s="7">
        <v>0</v>
      </c>
      <c r="H104" s="7">
        <v>0</v>
      </c>
      <c r="I104" s="70">
        <f t="shared" si="1"/>
        <v>578535</v>
      </c>
    </row>
    <row r="105" spans="1:9" ht="11.25">
      <c r="A105" s="57" t="str">
        <f>Summary!A105</f>
        <v>Q36</v>
      </c>
      <c r="B105" s="57" t="str">
        <f>Summary!B105</f>
        <v>Q36</v>
      </c>
      <c r="C105" s="57" t="str">
        <f>Summary!C105</f>
        <v>5C1</v>
      </c>
      <c r="D105" s="57" t="str">
        <f>Summary!D105</f>
        <v>Enfield PCT</v>
      </c>
      <c r="E105" s="7">
        <v>464549</v>
      </c>
      <c r="F105" s="7">
        <v>0</v>
      </c>
      <c r="G105" s="7">
        <v>0</v>
      </c>
      <c r="H105" s="7">
        <v>0</v>
      </c>
      <c r="I105" s="70">
        <f t="shared" si="1"/>
        <v>464549</v>
      </c>
    </row>
    <row r="106" spans="1:9" ht="11.25">
      <c r="A106" s="57" t="str">
        <f>Summary!A106</f>
        <v>Q36</v>
      </c>
      <c r="B106" s="57" t="str">
        <f>Summary!B106</f>
        <v>Q36</v>
      </c>
      <c r="C106" s="57" t="str">
        <f>Summary!C106</f>
        <v>5A8</v>
      </c>
      <c r="D106" s="57" t="str">
        <f>Summary!D106</f>
        <v>Greenwich Teaching PCT</v>
      </c>
      <c r="E106" s="7">
        <v>449618</v>
      </c>
      <c r="F106" s="7">
        <v>0</v>
      </c>
      <c r="G106" s="7">
        <v>0</v>
      </c>
      <c r="H106" s="7">
        <v>0</v>
      </c>
      <c r="I106" s="70">
        <f t="shared" si="1"/>
        <v>449618</v>
      </c>
    </row>
    <row r="107" spans="1:9" ht="11.25">
      <c r="A107" s="57" t="str">
        <f>Summary!A107</f>
        <v>Q36</v>
      </c>
      <c r="B107" s="57" t="str">
        <f>Summary!B107</f>
        <v>Q36</v>
      </c>
      <c r="C107" s="57" t="str">
        <f>Summary!C107</f>
        <v>5H1</v>
      </c>
      <c r="D107" s="57" t="str">
        <f>Summary!D107</f>
        <v>Hammersmith and Fulham PCT</v>
      </c>
      <c r="E107" s="7">
        <v>345980</v>
      </c>
      <c r="F107" s="7">
        <v>0</v>
      </c>
      <c r="G107" s="7">
        <v>0</v>
      </c>
      <c r="H107" s="7">
        <v>0</v>
      </c>
      <c r="I107" s="70">
        <f t="shared" si="1"/>
        <v>345980</v>
      </c>
    </row>
    <row r="108" spans="1:9" ht="11.25">
      <c r="A108" s="57" t="str">
        <f>Summary!A108</f>
        <v>Q36</v>
      </c>
      <c r="B108" s="57" t="str">
        <f>Summary!B108</f>
        <v>Q36</v>
      </c>
      <c r="C108" s="57" t="str">
        <f>Summary!C108</f>
        <v>5C9</v>
      </c>
      <c r="D108" s="57" t="str">
        <f>Summary!D108</f>
        <v>Haringey Teaching PCT</v>
      </c>
      <c r="E108" s="7">
        <v>451484</v>
      </c>
      <c r="F108" s="7">
        <v>0</v>
      </c>
      <c r="G108" s="7">
        <v>0</v>
      </c>
      <c r="H108" s="7">
        <v>0</v>
      </c>
      <c r="I108" s="70">
        <f t="shared" si="1"/>
        <v>451484</v>
      </c>
    </row>
    <row r="109" spans="1:9" ht="11.25">
      <c r="A109" s="57" t="str">
        <f>Summary!A109</f>
        <v>Q36</v>
      </c>
      <c r="B109" s="57" t="str">
        <f>Summary!B109</f>
        <v>Q36</v>
      </c>
      <c r="C109" s="57" t="str">
        <f>Summary!C109</f>
        <v>5K6</v>
      </c>
      <c r="D109" s="57" t="str">
        <f>Summary!D109</f>
        <v>Harrow PCT</v>
      </c>
      <c r="E109" s="7">
        <v>331640</v>
      </c>
      <c r="F109" s="7">
        <v>0</v>
      </c>
      <c r="G109" s="7">
        <v>0</v>
      </c>
      <c r="H109" s="7">
        <v>0</v>
      </c>
      <c r="I109" s="70">
        <f t="shared" si="1"/>
        <v>331640</v>
      </c>
    </row>
    <row r="110" spans="1:9" ht="11.25">
      <c r="A110" s="57" t="str">
        <f>Summary!A110</f>
        <v>Q36</v>
      </c>
      <c r="B110" s="57" t="str">
        <f>Summary!B110</f>
        <v>Q36</v>
      </c>
      <c r="C110" s="57" t="str">
        <f>Summary!C110</f>
        <v>5A4</v>
      </c>
      <c r="D110" s="57" t="str">
        <f>Summary!D110</f>
        <v>Havering PCT</v>
      </c>
      <c r="E110" s="7">
        <v>397724</v>
      </c>
      <c r="F110" s="7">
        <v>0</v>
      </c>
      <c r="G110" s="7">
        <v>0</v>
      </c>
      <c r="H110" s="7">
        <v>0</v>
      </c>
      <c r="I110" s="70">
        <f t="shared" si="1"/>
        <v>397724</v>
      </c>
    </row>
    <row r="111" spans="1:9" ht="11.25">
      <c r="A111" s="57" t="str">
        <f>Summary!A111</f>
        <v>Q36</v>
      </c>
      <c r="B111" s="57" t="str">
        <f>Summary!B111</f>
        <v>Q36</v>
      </c>
      <c r="C111" s="57" t="str">
        <f>Summary!C111</f>
        <v>5AT</v>
      </c>
      <c r="D111" s="57" t="str">
        <f>Summary!D111</f>
        <v>Hillingdon PCT</v>
      </c>
      <c r="E111" s="7">
        <v>401038</v>
      </c>
      <c r="F111" s="7">
        <v>0</v>
      </c>
      <c r="G111" s="7">
        <v>0</v>
      </c>
      <c r="H111" s="7">
        <v>0</v>
      </c>
      <c r="I111" s="70">
        <f t="shared" si="1"/>
        <v>401038</v>
      </c>
    </row>
    <row r="112" spans="1:9" ht="11.25">
      <c r="A112" s="57" t="str">
        <f>Summary!A112</f>
        <v>Q36</v>
      </c>
      <c r="B112" s="57" t="str">
        <f>Summary!B112</f>
        <v>Q36</v>
      </c>
      <c r="C112" s="57" t="str">
        <f>Summary!C112</f>
        <v>5HY</v>
      </c>
      <c r="D112" s="57" t="str">
        <f>Summary!D112</f>
        <v>Hounslow PCT</v>
      </c>
      <c r="E112" s="7">
        <v>383527</v>
      </c>
      <c r="F112" s="7">
        <v>0</v>
      </c>
      <c r="G112" s="7">
        <v>0</v>
      </c>
      <c r="H112" s="7">
        <v>0</v>
      </c>
      <c r="I112" s="70">
        <f t="shared" si="1"/>
        <v>383527</v>
      </c>
    </row>
    <row r="113" spans="1:9" ht="11.25">
      <c r="A113" s="57" t="str">
        <f>Summary!A113</f>
        <v>Q36</v>
      </c>
      <c r="B113" s="57" t="str">
        <f>Summary!B113</f>
        <v>Q36</v>
      </c>
      <c r="C113" s="57" t="str">
        <f>Summary!C113</f>
        <v>5K8</v>
      </c>
      <c r="D113" s="57" t="str">
        <f>Summary!D113</f>
        <v>Islington PCT</v>
      </c>
      <c r="E113" s="7">
        <v>435038</v>
      </c>
      <c r="F113" s="7">
        <v>0</v>
      </c>
      <c r="G113" s="7">
        <v>0</v>
      </c>
      <c r="H113" s="7">
        <v>0</v>
      </c>
      <c r="I113" s="70">
        <f t="shared" si="1"/>
        <v>435038</v>
      </c>
    </row>
    <row r="114" spans="1:9" ht="11.25">
      <c r="A114" s="57" t="str">
        <f>Summary!A114</f>
        <v>Q36</v>
      </c>
      <c r="B114" s="57" t="str">
        <f>Summary!B114</f>
        <v>Q36</v>
      </c>
      <c r="C114" s="57" t="str">
        <f>Summary!C114</f>
        <v>5LA</v>
      </c>
      <c r="D114" s="57" t="str">
        <f>Summary!D114</f>
        <v>Kensington and Chelsea PCT</v>
      </c>
      <c r="E114" s="7">
        <v>358068</v>
      </c>
      <c r="F114" s="7">
        <v>0</v>
      </c>
      <c r="G114" s="7">
        <v>0</v>
      </c>
      <c r="H114" s="7">
        <v>0</v>
      </c>
      <c r="I114" s="70">
        <f t="shared" si="1"/>
        <v>358068</v>
      </c>
    </row>
    <row r="115" spans="1:9" ht="11.25">
      <c r="A115" s="57" t="str">
        <f>Summary!A115</f>
        <v>Q36</v>
      </c>
      <c r="B115" s="57" t="str">
        <f>Summary!B115</f>
        <v>Q36</v>
      </c>
      <c r="C115" s="57" t="str">
        <f>Summary!C115</f>
        <v>5A5</v>
      </c>
      <c r="D115" s="57" t="str">
        <f>Summary!D115</f>
        <v>Kingston PCT</v>
      </c>
      <c r="E115" s="7">
        <v>263969</v>
      </c>
      <c r="F115" s="7">
        <v>0</v>
      </c>
      <c r="G115" s="7">
        <v>0</v>
      </c>
      <c r="H115" s="7">
        <v>0</v>
      </c>
      <c r="I115" s="70">
        <f t="shared" si="1"/>
        <v>263969</v>
      </c>
    </row>
    <row r="116" spans="1:9" ht="11.25">
      <c r="A116" s="57" t="str">
        <f>Summary!A116</f>
        <v>Q36</v>
      </c>
      <c r="B116" s="57" t="str">
        <f>Summary!B116</f>
        <v>Q36</v>
      </c>
      <c r="C116" s="57" t="str">
        <f>Summary!C116</f>
        <v>5LD</v>
      </c>
      <c r="D116" s="57" t="str">
        <f>Summary!D116</f>
        <v>Lambeth PCT</v>
      </c>
      <c r="E116" s="7">
        <v>613536</v>
      </c>
      <c r="F116" s="7">
        <v>0</v>
      </c>
      <c r="G116" s="7">
        <v>0</v>
      </c>
      <c r="H116" s="7">
        <v>0</v>
      </c>
      <c r="I116" s="70">
        <f t="shared" si="1"/>
        <v>613536</v>
      </c>
    </row>
    <row r="117" spans="1:9" ht="11.25">
      <c r="A117" s="57" t="str">
        <f>Summary!A117</f>
        <v>Q36</v>
      </c>
      <c r="B117" s="57" t="str">
        <f>Summary!B117</f>
        <v>Q36</v>
      </c>
      <c r="C117" s="57" t="str">
        <f>Summary!C117</f>
        <v>5LF</v>
      </c>
      <c r="D117" s="57" t="str">
        <f>Summary!D117</f>
        <v>Lewisham PCT</v>
      </c>
      <c r="E117" s="7">
        <v>512150</v>
      </c>
      <c r="F117" s="7">
        <v>0</v>
      </c>
      <c r="G117" s="7">
        <v>0</v>
      </c>
      <c r="H117" s="7">
        <v>0</v>
      </c>
      <c r="I117" s="70">
        <f t="shared" si="1"/>
        <v>512150</v>
      </c>
    </row>
    <row r="118" spans="1:9" ht="11.25">
      <c r="A118" s="57" t="str">
        <f>Summary!A118</f>
        <v>Q36</v>
      </c>
      <c r="B118" s="57" t="str">
        <f>Summary!B118</f>
        <v>Q36</v>
      </c>
      <c r="C118" s="57" t="str">
        <f>Summary!C118</f>
        <v>5C5</v>
      </c>
      <c r="D118" s="57" t="str">
        <f>Summary!D118</f>
        <v>Newham PCT</v>
      </c>
      <c r="E118" s="7">
        <v>540944</v>
      </c>
      <c r="F118" s="7">
        <v>0</v>
      </c>
      <c r="G118" s="7">
        <v>0</v>
      </c>
      <c r="H118" s="7">
        <v>0</v>
      </c>
      <c r="I118" s="70">
        <f t="shared" si="1"/>
        <v>540944</v>
      </c>
    </row>
    <row r="119" spans="1:9" ht="11.25">
      <c r="A119" s="57" t="str">
        <f>Summary!A119</f>
        <v>Q36</v>
      </c>
      <c r="B119" s="57" t="str">
        <f>Summary!B119</f>
        <v>Q36</v>
      </c>
      <c r="C119" s="57" t="str">
        <f>Summary!C119</f>
        <v>5NA</v>
      </c>
      <c r="D119" s="57" t="str">
        <f>Summary!D119</f>
        <v>Redbridge PCT</v>
      </c>
      <c r="E119" s="7">
        <v>391027</v>
      </c>
      <c r="F119" s="7">
        <v>0</v>
      </c>
      <c r="G119" s="7">
        <v>0</v>
      </c>
      <c r="H119" s="7">
        <v>0</v>
      </c>
      <c r="I119" s="70">
        <f t="shared" si="1"/>
        <v>391027</v>
      </c>
    </row>
    <row r="120" spans="1:9" ht="11.25">
      <c r="A120" s="57" t="str">
        <f>Summary!A120</f>
        <v>Q36</v>
      </c>
      <c r="B120" s="57" t="str">
        <f>Summary!B120</f>
        <v>Q36</v>
      </c>
      <c r="C120" s="57" t="str">
        <f>Summary!C120</f>
        <v>5M6</v>
      </c>
      <c r="D120" s="57" t="str">
        <f>Summary!D120</f>
        <v>Richmond and Twickenham PCT</v>
      </c>
      <c r="E120" s="7">
        <v>277720</v>
      </c>
      <c r="F120" s="7">
        <v>0</v>
      </c>
      <c r="G120" s="7">
        <v>0</v>
      </c>
      <c r="H120" s="7">
        <v>0</v>
      </c>
      <c r="I120" s="70">
        <f t="shared" si="1"/>
        <v>277720</v>
      </c>
    </row>
    <row r="121" spans="1:9" ht="11.25">
      <c r="A121" s="57" t="str">
        <f>Summary!A121</f>
        <v>Q36</v>
      </c>
      <c r="B121" s="57" t="str">
        <f>Summary!B121</f>
        <v>Q36</v>
      </c>
      <c r="C121" s="57" t="str">
        <f>Summary!C121</f>
        <v>5LE</v>
      </c>
      <c r="D121" s="57" t="str">
        <f>Summary!D121</f>
        <v>Southwark PCT</v>
      </c>
      <c r="E121" s="7">
        <v>517156</v>
      </c>
      <c r="F121" s="7">
        <v>0</v>
      </c>
      <c r="G121" s="7">
        <v>0</v>
      </c>
      <c r="H121" s="7">
        <v>0</v>
      </c>
      <c r="I121" s="70">
        <f t="shared" si="1"/>
        <v>517156</v>
      </c>
    </row>
    <row r="122" spans="1:9" ht="11.25">
      <c r="A122" s="57" t="str">
        <f>Summary!A122</f>
        <v>Q36</v>
      </c>
      <c r="B122" s="57" t="str">
        <f>Summary!B122</f>
        <v>Q36</v>
      </c>
      <c r="C122" s="57" t="str">
        <f>Summary!C122</f>
        <v>5M7</v>
      </c>
      <c r="D122" s="57" t="str">
        <f>Summary!D122</f>
        <v>Sutton and Merton PCT</v>
      </c>
      <c r="E122" s="7">
        <v>570242</v>
      </c>
      <c r="F122" s="7">
        <v>-1240</v>
      </c>
      <c r="G122" s="7">
        <v>1406</v>
      </c>
      <c r="H122" s="7">
        <v>0</v>
      </c>
      <c r="I122" s="70">
        <f t="shared" si="1"/>
        <v>570408</v>
      </c>
    </row>
    <row r="123" spans="1:9" ht="11.25">
      <c r="A123" s="57" t="str">
        <f>Summary!A123</f>
        <v>Q36</v>
      </c>
      <c r="B123" s="57" t="str">
        <f>Summary!B123</f>
        <v>Q36</v>
      </c>
      <c r="C123" s="57" t="str">
        <f>Summary!C123</f>
        <v>5C4</v>
      </c>
      <c r="D123" s="57" t="str">
        <f>Summary!D123</f>
        <v>Tower Hamlets PCT</v>
      </c>
      <c r="E123" s="7">
        <v>477238</v>
      </c>
      <c r="F123" s="7">
        <v>-745</v>
      </c>
      <c r="G123" s="7">
        <v>0</v>
      </c>
      <c r="H123" s="7">
        <v>0</v>
      </c>
      <c r="I123" s="70">
        <f t="shared" si="1"/>
        <v>476493</v>
      </c>
    </row>
    <row r="124" spans="1:9" ht="11.25">
      <c r="A124" s="57" t="str">
        <f>Summary!A124</f>
        <v>Q36</v>
      </c>
      <c r="B124" s="57" t="str">
        <f>Summary!B124</f>
        <v>Q36</v>
      </c>
      <c r="C124" s="57" t="str">
        <f>Summary!C124</f>
        <v>5NC</v>
      </c>
      <c r="D124" s="57" t="str">
        <f>Summary!D124</f>
        <v>Waltham Forest PCT</v>
      </c>
      <c r="E124" s="7">
        <v>416735</v>
      </c>
      <c r="F124" s="7">
        <v>0</v>
      </c>
      <c r="G124" s="7">
        <v>0</v>
      </c>
      <c r="H124" s="7">
        <v>0</v>
      </c>
      <c r="I124" s="70">
        <f t="shared" si="1"/>
        <v>416735</v>
      </c>
    </row>
    <row r="125" spans="1:9" ht="11.25">
      <c r="A125" s="57" t="str">
        <f>Summary!A125</f>
        <v>Q36</v>
      </c>
      <c r="B125" s="57" t="str">
        <f>Summary!B125</f>
        <v>Q36</v>
      </c>
      <c r="C125" s="57" t="str">
        <f>Summary!C125</f>
        <v>5LG</v>
      </c>
      <c r="D125" s="57" t="str">
        <f>Summary!D125</f>
        <v>Wandsworth PCT</v>
      </c>
      <c r="E125" s="7">
        <v>543961</v>
      </c>
      <c r="F125" s="7">
        <v>1406</v>
      </c>
      <c r="G125" s="7">
        <v>-1406</v>
      </c>
      <c r="H125" s="7">
        <v>0</v>
      </c>
      <c r="I125" s="70">
        <f t="shared" si="1"/>
        <v>543961</v>
      </c>
    </row>
    <row r="126" spans="1:9" ht="11.25">
      <c r="A126" s="57" t="str">
        <f>Summary!A126</f>
        <v>Q36</v>
      </c>
      <c r="B126" s="57" t="str">
        <f>Summary!B126</f>
        <v>Q36</v>
      </c>
      <c r="C126" s="57" t="str">
        <f>Summary!C126</f>
        <v>5LC</v>
      </c>
      <c r="D126" s="57" t="str">
        <f>Summary!D126</f>
        <v>Westminster PCT</v>
      </c>
      <c r="E126" s="7">
        <v>472361</v>
      </c>
      <c r="F126" s="7">
        <v>0</v>
      </c>
      <c r="G126" s="7">
        <v>0</v>
      </c>
      <c r="H126" s="7">
        <v>0</v>
      </c>
      <c r="I126" s="70">
        <f t="shared" si="1"/>
        <v>472361</v>
      </c>
    </row>
    <row r="127" spans="1:9" ht="11.25">
      <c r="A127" s="57" t="str">
        <f>Summary!A127</f>
        <v>Q37</v>
      </c>
      <c r="B127" s="57" t="str">
        <f>Summary!B127</f>
        <v>Q37</v>
      </c>
      <c r="C127" s="57" t="str">
        <f>Summary!C127</f>
        <v>5LQ</v>
      </c>
      <c r="D127" s="57" t="str">
        <f>Summary!D127</f>
        <v>Brighton and Hove City PCT</v>
      </c>
      <c r="E127" s="7">
        <v>460044</v>
      </c>
      <c r="F127" s="7">
        <v>0</v>
      </c>
      <c r="G127" s="7">
        <v>0</v>
      </c>
      <c r="H127" s="7">
        <v>0</v>
      </c>
      <c r="I127" s="70">
        <f t="shared" si="1"/>
        <v>460044</v>
      </c>
    </row>
    <row r="128" spans="1:9" ht="11.25">
      <c r="A128" s="57" t="str">
        <f>Summary!A128</f>
        <v>Q37</v>
      </c>
      <c r="B128" s="57" t="str">
        <f>Summary!B128</f>
        <v>Q37</v>
      </c>
      <c r="C128" s="57" t="str">
        <f>Summary!C128</f>
        <v>5P7</v>
      </c>
      <c r="D128" s="57" t="str">
        <f>Summary!D128</f>
        <v>East Sussex Downs and Weald PCT</v>
      </c>
      <c r="E128" s="7">
        <v>542664</v>
      </c>
      <c r="F128" s="7">
        <v>0</v>
      </c>
      <c r="G128" s="7">
        <v>0</v>
      </c>
      <c r="H128" s="7">
        <v>0</v>
      </c>
      <c r="I128" s="70">
        <f t="shared" si="1"/>
        <v>542664</v>
      </c>
    </row>
    <row r="129" spans="1:9" ht="11.25">
      <c r="A129" s="57" t="str">
        <f>Summary!A129</f>
        <v>Q37</v>
      </c>
      <c r="B129" s="57" t="str">
        <f>Summary!B129</f>
        <v>Q37</v>
      </c>
      <c r="C129" s="57" t="str">
        <f>Summary!C129</f>
        <v>5QA</v>
      </c>
      <c r="D129" s="57" t="str">
        <f>Summary!D129</f>
        <v>Eastern and Coastal Kent PCT</v>
      </c>
      <c r="E129" s="7">
        <v>1225441</v>
      </c>
      <c r="F129" s="7">
        <v>-6616</v>
      </c>
      <c r="G129" s="7">
        <v>0</v>
      </c>
      <c r="H129" s="7">
        <v>6616</v>
      </c>
      <c r="I129" s="70">
        <f t="shared" si="1"/>
        <v>1225441</v>
      </c>
    </row>
    <row r="130" spans="1:9" ht="11.25">
      <c r="A130" s="57" t="str">
        <f>Summary!A130</f>
        <v>Q37</v>
      </c>
      <c r="B130" s="57" t="str">
        <f>Summary!B130</f>
        <v>Q37</v>
      </c>
      <c r="C130" s="57" t="str">
        <f>Summary!C130</f>
        <v>5P8</v>
      </c>
      <c r="D130" s="57" t="str">
        <f>Summary!D130</f>
        <v>Hastings and Rother PCT</v>
      </c>
      <c r="E130" s="7">
        <v>320081</v>
      </c>
      <c r="F130" s="7">
        <v>0</v>
      </c>
      <c r="G130" s="7">
        <v>0</v>
      </c>
      <c r="H130" s="7">
        <v>0</v>
      </c>
      <c r="I130" s="70">
        <f t="shared" si="1"/>
        <v>320081</v>
      </c>
    </row>
    <row r="131" spans="1:9" ht="11.25">
      <c r="A131" s="57" t="str">
        <f>Summary!A131</f>
        <v>Q37</v>
      </c>
      <c r="B131" s="57" t="str">
        <f>Summary!B131</f>
        <v>Q37</v>
      </c>
      <c r="C131" s="57" t="str">
        <f>Summary!C131</f>
        <v>5L3</v>
      </c>
      <c r="D131" s="57" t="str">
        <f>Summary!D131</f>
        <v>Medway PCT</v>
      </c>
      <c r="E131" s="7">
        <v>413465</v>
      </c>
      <c r="F131" s="7">
        <v>6616</v>
      </c>
      <c r="G131" s="7">
        <v>0</v>
      </c>
      <c r="H131" s="7">
        <v>-6616</v>
      </c>
      <c r="I131" s="70">
        <f t="shared" si="1"/>
        <v>413465</v>
      </c>
    </row>
    <row r="132" spans="1:9" ht="11.25">
      <c r="A132" s="57" t="str">
        <f>Summary!A132</f>
        <v>Q37</v>
      </c>
      <c r="B132" s="57" t="str">
        <f>Summary!B132</f>
        <v>Q37</v>
      </c>
      <c r="C132" s="57" t="str">
        <f>Summary!C132</f>
        <v>5P5</v>
      </c>
      <c r="D132" s="57" t="str">
        <f>Summary!D132</f>
        <v>Surrey PCT</v>
      </c>
      <c r="E132" s="7">
        <v>1615025</v>
      </c>
      <c r="F132" s="7">
        <v>0</v>
      </c>
      <c r="G132" s="7">
        <v>0</v>
      </c>
      <c r="H132" s="7">
        <v>0</v>
      </c>
      <c r="I132" s="70">
        <f t="shared" si="1"/>
        <v>1615025</v>
      </c>
    </row>
    <row r="133" spans="1:9" ht="11.25">
      <c r="A133" s="57" t="str">
        <f>Summary!A133</f>
        <v>Q37</v>
      </c>
      <c r="B133" s="57" t="str">
        <f>Summary!B133</f>
        <v>Q37</v>
      </c>
      <c r="C133" s="57" t="str">
        <f>Summary!C133</f>
        <v>5P9</v>
      </c>
      <c r="D133" s="57" t="str">
        <f>Summary!D133</f>
        <v>West Kent PCT</v>
      </c>
      <c r="E133" s="7">
        <v>981758</v>
      </c>
      <c r="F133" s="7">
        <v>0</v>
      </c>
      <c r="G133" s="7">
        <v>0</v>
      </c>
      <c r="H133" s="7">
        <v>0</v>
      </c>
      <c r="I133" s="70">
        <f t="shared" si="1"/>
        <v>981758</v>
      </c>
    </row>
    <row r="134" spans="1:9" ht="11.25">
      <c r="A134" s="57" t="str">
        <f>Summary!A134</f>
        <v>Q37</v>
      </c>
      <c r="B134" s="57" t="str">
        <f>Summary!B134</f>
        <v>Q37</v>
      </c>
      <c r="C134" s="57" t="str">
        <f>Summary!C134</f>
        <v>5P6</v>
      </c>
      <c r="D134" s="57" t="str">
        <f>Summary!D134</f>
        <v>West Sussex PCT</v>
      </c>
      <c r="E134" s="7">
        <v>1239997</v>
      </c>
      <c r="F134" s="7">
        <v>0</v>
      </c>
      <c r="G134" s="7">
        <v>0</v>
      </c>
      <c r="H134" s="7">
        <v>0</v>
      </c>
      <c r="I134" s="70">
        <f t="shared" si="1"/>
        <v>1239997</v>
      </c>
    </row>
    <row r="135" spans="1:9" ht="11.25">
      <c r="A135" s="57" t="str">
        <f>Summary!A135</f>
        <v>Q38</v>
      </c>
      <c r="B135" s="57" t="str">
        <f>Summary!B135</f>
        <v>Q38</v>
      </c>
      <c r="C135" s="57" t="str">
        <f>Summary!C135</f>
        <v>5QG</v>
      </c>
      <c r="D135" s="57" t="str">
        <f>Summary!D135</f>
        <v>Berkshire East PCT</v>
      </c>
      <c r="E135" s="7">
        <v>559237</v>
      </c>
      <c r="F135" s="7">
        <v>938</v>
      </c>
      <c r="G135" s="7">
        <v>-938</v>
      </c>
      <c r="H135" s="7">
        <v>0</v>
      </c>
      <c r="I135" s="70">
        <f aca="true" t="shared" si="2" ref="I135:I156">SUM(E135:H135)</f>
        <v>559237</v>
      </c>
    </row>
    <row r="136" spans="1:9" ht="11.25">
      <c r="A136" s="57" t="str">
        <f>Summary!A136</f>
        <v>Q38</v>
      </c>
      <c r="B136" s="57" t="str">
        <f>Summary!B136</f>
        <v>Q38</v>
      </c>
      <c r="C136" s="57" t="str">
        <f>Summary!C136</f>
        <v>5QF</v>
      </c>
      <c r="D136" s="57" t="str">
        <f>Summary!D136</f>
        <v>Berkshire West PCT</v>
      </c>
      <c r="E136" s="7">
        <v>626563</v>
      </c>
      <c r="F136" s="7">
        <v>-1019</v>
      </c>
      <c r="G136" s="7">
        <v>1019</v>
      </c>
      <c r="H136" s="7">
        <v>0</v>
      </c>
      <c r="I136" s="70">
        <f t="shared" si="2"/>
        <v>626563</v>
      </c>
    </row>
    <row r="137" spans="1:9" ht="11.25">
      <c r="A137" s="57" t="str">
        <f>Summary!A137</f>
        <v>Q38</v>
      </c>
      <c r="B137" s="57" t="str">
        <f>Summary!B137</f>
        <v>Q38</v>
      </c>
      <c r="C137" s="57" t="str">
        <f>Summary!C137</f>
        <v>5QD</v>
      </c>
      <c r="D137" s="57" t="str">
        <f>Summary!D137</f>
        <v>Buckinghamshire PCT</v>
      </c>
      <c r="E137" s="7">
        <v>685365</v>
      </c>
      <c r="F137" s="7">
        <v>0</v>
      </c>
      <c r="G137" s="7">
        <v>0</v>
      </c>
      <c r="H137" s="7">
        <v>0</v>
      </c>
      <c r="I137" s="70">
        <f t="shared" si="2"/>
        <v>685365</v>
      </c>
    </row>
    <row r="138" spans="1:9" ht="11.25">
      <c r="A138" s="57" t="str">
        <f>Summary!A138</f>
        <v>Q38</v>
      </c>
      <c r="B138" s="57" t="str">
        <f>Summary!B138</f>
        <v>Q38</v>
      </c>
      <c r="C138" s="57" t="str">
        <f>Summary!C138</f>
        <v>5QC</v>
      </c>
      <c r="D138" s="57" t="str">
        <f>Summary!D138</f>
        <v>Hampshire PCT</v>
      </c>
      <c r="E138" s="7">
        <v>1797207</v>
      </c>
      <c r="F138" s="7">
        <v>0</v>
      </c>
      <c r="G138" s="7">
        <v>0</v>
      </c>
      <c r="H138" s="7">
        <v>0</v>
      </c>
      <c r="I138" s="70">
        <f t="shared" si="2"/>
        <v>1797207</v>
      </c>
    </row>
    <row r="139" spans="1:9" ht="11.25">
      <c r="A139" s="57" t="str">
        <f>Summary!A139</f>
        <v>Q38</v>
      </c>
      <c r="B139" s="57" t="str">
        <f>Summary!B139</f>
        <v>Q38</v>
      </c>
      <c r="C139" s="57" t="str">
        <f>Summary!C139</f>
        <v>5QT</v>
      </c>
      <c r="D139" s="57" t="str">
        <f>Summary!D139</f>
        <v>Isle of Wight NHS PCT</v>
      </c>
      <c r="E139" s="7">
        <v>249893</v>
      </c>
      <c r="F139" s="7">
        <v>0</v>
      </c>
      <c r="G139" s="7">
        <v>0</v>
      </c>
      <c r="H139" s="7">
        <v>0</v>
      </c>
      <c r="I139" s="70">
        <f t="shared" si="2"/>
        <v>249893</v>
      </c>
    </row>
    <row r="140" spans="1:9" ht="11.25">
      <c r="A140" s="57" t="str">
        <f>Summary!A140</f>
        <v>Q38</v>
      </c>
      <c r="B140" s="57" t="str">
        <f>Summary!B140</f>
        <v>Q38</v>
      </c>
      <c r="C140" s="57" t="str">
        <f>Summary!C140</f>
        <v>5QE</v>
      </c>
      <c r="D140" s="57" t="str">
        <f>Summary!D140</f>
        <v>Oxfordshire PCT</v>
      </c>
      <c r="E140" s="7">
        <v>871653</v>
      </c>
      <c r="F140" s="7">
        <v>81</v>
      </c>
      <c r="G140" s="7">
        <v>-81</v>
      </c>
      <c r="H140" s="7">
        <v>0</v>
      </c>
      <c r="I140" s="70">
        <f t="shared" si="2"/>
        <v>871653</v>
      </c>
    </row>
    <row r="141" spans="1:9" ht="11.25">
      <c r="A141" s="57" t="str">
        <f>Summary!A141</f>
        <v>Q38</v>
      </c>
      <c r="B141" s="57" t="str">
        <f>Summary!B141</f>
        <v>Q38</v>
      </c>
      <c r="C141" s="57" t="str">
        <f>Summary!C141</f>
        <v>5FE</v>
      </c>
      <c r="D141" s="57" t="str">
        <f>Summary!D141</f>
        <v>Portsmouth City Teaching PCT</v>
      </c>
      <c r="E141" s="7">
        <v>328755</v>
      </c>
      <c r="F141" s="7">
        <v>0</v>
      </c>
      <c r="G141" s="7">
        <v>0</v>
      </c>
      <c r="H141" s="7">
        <v>0</v>
      </c>
      <c r="I141" s="70">
        <f t="shared" si="2"/>
        <v>328755</v>
      </c>
    </row>
    <row r="142" spans="1:9" ht="11.25">
      <c r="A142" s="57" t="str">
        <f>Summary!A142</f>
        <v>Q38</v>
      </c>
      <c r="B142" s="57" t="str">
        <f>Summary!B142</f>
        <v>Q38</v>
      </c>
      <c r="C142" s="57" t="str">
        <f>Summary!C142</f>
        <v>5L1</v>
      </c>
      <c r="D142" s="57" t="str">
        <f>Summary!D142</f>
        <v>Southampton City PCT</v>
      </c>
      <c r="E142" s="7">
        <v>392048</v>
      </c>
      <c r="F142" s="7">
        <v>0</v>
      </c>
      <c r="G142" s="7">
        <v>0</v>
      </c>
      <c r="H142" s="7">
        <v>0</v>
      </c>
      <c r="I142" s="70">
        <f t="shared" si="2"/>
        <v>392048</v>
      </c>
    </row>
    <row r="143" spans="1:9" ht="11.25">
      <c r="A143" s="57" t="str">
        <f>Summary!A143</f>
        <v>Q39</v>
      </c>
      <c r="B143" s="57" t="str">
        <f>Summary!B143</f>
        <v>Q39</v>
      </c>
      <c r="C143" s="57" t="str">
        <f>Summary!C143</f>
        <v>5FL</v>
      </c>
      <c r="D143" s="57" t="str">
        <f>Summary!D143</f>
        <v>Bath and North East Somerset PCT</v>
      </c>
      <c r="E143" s="7">
        <v>270286</v>
      </c>
      <c r="F143" s="7">
        <v>-70</v>
      </c>
      <c r="G143" s="7">
        <v>0</v>
      </c>
      <c r="H143" s="7">
        <v>0</v>
      </c>
      <c r="I143" s="70">
        <f t="shared" si="2"/>
        <v>270216</v>
      </c>
    </row>
    <row r="144" spans="1:9" ht="11.25">
      <c r="A144" s="57" t="str">
        <f>Summary!A144</f>
        <v>Q39</v>
      </c>
      <c r="B144" s="57" t="str">
        <f>Summary!B144</f>
        <v>Q39</v>
      </c>
      <c r="C144" s="57" t="str">
        <f>Summary!C144</f>
        <v>5QN</v>
      </c>
      <c r="D144" s="57" t="str">
        <f>Summary!D144</f>
        <v>Bournemouth and Poole Teaching PCT</v>
      </c>
      <c r="E144" s="7">
        <v>547225</v>
      </c>
      <c r="F144" s="7">
        <v>0</v>
      </c>
      <c r="G144" s="7">
        <v>0</v>
      </c>
      <c r="H144" s="7">
        <v>0</v>
      </c>
      <c r="I144" s="70">
        <f t="shared" si="2"/>
        <v>547225</v>
      </c>
    </row>
    <row r="145" spans="1:9" ht="11.25">
      <c r="A145" s="57" t="str">
        <f>Summary!A145</f>
        <v>Q39</v>
      </c>
      <c r="B145" s="57" t="str">
        <f>Summary!B145</f>
        <v>Q39</v>
      </c>
      <c r="C145" s="57" t="str">
        <f>Summary!C145</f>
        <v>5QJ</v>
      </c>
      <c r="D145" s="57" t="str">
        <f>Summary!D145</f>
        <v>Bristol PCT</v>
      </c>
      <c r="E145" s="7">
        <v>694088</v>
      </c>
      <c r="F145" s="7">
        <v>-962</v>
      </c>
      <c r="G145" s="7">
        <v>0</v>
      </c>
      <c r="H145" s="7">
        <v>0</v>
      </c>
      <c r="I145" s="70">
        <f t="shared" si="2"/>
        <v>693126</v>
      </c>
    </row>
    <row r="146" spans="1:9" ht="11.25">
      <c r="A146" s="57" t="str">
        <f>Summary!A146</f>
        <v>Q39</v>
      </c>
      <c r="B146" s="57" t="str">
        <f>Summary!B146</f>
        <v>Q39</v>
      </c>
      <c r="C146" s="57" t="str">
        <f>Summary!C146</f>
        <v>5QP</v>
      </c>
      <c r="D146" s="57" t="str">
        <f>Summary!D146</f>
        <v>Cornwall and Isles of Scilly PCT</v>
      </c>
      <c r="E146" s="7">
        <v>873236</v>
      </c>
      <c r="F146" s="7">
        <v>0</v>
      </c>
      <c r="G146" s="7">
        <v>0</v>
      </c>
      <c r="H146" s="7">
        <v>0</v>
      </c>
      <c r="I146" s="70">
        <f t="shared" si="2"/>
        <v>873236</v>
      </c>
    </row>
    <row r="147" spans="1:9" ht="11.25">
      <c r="A147" s="57" t="str">
        <f>Summary!A147</f>
        <v>Q39</v>
      </c>
      <c r="B147" s="57" t="str">
        <f>Summary!B147</f>
        <v>Q39</v>
      </c>
      <c r="C147" s="57" t="str">
        <f>Summary!C147</f>
        <v>5QQ</v>
      </c>
      <c r="D147" s="57" t="str">
        <f>Summary!D147</f>
        <v>Devon PCT</v>
      </c>
      <c r="E147" s="7">
        <v>1167589</v>
      </c>
      <c r="F147" s="7">
        <v>0</v>
      </c>
      <c r="G147" s="7">
        <v>0</v>
      </c>
      <c r="H147" s="7">
        <v>0</v>
      </c>
      <c r="I147" s="70">
        <f t="shared" si="2"/>
        <v>1167589</v>
      </c>
    </row>
    <row r="148" spans="1:9" ht="11.25">
      <c r="A148" s="57" t="str">
        <f>Summary!A148</f>
        <v>Q39</v>
      </c>
      <c r="B148" s="57" t="str">
        <f>Summary!B148</f>
        <v>Q39</v>
      </c>
      <c r="C148" s="57" t="str">
        <f>Summary!C148</f>
        <v>5QM</v>
      </c>
      <c r="D148" s="57" t="str">
        <f>Summary!D148</f>
        <v>Dorset PCT</v>
      </c>
      <c r="E148" s="7">
        <v>625358</v>
      </c>
      <c r="F148" s="7">
        <v>0</v>
      </c>
      <c r="G148" s="7">
        <v>0</v>
      </c>
      <c r="H148" s="7">
        <v>0</v>
      </c>
      <c r="I148" s="70">
        <f t="shared" si="2"/>
        <v>625358</v>
      </c>
    </row>
    <row r="149" spans="1:9" ht="11.25">
      <c r="A149" s="57" t="str">
        <f>Summary!A149</f>
        <v>Q39</v>
      </c>
      <c r="B149" s="57" t="str">
        <f>Summary!B149</f>
        <v>Q39</v>
      </c>
      <c r="C149" s="57" t="str">
        <f>Summary!C149</f>
        <v>5QH</v>
      </c>
      <c r="D149" s="57" t="str">
        <f>Summary!D149</f>
        <v>Gloucestershire PCT</v>
      </c>
      <c r="E149" s="7">
        <v>876466</v>
      </c>
      <c r="F149" s="7">
        <v>0</v>
      </c>
      <c r="G149" s="7">
        <v>0</v>
      </c>
      <c r="H149" s="7">
        <v>0</v>
      </c>
      <c r="I149" s="70">
        <f t="shared" si="2"/>
        <v>876466</v>
      </c>
    </row>
    <row r="150" spans="1:9" ht="11.25">
      <c r="A150" s="57" t="str">
        <f>Summary!A150</f>
        <v>Q39</v>
      </c>
      <c r="B150" s="57" t="str">
        <f>Summary!B150</f>
        <v>Q39</v>
      </c>
      <c r="C150" s="57" t="str">
        <f>Summary!C150</f>
        <v>5M8</v>
      </c>
      <c r="D150" s="57" t="str">
        <f>Summary!D150</f>
        <v>North Somerset PCT</v>
      </c>
      <c r="E150" s="7">
        <v>313145</v>
      </c>
      <c r="F150" s="7">
        <v>0</v>
      </c>
      <c r="G150" s="7">
        <v>0</v>
      </c>
      <c r="H150" s="7">
        <v>0</v>
      </c>
      <c r="I150" s="70">
        <f t="shared" si="2"/>
        <v>313145</v>
      </c>
    </row>
    <row r="151" spans="1:9" ht="11.25">
      <c r="A151" s="57" t="str">
        <f>Summary!A151</f>
        <v>Q39</v>
      </c>
      <c r="B151" s="57" t="str">
        <f>Summary!B151</f>
        <v>Q39</v>
      </c>
      <c r="C151" s="57" t="str">
        <f>Summary!C151</f>
        <v>5F1</v>
      </c>
      <c r="D151" s="57" t="str">
        <f>Summary!D151</f>
        <v>Plymouth Teaching PCT</v>
      </c>
      <c r="E151" s="7">
        <v>423443</v>
      </c>
      <c r="F151" s="7">
        <v>0</v>
      </c>
      <c r="G151" s="7">
        <v>0</v>
      </c>
      <c r="H151" s="7">
        <v>0</v>
      </c>
      <c r="I151" s="70">
        <f t="shared" si="2"/>
        <v>423443</v>
      </c>
    </row>
    <row r="152" spans="1:9" ht="11.25">
      <c r="A152" s="57" t="str">
        <f>Summary!A152</f>
        <v>Q39</v>
      </c>
      <c r="B152" s="57" t="str">
        <f>Summary!B152</f>
        <v>Q39</v>
      </c>
      <c r="C152" s="57" t="str">
        <f>Summary!C152</f>
        <v>5QL</v>
      </c>
      <c r="D152" s="57" t="str">
        <f>Summary!D152</f>
        <v>Somerset PCT</v>
      </c>
      <c r="E152" s="7">
        <v>814270</v>
      </c>
      <c r="F152" s="7">
        <v>0</v>
      </c>
      <c r="G152" s="7">
        <v>0</v>
      </c>
      <c r="H152" s="7">
        <v>0</v>
      </c>
      <c r="I152" s="70">
        <f t="shared" si="2"/>
        <v>814270</v>
      </c>
    </row>
    <row r="153" spans="1:9" ht="11.25">
      <c r="A153" s="57" t="str">
        <f>Summary!A153</f>
        <v>Q39</v>
      </c>
      <c r="B153" s="57" t="str">
        <f>Summary!B153</f>
        <v>Q39</v>
      </c>
      <c r="C153" s="57" t="str">
        <f>Summary!C153</f>
        <v>5A3</v>
      </c>
      <c r="D153" s="57" t="str">
        <f>Summary!D153</f>
        <v>South Gloucestershire PCT</v>
      </c>
      <c r="E153" s="7">
        <v>332408</v>
      </c>
      <c r="F153" s="7">
        <v>1032</v>
      </c>
      <c r="G153" s="7">
        <v>0</v>
      </c>
      <c r="H153" s="7">
        <v>0</v>
      </c>
      <c r="I153" s="70">
        <f t="shared" si="2"/>
        <v>333440</v>
      </c>
    </row>
    <row r="154" spans="1:9" ht="11.25">
      <c r="A154" s="57" t="str">
        <f>Summary!A154</f>
        <v>Q39</v>
      </c>
      <c r="B154" s="57" t="str">
        <f>Summary!B154</f>
        <v>Q39</v>
      </c>
      <c r="C154" s="57" t="str">
        <f>Summary!C154</f>
        <v>5K3</v>
      </c>
      <c r="D154" s="57" t="str">
        <f>Summary!D154</f>
        <v>Swindon PCT</v>
      </c>
      <c r="E154" s="7">
        <v>296655</v>
      </c>
      <c r="F154" s="7">
        <v>0</v>
      </c>
      <c r="G154" s="7">
        <v>0</v>
      </c>
      <c r="H154" s="7">
        <v>0</v>
      </c>
      <c r="I154" s="70">
        <f t="shared" si="2"/>
        <v>296655</v>
      </c>
    </row>
    <row r="155" spans="1:9" ht="11.25">
      <c r="A155" s="57" t="str">
        <f>Summary!A155</f>
        <v>Q39</v>
      </c>
      <c r="B155" s="57" t="str">
        <f>Summary!B155</f>
        <v>Q39</v>
      </c>
      <c r="C155" s="57" t="str">
        <f>Summary!C155</f>
        <v>TAL</v>
      </c>
      <c r="D155" s="57" t="str">
        <f>Summary!D155</f>
        <v>Torbay Care Trust</v>
      </c>
      <c r="E155" s="7">
        <v>254948</v>
      </c>
      <c r="F155" s="7">
        <v>0</v>
      </c>
      <c r="G155" s="7">
        <v>0</v>
      </c>
      <c r="H155" s="7">
        <v>0</v>
      </c>
      <c r="I155" s="70">
        <f t="shared" si="2"/>
        <v>254948</v>
      </c>
    </row>
    <row r="156" spans="1:9" ht="11.25">
      <c r="A156" s="57" t="str">
        <f>Summary!A156</f>
        <v>Q39</v>
      </c>
      <c r="B156" s="57" t="str">
        <f>Summary!B156</f>
        <v>Q39</v>
      </c>
      <c r="C156" s="57" t="str">
        <f>Summary!C156</f>
        <v>5QK</v>
      </c>
      <c r="D156" s="57" t="str">
        <f>Summary!D156</f>
        <v>Wiltshire PCT</v>
      </c>
      <c r="E156" s="7">
        <v>646042</v>
      </c>
      <c r="F156" s="7">
        <v>0</v>
      </c>
      <c r="G156" s="7">
        <v>0</v>
      </c>
      <c r="H156" s="7">
        <v>0</v>
      </c>
      <c r="I156" s="70">
        <f t="shared" si="2"/>
        <v>646042</v>
      </c>
    </row>
    <row r="157" spans="1:8" ht="11.25">
      <c r="A157" s="57"/>
      <c r="B157" s="57"/>
      <c r="C157" s="57"/>
      <c r="D157" s="57"/>
      <c r="F157" s="7"/>
      <c r="G157" s="7"/>
      <c r="H157" s="7"/>
    </row>
    <row r="158" spans="1:10" ht="11.25">
      <c r="A158" s="57"/>
      <c r="B158" s="57"/>
      <c r="C158" s="63" t="str">
        <f>Summary!C158</f>
        <v>Eng</v>
      </c>
      <c r="D158" s="63" t="str">
        <f>Summary!D158</f>
        <v>England</v>
      </c>
      <c r="E158" s="119">
        <f>SUM(E6:E156)</f>
        <v>84995554</v>
      </c>
      <c r="F158" s="139">
        <f>SUM(F6:F156)</f>
        <v>0</v>
      </c>
      <c r="G158" s="139">
        <f>SUM(G6:G156)</f>
        <v>0</v>
      </c>
      <c r="H158" s="139">
        <f>SUM(H6:H156)</f>
        <v>0</v>
      </c>
      <c r="I158" s="139">
        <f>SUM(I6:I156)</f>
        <v>84995554</v>
      </c>
      <c r="J158" s="7"/>
    </row>
    <row r="159" spans="1:9" ht="11.25">
      <c r="A159" s="140"/>
      <c r="B159" s="140"/>
      <c r="C159" s="140"/>
      <c r="D159" s="140"/>
      <c r="E159" s="80"/>
      <c r="F159" s="80"/>
      <c r="G159" s="80"/>
      <c r="H159" s="80"/>
      <c r="I159" s="80"/>
    </row>
    <row r="160" spans="1:4" ht="11.25">
      <c r="A160" s="57" t="str">
        <f>Summary!A185</f>
        <v>Notes:</v>
      </c>
      <c r="B160" s="57"/>
      <c r="C160" s="57"/>
      <c r="D160" s="57"/>
    </row>
    <row r="161" spans="1:4" ht="11.25">
      <c r="A161" s="57" t="str">
        <f>Summary!A186</f>
        <v>1. In this column Bassetlaw PCT is included in East Midlands SHA and Milton Keynes in South Central SHA</v>
      </c>
      <c r="B161" s="57"/>
      <c r="C161" s="57"/>
      <c r="D161" s="57"/>
    </row>
    <row r="162" spans="1:4" ht="11.25">
      <c r="A162" s="57" t="str">
        <f>Summary!A187</f>
        <v>2. In this column Bassetlaw PCT is included in Yorkshire and Humber SHA and Milton Keynes in East Midlands SHA</v>
      </c>
      <c r="B162" s="57"/>
      <c r="C162" s="57"/>
      <c r="D162" s="57"/>
    </row>
    <row r="163" spans="1:4" ht="11.25">
      <c r="A163" t="s">
        <v>710</v>
      </c>
      <c r="B163" s="57"/>
      <c r="C163" s="57"/>
      <c r="D163" s="57"/>
    </row>
    <row r="164" spans="1:4" ht="11.25">
      <c r="A164" s="57"/>
      <c r="B164" s="57"/>
      <c r="C164" s="57"/>
      <c r="D164" s="57"/>
    </row>
    <row r="165" spans="1:4" ht="11.25">
      <c r="A165" s="57"/>
      <c r="B165" s="57"/>
      <c r="C165" s="57"/>
      <c r="D165" s="57"/>
    </row>
    <row r="166" spans="1:4" ht="11.25">
      <c r="A166" s="57"/>
      <c r="B166" s="57"/>
      <c r="C166" s="57"/>
      <c r="D166" s="57"/>
    </row>
    <row r="167" spans="1:4" ht="11.25">
      <c r="A167" s="57"/>
      <c r="B167" s="57"/>
      <c r="C167" s="57"/>
      <c r="D167" s="57"/>
    </row>
    <row r="168" spans="1:4" ht="11.25">
      <c r="A168" s="57"/>
      <c r="B168" s="57"/>
      <c r="C168" s="57"/>
      <c r="D168" s="57"/>
    </row>
    <row r="169" spans="1:4" ht="11.25">
      <c r="A169" s="57"/>
      <c r="B169" s="57"/>
      <c r="C169" s="57"/>
      <c r="D169" s="57"/>
    </row>
    <row r="170" spans="1:4" ht="11.25">
      <c r="A170" s="57"/>
      <c r="B170" s="57"/>
      <c r="C170" s="57"/>
      <c r="D170" s="57"/>
    </row>
    <row r="171" spans="1:4" ht="11.25">
      <c r="A171" s="57"/>
      <c r="B171" s="57"/>
      <c r="C171" s="57"/>
      <c r="D171" s="57"/>
    </row>
    <row r="172" spans="1:4" ht="11.25">
      <c r="A172" s="57"/>
      <c r="B172" s="57"/>
      <c r="C172" s="57"/>
      <c r="D172" s="57"/>
    </row>
    <row r="173" spans="1:4" ht="11.25">
      <c r="A173" s="57"/>
      <c r="B173" s="57"/>
      <c r="C173" s="57"/>
      <c r="D173" s="57"/>
    </row>
    <row r="174" spans="1:4" ht="11.25">
      <c r="A174" s="57"/>
      <c r="B174" s="57"/>
      <c r="C174" s="57"/>
      <c r="D174" s="57"/>
    </row>
    <row r="175" spans="1:4" ht="11.25">
      <c r="A175" s="57"/>
      <c r="B175" s="57"/>
      <c r="C175" s="57"/>
      <c r="D175" s="57"/>
    </row>
    <row r="176" spans="1:4" ht="11.25">
      <c r="A176" s="57"/>
      <c r="B176" s="57"/>
      <c r="C176" s="57"/>
      <c r="D176" s="57"/>
    </row>
    <row r="177" spans="1:4" ht="11.25">
      <c r="A177" s="57"/>
      <c r="B177" s="57"/>
      <c r="C177" s="57"/>
      <c r="D177" s="57"/>
    </row>
    <row r="178" spans="1:4" ht="11.25">
      <c r="A178" s="57"/>
      <c r="B178" s="57"/>
      <c r="C178" s="57"/>
      <c r="D178" s="57"/>
    </row>
    <row r="179" spans="1:4" ht="11.25">
      <c r="A179" s="57"/>
      <c r="B179" s="57"/>
      <c r="C179" s="57"/>
      <c r="D179" s="57"/>
    </row>
    <row r="180" spans="1:4" ht="11.25">
      <c r="A180" s="57"/>
      <c r="B180" s="57"/>
      <c r="C180" s="57"/>
      <c r="D180" s="57"/>
    </row>
    <row r="181" spans="1:4" ht="11.25">
      <c r="A181" s="57"/>
      <c r="B181" s="57"/>
      <c r="C181" s="57"/>
      <c r="D181" s="57"/>
    </row>
    <row r="182" spans="1:4" ht="11.25">
      <c r="A182" s="57"/>
      <c r="B182" s="57"/>
      <c r="C182" s="57"/>
      <c r="D182" s="57"/>
    </row>
    <row r="183" spans="1:4" ht="11.25">
      <c r="A183" s="57"/>
      <c r="B183" s="57"/>
      <c r="C183" s="57"/>
      <c r="D183" s="57"/>
    </row>
    <row r="190" ht="11.25">
      <c r="D190"/>
    </row>
    <row r="191" ht="11.25">
      <c r="D191"/>
    </row>
  </sheetData>
  <sheetProtection/>
  <hyperlinks>
    <hyperlink ref="A3" location="Contents!A1" display="Contents"/>
  </hyperlinks>
  <printOptions/>
  <pageMargins left="0.46" right="0.52" top="0.54" bottom="0.7" header="0.35" footer="0.5118110236220472"/>
  <pageSetup fitToHeight="2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workbookViewId="0" topLeftCell="A1">
      <selection activeCell="A4" sqref="A4"/>
    </sheetView>
  </sheetViews>
  <sheetFormatPr defaultColWidth="9.33203125" defaultRowHeight="11.25"/>
  <cols>
    <col min="1" max="1" width="42.66015625" style="0" customWidth="1"/>
    <col min="2" max="2" width="115.16015625" style="0" customWidth="1"/>
  </cols>
  <sheetData>
    <row r="1" spans="1:2" ht="12.75">
      <c r="A1" s="15" t="s">
        <v>694</v>
      </c>
      <c r="B1" s="15" t="s">
        <v>330</v>
      </c>
    </row>
    <row r="2" ht="12.75">
      <c r="A2" s="19" t="s">
        <v>2</v>
      </c>
    </row>
    <row r="4" spans="1:2" ht="38.25">
      <c r="A4" s="20" t="s">
        <v>331</v>
      </c>
      <c r="B4" s="21" t="s">
        <v>337</v>
      </c>
    </row>
    <row r="5" spans="1:2" ht="38.25">
      <c r="A5" s="20" t="s">
        <v>332</v>
      </c>
      <c r="B5" s="21" t="s">
        <v>734</v>
      </c>
    </row>
    <row r="6" spans="1:2" ht="25.5">
      <c r="A6" s="20" t="s">
        <v>333</v>
      </c>
      <c r="B6" s="21" t="s">
        <v>338</v>
      </c>
    </row>
    <row r="7" spans="1:2" ht="25.5">
      <c r="A7" s="20" t="s">
        <v>334</v>
      </c>
      <c r="B7" s="21" t="s">
        <v>736</v>
      </c>
    </row>
    <row r="8" spans="1:2" ht="38.25">
      <c r="A8" s="20" t="s">
        <v>735</v>
      </c>
      <c r="B8" s="21" t="s">
        <v>733</v>
      </c>
    </row>
    <row r="9" spans="1:2" ht="25.5">
      <c r="A9" s="20" t="s">
        <v>335</v>
      </c>
      <c r="B9" s="21" t="s">
        <v>737</v>
      </c>
    </row>
    <row r="10" spans="1:2" ht="38.25">
      <c r="A10" s="20" t="s">
        <v>336</v>
      </c>
      <c r="B10" s="21" t="s">
        <v>738</v>
      </c>
    </row>
  </sheetData>
  <hyperlinks>
    <hyperlink ref="A2" location="Contents!A1" display="Contents"/>
  </hyperlinks>
  <printOptions/>
  <pageMargins left="0.5" right="0.7480314960629921" top="0.74" bottom="0.73" header="0.5118110236220472" footer="0.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33203125" defaultRowHeight="11.25"/>
  <cols>
    <col min="1" max="1" width="23.5" style="0" customWidth="1"/>
    <col min="2" max="2" width="9.66015625" style="0" customWidth="1"/>
    <col min="3" max="3" width="45" style="0" customWidth="1"/>
    <col min="4" max="4" width="14" style="0" customWidth="1"/>
    <col min="5" max="5" width="30.83203125" style="0" bestFit="1" customWidth="1"/>
  </cols>
  <sheetData>
    <row r="1" spans="1:2" ht="12.75">
      <c r="A1" s="15" t="s">
        <v>693</v>
      </c>
      <c r="B1" s="15" t="s">
        <v>14</v>
      </c>
    </row>
    <row r="2" ht="12.75">
      <c r="A2" s="19" t="s">
        <v>2</v>
      </c>
    </row>
    <row r="3" spans="1:5" ht="12.75">
      <c r="A3" s="19"/>
      <c r="E3" s="27"/>
    </row>
    <row r="4" spans="1:5" ht="12.75">
      <c r="A4" t="s">
        <v>672</v>
      </c>
      <c r="E4" s="27"/>
    </row>
    <row r="5" spans="1:5" ht="12.75">
      <c r="A5" t="s">
        <v>673</v>
      </c>
      <c r="E5" s="27"/>
    </row>
    <row r="6" ht="11.25">
      <c r="A6" t="s">
        <v>674</v>
      </c>
    </row>
    <row r="7" ht="12.75">
      <c r="A7" s="27" t="s">
        <v>732</v>
      </c>
    </row>
    <row r="10" spans="1:5" ht="11.25">
      <c r="A10" s="12" t="s">
        <v>346</v>
      </c>
      <c r="B10" s="13"/>
      <c r="C10" s="14"/>
      <c r="D10" s="12" t="s">
        <v>671</v>
      </c>
      <c r="E10" s="14"/>
    </row>
    <row r="11" spans="1:5" ht="22.5">
      <c r="A11" s="37" t="s">
        <v>670</v>
      </c>
      <c r="B11" s="33" t="s">
        <v>345</v>
      </c>
      <c r="C11" s="26" t="s">
        <v>347</v>
      </c>
      <c r="D11" s="30" t="s">
        <v>15</v>
      </c>
      <c r="E11" s="29" t="s">
        <v>16</v>
      </c>
    </row>
    <row r="12" spans="1:5" ht="11.25">
      <c r="A12" s="38" t="s">
        <v>349</v>
      </c>
      <c r="B12" s="34" t="s">
        <v>46</v>
      </c>
      <c r="C12" s="18" t="s">
        <v>47</v>
      </c>
      <c r="D12" s="31" t="s">
        <v>351</v>
      </c>
      <c r="E12" s="11" t="s">
        <v>352</v>
      </c>
    </row>
    <row r="13" spans="1:5" ht="11.25">
      <c r="A13" s="38" t="s">
        <v>349</v>
      </c>
      <c r="B13" s="34" t="s">
        <v>200</v>
      </c>
      <c r="C13" s="18" t="s">
        <v>201</v>
      </c>
      <c r="D13" s="31" t="s">
        <v>353</v>
      </c>
      <c r="E13" s="11" t="s">
        <v>354</v>
      </c>
    </row>
    <row r="14" spans="1:5" ht="11.25">
      <c r="A14" s="38" t="s">
        <v>349</v>
      </c>
      <c r="B14" s="34" t="s">
        <v>202</v>
      </c>
      <c r="C14" s="18" t="s">
        <v>203</v>
      </c>
      <c r="D14" s="31" t="s">
        <v>355</v>
      </c>
      <c r="E14" s="11" t="s">
        <v>356</v>
      </c>
    </row>
    <row r="15" spans="1:5" ht="11.25">
      <c r="A15" s="38" t="s">
        <v>349</v>
      </c>
      <c r="B15" s="34" t="s">
        <v>94</v>
      </c>
      <c r="C15" s="18" t="s">
        <v>95</v>
      </c>
      <c r="D15" s="31" t="s">
        <v>357</v>
      </c>
      <c r="E15" s="11" t="s">
        <v>358</v>
      </c>
    </row>
    <row r="16" spans="1:5" ht="11.25">
      <c r="A16" s="38" t="s">
        <v>349</v>
      </c>
      <c r="B16" s="34" t="s">
        <v>121</v>
      </c>
      <c r="C16" s="18" t="s">
        <v>122</v>
      </c>
      <c r="D16" s="31" t="s">
        <v>359</v>
      </c>
      <c r="E16" s="11" t="s">
        <v>360</v>
      </c>
    </row>
    <row r="17" spans="1:5" ht="11.25">
      <c r="A17" s="38" t="s">
        <v>349</v>
      </c>
      <c r="B17" s="34" t="s">
        <v>299</v>
      </c>
      <c r="C17" s="18" t="s">
        <v>300</v>
      </c>
      <c r="D17" s="31" t="s">
        <v>361</v>
      </c>
      <c r="E17" s="11" t="s">
        <v>362</v>
      </c>
    </row>
    <row r="18" spans="1:5" ht="11.25">
      <c r="A18" s="38" t="s">
        <v>349</v>
      </c>
      <c r="B18" s="34" t="s">
        <v>173</v>
      </c>
      <c r="C18" s="18" t="s">
        <v>174</v>
      </c>
      <c r="D18" s="31" t="s">
        <v>363</v>
      </c>
      <c r="E18" s="11" t="s">
        <v>364</v>
      </c>
    </row>
    <row r="19" spans="1:5" ht="11.25">
      <c r="A19" s="38" t="s">
        <v>349</v>
      </c>
      <c r="B19" s="34" t="s">
        <v>280</v>
      </c>
      <c r="C19" s="18" t="s">
        <v>281</v>
      </c>
      <c r="D19" s="31" t="s">
        <v>365</v>
      </c>
      <c r="E19" s="11" t="s">
        <v>366</v>
      </c>
    </row>
    <row r="20" spans="1:5" ht="11.25">
      <c r="A20" s="38" t="s">
        <v>349</v>
      </c>
      <c r="B20" s="34" t="s">
        <v>282</v>
      </c>
      <c r="C20" s="18" t="s">
        <v>283</v>
      </c>
      <c r="D20" s="31" t="s">
        <v>367</v>
      </c>
      <c r="E20" s="11" t="s">
        <v>368</v>
      </c>
    </row>
    <row r="21" spans="1:5" ht="11.25">
      <c r="A21" s="38" t="s">
        <v>348</v>
      </c>
      <c r="B21" s="34" t="s">
        <v>204</v>
      </c>
      <c r="C21" s="18" t="s">
        <v>205</v>
      </c>
      <c r="D21" s="31" t="s">
        <v>369</v>
      </c>
      <c r="E21" s="11" t="s">
        <v>370</v>
      </c>
    </row>
    <row r="22" spans="1:5" ht="11.25">
      <c r="A22" s="38" t="s">
        <v>349</v>
      </c>
      <c r="B22" s="34" t="s">
        <v>140</v>
      </c>
      <c r="C22" s="18" t="s">
        <v>141</v>
      </c>
      <c r="D22" s="31" t="s">
        <v>371</v>
      </c>
      <c r="E22" s="11" t="s">
        <v>372</v>
      </c>
    </row>
    <row r="23" spans="1:5" ht="11.25">
      <c r="A23" s="38" t="s">
        <v>348</v>
      </c>
      <c r="B23" s="34" t="s">
        <v>48</v>
      </c>
      <c r="C23" s="18" t="s">
        <v>4</v>
      </c>
      <c r="D23" s="31" t="s">
        <v>373</v>
      </c>
      <c r="E23" s="11" t="s">
        <v>374</v>
      </c>
    </row>
    <row r="24" spans="1:5" ht="11.25">
      <c r="A24" s="38" t="s">
        <v>349</v>
      </c>
      <c r="B24" s="34" t="s">
        <v>49</v>
      </c>
      <c r="C24" s="18" t="s">
        <v>50</v>
      </c>
      <c r="D24" s="31" t="s">
        <v>375</v>
      </c>
      <c r="E24" s="11" t="s">
        <v>376</v>
      </c>
    </row>
    <row r="25" spans="1:5" ht="11.25">
      <c r="A25" s="38" t="s">
        <v>349</v>
      </c>
      <c r="B25" s="34" t="s">
        <v>51</v>
      </c>
      <c r="C25" s="18" t="s">
        <v>52</v>
      </c>
      <c r="D25" s="113" t="s">
        <v>730</v>
      </c>
      <c r="E25" s="11" t="s">
        <v>377</v>
      </c>
    </row>
    <row r="26" spans="1:5" ht="11.25">
      <c r="A26" s="38" t="s">
        <v>349</v>
      </c>
      <c r="B26" s="34" t="s">
        <v>301</v>
      </c>
      <c r="C26" s="18" t="s">
        <v>302</v>
      </c>
      <c r="D26" s="31" t="s">
        <v>378</v>
      </c>
      <c r="E26" s="11" t="s">
        <v>379</v>
      </c>
    </row>
    <row r="27" spans="1:5" ht="11.25">
      <c r="A27" s="38" t="s">
        <v>349</v>
      </c>
      <c r="B27" s="34" t="s">
        <v>96</v>
      </c>
      <c r="C27" s="18" t="s">
        <v>676</v>
      </c>
      <c r="D27" s="31" t="s">
        <v>380</v>
      </c>
      <c r="E27" s="11" t="s">
        <v>381</v>
      </c>
    </row>
    <row r="28" spans="1:5" ht="11.25">
      <c r="A28" s="38" t="s">
        <v>349</v>
      </c>
      <c r="B28" s="34" t="s">
        <v>206</v>
      </c>
      <c r="C28" s="18" t="s">
        <v>207</v>
      </c>
      <c r="D28" s="31" t="s">
        <v>382</v>
      </c>
      <c r="E28" s="11" t="s">
        <v>383</v>
      </c>
    </row>
    <row r="29" spans="1:5" ht="11.25">
      <c r="A29" s="38" t="s">
        <v>349</v>
      </c>
      <c r="B29" s="34" t="s">
        <v>263</v>
      </c>
      <c r="C29" s="18" t="s">
        <v>264</v>
      </c>
      <c r="D29" s="31" t="s">
        <v>384</v>
      </c>
      <c r="E29" s="11" t="s">
        <v>385</v>
      </c>
    </row>
    <row r="30" spans="1:5" ht="11.25">
      <c r="A30" s="38" t="s">
        <v>349</v>
      </c>
      <c r="B30" s="34" t="s">
        <v>303</v>
      </c>
      <c r="C30" s="18" t="s">
        <v>304</v>
      </c>
      <c r="D30" s="31" t="s">
        <v>386</v>
      </c>
      <c r="E30" s="11" t="s">
        <v>387</v>
      </c>
    </row>
    <row r="31" spans="1:5" ht="11.25">
      <c r="A31" s="38" t="s">
        <v>349</v>
      </c>
      <c r="B31" s="34" t="s">
        <v>208</v>
      </c>
      <c r="C31" s="18" t="s">
        <v>209</v>
      </c>
      <c r="D31" s="31" t="s">
        <v>388</v>
      </c>
      <c r="E31" s="11" t="s">
        <v>389</v>
      </c>
    </row>
    <row r="32" spans="1:5" ht="11.25">
      <c r="A32" s="38" t="s">
        <v>349</v>
      </c>
      <c r="B32" s="34" t="s">
        <v>284</v>
      </c>
      <c r="C32" s="18" t="s">
        <v>285</v>
      </c>
      <c r="D32" s="31" t="s">
        <v>390</v>
      </c>
      <c r="E32" s="11" t="s">
        <v>391</v>
      </c>
    </row>
    <row r="33" spans="1:5" ht="11.25">
      <c r="A33" s="38" t="s">
        <v>349</v>
      </c>
      <c r="B33" s="34" t="s">
        <v>53</v>
      </c>
      <c r="C33" s="18" t="s">
        <v>54</v>
      </c>
      <c r="D33" s="31" t="s">
        <v>392</v>
      </c>
      <c r="E33" s="11" t="s">
        <v>393</v>
      </c>
    </row>
    <row r="34" spans="1:5" ht="11.25">
      <c r="A34" s="38" t="s">
        <v>349</v>
      </c>
      <c r="B34" s="34" t="s">
        <v>97</v>
      </c>
      <c r="C34" s="18" t="s">
        <v>98</v>
      </c>
      <c r="D34" s="31" t="s">
        <v>394</v>
      </c>
      <c r="E34" s="11" t="s">
        <v>395</v>
      </c>
    </row>
    <row r="35" spans="1:5" ht="11.25">
      <c r="A35" s="38" t="s">
        <v>349</v>
      </c>
      <c r="B35" s="34" t="s">
        <v>175</v>
      </c>
      <c r="C35" s="18" t="s">
        <v>176</v>
      </c>
      <c r="D35" s="31" t="s">
        <v>396</v>
      </c>
      <c r="E35" s="11" t="s">
        <v>397</v>
      </c>
    </row>
    <row r="36" spans="1:5" ht="11.25">
      <c r="A36" s="38" t="s">
        <v>349</v>
      </c>
      <c r="B36" s="34" t="s">
        <v>210</v>
      </c>
      <c r="C36" s="18" t="s">
        <v>211</v>
      </c>
      <c r="D36" s="31" t="s">
        <v>398</v>
      </c>
      <c r="E36" s="11" t="s">
        <v>399</v>
      </c>
    </row>
    <row r="37" spans="1:5" ht="11.25">
      <c r="A37" s="38" t="s">
        <v>349</v>
      </c>
      <c r="B37" s="34" t="s">
        <v>55</v>
      </c>
      <c r="C37" s="18" t="s">
        <v>56</v>
      </c>
      <c r="D37" s="31" t="s">
        <v>400</v>
      </c>
      <c r="E37" s="11" t="s">
        <v>401</v>
      </c>
    </row>
    <row r="38" spans="1:5" ht="11.25">
      <c r="A38" s="38" t="s">
        <v>349</v>
      </c>
      <c r="B38" s="34" t="s">
        <v>57</v>
      </c>
      <c r="C38" s="18" t="s">
        <v>58</v>
      </c>
      <c r="D38" s="31" t="s">
        <v>402</v>
      </c>
      <c r="E38" s="11" t="s">
        <v>403</v>
      </c>
    </row>
    <row r="39" spans="1:5" ht="11.25">
      <c r="A39" s="38" t="s">
        <v>349</v>
      </c>
      <c r="B39" s="34" t="s">
        <v>212</v>
      </c>
      <c r="C39" s="18" t="s">
        <v>213</v>
      </c>
      <c r="D39" s="31" t="s">
        <v>404</v>
      </c>
      <c r="E39" s="11" t="s">
        <v>405</v>
      </c>
    </row>
    <row r="40" spans="1:5" ht="11.25">
      <c r="A40" s="38" t="s">
        <v>349</v>
      </c>
      <c r="B40" s="34" t="s">
        <v>305</v>
      </c>
      <c r="C40" s="18" t="s">
        <v>678</v>
      </c>
      <c r="D40" s="31" t="s">
        <v>406</v>
      </c>
      <c r="E40" s="11" t="s">
        <v>407</v>
      </c>
    </row>
    <row r="41" spans="1:5" ht="11.25">
      <c r="A41" s="38" t="s">
        <v>349</v>
      </c>
      <c r="B41" s="34" t="s">
        <v>22</v>
      </c>
      <c r="C41" s="18" t="s">
        <v>23</v>
      </c>
      <c r="D41" s="31" t="s">
        <v>408</v>
      </c>
      <c r="E41" s="11" t="s">
        <v>409</v>
      </c>
    </row>
    <row r="42" spans="1:5" ht="11.25">
      <c r="A42" s="38" t="s">
        <v>349</v>
      </c>
      <c r="B42" s="34" t="s">
        <v>142</v>
      </c>
      <c r="C42" s="18" t="s">
        <v>143</v>
      </c>
      <c r="D42" s="31" t="s">
        <v>410</v>
      </c>
      <c r="E42" s="11" t="s">
        <v>411</v>
      </c>
    </row>
    <row r="43" spans="1:5" ht="11.25">
      <c r="A43" s="38" t="s">
        <v>349</v>
      </c>
      <c r="B43" s="34" t="s">
        <v>214</v>
      </c>
      <c r="C43" s="18" t="s">
        <v>215</v>
      </c>
      <c r="D43" s="31" t="s">
        <v>412</v>
      </c>
      <c r="E43" s="11" t="s">
        <v>413</v>
      </c>
    </row>
    <row r="44" spans="1:5" ht="11.25">
      <c r="A44" s="38" t="s">
        <v>349</v>
      </c>
      <c r="B44" s="34" t="s">
        <v>59</v>
      </c>
      <c r="C44" s="18" t="s">
        <v>60</v>
      </c>
      <c r="D44" s="31" t="s">
        <v>414</v>
      </c>
      <c r="E44" s="11" t="s">
        <v>415</v>
      </c>
    </row>
    <row r="45" spans="1:5" ht="11.25">
      <c r="A45" s="38" t="s">
        <v>349</v>
      </c>
      <c r="B45" s="34" t="s">
        <v>24</v>
      </c>
      <c r="C45" s="18" t="s">
        <v>25</v>
      </c>
      <c r="D45" s="31" t="s">
        <v>416</v>
      </c>
      <c r="E45" s="11" t="s">
        <v>417</v>
      </c>
    </row>
    <row r="46" spans="1:5" ht="11.25">
      <c r="A46" s="38" t="s">
        <v>349</v>
      </c>
      <c r="B46" s="34" t="s">
        <v>123</v>
      </c>
      <c r="C46" s="18" t="s">
        <v>124</v>
      </c>
      <c r="D46" s="31" t="s">
        <v>418</v>
      </c>
      <c r="E46" s="11" t="s">
        <v>419</v>
      </c>
    </row>
    <row r="47" spans="1:5" ht="11.25">
      <c r="A47" s="38" t="s">
        <v>349</v>
      </c>
      <c r="B47" s="34" t="s">
        <v>125</v>
      </c>
      <c r="C47" s="18" t="s">
        <v>126</v>
      </c>
      <c r="D47" s="31" t="s">
        <v>420</v>
      </c>
      <c r="E47" s="11" t="s">
        <v>421</v>
      </c>
    </row>
    <row r="48" spans="1:5" ht="11.25">
      <c r="A48" s="38" t="s">
        <v>349</v>
      </c>
      <c r="B48" s="34" t="s">
        <v>306</v>
      </c>
      <c r="C48" s="18" t="s">
        <v>307</v>
      </c>
      <c r="D48" s="31" t="s">
        <v>422</v>
      </c>
      <c r="E48" s="11" t="s">
        <v>423</v>
      </c>
    </row>
    <row r="49" spans="1:5" ht="11.25">
      <c r="A49" s="38" t="s">
        <v>349</v>
      </c>
      <c r="B49" s="34" t="s">
        <v>99</v>
      </c>
      <c r="C49" s="18" t="s">
        <v>100</v>
      </c>
      <c r="D49" s="31" t="s">
        <v>424</v>
      </c>
      <c r="E49" s="11" t="s">
        <v>425</v>
      </c>
    </row>
    <row r="50" spans="1:5" ht="11.25">
      <c r="A50" s="38" t="s">
        <v>349</v>
      </c>
      <c r="B50" s="34" t="s">
        <v>308</v>
      </c>
      <c r="C50" s="18" t="s">
        <v>309</v>
      </c>
      <c r="D50" s="31" t="s">
        <v>426</v>
      </c>
      <c r="E50" s="11" t="s">
        <v>427</v>
      </c>
    </row>
    <row r="51" spans="1:5" ht="11.25">
      <c r="A51" s="38" t="s">
        <v>349</v>
      </c>
      <c r="B51" s="34" t="s">
        <v>144</v>
      </c>
      <c r="C51" s="18" t="s">
        <v>145</v>
      </c>
      <c r="D51" s="31" t="s">
        <v>428</v>
      </c>
      <c r="E51" s="11" t="s">
        <v>429</v>
      </c>
    </row>
    <row r="52" spans="1:5" ht="11.25">
      <c r="A52" s="38" t="s">
        <v>349</v>
      </c>
      <c r="B52" s="34" t="s">
        <v>216</v>
      </c>
      <c r="C52" s="18" t="s">
        <v>217</v>
      </c>
      <c r="D52" s="31" t="s">
        <v>430</v>
      </c>
      <c r="E52" s="11" t="s">
        <v>431</v>
      </c>
    </row>
    <row r="53" spans="1:5" ht="11.25">
      <c r="A53" s="38" t="s">
        <v>349</v>
      </c>
      <c r="B53" s="34" t="s">
        <v>61</v>
      </c>
      <c r="C53" s="18" t="s">
        <v>62</v>
      </c>
      <c r="D53" s="31" t="s">
        <v>432</v>
      </c>
      <c r="E53" s="11" t="s">
        <v>433</v>
      </c>
    </row>
    <row r="54" spans="1:5" ht="11.25">
      <c r="A54" s="38" t="s">
        <v>349</v>
      </c>
      <c r="B54" s="34" t="s">
        <v>101</v>
      </c>
      <c r="C54" s="18" t="s">
        <v>677</v>
      </c>
      <c r="D54" s="31" t="s">
        <v>434</v>
      </c>
      <c r="E54" s="11" t="s">
        <v>435</v>
      </c>
    </row>
    <row r="55" spans="1:5" ht="11.25">
      <c r="A55" s="38" t="s">
        <v>349</v>
      </c>
      <c r="B55" s="34" t="s">
        <v>265</v>
      </c>
      <c r="C55" s="18" t="s">
        <v>266</v>
      </c>
      <c r="D55" s="31" t="s">
        <v>436</v>
      </c>
      <c r="E55" s="11" t="s">
        <v>437</v>
      </c>
    </row>
    <row r="56" spans="1:5" ht="11.25">
      <c r="A56" s="38" t="s">
        <v>349</v>
      </c>
      <c r="B56" s="34" t="s">
        <v>267</v>
      </c>
      <c r="C56" s="18" t="s">
        <v>268</v>
      </c>
      <c r="D56" s="31" t="s">
        <v>438</v>
      </c>
      <c r="E56" s="11" t="s">
        <v>439</v>
      </c>
    </row>
    <row r="57" spans="1:5" ht="11.25">
      <c r="A57" s="38" t="s">
        <v>349</v>
      </c>
      <c r="B57" s="34" t="s">
        <v>218</v>
      </c>
      <c r="C57" s="18" t="s">
        <v>219</v>
      </c>
      <c r="D57" s="31" t="s">
        <v>440</v>
      </c>
      <c r="E57" s="11" t="s">
        <v>441</v>
      </c>
    </row>
    <row r="58" spans="1:5" ht="11.25">
      <c r="A58" s="38" t="s">
        <v>349</v>
      </c>
      <c r="B58" s="34" t="s">
        <v>26</v>
      </c>
      <c r="C58" s="18" t="s">
        <v>27</v>
      </c>
      <c r="D58" s="31" t="s">
        <v>442</v>
      </c>
      <c r="E58" s="11" t="s">
        <v>443</v>
      </c>
    </row>
    <row r="59" spans="1:5" ht="11.25">
      <c r="A59" s="38" t="s">
        <v>349</v>
      </c>
      <c r="B59" s="34" t="s">
        <v>310</v>
      </c>
      <c r="C59" s="18" t="s">
        <v>311</v>
      </c>
      <c r="D59" s="31" t="s">
        <v>444</v>
      </c>
      <c r="E59" s="11" t="s">
        <v>445</v>
      </c>
    </row>
    <row r="60" spans="1:5" ht="11.25">
      <c r="A60" s="38" t="s">
        <v>349</v>
      </c>
      <c r="B60" s="34" t="s">
        <v>177</v>
      </c>
      <c r="C60" s="18" t="s">
        <v>178</v>
      </c>
      <c r="D60" s="31" t="s">
        <v>446</v>
      </c>
      <c r="E60" s="11" t="s">
        <v>447</v>
      </c>
    </row>
    <row r="61" spans="1:5" ht="11.25">
      <c r="A61" s="38" t="s">
        <v>349</v>
      </c>
      <c r="B61" s="34" t="s">
        <v>220</v>
      </c>
      <c r="C61" s="18" t="s">
        <v>221</v>
      </c>
      <c r="D61" s="31" t="s">
        <v>448</v>
      </c>
      <c r="E61" s="11" t="s">
        <v>449</v>
      </c>
    </row>
    <row r="62" spans="1:5" ht="11.25">
      <c r="A62" s="38" t="s">
        <v>349</v>
      </c>
      <c r="B62" s="34" t="s">
        <v>63</v>
      </c>
      <c r="C62" s="18" t="s">
        <v>64</v>
      </c>
      <c r="D62" s="31" t="s">
        <v>450</v>
      </c>
      <c r="E62" s="11" t="s">
        <v>451</v>
      </c>
    </row>
    <row r="63" spans="1:5" ht="11.25">
      <c r="A63" s="38" t="s">
        <v>349</v>
      </c>
      <c r="B63" s="34" t="s">
        <v>222</v>
      </c>
      <c r="C63" s="18" t="s">
        <v>223</v>
      </c>
      <c r="D63" s="31" t="s">
        <v>452</v>
      </c>
      <c r="E63" s="11" t="s">
        <v>453</v>
      </c>
    </row>
    <row r="64" spans="1:5" ht="11.25">
      <c r="A64" s="38" t="s">
        <v>349</v>
      </c>
      <c r="B64" s="34" t="s">
        <v>286</v>
      </c>
      <c r="C64" s="18" t="s">
        <v>287</v>
      </c>
      <c r="D64" s="31" t="s">
        <v>454</v>
      </c>
      <c r="E64" s="11" t="s">
        <v>455</v>
      </c>
    </row>
    <row r="65" spans="1:5" ht="11.25">
      <c r="A65" s="38" t="s">
        <v>349</v>
      </c>
      <c r="B65" s="34" t="s">
        <v>224</v>
      </c>
      <c r="C65" s="18" t="s">
        <v>225</v>
      </c>
      <c r="D65" s="31" t="s">
        <v>456</v>
      </c>
      <c r="E65" s="11" t="s">
        <v>457</v>
      </c>
    </row>
    <row r="66" spans="1:5" ht="11.25">
      <c r="A66" s="38" t="s">
        <v>349</v>
      </c>
      <c r="B66" s="34" t="s">
        <v>226</v>
      </c>
      <c r="C66" s="18" t="s">
        <v>227</v>
      </c>
      <c r="D66" s="31" t="s">
        <v>458</v>
      </c>
      <c r="E66" s="11" t="s">
        <v>459</v>
      </c>
    </row>
    <row r="67" spans="1:5" ht="11.25">
      <c r="A67" s="38" t="s">
        <v>349</v>
      </c>
      <c r="B67" s="34" t="s">
        <v>28</v>
      </c>
      <c r="C67" s="18" t="s">
        <v>29</v>
      </c>
      <c r="D67" s="31" t="s">
        <v>460</v>
      </c>
      <c r="E67" s="11" t="s">
        <v>461</v>
      </c>
    </row>
    <row r="68" spans="1:5" ht="11.25">
      <c r="A68" s="38" t="s">
        <v>349</v>
      </c>
      <c r="B68" s="34" t="s">
        <v>269</v>
      </c>
      <c r="C68" s="18" t="s">
        <v>270</v>
      </c>
      <c r="D68" s="31" t="s">
        <v>462</v>
      </c>
      <c r="E68" s="11" t="s">
        <v>463</v>
      </c>
    </row>
    <row r="69" spans="1:5" ht="11.25">
      <c r="A69" s="38" t="s">
        <v>349</v>
      </c>
      <c r="B69" s="34" t="s">
        <v>228</v>
      </c>
      <c r="C69" s="18" t="s">
        <v>229</v>
      </c>
      <c r="D69" s="31" t="s">
        <v>464</v>
      </c>
      <c r="E69" s="11" t="s">
        <v>465</v>
      </c>
    </row>
    <row r="70" spans="1:5" ht="11.25">
      <c r="A70" s="38" t="s">
        <v>349</v>
      </c>
      <c r="B70" s="34" t="s">
        <v>146</v>
      </c>
      <c r="C70" s="18" t="s">
        <v>147</v>
      </c>
      <c r="D70" s="31" t="s">
        <v>466</v>
      </c>
      <c r="E70" s="11" t="s">
        <v>467</v>
      </c>
    </row>
    <row r="71" spans="1:5" ht="11.25">
      <c r="A71" s="38" t="s">
        <v>349</v>
      </c>
      <c r="B71" s="34" t="s">
        <v>148</v>
      </c>
      <c r="C71" s="18" t="s">
        <v>149</v>
      </c>
      <c r="D71" s="31" t="s">
        <v>468</v>
      </c>
      <c r="E71" s="11" t="s">
        <v>469</v>
      </c>
    </row>
    <row r="72" spans="1:5" ht="11.25">
      <c r="A72" s="38" t="s">
        <v>349</v>
      </c>
      <c r="B72" s="34" t="s">
        <v>179</v>
      </c>
      <c r="C72" s="18" t="s">
        <v>180</v>
      </c>
      <c r="D72" s="31" t="s">
        <v>470</v>
      </c>
      <c r="E72" s="11" t="s">
        <v>471</v>
      </c>
    </row>
    <row r="73" spans="1:5" ht="11.25">
      <c r="A73" s="38" t="s">
        <v>349</v>
      </c>
      <c r="B73" s="34" t="s">
        <v>65</v>
      </c>
      <c r="C73" s="18" t="s">
        <v>66</v>
      </c>
      <c r="D73" s="31" t="s">
        <v>472</v>
      </c>
      <c r="E73" s="11" t="s">
        <v>473</v>
      </c>
    </row>
    <row r="74" spans="1:5" ht="11.25">
      <c r="A74" s="38" t="s">
        <v>349</v>
      </c>
      <c r="B74" s="34" t="s">
        <v>230</v>
      </c>
      <c r="C74" s="18" t="s">
        <v>231</v>
      </c>
      <c r="D74" s="31" t="s">
        <v>474</v>
      </c>
      <c r="E74" s="11" t="s">
        <v>475</v>
      </c>
    </row>
    <row r="75" spans="1:5" ht="11.25">
      <c r="A75" s="38" t="s">
        <v>349</v>
      </c>
      <c r="B75" s="34" t="s">
        <v>232</v>
      </c>
      <c r="C75" s="18" t="s">
        <v>233</v>
      </c>
      <c r="D75" s="31" t="s">
        <v>476</v>
      </c>
      <c r="E75" s="11" t="s">
        <v>477</v>
      </c>
    </row>
    <row r="76" spans="1:5" ht="11.25">
      <c r="A76" s="38" t="s">
        <v>349</v>
      </c>
      <c r="B76" s="34" t="s">
        <v>102</v>
      </c>
      <c r="C76" s="18" t="s">
        <v>103</v>
      </c>
      <c r="D76" s="31" t="s">
        <v>478</v>
      </c>
      <c r="E76" s="11" t="s">
        <v>479</v>
      </c>
    </row>
    <row r="77" spans="1:5" ht="11.25">
      <c r="A77" s="38" t="s">
        <v>349</v>
      </c>
      <c r="B77" s="34" t="s">
        <v>288</v>
      </c>
      <c r="C77" s="18" t="s">
        <v>289</v>
      </c>
      <c r="D77" s="31" t="s">
        <v>480</v>
      </c>
      <c r="E77" s="11" t="s">
        <v>481</v>
      </c>
    </row>
    <row r="78" spans="1:5" ht="11.25">
      <c r="A78" s="38" t="s">
        <v>349</v>
      </c>
      <c r="B78" s="34" t="s">
        <v>234</v>
      </c>
      <c r="C78" s="18" t="s">
        <v>235</v>
      </c>
      <c r="D78" s="31" t="s">
        <v>482</v>
      </c>
      <c r="E78" s="11" t="s">
        <v>483</v>
      </c>
    </row>
    <row r="79" spans="1:5" ht="11.25">
      <c r="A79" s="38" t="s">
        <v>349</v>
      </c>
      <c r="B79" s="34" t="s">
        <v>236</v>
      </c>
      <c r="C79" s="18" t="s">
        <v>237</v>
      </c>
      <c r="D79" s="31" t="s">
        <v>484</v>
      </c>
      <c r="E79" s="11" t="s">
        <v>485</v>
      </c>
    </row>
    <row r="80" spans="1:5" ht="11.25">
      <c r="A80" s="38" t="s">
        <v>349</v>
      </c>
      <c r="B80" s="34" t="s">
        <v>238</v>
      </c>
      <c r="C80" s="18" t="s">
        <v>239</v>
      </c>
      <c r="D80" s="31" t="s">
        <v>486</v>
      </c>
      <c r="E80" s="11" t="s">
        <v>487</v>
      </c>
    </row>
    <row r="81" spans="1:5" ht="11.25">
      <c r="A81" s="38" t="s">
        <v>349</v>
      </c>
      <c r="B81" s="34" t="s">
        <v>104</v>
      </c>
      <c r="C81" s="18" t="s">
        <v>105</v>
      </c>
      <c r="D81" s="31" t="s">
        <v>488</v>
      </c>
      <c r="E81" s="11" t="s">
        <v>489</v>
      </c>
    </row>
    <row r="82" spans="1:5" ht="11.25">
      <c r="A82" s="38" t="s">
        <v>349</v>
      </c>
      <c r="B82" s="34" t="s">
        <v>67</v>
      </c>
      <c r="C82" s="18" t="s">
        <v>68</v>
      </c>
      <c r="D82" s="31" t="s">
        <v>490</v>
      </c>
      <c r="E82" s="11" t="s">
        <v>491</v>
      </c>
    </row>
    <row r="83" spans="1:5" ht="11.25">
      <c r="A83" s="38" t="s">
        <v>349</v>
      </c>
      <c r="B83" s="34" t="s">
        <v>240</v>
      </c>
      <c r="C83" s="18" t="s">
        <v>241</v>
      </c>
      <c r="D83" s="31" t="s">
        <v>492</v>
      </c>
      <c r="E83" s="11" t="s">
        <v>493</v>
      </c>
    </row>
    <row r="84" spans="1:5" ht="11.25">
      <c r="A84" s="38" t="s">
        <v>349</v>
      </c>
      <c r="B84" s="34" t="s">
        <v>106</v>
      </c>
      <c r="C84" s="18" t="s">
        <v>107</v>
      </c>
      <c r="D84" s="31" t="s">
        <v>494</v>
      </c>
      <c r="E84" s="11" t="s">
        <v>495</v>
      </c>
    </row>
    <row r="85" spans="1:5" ht="11.25">
      <c r="A85" s="38" t="s">
        <v>349</v>
      </c>
      <c r="B85" s="34" t="s">
        <v>127</v>
      </c>
      <c r="C85" s="18" t="s">
        <v>128</v>
      </c>
      <c r="D85" s="31" t="s">
        <v>496</v>
      </c>
      <c r="E85" s="11" t="s">
        <v>497</v>
      </c>
    </row>
    <row r="86" spans="1:5" ht="11.25">
      <c r="A86" s="38" t="s">
        <v>349</v>
      </c>
      <c r="B86" s="34" t="s">
        <v>129</v>
      </c>
      <c r="C86" s="18" t="s">
        <v>130</v>
      </c>
      <c r="D86" s="31" t="s">
        <v>498</v>
      </c>
      <c r="E86" s="11" t="s">
        <v>499</v>
      </c>
    </row>
    <row r="87" spans="1:5" ht="11.25">
      <c r="A87" s="38" t="s">
        <v>349</v>
      </c>
      <c r="B87" s="34" t="s">
        <v>242</v>
      </c>
      <c r="C87" s="18" t="s">
        <v>243</v>
      </c>
      <c r="D87" s="31" t="s">
        <v>500</v>
      </c>
      <c r="E87" s="11" t="s">
        <v>501</v>
      </c>
    </row>
    <row r="88" spans="1:5" ht="11.25">
      <c r="A88" s="38" t="s">
        <v>349</v>
      </c>
      <c r="B88" s="34" t="s">
        <v>131</v>
      </c>
      <c r="C88" s="18" t="s">
        <v>132</v>
      </c>
      <c r="D88" s="31" t="s">
        <v>502</v>
      </c>
      <c r="E88" s="11" t="s">
        <v>503</v>
      </c>
    </row>
    <row r="89" spans="1:5" ht="11.25">
      <c r="A89" s="38" t="s">
        <v>349</v>
      </c>
      <c r="B89" s="34" t="s">
        <v>69</v>
      </c>
      <c r="C89" s="18" t="s">
        <v>70</v>
      </c>
      <c r="D89" s="31" t="s">
        <v>504</v>
      </c>
      <c r="E89" s="11" t="s">
        <v>505</v>
      </c>
    </row>
    <row r="90" spans="1:5" ht="11.25">
      <c r="A90" s="38" t="s">
        <v>349</v>
      </c>
      <c r="B90" s="34" t="s">
        <v>181</v>
      </c>
      <c r="C90" s="18" t="s">
        <v>182</v>
      </c>
      <c r="D90" s="31" t="s">
        <v>506</v>
      </c>
      <c r="E90" s="11" t="s">
        <v>507</v>
      </c>
    </row>
    <row r="91" spans="1:5" ht="11.25">
      <c r="A91" s="38" t="s">
        <v>349</v>
      </c>
      <c r="B91" s="34" t="s">
        <v>71</v>
      </c>
      <c r="C91" s="18" t="s">
        <v>72</v>
      </c>
      <c r="D91" s="113" t="s">
        <v>731</v>
      </c>
      <c r="E91" s="11" t="s">
        <v>508</v>
      </c>
    </row>
    <row r="92" spans="1:5" ht="11.25">
      <c r="A92" s="38" t="s">
        <v>349</v>
      </c>
      <c r="B92" s="34" t="s">
        <v>271</v>
      </c>
      <c r="C92" s="18" t="s">
        <v>272</v>
      </c>
      <c r="D92" s="31" t="s">
        <v>509</v>
      </c>
      <c r="E92" s="11" t="s">
        <v>510</v>
      </c>
    </row>
    <row r="93" spans="1:5" ht="11.25">
      <c r="A93" s="38" t="s">
        <v>349</v>
      </c>
      <c r="B93" s="34" t="s">
        <v>183</v>
      </c>
      <c r="C93" s="18" t="s">
        <v>184</v>
      </c>
      <c r="D93" s="31" t="s">
        <v>511</v>
      </c>
      <c r="E93" s="11" t="s">
        <v>512</v>
      </c>
    </row>
    <row r="94" spans="1:5" ht="11.25">
      <c r="A94" s="38" t="s">
        <v>349</v>
      </c>
      <c r="B94" s="34" t="s">
        <v>30</v>
      </c>
      <c r="C94" s="18" t="s">
        <v>31</v>
      </c>
      <c r="D94" s="31" t="s">
        <v>513</v>
      </c>
      <c r="E94" s="11" t="s">
        <v>514</v>
      </c>
    </row>
    <row r="95" spans="1:5" ht="11.25">
      <c r="A95" s="38" t="s">
        <v>349</v>
      </c>
      <c r="B95" s="34" t="s">
        <v>290</v>
      </c>
      <c r="C95" s="18" t="s">
        <v>291</v>
      </c>
      <c r="D95" s="31" t="s">
        <v>515</v>
      </c>
      <c r="E95" s="11" t="s">
        <v>516</v>
      </c>
    </row>
    <row r="96" spans="1:5" ht="11.25">
      <c r="A96" s="38" t="s">
        <v>349</v>
      </c>
      <c r="B96" s="34" t="s">
        <v>32</v>
      </c>
      <c r="C96" s="18" t="s">
        <v>33</v>
      </c>
      <c r="D96" s="31" t="s">
        <v>517</v>
      </c>
      <c r="E96" s="11" t="s">
        <v>518</v>
      </c>
    </row>
    <row r="97" spans="1:5" ht="11.25">
      <c r="A97" s="38" t="s">
        <v>349</v>
      </c>
      <c r="B97" s="34" t="s">
        <v>244</v>
      </c>
      <c r="C97" s="18" t="s">
        <v>245</v>
      </c>
      <c r="D97" s="31" t="s">
        <v>519</v>
      </c>
      <c r="E97" s="11" t="s">
        <v>520</v>
      </c>
    </row>
    <row r="98" spans="1:5" ht="11.25">
      <c r="A98" s="38" t="s">
        <v>349</v>
      </c>
      <c r="B98" s="34" t="s">
        <v>185</v>
      </c>
      <c r="C98" s="18" t="s">
        <v>186</v>
      </c>
      <c r="D98" s="31" t="s">
        <v>521</v>
      </c>
      <c r="E98" s="11" t="s">
        <v>522</v>
      </c>
    </row>
    <row r="99" spans="1:5" ht="11.25">
      <c r="A99" s="38" t="s">
        <v>349</v>
      </c>
      <c r="B99" s="34" t="s">
        <v>187</v>
      </c>
      <c r="C99" s="18" t="s">
        <v>188</v>
      </c>
      <c r="D99" s="31" t="s">
        <v>523</v>
      </c>
      <c r="E99" s="11" t="s">
        <v>524</v>
      </c>
    </row>
    <row r="100" spans="1:5" ht="11.25">
      <c r="A100" s="38" t="s">
        <v>348</v>
      </c>
      <c r="B100" s="34" t="s">
        <v>108</v>
      </c>
      <c r="C100" s="18" t="s">
        <v>109</v>
      </c>
      <c r="D100" s="31" t="s">
        <v>525</v>
      </c>
      <c r="E100" s="11" t="s">
        <v>526</v>
      </c>
    </row>
    <row r="101" spans="1:5" ht="11.25">
      <c r="A101" s="38" t="s">
        <v>349</v>
      </c>
      <c r="B101" s="34" t="s">
        <v>73</v>
      </c>
      <c r="C101" s="18" t="s">
        <v>74</v>
      </c>
      <c r="D101" s="31" t="s">
        <v>527</v>
      </c>
      <c r="E101" s="11" t="s">
        <v>528</v>
      </c>
    </row>
    <row r="102" spans="1:5" ht="11.25">
      <c r="A102" s="38" t="s">
        <v>349</v>
      </c>
      <c r="B102" s="34" t="s">
        <v>110</v>
      </c>
      <c r="C102" s="18" t="s">
        <v>111</v>
      </c>
      <c r="D102" s="31" t="s">
        <v>529</v>
      </c>
      <c r="E102" s="11" t="s">
        <v>530</v>
      </c>
    </row>
    <row r="103" spans="1:5" ht="11.25">
      <c r="A103" s="38" t="s">
        <v>349</v>
      </c>
      <c r="B103" s="34" t="s">
        <v>312</v>
      </c>
      <c r="C103" s="18" t="s">
        <v>314</v>
      </c>
      <c r="D103" s="31" t="s">
        <v>531</v>
      </c>
      <c r="E103" s="11" t="s">
        <v>532</v>
      </c>
    </row>
    <row r="104" spans="1:5" ht="11.25">
      <c r="A104" s="38" t="s">
        <v>349</v>
      </c>
      <c r="B104" s="34" t="s">
        <v>150</v>
      </c>
      <c r="C104" s="18" t="s">
        <v>151</v>
      </c>
      <c r="D104" s="31" t="s">
        <v>533</v>
      </c>
      <c r="E104" s="11" t="s">
        <v>534</v>
      </c>
    </row>
    <row r="105" spans="1:5" ht="11.25">
      <c r="A105" s="38" t="s">
        <v>349</v>
      </c>
      <c r="B105" s="34" t="s">
        <v>34</v>
      </c>
      <c r="C105" s="18" t="s">
        <v>35</v>
      </c>
      <c r="D105" s="31" t="s">
        <v>535</v>
      </c>
      <c r="E105" s="11" t="s">
        <v>536</v>
      </c>
    </row>
    <row r="106" spans="1:5" ht="11.25">
      <c r="A106" s="38" t="s">
        <v>349</v>
      </c>
      <c r="B106" s="34" t="s">
        <v>112</v>
      </c>
      <c r="C106" s="18" t="s">
        <v>113</v>
      </c>
      <c r="D106" s="31" t="s">
        <v>537</v>
      </c>
      <c r="E106" s="11" t="s">
        <v>538</v>
      </c>
    </row>
    <row r="107" spans="1:5" ht="11.25">
      <c r="A107" s="38" t="s">
        <v>349</v>
      </c>
      <c r="B107" s="34" t="s">
        <v>133</v>
      </c>
      <c r="C107" s="18" t="s">
        <v>134</v>
      </c>
      <c r="D107" s="31" t="s">
        <v>539</v>
      </c>
      <c r="E107" s="11" t="s">
        <v>540</v>
      </c>
    </row>
    <row r="108" spans="1:5" ht="11.25">
      <c r="A108" s="38" t="s">
        <v>348</v>
      </c>
      <c r="B108" s="34" t="s">
        <v>36</v>
      </c>
      <c r="C108" s="18" t="s">
        <v>37</v>
      </c>
      <c r="D108" s="31" t="s">
        <v>541</v>
      </c>
      <c r="E108" s="11" t="s">
        <v>542</v>
      </c>
    </row>
    <row r="109" spans="1:5" ht="11.25">
      <c r="A109" s="38" t="s">
        <v>349</v>
      </c>
      <c r="B109" s="34" t="s">
        <v>135</v>
      </c>
      <c r="C109" s="18" t="s">
        <v>136</v>
      </c>
      <c r="D109" s="31" t="s">
        <v>543</v>
      </c>
      <c r="E109" s="11" t="s">
        <v>544</v>
      </c>
    </row>
    <row r="110" spans="1:5" ht="11.25">
      <c r="A110" s="38" t="s">
        <v>349</v>
      </c>
      <c r="B110" s="34" t="s">
        <v>137</v>
      </c>
      <c r="C110" s="18" t="s">
        <v>138</v>
      </c>
      <c r="D110" s="31" t="s">
        <v>545</v>
      </c>
      <c r="E110" s="11" t="s">
        <v>546</v>
      </c>
    </row>
    <row r="111" spans="1:5" ht="11.25">
      <c r="A111" s="38" t="s">
        <v>349</v>
      </c>
      <c r="B111" s="34" t="s">
        <v>75</v>
      </c>
      <c r="C111" s="18" t="s">
        <v>76</v>
      </c>
      <c r="D111" s="31" t="s">
        <v>547</v>
      </c>
      <c r="E111" s="11" t="s">
        <v>548</v>
      </c>
    </row>
    <row r="112" spans="1:5" ht="11.25">
      <c r="A112" s="38" t="s">
        <v>349</v>
      </c>
      <c r="B112" s="34" t="s">
        <v>292</v>
      </c>
      <c r="C112" s="18" t="s">
        <v>293</v>
      </c>
      <c r="D112" s="31" t="s">
        <v>549</v>
      </c>
      <c r="E112" s="11" t="s">
        <v>550</v>
      </c>
    </row>
    <row r="113" spans="1:5" ht="11.25">
      <c r="A113" s="38" t="s">
        <v>349</v>
      </c>
      <c r="B113" s="34" t="s">
        <v>189</v>
      </c>
      <c r="C113" s="18" t="s">
        <v>190</v>
      </c>
      <c r="D113" s="31" t="s">
        <v>551</v>
      </c>
      <c r="E113" s="11" t="s">
        <v>552</v>
      </c>
    </row>
    <row r="114" spans="1:5" ht="11.25">
      <c r="A114" s="38" t="s">
        <v>349</v>
      </c>
      <c r="B114" s="34" t="s">
        <v>315</v>
      </c>
      <c r="C114" s="18" t="s">
        <v>316</v>
      </c>
      <c r="D114" s="31" t="s">
        <v>553</v>
      </c>
      <c r="E114" s="11" t="s">
        <v>554</v>
      </c>
    </row>
    <row r="115" spans="1:5" ht="11.25">
      <c r="A115" s="38" t="s">
        <v>349</v>
      </c>
      <c r="B115" s="34" t="s">
        <v>294</v>
      </c>
      <c r="C115" s="18" t="s">
        <v>295</v>
      </c>
      <c r="D115" s="31" t="s">
        <v>555</v>
      </c>
      <c r="E115" s="11" t="s">
        <v>556</v>
      </c>
    </row>
    <row r="116" spans="1:5" ht="11.25">
      <c r="A116" s="38" t="s">
        <v>349</v>
      </c>
      <c r="B116" s="34" t="s">
        <v>246</v>
      </c>
      <c r="C116" s="18" t="s">
        <v>247</v>
      </c>
      <c r="D116" s="31" t="s">
        <v>557</v>
      </c>
      <c r="E116" s="11" t="s">
        <v>558</v>
      </c>
    </row>
    <row r="117" spans="1:5" ht="11.25">
      <c r="A117" s="38" t="s">
        <v>349</v>
      </c>
      <c r="B117" s="34" t="s">
        <v>38</v>
      </c>
      <c r="C117" s="18" t="s">
        <v>39</v>
      </c>
      <c r="D117" s="31" t="s">
        <v>559</v>
      </c>
      <c r="E117" s="11" t="s">
        <v>560</v>
      </c>
    </row>
    <row r="118" spans="1:5" ht="11.25">
      <c r="A118" s="38" t="s">
        <v>349</v>
      </c>
      <c r="B118" s="34" t="s">
        <v>248</v>
      </c>
      <c r="C118" s="18" t="s">
        <v>249</v>
      </c>
      <c r="D118" s="31" t="s">
        <v>561</v>
      </c>
      <c r="E118" s="11" t="s">
        <v>562</v>
      </c>
    </row>
    <row r="119" spans="1:5" ht="11.25">
      <c r="A119" s="38" t="s">
        <v>349</v>
      </c>
      <c r="B119" s="34" t="s">
        <v>114</v>
      </c>
      <c r="C119" s="18" t="s">
        <v>115</v>
      </c>
      <c r="D119" s="31" t="s">
        <v>563</v>
      </c>
      <c r="E119" s="11" t="s">
        <v>564</v>
      </c>
    </row>
    <row r="120" spans="1:5" ht="11.25">
      <c r="A120" s="38" t="s">
        <v>349</v>
      </c>
      <c r="B120" s="34" t="s">
        <v>77</v>
      </c>
      <c r="C120" s="18" t="s">
        <v>78</v>
      </c>
      <c r="D120" s="31" t="s">
        <v>565</v>
      </c>
      <c r="E120" s="11" t="s">
        <v>566</v>
      </c>
    </row>
    <row r="121" spans="1:5" ht="11.25">
      <c r="A121" s="38" t="s">
        <v>349</v>
      </c>
      <c r="B121" s="34" t="s">
        <v>152</v>
      </c>
      <c r="C121" s="18" t="s">
        <v>153</v>
      </c>
      <c r="D121" s="31" t="s">
        <v>567</v>
      </c>
      <c r="E121" s="11" t="s">
        <v>568</v>
      </c>
    </row>
    <row r="122" spans="1:5" ht="11.25">
      <c r="A122" s="38" t="s">
        <v>349</v>
      </c>
      <c r="B122" s="34" t="s">
        <v>79</v>
      </c>
      <c r="C122" s="18" t="s">
        <v>80</v>
      </c>
      <c r="D122" s="31" t="s">
        <v>569</v>
      </c>
      <c r="E122" s="11" t="s">
        <v>570</v>
      </c>
    </row>
    <row r="123" spans="1:5" ht="11.25">
      <c r="A123" s="38" t="s">
        <v>349</v>
      </c>
      <c r="B123" s="34" t="s">
        <v>116</v>
      </c>
      <c r="C123" s="18" t="s">
        <v>117</v>
      </c>
      <c r="D123" s="31" t="s">
        <v>571</v>
      </c>
      <c r="E123" s="11" t="s">
        <v>572</v>
      </c>
    </row>
    <row r="124" spans="1:8" ht="11.25">
      <c r="A124" s="38" t="s">
        <v>349</v>
      </c>
      <c r="B124" s="34" t="s">
        <v>154</v>
      </c>
      <c r="C124" s="18" t="s">
        <v>155</v>
      </c>
      <c r="D124" s="31" t="s">
        <v>573</v>
      </c>
      <c r="E124" s="11" t="s">
        <v>574</v>
      </c>
      <c r="G124" s="64"/>
      <c r="H124" s="64"/>
    </row>
    <row r="125" spans="1:8" ht="11.25">
      <c r="A125" s="38" t="s">
        <v>349</v>
      </c>
      <c r="B125" s="49" t="s">
        <v>0</v>
      </c>
      <c r="C125" t="s">
        <v>1</v>
      </c>
      <c r="D125" s="31" t="s">
        <v>729</v>
      </c>
      <c r="E125" s="11" t="s">
        <v>575</v>
      </c>
      <c r="G125" s="64"/>
      <c r="H125" s="112"/>
    </row>
    <row r="126" spans="1:8" ht="11.25">
      <c r="A126" s="38" t="s">
        <v>349</v>
      </c>
      <c r="B126" s="34" t="s">
        <v>317</v>
      </c>
      <c r="C126" s="18" t="s">
        <v>318</v>
      </c>
      <c r="D126" s="31" t="s">
        <v>576</v>
      </c>
      <c r="E126" s="11" t="s">
        <v>577</v>
      </c>
      <c r="G126" s="64"/>
      <c r="H126" s="64"/>
    </row>
    <row r="127" spans="1:5" ht="11.25">
      <c r="A127" s="38" t="s">
        <v>349</v>
      </c>
      <c r="B127" s="34" t="s">
        <v>156</v>
      </c>
      <c r="C127" s="18" t="s">
        <v>157</v>
      </c>
      <c r="D127" s="31" t="s">
        <v>578</v>
      </c>
      <c r="E127" s="11" t="s">
        <v>579</v>
      </c>
    </row>
    <row r="128" spans="1:5" ht="11.25">
      <c r="A128" s="38" t="s">
        <v>349</v>
      </c>
      <c r="B128" s="34" t="s">
        <v>191</v>
      </c>
      <c r="C128" s="18" t="s">
        <v>192</v>
      </c>
      <c r="D128" s="31" t="s">
        <v>580</v>
      </c>
      <c r="E128" s="11" t="s">
        <v>581</v>
      </c>
    </row>
    <row r="129" spans="1:5" ht="11.25">
      <c r="A129" s="38" t="s">
        <v>349</v>
      </c>
      <c r="B129" s="34" t="s">
        <v>319</v>
      </c>
      <c r="C129" s="18" t="s">
        <v>320</v>
      </c>
      <c r="D129" s="31" t="s">
        <v>582</v>
      </c>
      <c r="E129" s="11" t="s">
        <v>583</v>
      </c>
    </row>
    <row r="130" spans="1:5" ht="11.25">
      <c r="A130" s="38" t="s">
        <v>349</v>
      </c>
      <c r="B130" s="34" t="s">
        <v>158</v>
      </c>
      <c r="C130" s="18" t="s">
        <v>159</v>
      </c>
      <c r="D130" s="31" t="s">
        <v>584</v>
      </c>
      <c r="E130" s="11" t="s">
        <v>585</v>
      </c>
    </row>
    <row r="131" spans="1:5" ht="11.25">
      <c r="A131" s="38" t="s">
        <v>349</v>
      </c>
      <c r="B131" s="34" t="s">
        <v>40</v>
      </c>
      <c r="C131" s="18" t="s">
        <v>41</v>
      </c>
      <c r="D131" s="31" t="s">
        <v>586</v>
      </c>
      <c r="E131" s="11" t="s">
        <v>587</v>
      </c>
    </row>
    <row r="132" spans="1:5" ht="11.25">
      <c r="A132" s="38" t="s">
        <v>349</v>
      </c>
      <c r="B132" s="34" t="s">
        <v>193</v>
      </c>
      <c r="C132" s="18" t="s">
        <v>194</v>
      </c>
      <c r="D132" s="31" t="s">
        <v>588</v>
      </c>
      <c r="E132" s="11" t="s">
        <v>589</v>
      </c>
    </row>
    <row r="133" spans="1:5" ht="11.25">
      <c r="A133" s="38" t="s">
        <v>349</v>
      </c>
      <c r="B133" s="34" t="s">
        <v>296</v>
      </c>
      <c r="C133" s="18" t="s">
        <v>297</v>
      </c>
      <c r="D133" s="31" t="s">
        <v>590</v>
      </c>
      <c r="E133" s="11" t="s">
        <v>591</v>
      </c>
    </row>
    <row r="134" spans="1:5" ht="11.25">
      <c r="A134" s="38" t="s">
        <v>349</v>
      </c>
      <c r="B134" s="34" t="s">
        <v>250</v>
      </c>
      <c r="C134" s="18" t="s">
        <v>251</v>
      </c>
      <c r="D134" s="31" t="s">
        <v>592</v>
      </c>
      <c r="E134" s="11" t="s">
        <v>593</v>
      </c>
    </row>
    <row r="135" spans="1:5" ht="11.25">
      <c r="A135" s="38" t="s">
        <v>349</v>
      </c>
      <c r="B135" s="34" t="s">
        <v>81</v>
      </c>
      <c r="C135" s="18" t="s">
        <v>82</v>
      </c>
      <c r="D135" s="31" t="s">
        <v>594</v>
      </c>
      <c r="E135" s="11" t="s">
        <v>595</v>
      </c>
    </row>
    <row r="136" spans="1:5" ht="11.25">
      <c r="A136" s="38" t="s">
        <v>349</v>
      </c>
      <c r="B136" s="34" t="s">
        <v>42</v>
      </c>
      <c r="C136" s="18" t="s">
        <v>675</v>
      </c>
      <c r="D136" s="31" t="s">
        <v>596</v>
      </c>
      <c r="E136" s="11" t="s">
        <v>597</v>
      </c>
    </row>
    <row r="137" spans="1:5" ht="11.25">
      <c r="A137" s="38" t="s">
        <v>349</v>
      </c>
      <c r="B137" s="34" t="s">
        <v>160</v>
      </c>
      <c r="C137" s="18" t="s">
        <v>161</v>
      </c>
      <c r="D137" s="31" t="s">
        <v>598</v>
      </c>
      <c r="E137" s="11" t="s">
        <v>599</v>
      </c>
    </row>
    <row r="138" spans="1:5" ht="11.25">
      <c r="A138" s="38" t="s">
        <v>349</v>
      </c>
      <c r="B138" s="34" t="s">
        <v>195</v>
      </c>
      <c r="C138" s="18" t="s">
        <v>196</v>
      </c>
      <c r="D138" s="31" t="s">
        <v>600</v>
      </c>
      <c r="E138" s="11" t="s">
        <v>601</v>
      </c>
    </row>
    <row r="139" spans="1:5" ht="11.25">
      <c r="A139" s="38" t="s">
        <v>349</v>
      </c>
      <c r="B139" s="34" t="s">
        <v>43</v>
      </c>
      <c r="C139" s="18" t="s">
        <v>44</v>
      </c>
      <c r="D139" s="31" t="s">
        <v>602</v>
      </c>
      <c r="E139" s="11" t="s">
        <v>603</v>
      </c>
    </row>
    <row r="140" spans="1:5" ht="11.25">
      <c r="A140" s="38" t="s">
        <v>349</v>
      </c>
      <c r="B140" s="34" t="s">
        <v>273</v>
      </c>
      <c r="C140" s="18" t="s">
        <v>274</v>
      </c>
      <c r="D140" s="31" t="s">
        <v>604</v>
      </c>
      <c r="E140" s="11" t="s">
        <v>605</v>
      </c>
    </row>
    <row r="141" spans="1:5" ht="11.25">
      <c r="A141" s="38" t="s">
        <v>349</v>
      </c>
      <c r="B141" s="34" t="s">
        <v>252</v>
      </c>
      <c r="C141" s="18" t="s">
        <v>253</v>
      </c>
      <c r="D141" s="31" t="s">
        <v>606</v>
      </c>
      <c r="E141" s="11" t="s">
        <v>607</v>
      </c>
    </row>
    <row r="142" spans="1:5" ht="11.25">
      <c r="A142" s="38" t="s">
        <v>349</v>
      </c>
      <c r="B142" s="34" t="s">
        <v>321</v>
      </c>
      <c r="C142" s="18" t="s">
        <v>322</v>
      </c>
      <c r="D142" s="31" t="s">
        <v>608</v>
      </c>
      <c r="E142" s="11" t="s">
        <v>609</v>
      </c>
    </row>
    <row r="143" spans="1:5" ht="11.25">
      <c r="A143" s="38" t="s">
        <v>349</v>
      </c>
      <c r="B143" s="34" t="s">
        <v>83</v>
      </c>
      <c r="C143" s="18" t="s">
        <v>84</v>
      </c>
      <c r="D143" s="31" t="s">
        <v>610</v>
      </c>
      <c r="E143" s="11" t="s">
        <v>611</v>
      </c>
    </row>
    <row r="144" spans="1:5" ht="11.25">
      <c r="A144" s="38" t="s">
        <v>349</v>
      </c>
      <c r="B144" s="34" t="s">
        <v>162</v>
      </c>
      <c r="C144" s="18" t="s">
        <v>163</v>
      </c>
      <c r="D144" s="31" t="s">
        <v>612</v>
      </c>
      <c r="E144" s="11" t="s">
        <v>613</v>
      </c>
    </row>
    <row r="145" spans="1:5" ht="11.25">
      <c r="A145" s="38" t="s">
        <v>348</v>
      </c>
      <c r="B145" s="34" t="s">
        <v>323</v>
      </c>
      <c r="C145" s="18" t="s">
        <v>324</v>
      </c>
      <c r="D145" s="31" t="s">
        <v>614</v>
      </c>
      <c r="E145" s="11" t="s">
        <v>615</v>
      </c>
    </row>
    <row r="146" spans="1:5" ht="11.25">
      <c r="A146" s="38" t="s">
        <v>349</v>
      </c>
      <c r="B146" s="34" t="s">
        <v>254</v>
      </c>
      <c r="C146" s="18" t="s">
        <v>255</v>
      </c>
      <c r="D146" s="31" t="s">
        <v>616</v>
      </c>
      <c r="E146" s="11" t="s">
        <v>617</v>
      </c>
    </row>
    <row r="147" spans="1:5" ht="11.25">
      <c r="A147" s="38" t="s">
        <v>349</v>
      </c>
      <c r="B147" s="34" t="s">
        <v>85</v>
      </c>
      <c r="C147" s="18" t="s">
        <v>86</v>
      </c>
      <c r="D147" s="31" t="s">
        <v>618</v>
      </c>
      <c r="E147" s="11" t="s">
        <v>619</v>
      </c>
    </row>
    <row r="148" spans="1:5" ht="11.25">
      <c r="A148" s="38" t="s">
        <v>349</v>
      </c>
      <c r="B148" s="34" t="s">
        <v>118</v>
      </c>
      <c r="C148" s="18" t="s">
        <v>119</v>
      </c>
      <c r="D148" s="31" t="s">
        <v>620</v>
      </c>
      <c r="E148" s="11" t="s">
        <v>621</v>
      </c>
    </row>
    <row r="149" spans="1:5" ht="11.25">
      <c r="A149" s="38" t="s">
        <v>349</v>
      </c>
      <c r="B149" s="34" t="s">
        <v>164</v>
      </c>
      <c r="C149" s="18" t="s">
        <v>165</v>
      </c>
      <c r="D149" s="31" t="s">
        <v>622</v>
      </c>
      <c r="E149" s="11" t="s">
        <v>623</v>
      </c>
    </row>
    <row r="150" spans="1:5" ht="11.25">
      <c r="A150" s="38" t="s">
        <v>349</v>
      </c>
      <c r="B150" s="34" t="s">
        <v>256</v>
      </c>
      <c r="C150" s="18" t="s">
        <v>257</v>
      </c>
      <c r="D150" s="31" t="s">
        <v>624</v>
      </c>
      <c r="E150" s="11" t="s">
        <v>625</v>
      </c>
    </row>
    <row r="151" spans="1:5" ht="11.25">
      <c r="A151" s="38" t="s">
        <v>349</v>
      </c>
      <c r="B151" s="34" t="s">
        <v>258</v>
      </c>
      <c r="C151" s="18" t="s">
        <v>259</v>
      </c>
      <c r="D151" s="31" t="s">
        <v>626</v>
      </c>
      <c r="E151" s="11" t="s">
        <v>627</v>
      </c>
    </row>
    <row r="152" spans="1:5" ht="11.25">
      <c r="A152" s="38" t="s">
        <v>349</v>
      </c>
      <c r="B152" s="34" t="s">
        <v>87</v>
      </c>
      <c r="C152" s="18" t="s">
        <v>88</v>
      </c>
      <c r="D152" s="31" t="s">
        <v>628</v>
      </c>
      <c r="E152" s="11" t="s">
        <v>629</v>
      </c>
    </row>
    <row r="153" spans="1:5" ht="11.25">
      <c r="A153" s="38" t="s">
        <v>349</v>
      </c>
      <c r="B153" s="34" t="s">
        <v>166</v>
      </c>
      <c r="C153" s="18" t="s">
        <v>167</v>
      </c>
      <c r="D153" s="31" t="s">
        <v>630</v>
      </c>
      <c r="E153" s="11" t="s">
        <v>631</v>
      </c>
    </row>
    <row r="154" spans="1:5" ht="11.25">
      <c r="A154" s="38" t="s">
        <v>349</v>
      </c>
      <c r="B154" s="34" t="s">
        <v>197</v>
      </c>
      <c r="C154" s="18" t="s">
        <v>198</v>
      </c>
      <c r="D154" s="31" t="s">
        <v>632</v>
      </c>
      <c r="E154" s="11" t="s">
        <v>633</v>
      </c>
    </row>
    <row r="155" spans="1:5" ht="11.25">
      <c r="A155" s="38" t="s">
        <v>349</v>
      </c>
      <c r="B155" s="34" t="s">
        <v>275</v>
      </c>
      <c r="C155" s="18" t="s">
        <v>276</v>
      </c>
      <c r="D155" s="31" t="s">
        <v>634</v>
      </c>
      <c r="E155" s="11" t="s">
        <v>635</v>
      </c>
    </row>
    <row r="156" spans="1:5" ht="11.25">
      <c r="A156" s="38" t="s">
        <v>349</v>
      </c>
      <c r="B156" s="34" t="s">
        <v>277</v>
      </c>
      <c r="C156" s="18" t="s">
        <v>278</v>
      </c>
      <c r="D156" s="31" t="s">
        <v>636</v>
      </c>
      <c r="E156" s="11" t="s">
        <v>637</v>
      </c>
    </row>
    <row r="157" spans="1:5" ht="11.25">
      <c r="A157" s="38" t="s">
        <v>349</v>
      </c>
      <c r="B157" s="34" t="s">
        <v>89</v>
      </c>
      <c r="C157" s="18" t="s">
        <v>90</v>
      </c>
      <c r="D157" s="31" t="s">
        <v>638</v>
      </c>
      <c r="E157" s="11" t="s">
        <v>639</v>
      </c>
    </row>
    <row r="158" spans="1:5" ht="11.25">
      <c r="A158" s="38" t="s">
        <v>349</v>
      </c>
      <c r="B158" s="34" t="s">
        <v>260</v>
      </c>
      <c r="C158" s="18" t="s">
        <v>261</v>
      </c>
      <c r="D158" s="31" t="s">
        <v>640</v>
      </c>
      <c r="E158" s="11" t="s">
        <v>641</v>
      </c>
    </row>
    <row r="159" spans="1:5" ht="11.25">
      <c r="A159" s="38" t="s">
        <v>349</v>
      </c>
      <c r="B159" s="34" t="s">
        <v>325</v>
      </c>
      <c r="C159" s="18" t="s">
        <v>326</v>
      </c>
      <c r="D159" s="31" t="s">
        <v>642</v>
      </c>
      <c r="E159" s="11" t="s">
        <v>643</v>
      </c>
    </row>
    <row r="160" spans="1:5" ht="11.25">
      <c r="A160" s="38" t="s">
        <v>349</v>
      </c>
      <c r="B160" s="34" t="s">
        <v>91</v>
      </c>
      <c r="C160" s="18" t="s">
        <v>92</v>
      </c>
      <c r="D160" s="31" t="s">
        <v>644</v>
      </c>
      <c r="E160" s="11" t="s">
        <v>645</v>
      </c>
    </row>
    <row r="161" spans="1:5" ht="11.25">
      <c r="A161" s="38" t="s">
        <v>349</v>
      </c>
      <c r="B161" s="34" t="s">
        <v>168</v>
      </c>
      <c r="C161" s="18" t="s">
        <v>169</v>
      </c>
      <c r="D161" s="31" t="s">
        <v>646</v>
      </c>
      <c r="E161" s="11" t="s">
        <v>647</v>
      </c>
    </row>
    <row r="162" spans="1:5" ht="11.25">
      <c r="A162" s="38" t="s">
        <v>349</v>
      </c>
      <c r="B162" s="34" t="s">
        <v>170</v>
      </c>
      <c r="C162" s="18" t="s">
        <v>171</v>
      </c>
      <c r="D162" s="31" t="s">
        <v>648</v>
      </c>
      <c r="E162" s="11" t="s">
        <v>649</v>
      </c>
    </row>
    <row r="163" spans="1:5" ht="11.25">
      <c r="A163" s="38" t="s">
        <v>350</v>
      </c>
      <c r="B163" s="35" t="s">
        <v>21</v>
      </c>
      <c r="C163" s="24" t="s">
        <v>6</v>
      </c>
      <c r="D163" s="31" t="s">
        <v>650</v>
      </c>
      <c r="E163" s="11" t="s">
        <v>651</v>
      </c>
    </row>
    <row r="164" spans="1:5" ht="11.25">
      <c r="A164" s="38" t="s">
        <v>350</v>
      </c>
      <c r="B164" s="35" t="s">
        <v>45</v>
      </c>
      <c r="C164" s="24" t="s">
        <v>7</v>
      </c>
      <c r="D164" s="31" t="s">
        <v>652</v>
      </c>
      <c r="E164" s="11" t="s">
        <v>653</v>
      </c>
    </row>
    <row r="165" spans="1:5" ht="11.25">
      <c r="A165" s="38" t="s">
        <v>350</v>
      </c>
      <c r="B165" s="35" t="s">
        <v>93</v>
      </c>
      <c r="C165" s="24" t="s">
        <v>8</v>
      </c>
      <c r="D165" s="31" t="s">
        <v>654</v>
      </c>
      <c r="E165" s="11" t="s">
        <v>655</v>
      </c>
    </row>
    <row r="166" spans="1:5" ht="11.25">
      <c r="A166" s="38" t="s">
        <v>350</v>
      </c>
      <c r="B166" s="35" t="s">
        <v>120</v>
      </c>
      <c r="C166" s="24" t="s">
        <v>9</v>
      </c>
      <c r="D166" s="31" t="s">
        <v>656</v>
      </c>
      <c r="E166" s="11" t="s">
        <v>657</v>
      </c>
    </row>
    <row r="167" spans="1:5" ht="11.25">
      <c r="A167" s="38" t="s">
        <v>350</v>
      </c>
      <c r="B167" s="35" t="s">
        <v>139</v>
      </c>
      <c r="C167" s="24" t="s">
        <v>10</v>
      </c>
      <c r="D167" s="31" t="s">
        <v>658</v>
      </c>
      <c r="E167" s="11" t="s">
        <v>659</v>
      </c>
    </row>
    <row r="168" spans="1:5" ht="11.25">
      <c r="A168" s="38" t="s">
        <v>350</v>
      </c>
      <c r="B168" s="35" t="s">
        <v>172</v>
      </c>
      <c r="C168" s="24" t="s">
        <v>11</v>
      </c>
      <c r="D168" s="31" t="s">
        <v>660</v>
      </c>
      <c r="E168" s="11" t="s">
        <v>661</v>
      </c>
    </row>
    <row r="169" spans="1:5" ht="11.25">
      <c r="A169" s="38" t="s">
        <v>350</v>
      </c>
      <c r="B169" s="35" t="s">
        <v>199</v>
      </c>
      <c r="C169" s="24" t="s">
        <v>12</v>
      </c>
      <c r="D169" s="31" t="s">
        <v>662</v>
      </c>
      <c r="E169" s="11" t="s">
        <v>663</v>
      </c>
    </row>
    <row r="170" spans="1:5" ht="11.25">
      <c r="A170" s="38" t="s">
        <v>350</v>
      </c>
      <c r="B170" s="35" t="s">
        <v>262</v>
      </c>
      <c r="C170" s="24" t="s">
        <v>13</v>
      </c>
      <c r="D170" s="31" t="s">
        <v>664</v>
      </c>
      <c r="E170" s="11" t="s">
        <v>665</v>
      </c>
    </row>
    <row r="171" spans="1:5" ht="11.25">
      <c r="A171" s="38" t="s">
        <v>350</v>
      </c>
      <c r="B171" s="35" t="s">
        <v>279</v>
      </c>
      <c r="C171" s="24" t="s">
        <v>17</v>
      </c>
      <c r="D171" s="31" t="s">
        <v>666</v>
      </c>
      <c r="E171" s="11" t="s">
        <v>667</v>
      </c>
    </row>
    <row r="172" spans="1:5" ht="11.25">
      <c r="A172" s="39" t="s">
        <v>350</v>
      </c>
      <c r="B172" s="36" t="s">
        <v>298</v>
      </c>
      <c r="C172" s="25" t="s">
        <v>18</v>
      </c>
      <c r="D172" s="32" t="s">
        <v>668</v>
      </c>
      <c r="E172" s="28" t="s">
        <v>669</v>
      </c>
    </row>
  </sheetData>
  <hyperlinks>
    <hyperlink ref="A2" location="Contents!A1" display="Contents"/>
    <hyperlink ref="A7" r:id="rId1" display="http://www.ons.gov.uk/ons/guide-method/geography/geographic-policy/coding-and-naming-for-statistical-geographies/index.html"/>
  </hyperlinks>
  <printOptions/>
  <pageMargins left="0.5" right="0.7480314960629921" top="0.74" bottom="0.73" header="0.5118110236220472" footer="0.33"/>
  <pageSetup fitToHeight="2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Q.A. Cleal</dc:creator>
  <cp:keywords/>
  <dc:description/>
  <cp:lastModifiedBy>Test</cp:lastModifiedBy>
  <cp:lastPrinted>2011-12-13T13:21:11Z</cp:lastPrinted>
  <dcterms:created xsi:type="dcterms:W3CDTF">2010-12-21T15:57:36Z</dcterms:created>
  <dcterms:modified xsi:type="dcterms:W3CDTF">2011-12-13T13:22:08Z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