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<sst xmlns="http://schemas.openxmlformats.org/spreadsheetml/2006/main" count="68" uniqueCount="40">
  <si>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</si>
  <si>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</si>
  <si>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</si>
  <si>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</si>
  <si>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</si>
  <si>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</si>
  <si>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</si>
  <si>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</si>
  <si>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</si>
  <si>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</si>
  <si>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</si>
  <si>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</si>
  <si>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</si>
  <si>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</si>
  <si>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</si>
  <si>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</si>
  <si>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</si>
  <si>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</si>
  <si>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</si>
  <si>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</si>
  <si>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</si>
  <si>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</si>
  <si>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</si>
  <si>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</si>
  <si>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</si>
  <si>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</si>
  <si>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</si>
  <si>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</si>
  <si>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</si>
  <si>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</si>
  <si>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</si>
  <si>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</si>
  <si>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</si>
  <si>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</si>
  <si>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</si>
  <si>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</si>
  <si>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</si>
  <si>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</si>
  <si>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</si>
  <si>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The allowances figure of £6,591.79 shown opposite for October 2011 is actually a credit due to a retrospective cancelled transaction from  a previous month. Therefore, it should be deducted from (and not added to !!) our "total paybill for payroll staff" figure . However, the parameters of the spreadsheet do not allow credits (negative totals) to be displayed !! Our correct "total paybill for payroll staff" figure for October (in Column AJ) should be -£6,591.79 !!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</si>
</sst>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186" fontId="0" fillId="0" borderId="0" xfId="0" applyNumberFormat="1" applyFont="1" applyFill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 wrapText="1"/>
      <protection locked="0"/>
    </xf>
    <xf numFmtId="0" fontId="0" fillId="25" borderId="10" xfId="0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7" t="s">
        <v>12</v>
      </c>
      <c r="B1" s="37" t="s">
        <v>1</v>
      </c>
      <c r="C1" s="37" t="s">
        <v>0</v>
      </c>
      <c r="D1" s="39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7"/>
      <c r="R1" s="41" t="s">
        <v>15</v>
      </c>
      <c r="S1" s="52"/>
      <c r="T1" s="52"/>
      <c r="U1" s="52"/>
      <c r="V1" s="52"/>
      <c r="W1" s="52"/>
      <c r="X1" s="52"/>
      <c r="Y1" s="52"/>
      <c r="Z1" s="52"/>
      <c r="AA1" s="40"/>
      <c r="AB1" s="48" t="s">
        <v>25</v>
      </c>
      <c r="AC1" s="49"/>
      <c r="AD1" s="44" t="s">
        <v>11</v>
      </c>
      <c r="AE1" s="45"/>
      <c r="AF1" s="45"/>
      <c r="AG1" s="45"/>
      <c r="AH1" s="45"/>
      <c r="AI1" s="45"/>
      <c r="AJ1" s="46"/>
      <c r="AK1" s="57" t="s">
        <v>32</v>
      </c>
      <c r="AL1" s="57"/>
      <c r="AM1" s="57"/>
      <c r="AN1" s="27" t="s">
        <v>24</v>
      </c>
      <c r="AO1" s="37" t="s">
        <v>33</v>
      </c>
    </row>
    <row r="2" spans="1:41" s="1" customFormat="1" ht="53.25" customHeight="1">
      <c r="A2" s="42"/>
      <c r="B2" s="42"/>
      <c r="C2" s="42"/>
      <c r="D2" s="35" t="s">
        <v>28</v>
      </c>
      <c r="E2" s="36"/>
      <c r="F2" s="35" t="s">
        <v>29</v>
      </c>
      <c r="G2" s="36"/>
      <c r="H2" s="35" t="s">
        <v>30</v>
      </c>
      <c r="I2" s="36"/>
      <c r="J2" s="35" t="s">
        <v>6</v>
      </c>
      <c r="K2" s="36"/>
      <c r="L2" s="35" t="s">
        <v>31</v>
      </c>
      <c r="M2" s="36"/>
      <c r="N2" s="35" t="s">
        <v>5</v>
      </c>
      <c r="O2" s="36"/>
      <c r="P2" s="39" t="s">
        <v>9</v>
      </c>
      <c r="Q2" s="47"/>
      <c r="R2" s="39" t="s">
        <v>13</v>
      </c>
      <c r="S2" s="40"/>
      <c r="T2" s="41" t="s">
        <v>3</v>
      </c>
      <c r="U2" s="40"/>
      <c r="V2" s="41" t="s">
        <v>4</v>
      </c>
      <c r="W2" s="40"/>
      <c r="X2" s="41" t="s">
        <v>14</v>
      </c>
      <c r="Y2" s="40"/>
      <c r="Z2" s="39" t="s">
        <v>10</v>
      </c>
      <c r="AA2" s="47"/>
      <c r="AB2" s="50"/>
      <c r="AC2" s="51"/>
      <c r="AD2" s="37" t="s">
        <v>17</v>
      </c>
      <c r="AE2" s="37" t="s">
        <v>16</v>
      </c>
      <c r="AF2" s="37" t="s">
        <v>18</v>
      </c>
      <c r="AG2" s="37" t="s">
        <v>19</v>
      </c>
      <c r="AH2" s="37" t="s">
        <v>20</v>
      </c>
      <c r="AI2" s="37" t="s">
        <v>21</v>
      </c>
      <c r="AJ2" s="53" t="s">
        <v>23</v>
      </c>
      <c r="AK2" s="37" t="s">
        <v>26</v>
      </c>
      <c r="AL2" s="37" t="s">
        <v>27</v>
      </c>
      <c r="AM2" s="37" t="s">
        <v>22</v>
      </c>
      <c r="AN2" s="28"/>
      <c r="AO2" s="54"/>
    </row>
    <row r="3" spans="1:41" ht="57.75" customHeight="1">
      <c r="A3" s="43"/>
      <c r="B3" s="43"/>
      <c r="C3" s="43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8"/>
      <c r="AE3" s="38"/>
      <c r="AF3" s="38"/>
      <c r="AG3" s="38"/>
      <c r="AH3" s="38"/>
      <c r="AI3" s="38"/>
      <c r="AJ3" s="53"/>
      <c r="AK3" s="38"/>
      <c r="AL3" s="38"/>
      <c r="AM3" s="38"/>
      <c r="AN3" s="56"/>
      <c r="AO3" s="38"/>
    </row>
    <row r="4" spans="1:41" ht="45">
      <c r="A4" s="19" t="s">
        <v>34</v>
      </c>
      <c r="B4" s="19" t="s">
        <v>35</v>
      </c>
      <c r="C4" s="19" t="s">
        <v>34</v>
      </c>
      <c r="D4" s="20">
        <v>114</v>
      </c>
      <c r="E4" s="20">
        <v>108.4</v>
      </c>
      <c r="F4" s="20">
        <v>187</v>
      </c>
      <c r="G4" s="20">
        <v>179.9</v>
      </c>
      <c r="H4" s="20">
        <v>443</v>
      </c>
      <c r="I4" s="20">
        <v>432.4</v>
      </c>
      <c r="J4" s="20">
        <v>798</v>
      </c>
      <c r="K4" s="20">
        <v>781.8</v>
      </c>
      <c r="L4" s="20">
        <v>78</v>
      </c>
      <c r="M4" s="20">
        <v>77.1</v>
      </c>
      <c r="N4" s="20">
        <v>0</v>
      </c>
      <c r="O4" s="20">
        <v>0</v>
      </c>
      <c r="P4" s="4">
        <f aca="true" t="shared" si="0" ref="P4:Q6">SUM(D4,F4,H4,J4,L4,N4)</f>
        <v>1620</v>
      </c>
      <c r="Q4" s="4">
        <f t="shared" si="0"/>
        <v>1579.6</v>
      </c>
      <c r="R4" s="20">
        <v>41</v>
      </c>
      <c r="S4" s="20">
        <v>41</v>
      </c>
      <c r="T4" s="24">
        <v>0</v>
      </c>
      <c r="U4" s="24">
        <v>0</v>
      </c>
      <c r="V4" s="24">
        <v>0</v>
      </c>
      <c r="W4" s="24">
        <v>0</v>
      </c>
      <c r="X4" s="20">
        <v>23</v>
      </c>
      <c r="Y4" s="20">
        <v>23</v>
      </c>
      <c r="Z4" s="25">
        <f aca="true" t="shared" si="1" ref="Z4:AA6">SUM(R4,T4,V4,X4)</f>
        <v>64</v>
      </c>
      <c r="AA4" s="25">
        <f t="shared" si="1"/>
        <v>64</v>
      </c>
      <c r="AB4" s="4">
        <f aca="true" t="shared" si="2" ref="AB4:AC6">SUM(P4,Z4)</f>
        <v>1684</v>
      </c>
      <c r="AC4" s="4">
        <f t="shared" si="2"/>
        <v>1643.6</v>
      </c>
      <c r="AD4" s="29">
        <v>6441360.23</v>
      </c>
      <c r="AE4" s="30">
        <v>2139.94</v>
      </c>
      <c r="AF4" s="24">
        <v>0</v>
      </c>
      <c r="AG4" s="30">
        <v>52415.32</v>
      </c>
      <c r="AH4" s="30">
        <v>1274027.29</v>
      </c>
      <c r="AI4" s="30">
        <v>437768.52</v>
      </c>
      <c r="AJ4" s="21">
        <f>SUM(AD4:AI4)</f>
        <v>8207711.300000001</v>
      </c>
      <c r="AK4" s="31">
        <v>240321.7</v>
      </c>
      <c r="AL4" s="31">
        <v>12614.82</v>
      </c>
      <c r="AM4" s="32">
        <f>SUM(AK4:AL4)</f>
        <v>252936.52000000002</v>
      </c>
      <c r="AN4" s="22">
        <f>SUM(AJ4,AL4)</f>
        <v>8220326.120000001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4">
        <v>0</v>
      </c>
      <c r="AE6" s="33">
        <v>6591.79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6591.79</v>
      </c>
      <c r="AK6" s="24">
        <v>0</v>
      </c>
      <c r="AL6" s="24">
        <v>0</v>
      </c>
      <c r="AM6" s="24">
        <v>0</v>
      </c>
      <c r="AN6" s="22">
        <f>SUM(AJ6,AM6)</f>
        <v>6591.79</v>
      </c>
      <c r="AO6" s="34" t="s">
        <v>39</v>
      </c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AJ5 AF4 D4:D100 AN5 AK5:AM6 F4:F100 H4:H100 J4:J100 L4:L100 X4:X100 R4:R100 T4:T100 V4:V100 N4:N100 AD5:AI6">
    <cfRule type="expression" priority="20" dxfId="0">
      <formula>AND(NOT(ISBLANK(E4)),ISBLANK(D4))</formula>
    </cfRule>
  </conditionalFormatting>
  <conditionalFormatting sqref="E4:E100 G4:G100 I4:I100 K4:K100 M4:M100 Y4:Y100 S4:S100 U4:U100 W4:W100 O4:O100">
    <cfRule type="expression" priority="19" dxfId="0">
      <formula>AND(NOT(ISBLANK(D4)),ISBLANK(E4))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I4:I100 M4:M100 S4:S100 W4:W100 U4:U100 K4:K100 G4:G100 Y4:Y100 E4:E100 O4:O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AF4 X4:X100 D4:D100 L4:L100 R4:R100 V4:V100 T4:T100 J4:J100 H4:H100 F4:F100 AJ5 AD5:AD6 AE5 AN5 AF5:AI6 AK5:AM6 N4:N100">
      <formula1>AF4&gt;=AG4</formula1>
    </dataValidation>
    <dataValidation type="decimal" operator="greaterThan" allowBlank="1" showInputMessage="1" showErrorMessage="1" sqref="AK4:AL4 AG4:AI4 AD4:AE4 AD7:AI100 AK7:AL100 AE6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2011-12-02T12:21:36Z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