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85" windowHeight="11640" tabRatio="734"/>
  </bookViews>
  <sheets>
    <sheet name="January 2013" sheetId="14" r:id="rId1"/>
  </sheets>
  <definedNames>
    <definedName name="List_of_organisations">#REF!</definedName>
    <definedName name="Main_Department">#REF!</definedName>
    <definedName name="Month">#REF!</definedName>
    <definedName name="Organisation_Type">#REF!</definedName>
    <definedName name="_xlnm.Print_Area" localSheetId="0">'January 2013'!$A$1:$AO$21</definedName>
    <definedName name="Yes_No">#REF!</definedName>
  </definedNames>
  <calcPr calcId="145621"/>
</workbook>
</file>

<file path=xl/calcChain.xml><?xml version="1.0" encoding="utf-8"?>
<calcChain xmlns="http://schemas.openxmlformats.org/spreadsheetml/2006/main">
  <c r="AM12" i="14" l="1"/>
  <c r="AJ12" i="14"/>
  <c r="AN12" i="14" s="1"/>
  <c r="Q12" i="14"/>
  <c r="AA12" i="14"/>
  <c r="AC12" i="14"/>
  <c r="P12" i="14"/>
  <c r="Z12" i="14"/>
  <c r="AB12" i="14" s="1"/>
  <c r="AM11" i="14"/>
  <c r="AJ11" i="14"/>
  <c r="AN11" i="14"/>
  <c r="Q11" i="14"/>
  <c r="AA11" i="14"/>
  <c r="AC11" i="14" s="1"/>
  <c r="P11" i="14"/>
  <c r="Z11" i="14"/>
  <c r="AB11" i="14"/>
  <c r="AM10" i="14"/>
  <c r="AJ10" i="14"/>
  <c r="AN10" i="14" s="1"/>
  <c r="Q10" i="14"/>
  <c r="AA10" i="14"/>
  <c r="AC10" i="14"/>
  <c r="P10" i="14"/>
  <c r="Z10" i="14"/>
  <c r="AB10" i="14" s="1"/>
  <c r="AM9" i="14"/>
  <c r="AJ9" i="14"/>
  <c r="AN9" i="14"/>
  <c r="Q9" i="14"/>
  <c r="AA9" i="14"/>
  <c r="AC9" i="14" s="1"/>
  <c r="P9" i="14"/>
  <c r="Z9" i="14"/>
  <c r="AB9" i="14"/>
  <c r="AM8" i="14"/>
  <c r="AJ8" i="14"/>
  <c r="AN8" i="14" s="1"/>
  <c r="Q8" i="14"/>
  <c r="AA8" i="14"/>
  <c r="AC8" i="14"/>
  <c r="P8" i="14"/>
  <c r="Z8" i="14"/>
  <c r="AB8" i="14" s="1"/>
  <c r="AM7" i="14"/>
  <c r="AN7" i="14" s="1"/>
  <c r="AJ7" i="14"/>
  <c r="Q7" i="14"/>
  <c r="AA7" i="14"/>
  <c r="AC7" i="14" s="1"/>
  <c r="P7" i="14"/>
  <c r="AB7" i="14" s="1"/>
  <c r="Z7" i="14"/>
  <c r="AM6" i="14"/>
  <c r="AJ6" i="14"/>
  <c r="AN6" i="14" s="1"/>
  <c r="Q6" i="14"/>
  <c r="AC6" i="14" s="1"/>
  <c r="AA6" i="14"/>
  <c r="P6" i="14"/>
  <c r="Z6" i="14"/>
  <c r="AB6" i="14" s="1"/>
  <c r="AM5" i="14"/>
  <c r="AJ5" i="14"/>
  <c r="AN5" i="14"/>
  <c r="Q5" i="14"/>
  <c r="AA5" i="14"/>
  <c r="AC5" i="14" s="1"/>
  <c r="P5" i="14"/>
  <c r="Z5" i="14"/>
  <c r="AB5" i="14"/>
  <c r="AM4" i="14"/>
  <c r="AJ4" i="14"/>
  <c r="AN4" i="14" s="1"/>
  <c r="Q4" i="14"/>
  <c r="AC4" i="14" s="1"/>
  <c r="AA4" i="14"/>
  <c r="P4" i="14"/>
  <c r="Z4" i="14"/>
  <c r="AB4" i="14" s="1"/>
</calcChain>
</file>

<file path=xl/sharedStrings.xml><?xml version="1.0" encoding="utf-8"?>
<sst xmlns="http://schemas.openxmlformats.org/spreadsheetml/2006/main" count="87" uniqueCount="49">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</sst>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1">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xf numFmtId="0" fontId="0" fillId="3" borderId="1" xfId="0" applyFont="1" applyFill="1" applyBorder="1" applyAlignment="1" applyProtection="1">
      <alignment vertical="center"/>
      <protection locked="0"/>
    </xf>
    <xf numFmtId="0" fontId="3" fillId="0" borderId="1" xfId="0" applyFont="1" applyBorder="1"/>
    <xf numFmtId="0" fontId="12" fillId="0" borderId="8" xfId="0" applyFont="1" applyFill="1" applyBorder="1" applyAlignment="1" applyProtection="1">
      <alignment horizontal="center" wrapText="1"/>
    </xf>
    <xf numFmtId="0" fontId="12" fillId="0" borderId="9"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7"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4" xfId="0" applyFont="1" applyFill="1" applyBorder="1" applyAlignment="1" applyProtection="1"/>
    <xf numFmtId="0" fontId="12" fillId="0" borderId="5" xfId="0" applyFont="1" applyFill="1" applyBorder="1" applyAlignment="1" applyProtection="1"/>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2" fillId="0" borderId="12" xfId="0" applyFont="1" applyFill="1" applyBorder="1" applyAlignment="1" applyProtection="1">
      <alignment horizontal="center"/>
    </xf>
    <xf numFmtId="0" fontId="12" fillId="0" borderId="7" xfId="0" applyFont="1" applyFill="1" applyBorder="1" applyAlignment="1" applyProtection="1">
      <alignment horizontal="center" wrapText="1"/>
    </xf>
    <xf numFmtId="0" fontId="13" fillId="0" borderId="10" xfId="0" applyFont="1" applyFill="1" applyBorder="1" applyAlignment="1" applyProtection="1">
      <alignment horizontal="center" wrapText="1"/>
    </xf>
    <xf numFmtId="0" fontId="13" fillId="0" borderId="12" xfId="0" applyFont="1" applyFill="1" applyBorder="1" applyAlignment="1" applyProtection="1">
      <alignment horizontal="center" wrapText="1"/>
    </xf>
    <xf numFmtId="0" fontId="13" fillId="0" borderId="8" xfId="0" applyFont="1" applyFill="1" applyBorder="1" applyAlignment="1" applyProtection="1">
      <alignment horizontal="center" wrapText="1"/>
    </xf>
    <xf numFmtId="0" fontId="13" fillId="0" borderId="9" xfId="0" applyFont="1" applyFill="1" applyBorder="1" applyAlignment="1" applyProtection="1">
      <alignment horizontal="center" wrapText="1"/>
    </xf>
    <xf numFmtId="0" fontId="12" fillId="0" borderId="6" xfId="0" applyFont="1" applyFill="1" applyBorder="1" applyAlignment="1" applyProtection="1">
      <alignment horizontal="center"/>
    </xf>
    <xf numFmtId="0" fontId="12" fillId="0" borderId="1"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2" fillId="0" borderId="1" xfId="0" applyFont="1" applyFill="1" applyBorder="1" applyAlignment="1" applyProtection="1">
      <alignment horizontal="center"/>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2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tabSelected="1" zoomScale="90" zoomScaleNormal="90" workbookViewId="0">
      <selection activeCell="C20" sqref="C20"/>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38" t="s">
        <v>12</v>
      </c>
      <c r="B1" s="38" t="s">
        <v>1</v>
      </c>
      <c r="C1" s="38" t="s">
        <v>0</v>
      </c>
      <c r="D1" s="40" t="s">
        <v>8</v>
      </c>
      <c r="E1" s="56"/>
      <c r="F1" s="56"/>
      <c r="G1" s="56"/>
      <c r="H1" s="56"/>
      <c r="I1" s="56"/>
      <c r="J1" s="56"/>
      <c r="K1" s="56"/>
      <c r="L1" s="56"/>
      <c r="M1" s="56"/>
      <c r="N1" s="56"/>
      <c r="O1" s="56"/>
      <c r="P1" s="56"/>
      <c r="Q1" s="48"/>
      <c r="R1" s="42" t="s">
        <v>15</v>
      </c>
      <c r="S1" s="53"/>
      <c r="T1" s="53"/>
      <c r="U1" s="53"/>
      <c r="V1" s="53"/>
      <c r="W1" s="53"/>
      <c r="X1" s="53"/>
      <c r="Y1" s="53"/>
      <c r="Z1" s="53"/>
      <c r="AA1" s="41"/>
      <c r="AB1" s="49" t="s">
        <v>25</v>
      </c>
      <c r="AC1" s="50"/>
      <c r="AD1" s="45" t="s">
        <v>11</v>
      </c>
      <c r="AE1" s="46"/>
      <c r="AF1" s="46"/>
      <c r="AG1" s="46"/>
      <c r="AH1" s="46"/>
      <c r="AI1" s="46"/>
      <c r="AJ1" s="47"/>
      <c r="AK1" s="60" t="s">
        <v>32</v>
      </c>
      <c r="AL1" s="60"/>
      <c r="AM1" s="60"/>
      <c r="AN1" s="57" t="s">
        <v>24</v>
      </c>
      <c r="AO1" s="38" t="s">
        <v>33</v>
      </c>
    </row>
    <row r="2" spans="1:42" s="1" customFormat="1" ht="53.25" customHeight="1" x14ac:dyDescent="0.25">
      <c r="A2" s="43"/>
      <c r="B2" s="43"/>
      <c r="C2" s="43"/>
      <c r="D2" s="36" t="s">
        <v>28</v>
      </c>
      <c r="E2" s="37"/>
      <c r="F2" s="36" t="s">
        <v>29</v>
      </c>
      <c r="G2" s="37"/>
      <c r="H2" s="36" t="s">
        <v>30</v>
      </c>
      <c r="I2" s="37"/>
      <c r="J2" s="36" t="s">
        <v>6</v>
      </c>
      <c r="K2" s="37"/>
      <c r="L2" s="36" t="s">
        <v>31</v>
      </c>
      <c r="M2" s="37"/>
      <c r="N2" s="36" t="s">
        <v>5</v>
      </c>
      <c r="O2" s="37"/>
      <c r="P2" s="40" t="s">
        <v>9</v>
      </c>
      <c r="Q2" s="48"/>
      <c r="R2" s="40" t="s">
        <v>13</v>
      </c>
      <c r="S2" s="41"/>
      <c r="T2" s="42" t="s">
        <v>3</v>
      </c>
      <c r="U2" s="41"/>
      <c r="V2" s="42" t="s">
        <v>4</v>
      </c>
      <c r="W2" s="41"/>
      <c r="X2" s="42" t="s">
        <v>14</v>
      </c>
      <c r="Y2" s="41"/>
      <c r="Z2" s="40" t="s">
        <v>10</v>
      </c>
      <c r="AA2" s="48"/>
      <c r="AB2" s="51"/>
      <c r="AC2" s="52"/>
      <c r="AD2" s="38" t="s">
        <v>17</v>
      </c>
      <c r="AE2" s="38" t="s">
        <v>16</v>
      </c>
      <c r="AF2" s="38" t="s">
        <v>18</v>
      </c>
      <c r="AG2" s="38" t="s">
        <v>19</v>
      </c>
      <c r="AH2" s="38" t="s">
        <v>20</v>
      </c>
      <c r="AI2" s="38" t="s">
        <v>21</v>
      </c>
      <c r="AJ2" s="54" t="s">
        <v>23</v>
      </c>
      <c r="AK2" s="38" t="s">
        <v>26</v>
      </c>
      <c r="AL2" s="38" t="s">
        <v>27</v>
      </c>
      <c r="AM2" s="38" t="s">
        <v>22</v>
      </c>
      <c r="AN2" s="58"/>
      <c r="AO2" s="55"/>
    </row>
    <row r="3" spans="1:42" ht="57.75" customHeight="1" x14ac:dyDescent="0.25">
      <c r="A3" s="44"/>
      <c r="B3" s="44"/>
      <c r="C3" s="44"/>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9"/>
      <c r="AE3" s="39"/>
      <c r="AF3" s="39"/>
      <c r="AG3" s="39"/>
      <c r="AH3" s="39"/>
      <c r="AI3" s="39"/>
      <c r="AJ3" s="54"/>
      <c r="AK3" s="39"/>
      <c r="AL3" s="39"/>
      <c r="AM3" s="39"/>
      <c r="AN3" s="59"/>
      <c r="AO3" s="39"/>
    </row>
    <row r="4" spans="1:42" s="32" customFormat="1" x14ac:dyDescent="0.2">
      <c r="A4" s="18" t="s">
        <v>34</v>
      </c>
      <c r="B4" s="18" t="s">
        <v>35</v>
      </c>
      <c r="C4" s="19" t="s">
        <v>34</v>
      </c>
      <c r="D4" s="20">
        <v>170</v>
      </c>
      <c r="E4" s="21">
        <v>155.63999999999999</v>
      </c>
      <c r="F4" s="20">
        <v>476</v>
      </c>
      <c r="G4" s="21">
        <v>449.74</v>
      </c>
      <c r="H4" s="20">
        <v>1146</v>
      </c>
      <c r="I4" s="21">
        <v>1107.56</v>
      </c>
      <c r="J4" s="20">
        <v>758</v>
      </c>
      <c r="K4" s="21">
        <v>731.05</v>
      </c>
      <c r="L4" s="20">
        <v>110</v>
      </c>
      <c r="M4" s="21">
        <v>104.76</v>
      </c>
      <c r="N4" s="20"/>
      <c r="O4" s="21"/>
      <c r="P4" s="22">
        <f>SUM(D4,F4,H4,J4,L4,N4)</f>
        <v>2660</v>
      </c>
      <c r="Q4" s="22">
        <f>SUM(E4,G4,I4,K4,M4,O4)</f>
        <v>2548.75</v>
      </c>
      <c r="R4" s="20">
        <v>56</v>
      </c>
      <c r="S4" s="21">
        <v>33.479999999999997</v>
      </c>
      <c r="T4" s="20"/>
      <c r="U4" s="21"/>
      <c r="V4" s="20">
        <v>11</v>
      </c>
      <c r="W4" s="21">
        <v>11</v>
      </c>
      <c r="X4" s="20"/>
      <c r="Y4" s="21"/>
      <c r="Z4" s="23">
        <f>SUM(R4,T4,V4,X4,)</f>
        <v>67</v>
      </c>
      <c r="AA4" s="23">
        <f>SUM(S4,U4,W4,Y4)</f>
        <v>44.48</v>
      </c>
      <c r="AB4" s="24">
        <f>P4+Z4</f>
        <v>2727</v>
      </c>
      <c r="AC4" s="24">
        <f>Q4+AA4</f>
        <v>2593.23</v>
      </c>
      <c r="AD4" s="25">
        <v>9137298.4899999984</v>
      </c>
      <c r="AE4" s="26">
        <v>0</v>
      </c>
      <c r="AF4" s="26">
        <v>0</v>
      </c>
      <c r="AG4" s="26">
        <v>65110.83</v>
      </c>
      <c r="AH4" s="26">
        <v>1782556.2999999998</v>
      </c>
      <c r="AI4" s="26">
        <v>801834.05</v>
      </c>
      <c r="AJ4" s="27">
        <f>SUM(AD4:AI4)</f>
        <v>11786799.669999998</v>
      </c>
      <c r="AK4" s="28">
        <v>224140.79999999999</v>
      </c>
      <c r="AL4" s="28">
        <v>50390.979999999996</v>
      </c>
      <c r="AM4" s="29">
        <f>SUM(AK4:AL4)</f>
        <v>274531.77999999997</v>
      </c>
      <c r="AN4" s="29">
        <f>SUM(AM4,AJ4)</f>
        <v>12061331.449999997</v>
      </c>
      <c r="AO4" s="30" t="s">
        <v>36</v>
      </c>
      <c r="AP4" s="31"/>
    </row>
    <row r="5" spans="1:42" s="32" customFormat="1" x14ac:dyDescent="0.2">
      <c r="A5" s="18" t="s">
        <v>37</v>
      </c>
      <c r="B5" s="18" t="s">
        <v>38</v>
      </c>
      <c r="C5" s="18" t="s">
        <v>34</v>
      </c>
      <c r="D5" s="20">
        <v>33</v>
      </c>
      <c r="E5" s="21">
        <v>30.03</v>
      </c>
      <c r="F5" s="20">
        <v>46</v>
      </c>
      <c r="G5" s="21">
        <v>44.59</v>
      </c>
      <c r="H5" s="20">
        <v>283</v>
      </c>
      <c r="I5" s="21">
        <v>274.97000000000003</v>
      </c>
      <c r="J5" s="20">
        <v>274</v>
      </c>
      <c r="K5" s="21">
        <v>268.36</v>
      </c>
      <c r="L5" s="20">
        <v>33</v>
      </c>
      <c r="M5" s="21">
        <v>32.46</v>
      </c>
      <c r="N5" s="20"/>
      <c r="O5" s="21"/>
      <c r="P5" s="22">
        <f t="shared" ref="P5:Q12" si="0">SUM(D5,F5,H5,J5,L5,N5)</f>
        <v>669</v>
      </c>
      <c r="Q5" s="22">
        <f t="shared" si="0"/>
        <v>650.41000000000008</v>
      </c>
      <c r="R5" s="20">
        <v>23</v>
      </c>
      <c r="S5" s="21">
        <v>22.91</v>
      </c>
      <c r="T5" s="20"/>
      <c r="U5" s="21"/>
      <c r="V5" s="20">
        <v>107</v>
      </c>
      <c r="W5" s="21">
        <v>107</v>
      </c>
      <c r="X5" s="20"/>
      <c r="Y5" s="21"/>
      <c r="Z5" s="23">
        <f t="shared" ref="Z5:Z12" si="1">SUM(R5,T5,V5,X5,)</f>
        <v>130</v>
      </c>
      <c r="AA5" s="23">
        <f t="shared" ref="AA5:AA12" si="2">SUM(S5,U5,W5,Y5)</f>
        <v>129.91</v>
      </c>
      <c r="AB5" s="24">
        <f t="shared" ref="AB5:AC12" si="3">P5+Z5</f>
        <v>799</v>
      </c>
      <c r="AC5" s="24">
        <f t="shared" si="3"/>
        <v>780.32</v>
      </c>
      <c r="AD5" s="25">
        <v>2619371.33</v>
      </c>
      <c r="AE5" s="26">
        <v>0</v>
      </c>
      <c r="AF5" s="26">
        <v>34.08</v>
      </c>
      <c r="AG5" s="26">
        <v>1460.09</v>
      </c>
      <c r="AH5" s="26">
        <v>531237.79</v>
      </c>
      <c r="AI5" s="26">
        <v>243280.76</v>
      </c>
      <c r="AJ5" s="27">
        <f t="shared" ref="AJ5:AJ12" si="4">SUM(AD5:AI5)</f>
        <v>3395384.05</v>
      </c>
      <c r="AK5" s="28">
        <v>1692763</v>
      </c>
      <c r="AL5" s="28"/>
      <c r="AM5" s="29">
        <f t="shared" ref="AM5:AM12" si="5">SUM(AK5:AL5)</f>
        <v>1692763</v>
      </c>
      <c r="AN5" s="29">
        <f t="shared" ref="AN5:AN12" si="6">SUM(AM5,AJ5)</f>
        <v>5088147.05</v>
      </c>
      <c r="AO5" s="33"/>
      <c r="AP5" s="34"/>
    </row>
    <row r="6" spans="1:42" s="32" customFormat="1" x14ac:dyDescent="0.2">
      <c r="A6" s="18" t="s">
        <v>39</v>
      </c>
      <c r="B6" s="18" t="s">
        <v>38</v>
      </c>
      <c r="C6" s="18" t="s">
        <v>34</v>
      </c>
      <c r="D6" s="20">
        <v>19</v>
      </c>
      <c r="E6" s="21">
        <v>18.2</v>
      </c>
      <c r="F6" s="20">
        <v>52</v>
      </c>
      <c r="G6" s="21">
        <v>48.27</v>
      </c>
      <c r="H6" s="20">
        <v>88</v>
      </c>
      <c r="I6" s="21">
        <v>82.02</v>
      </c>
      <c r="J6" s="20">
        <v>40</v>
      </c>
      <c r="K6" s="21">
        <v>37.96</v>
      </c>
      <c r="L6" s="20">
        <v>14</v>
      </c>
      <c r="M6" s="21">
        <v>13.86</v>
      </c>
      <c r="N6" s="20"/>
      <c r="O6" s="21"/>
      <c r="P6" s="22">
        <f t="shared" si="0"/>
        <v>213</v>
      </c>
      <c r="Q6" s="22">
        <f t="shared" si="0"/>
        <v>200.31</v>
      </c>
      <c r="R6" s="20">
        <v>3</v>
      </c>
      <c r="S6" s="21">
        <v>3</v>
      </c>
      <c r="T6" s="20"/>
      <c r="U6" s="21"/>
      <c r="V6" s="20"/>
      <c r="W6" s="21"/>
      <c r="X6" s="20"/>
      <c r="Y6" s="21"/>
      <c r="Z6" s="23">
        <f t="shared" si="1"/>
        <v>3</v>
      </c>
      <c r="AA6" s="23">
        <f t="shared" si="2"/>
        <v>3</v>
      </c>
      <c r="AB6" s="24">
        <f t="shared" si="3"/>
        <v>216</v>
      </c>
      <c r="AC6" s="24">
        <f t="shared" si="3"/>
        <v>203.31</v>
      </c>
      <c r="AD6" s="25">
        <v>598937.17999999993</v>
      </c>
      <c r="AE6" s="26">
        <v>0</v>
      </c>
      <c r="AF6" s="26">
        <v>0</v>
      </c>
      <c r="AG6" s="26">
        <v>0</v>
      </c>
      <c r="AH6" s="26">
        <v>122606.92</v>
      </c>
      <c r="AI6" s="26">
        <v>52201.41</v>
      </c>
      <c r="AJ6" s="27">
        <f t="shared" si="4"/>
        <v>773745.51</v>
      </c>
      <c r="AK6" s="28">
        <v>6562.55</v>
      </c>
      <c r="AL6" s="28">
        <v>-10340</v>
      </c>
      <c r="AM6" s="29">
        <f t="shared" si="5"/>
        <v>-3777.45</v>
      </c>
      <c r="AN6" s="29">
        <f t="shared" si="6"/>
        <v>769968.06</v>
      </c>
      <c r="AO6" s="34"/>
      <c r="AP6" s="34"/>
    </row>
    <row r="7" spans="1:42" s="32" customFormat="1" x14ac:dyDescent="0.2">
      <c r="A7" s="18" t="s">
        <v>40</v>
      </c>
      <c r="B7" s="18" t="s">
        <v>38</v>
      </c>
      <c r="C7" s="18" t="s">
        <v>34</v>
      </c>
      <c r="D7" s="20">
        <v>2</v>
      </c>
      <c r="E7" s="21">
        <v>2</v>
      </c>
      <c r="F7" s="20">
        <v>11</v>
      </c>
      <c r="G7" s="21">
        <v>11</v>
      </c>
      <c r="H7" s="20">
        <v>37</v>
      </c>
      <c r="I7" s="21">
        <v>36.42</v>
      </c>
      <c r="J7" s="20">
        <v>35</v>
      </c>
      <c r="K7" s="21">
        <v>34.26</v>
      </c>
      <c r="L7" s="20">
        <v>4</v>
      </c>
      <c r="M7" s="21">
        <v>4</v>
      </c>
      <c r="N7" s="20"/>
      <c r="O7" s="21"/>
      <c r="P7" s="22">
        <f t="shared" si="0"/>
        <v>89</v>
      </c>
      <c r="Q7" s="22">
        <f t="shared" si="0"/>
        <v>87.68</v>
      </c>
      <c r="R7" s="20"/>
      <c r="S7" s="21"/>
      <c r="T7" s="20"/>
      <c r="U7" s="21"/>
      <c r="V7" s="20">
        <v>9</v>
      </c>
      <c r="W7" s="21">
        <v>2.41</v>
      </c>
      <c r="X7" s="20"/>
      <c r="Y7" s="21"/>
      <c r="Z7" s="23">
        <f>SUM(R7,T7,V7,X7,)</f>
        <v>9</v>
      </c>
      <c r="AA7" s="23">
        <f t="shared" si="2"/>
        <v>2.41</v>
      </c>
      <c r="AB7" s="24">
        <f t="shared" si="3"/>
        <v>98</v>
      </c>
      <c r="AC7" s="24">
        <f t="shared" si="3"/>
        <v>90.09</v>
      </c>
      <c r="AD7" s="25">
        <v>306343.56</v>
      </c>
      <c r="AE7" s="26">
        <v>0</v>
      </c>
      <c r="AF7" s="26">
        <v>0</v>
      </c>
      <c r="AG7" s="26">
        <v>0</v>
      </c>
      <c r="AH7" s="26">
        <v>63216.25</v>
      </c>
      <c r="AI7" s="26">
        <v>27788.39</v>
      </c>
      <c r="AJ7" s="27">
        <f t="shared" si="4"/>
        <v>397348.2</v>
      </c>
      <c r="AK7" s="28">
        <v>1032.1500000000001</v>
      </c>
      <c r="AL7" s="28">
        <v>49150.44</v>
      </c>
      <c r="AM7" s="29">
        <f t="shared" si="5"/>
        <v>50182.590000000004</v>
      </c>
      <c r="AN7" s="29">
        <f t="shared" si="6"/>
        <v>447530.79000000004</v>
      </c>
      <c r="AO7" s="34"/>
      <c r="AP7" s="34"/>
    </row>
    <row r="8" spans="1:42" s="32" customFormat="1" x14ac:dyDescent="0.2">
      <c r="A8" s="18" t="s">
        <v>41</v>
      </c>
      <c r="B8" s="18" t="s">
        <v>38</v>
      </c>
      <c r="C8" s="18" t="s">
        <v>34</v>
      </c>
      <c r="D8" s="20">
        <v>20</v>
      </c>
      <c r="E8" s="21">
        <v>20</v>
      </c>
      <c r="F8" s="20">
        <v>59</v>
      </c>
      <c r="G8" s="21">
        <v>56.96</v>
      </c>
      <c r="H8" s="20">
        <v>96</v>
      </c>
      <c r="I8" s="21">
        <v>93.9</v>
      </c>
      <c r="J8" s="20">
        <v>67</v>
      </c>
      <c r="K8" s="21">
        <v>66.58</v>
      </c>
      <c r="L8" s="20">
        <v>7</v>
      </c>
      <c r="M8" s="21">
        <v>7</v>
      </c>
      <c r="N8" s="20"/>
      <c r="O8" s="21"/>
      <c r="P8" s="22">
        <f t="shared" si="0"/>
        <v>249</v>
      </c>
      <c r="Q8" s="22">
        <f t="shared" si="0"/>
        <v>244.44</v>
      </c>
      <c r="R8" s="20">
        <v>3</v>
      </c>
      <c r="S8" s="21">
        <v>0.68</v>
      </c>
      <c r="T8" s="20"/>
      <c r="U8" s="21"/>
      <c r="V8" s="20">
        <v>4</v>
      </c>
      <c r="W8" s="21">
        <v>0.3</v>
      </c>
      <c r="X8" s="20"/>
      <c r="Y8" s="21"/>
      <c r="Z8" s="23">
        <f t="shared" si="1"/>
        <v>7</v>
      </c>
      <c r="AA8" s="23">
        <f t="shared" si="2"/>
        <v>0.98</v>
      </c>
      <c r="AB8" s="24">
        <f t="shared" si="3"/>
        <v>256</v>
      </c>
      <c r="AC8" s="24">
        <f t="shared" si="3"/>
        <v>245.42</v>
      </c>
      <c r="AD8" s="25">
        <v>778189.38</v>
      </c>
      <c r="AE8" s="26">
        <v>0</v>
      </c>
      <c r="AF8" s="26">
        <v>0</v>
      </c>
      <c r="AG8" s="26">
        <v>0</v>
      </c>
      <c r="AH8" s="26">
        <v>154833.88</v>
      </c>
      <c r="AI8" s="26">
        <v>69468.7</v>
      </c>
      <c r="AJ8" s="27">
        <f t="shared" si="4"/>
        <v>1002491.96</v>
      </c>
      <c r="AK8" s="28">
        <v>15480</v>
      </c>
      <c r="AL8" s="28"/>
      <c r="AM8" s="29">
        <f t="shared" si="5"/>
        <v>15480</v>
      </c>
      <c r="AN8" s="29">
        <f t="shared" si="6"/>
        <v>1017971.96</v>
      </c>
      <c r="AO8" s="34"/>
      <c r="AP8" s="34"/>
    </row>
    <row r="9" spans="1:42" s="32" customFormat="1" x14ac:dyDescent="0.2">
      <c r="A9" s="18" t="s">
        <v>42</v>
      </c>
      <c r="B9" s="18" t="s">
        <v>43</v>
      </c>
      <c r="C9" s="18" t="s">
        <v>34</v>
      </c>
      <c r="D9" s="20">
        <v>285</v>
      </c>
      <c r="E9" s="21">
        <v>262.14324324324321</v>
      </c>
      <c r="F9" s="20">
        <v>59</v>
      </c>
      <c r="G9" s="21">
        <v>56.616216216216216</v>
      </c>
      <c r="H9" s="20">
        <v>88</v>
      </c>
      <c r="I9" s="21">
        <v>84.189189189189193</v>
      </c>
      <c r="J9" s="20">
        <v>1383</v>
      </c>
      <c r="K9" s="21">
        <v>1238.7111969111977</v>
      </c>
      <c r="L9" s="20">
        <v>30</v>
      </c>
      <c r="M9" s="21">
        <v>30</v>
      </c>
      <c r="N9" s="20"/>
      <c r="O9" s="21"/>
      <c r="P9" s="22">
        <f t="shared" si="0"/>
        <v>1845</v>
      </c>
      <c r="Q9" s="22">
        <f t="shared" si="0"/>
        <v>1671.6598455598464</v>
      </c>
      <c r="R9" s="20">
        <v>204</v>
      </c>
      <c r="S9" s="21">
        <v>204</v>
      </c>
      <c r="T9" s="20">
        <v>7</v>
      </c>
      <c r="U9" s="21">
        <v>7</v>
      </c>
      <c r="V9" s="20"/>
      <c r="W9" s="21"/>
      <c r="X9" s="20"/>
      <c r="Y9" s="21"/>
      <c r="Z9" s="23">
        <f t="shared" si="1"/>
        <v>211</v>
      </c>
      <c r="AA9" s="23">
        <f t="shared" si="2"/>
        <v>211</v>
      </c>
      <c r="AB9" s="24">
        <f t="shared" si="3"/>
        <v>2056</v>
      </c>
      <c r="AC9" s="24">
        <f t="shared" si="3"/>
        <v>1882.6598455598464</v>
      </c>
      <c r="AD9" s="25">
        <v>5170915</v>
      </c>
      <c r="AE9" s="26">
        <v>128895</v>
      </c>
      <c r="AF9" s="26"/>
      <c r="AG9" s="26">
        <v>-1093</v>
      </c>
      <c r="AH9" s="26">
        <v>954346</v>
      </c>
      <c r="AI9" s="26">
        <v>462129</v>
      </c>
      <c r="AJ9" s="27">
        <f t="shared" si="4"/>
        <v>6715192</v>
      </c>
      <c r="AK9" s="28">
        <v>941052</v>
      </c>
      <c r="AL9" s="28"/>
      <c r="AM9" s="29">
        <f t="shared" si="5"/>
        <v>941052</v>
      </c>
      <c r="AN9" s="29">
        <f t="shared" si="6"/>
        <v>7656244</v>
      </c>
      <c r="AO9" s="34" t="s">
        <v>44</v>
      </c>
      <c r="AP9" s="34"/>
    </row>
    <row r="10" spans="1:42" s="32" customFormat="1" x14ac:dyDescent="0.2">
      <c r="A10" s="18" t="s">
        <v>45</v>
      </c>
      <c r="B10" s="18" t="s">
        <v>46</v>
      </c>
      <c r="C10" s="18" t="s">
        <v>34</v>
      </c>
      <c r="D10" s="20">
        <v>201</v>
      </c>
      <c r="E10" s="21">
        <v>186.90583333333333</v>
      </c>
      <c r="F10" s="20">
        <v>129</v>
      </c>
      <c r="G10" s="21">
        <v>125.75555555555555</v>
      </c>
      <c r="H10" s="20">
        <v>453</v>
      </c>
      <c r="I10" s="21">
        <v>444.79694444444442</v>
      </c>
      <c r="J10" s="20">
        <v>447</v>
      </c>
      <c r="K10" s="21">
        <v>425.35277777777787</v>
      </c>
      <c r="L10" s="20">
        <v>32</v>
      </c>
      <c r="M10" s="21">
        <v>32</v>
      </c>
      <c r="N10" s="20">
        <v>16</v>
      </c>
      <c r="O10" s="21">
        <v>16</v>
      </c>
      <c r="P10" s="22">
        <f t="shared" si="0"/>
        <v>1278</v>
      </c>
      <c r="Q10" s="22">
        <f t="shared" si="0"/>
        <v>1230.8111111111111</v>
      </c>
      <c r="R10" s="20">
        <v>21</v>
      </c>
      <c r="S10" s="21">
        <v>7.8</v>
      </c>
      <c r="T10" s="20">
        <v>0</v>
      </c>
      <c r="U10" s="21">
        <v>0</v>
      </c>
      <c r="V10" s="20">
        <v>4</v>
      </c>
      <c r="W10" s="21">
        <v>2.2000000000000002</v>
      </c>
      <c r="X10" s="20">
        <v>0</v>
      </c>
      <c r="Y10" s="21">
        <v>0</v>
      </c>
      <c r="Z10" s="23">
        <f t="shared" si="1"/>
        <v>25</v>
      </c>
      <c r="AA10" s="23">
        <f t="shared" si="2"/>
        <v>10</v>
      </c>
      <c r="AB10" s="24">
        <f t="shared" si="3"/>
        <v>1303</v>
      </c>
      <c r="AC10" s="24">
        <f t="shared" si="3"/>
        <v>1240.8111111111111</v>
      </c>
      <c r="AD10" s="25">
        <v>4314271.0300000021</v>
      </c>
      <c r="AE10" s="26">
        <v>192745.28999999631</v>
      </c>
      <c r="AF10" s="26">
        <v>548284.1499999942</v>
      </c>
      <c r="AG10" s="26">
        <v>5732.39</v>
      </c>
      <c r="AH10" s="26">
        <v>460177.99999999977</v>
      </c>
      <c r="AI10" s="26">
        <v>490696.7099999995</v>
      </c>
      <c r="AJ10" s="27">
        <f t="shared" si="4"/>
        <v>6011907.569999991</v>
      </c>
      <c r="AK10" s="28">
        <v>82350.180000000008</v>
      </c>
      <c r="AL10" s="28">
        <v>0</v>
      </c>
      <c r="AM10" s="29">
        <f t="shared" si="5"/>
        <v>82350.180000000008</v>
      </c>
      <c r="AN10" s="29">
        <f t="shared" si="6"/>
        <v>6094257.7499999907</v>
      </c>
      <c r="AO10" s="34"/>
      <c r="AP10" s="34"/>
    </row>
    <row r="11" spans="1:42" s="32" customFormat="1" x14ac:dyDescent="0.2">
      <c r="A11" s="18" t="s">
        <v>47</v>
      </c>
      <c r="B11" s="18" t="s">
        <v>46</v>
      </c>
      <c r="C11" s="18" t="s">
        <v>34</v>
      </c>
      <c r="D11" s="20">
        <v>4</v>
      </c>
      <c r="E11" s="21">
        <v>3.8</v>
      </c>
      <c r="F11" s="20">
        <v>36</v>
      </c>
      <c r="G11" s="21">
        <v>35.42</v>
      </c>
      <c r="H11" s="20">
        <v>56</v>
      </c>
      <c r="I11" s="21">
        <v>55.38</v>
      </c>
      <c r="J11" s="20">
        <v>49</v>
      </c>
      <c r="K11" s="21">
        <v>48.7</v>
      </c>
      <c r="L11" s="20">
        <v>7</v>
      </c>
      <c r="M11" s="21">
        <v>7</v>
      </c>
      <c r="N11" s="20">
        <v>1</v>
      </c>
      <c r="O11" s="21">
        <v>1</v>
      </c>
      <c r="P11" s="22">
        <f t="shared" si="0"/>
        <v>153</v>
      </c>
      <c r="Q11" s="22">
        <f t="shared" si="0"/>
        <v>151.30000000000001</v>
      </c>
      <c r="R11" s="20">
        <v>6</v>
      </c>
      <c r="S11" s="21">
        <v>6</v>
      </c>
      <c r="T11" s="20">
        <v>7</v>
      </c>
      <c r="U11" s="21">
        <v>7</v>
      </c>
      <c r="V11" s="20">
        <v>9</v>
      </c>
      <c r="W11" s="21">
        <v>9</v>
      </c>
      <c r="X11" s="20">
        <v>0</v>
      </c>
      <c r="Y11" s="21">
        <v>0</v>
      </c>
      <c r="Z11" s="23">
        <f t="shared" si="1"/>
        <v>22</v>
      </c>
      <c r="AA11" s="23">
        <f t="shared" si="2"/>
        <v>22</v>
      </c>
      <c r="AB11" s="24">
        <f t="shared" si="3"/>
        <v>175</v>
      </c>
      <c r="AC11" s="24">
        <f t="shared" si="3"/>
        <v>173.3</v>
      </c>
      <c r="AD11" s="25">
        <v>458617</v>
      </c>
      <c r="AE11" s="26">
        <v>0</v>
      </c>
      <c r="AF11" s="26">
        <v>0</v>
      </c>
      <c r="AG11" s="26">
        <v>3427</v>
      </c>
      <c r="AH11" s="26">
        <v>109421</v>
      </c>
      <c r="AI11" s="26">
        <v>52570</v>
      </c>
      <c r="AJ11" s="27">
        <f t="shared" si="4"/>
        <v>624035</v>
      </c>
      <c r="AK11" s="28">
        <v>146978</v>
      </c>
      <c r="AL11" s="28">
        <v>0</v>
      </c>
      <c r="AM11" s="29">
        <f t="shared" si="5"/>
        <v>146978</v>
      </c>
      <c r="AN11" s="29">
        <f t="shared" si="6"/>
        <v>771013</v>
      </c>
      <c r="AO11" s="34"/>
      <c r="AP11" s="34"/>
    </row>
    <row r="12" spans="1:42" s="32" customFormat="1" x14ac:dyDescent="0.2">
      <c r="A12" s="18" t="s">
        <v>48</v>
      </c>
      <c r="B12" s="18" t="s">
        <v>43</v>
      </c>
      <c r="C12" s="18" t="s">
        <v>34</v>
      </c>
      <c r="D12" s="20">
        <v>1</v>
      </c>
      <c r="E12" s="21">
        <v>1</v>
      </c>
      <c r="F12" s="20">
        <v>6</v>
      </c>
      <c r="G12" s="21">
        <v>6</v>
      </c>
      <c r="H12" s="20">
        <v>8</v>
      </c>
      <c r="I12" s="21">
        <v>8</v>
      </c>
      <c r="J12" s="20">
        <v>10</v>
      </c>
      <c r="K12" s="21">
        <v>9.4</v>
      </c>
      <c r="L12" s="20">
        <v>2</v>
      </c>
      <c r="M12" s="21">
        <v>2</v>
      </c>
      <c r="N12" s="20"/>
      <c r="O12" s="21"/>
      <c r="P12" s="22">
        <f t="shared" si="0"/>
        <v>27</v>
      </c>
      <c r="Q12" s="22">
        <f t="shared" si="0"/>
        <v>26.4</v>
      </c>
      <c r="R12" s="20"/>
      <c r="S12" s="21"/>
      <c r="T12" s="20"/>
      <c r="U12" s="21"/>
      <c r="V12" s="20">
        <v>1</v>
      </c>
      <c r="W12" s="21">
        <v>0.4</v>
      </c>
      <c r="X12" s="20"/>
      <c r="Y12" s="21"/>
      <c r="Z12" s="23">
        <f t="shared" si="1"/>
        <v>1</v>
      </c>
      <c r="AA12" s="23">
        <f t="shared" si="2"/>
        <v>0.4</v>
      </c>
      <c r="AB12" s="24">
        <f t="shared" si="3"/>
        <v>28</v>
      </c>
      <c r="AC12" s="24">
        <f t="shared" si="3"/>
        <v>26.799999999999997</v>
      </c>
      <c r="AD12" s="25">
        <v>99043.48</v>
      </c>
      <c r="AE12" s="26"/>
      <c r="AF12" s="26"/>
      <c r="AG12" s="26"/>
      <c r="AH12" s="26">
        <v>19564.63</v>
      </c>
      <c r="AI12" s="26">
        <v>8733.49</v>
      </c>
      <c r="AJ12" s="27">
        <f t="shared" si="4"/>
        <v>127341.6</v>
      </c>
      <c r="AK12" s="28"/>
      <c r="AL12" s="28"/>
      <c r="AM12" s="29">
        <f t="shared" si="5"/>
        <v>0</v>
      </c>
      <c r="AN12" s="29">
        <f t="shared" si="6"/>
        <v>127341.6</v>
      </c>
      <c r="AO12" s="34"/>
      <c r="AP12" s="35"/>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x14ac:dyDescent="0.2">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x14ac:dyDescent="0.2">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x14ac:dyDescent="0.2">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x14ac:dyDescent="0.2">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x14ac:dyDescent="0.2">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x14ac:dyDescent="0.2">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x14ac:dyDescent="0.2">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x14ac:dyDescent="0.2">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x14ac:dyDescent="0.2">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N1:AN3"/>
    <mergeCell ref="AK1:AM1"/>
    <mergeCell ref="AK2:AK3"/>
    <mergeCell ref="AL2:AL3"/>
    <mergeCell ref="AM2:AM3"/>
    <mergeCell ref="V2:W2"/>
    <mergeCell ref="AI2:AI3"/>
    <mergeCell ref="AO1:AO3"/>
    <mergeCell ref="D1:Q1"/>
    <mergeCell ref="L2:M2"/>
    <mergeCell ref="J2:K2"/>
    <mergeCell ref="H2:I2"/>
    <mergeCell ref="F2:G2"/>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 ref="P2:Q2"/>
  </mergeCells>
  <phoneticPr fontId="0" type="noConversion"/>
  <conditionalFormatting sqref="B10:B100 B4">
    <cfRule type="expression" dxfId="23" priority="22">
      <formula>AND(NOT(ISBLANK($A4)),ISBLANK(B4))</formula>
    </cfRule>
  </conditionalFormatting>
  <conditionalFormatting sqref="C4:C100">
    <cfRule type="expression" dxfId="22" priority="21">
      <formula>AND(NOT(ISBLANK(A4)),ISBLANK(C4))</formula>
    </cfRule>
  </conditionalFormatting>
  <conditionalFormatting sqref="D4:D100 F4:F12 H4:H12 J4:J12 L4:L12 N4:N12 R4:R12 T4:T12 V4:V12 X4:X12">
    <cfRule type="expression" dxfId="21" priority="20">
      <formula>AND(NOT(ISBLANK(E4)),ISBLANK(D4))</formula>
    </cfRule>
  </conditionalFormatting>
  <conditionalFormatting sqref="E4:E100 W4:W12 G4:G12 I4:I12 K4:K12 M4:M12 O4:O12 S4:S12 U4:U12 Y4:Y12">
    <cfRule type="expression" dxfId="20" priority="19">
      <formula>AND(NOT(ISBLANK(D4)),ISBLANK(E4))</formula>
    </cfRule>
  </conditionalFormatting>
  <conditionalFormatting sqref="F13:F100">
    <cfRule type="expression" dxfId="19" priority="18">
      <formula>AND(NOT(ISBLANK(G13)),ISBLANK(F13))</formula>
    </cfRule>
  </conditionalFormatting>
  <conditionalFormatting sqref="G13:G100">
    <cfRule type="expression" dxfId="18" priority="17">
      <formula>AND(NOT(ISBLANK(F13)),ISBLANK(G13))</formula>
    </cfRule>
  </conditionalFormatting>
  <conditionalFormatting sqref="H13:H100">
    <cfRule type="expression" dxfId="17" priority="16">
      <formula>AND(NOT(ISBLANK(I13)),ISBLANK(H13))</formula>
    </cfRule>
  </conditionalFormatting>
  <conditionalFormatting sqref="I13:I100">
    <cfRule type="expression" dxfId="16" priority="15">
      <formula>AND(NOT(ISBLANK(H13)),ISBLANK(I13))</formula>
    </cfRule>
  </conditionalFormatting>
  <conditionalFormatting sqref="J13:J100">
    <cfRule type="expression" dxfId="15" priority="14">
      <formula>AND(NOT(ISBLANK(K13)),ISBLANK(J13))</formula>
    </cfRule>
  </conditionalFormatting>
  <conditionalFormatting sqref="K13:K100">
    <cfRule type="expression" dxfId="14" priority="13">
      <formula>AND(NOT(ISBLANK(J13)),ISBLANK(K13))</formula>
    </cfRule>
  </conditionalFormatting>
  <conditionalFormatting sqref="L13:L100">
    <cfRule type="expression" dxfId="13" priority="12">
      <formula>AND(NOT(ISBLANK(M13)),ISBLANK(L13))</formula>
    </cfRule>
  </conditionalFormatting>
  <conditionalFormatting sqref="M13:M100">
    <cfRule type="expression" dxfId="12" priority="11">
      <formula>AND(NOT(ISBLANK(L13)),ISBLANK(M13))</formula>
    </cfRule>
  </conditionalFormatting>
  <conditionalFormatting sqref="N13:N100">
    <cfRule type="expression" dxfId="11" priority="10">
      <formula>AND(NOT(ISBLANK(O13)),ISBLANK(N13))</formula>
    </cfRule>
  </conditionalFormatting>
  <conditionalFormatting sqref="O13:O100">
    <cfRule type="expression" dxfId="10" priority="9">
      <formula>AND(NOT(ISBLANK(N13)),ISBLANK(O13))</formula>
    </cfRule>
  </conditionalFormatting>
  <conditionalFormatting sqref="R13:R100">
    <cfRule type="expression" dxfId="9" priority="8">
      <formula>AND(NOT(ISBLANK(S13)),ISBLANK(R13))</formula>
    </cfRule>
  </conditionalFormatting>
  <conditionalFormatting sqref="S13:S100">
    <cfRule type="expression" dxfId="8" priority="7">
      <formula>AND(NOT(ISBLANK(R13)),ISBLANK(S13))</formula>
    </cfRule>
  </conditionalFormatting>
  <conditionalFormatting sqref="T13:T100">
    <cfRule type="expression" dxfId="7" priority="6">
      <formula>AND(NOT(ISBLANK(U13)),ISBLANK(T13))</formula>
    </cfRule>
  </conditionalFormatting>
  <conditionalFormatting sqref="U13:U100">
    <cfRule type="expression" dxfId="6" priority="5">
      <formula>AND(NOT(ISBLANK(T13)),ISBLANK(U13))</formula>
    </cfRule>
  </conditionalFormatting>
  <conditionalFormatting sqref="V13:V100">
    <cfRule type="expression" dxfId="5" priority="4">
      <formula>AND(NOT(ISBLANK(W13)),ISBLANK(V13))</formula>
    </cfRule>
  </conditionalFormatting>
  <conditionalFormatting sqref="W13:W100">
    <cfRule type="expression" dxfId="4" priority="3">
      <formula>AND(NOT(ISBLANK(V13)),ISBLANK(W13))</formula>
    </cfRule>
  </conditionalFormatting>
  <conditionalFormatting sqref="X13:X100">
    <cfRule type="expression" dxfId="3" priority="2">
      <formula>AND(NOT(ISBLANK(Y13)),ISBLANK(X13))</formula>
    </cfRule>
  </conditionalFormatting>
  <conditionalFormatting sqref="Y13:Y100">
    <cfRule type="expression" dxfId="2" priority="1">
      <formula>AND(NOT(ISBLANK(X13)),ISBLANK(Y13))</formula>
    </cfRule>
  </conditionalFormatting>
  <conditionalFormatting sqref="B5:B8">
    <cfRule type="expression" dxfId="1" priority="45" stopIfTrue="1">
      <formula>AND(NOT(ISBLANK($A3)),ISBLANK(B5))</formula>
    </cfRule>
  </conditionalFormatting>
  <conditionalFormatting sqref="B9">
    <cfRule type="expression" dxfId="0" priority="46" stopIfTrue="1">
      <formula>AND(NOT(ISBLANK($A8)),ISBLANK(B9))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E4&lt;=D4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D4&gt;=E4</formula1>
    </dataValidation>
    <dataValidation operator="lessThanOrEqual" allowBlank="1" showInputMessage="1" showErrorMessage="1" error="FTE cannot be greater than Headcount_x000a_" sqref="AO6:AO65536 R101:AN65536 AO1 P4:Q65536 R1 A1:C1 P2 A101:O65536 AB1 AB3:AC100 AP1:IV3 AP13:IV65536 AO4 AQ4:IV12 AP4:AP11"/>
    <dataValidation type="decimal" operator="greaterThan" allowBlank="1" showInputMessage="1" showErrorMessage="1" sqref="AK13:AL100 AD13:AI100">
      <formula1>0</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January 2013</vt:lpstr>
      <vt:lpstr>'January 2013'!Print_Area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