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August 2012" sheetId="14" r:id="rId1"/>
  </sheets>
  <definedNames>
    <definedName name="List_of_organisations">#REF!</definedName>
    <definedName name="Main_Department">#REF!</definedName>
    <definedName name="Month">#REF!</definedName>
    <definedName name="Organisation_Type">#REF!</definedName>
    <definedName name="_xlnm.Print_Area" localSheetId="0">'August 2012'!$A$1:$AO$12</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AB8" i="14" s="1"/>
  <c r="Z8" i="14"/>
  <c r="AM7" i="14"/>
  <c r="AJ7" i="14"/>
  <c r="AN7" i="14" s="1"/>
  <c r="Q7" i="14"/>
  <c r="AC7" i="14" s="1"/>
  <c r="AA7" i="14"/>
  <c r="P7" i="14"/>
  <c r="Z7" i="14"/>
  <c r="AB7" i="14" s="1"/>
  <c r="AM6" i="14"/>
  <c r="AJ6" i="14"/>
  <c r="AN6" i="14"/>
  <c r="Q6" i="14"/>
  <c r="AA6" i="14"/>
  <c r="AC6" i="14" s="1"/>
  <c r="P6" i="14"/>
  <c r="AB6" i="14" s="1"/>
  <c r="Z6" i="14"/>
  <c r="AM5" i="14"/>
  <c r="AJ5" i="14"/>
  <c r="AN5" i="14" s="1"/>
  <c r="Q5" i="14"/>
  <c r="AC5" i="14" s="1"/>
  <c r="AA5" i="14"/>
  <c r="P5" i="14"/>
  <c r="Z5" i="14"/>
  <c r="AB5" i="14" s="1"/>
  <c r="AM4" i="14"/>
  <c r="AN4" i="14" s="1"/>
  <c r="AJ4" i="14"/>
  <c r="Q4" i="14"/>
  <c r="AA4" i="14"/>
  <c r="AC4" i="14" s="1"/>
  <c r="P4" i="14"/>
  <c r="AB4" i="14" s="1"/>
  <c r="Z4" i="14"/>
</calcChain>
</file>

<file path=xl/sharedStrings.xml><?xml version="1.0" encoding="utf-8"?>
<sst xmlns="http://schemas.openxmlformats.org/spreadsheetml/2006/main" count="88" uniqueCount="50">
  <si>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</si>
  <si>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</si>
  <si>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</si>
  <si>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</si>
  <si>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</si>
  <si>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</si>
  <si>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</si>
  <si>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</si>
  <si>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</si>
  <si>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</si>
  <si>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</si>
  <si>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</si>
  <si>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</si>
  <si>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</si>
  <si>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</si>
  <si>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</si>
  <si>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</si>
  <si>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</si>
  <si>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</si>
  <si>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</si>
  <si>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</si>
  <si>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</si>
  <si>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</si>
  <si>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</si>
  <si>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</si>
  <si>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</si>
  <si>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</si>
  <si>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</si>
  <si>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</si>
  <si>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</si>
  <si>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</si>
  <si>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</si>
  <si>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</si>
  <si>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</si>
  <si>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</si>
  <si>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</si>
  <si>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</si>
  <si>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</si>
  <si>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</si>
  <si>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School Leadership</t>
  </si>
  <si>
    <t>Standards and Testing Agency</t>
  </si>
  <si>
    <t xml:space="preserve">Teaching Agency </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</si>
  <si>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</si>
  <si>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</si>
  <si>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</si>
  <si>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</si>
  <si>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</si>
  <si>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Increase in non-consolidated payments due to awarding of annual performance related payments’</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</si>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</sst>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5" fillId="0" borderId="0"/>
    <xf numFmtId="0" fontId="4" fillId="0" borderId="0"/>
    <xf numFmtId="0" fontId="8" fillId="0" borderId="0"/>
    <xf numFmtId="0" fontId="16" fillId="0" borderId="0"/>
    <xf numFmtId="0" fontId="5" fillId="0" borderId="0"/>
    <xf numFmtId="0" fontId="3" fillId="0" borderId="0"/>
    <xf numFmtId="0" fontId="3" fillId="0" borderId="0"/>
    <xf numFmtId="0" fontId="2" fillId="0" borderId="0"/>
    <xf numFmtId="0" fontId="8" fillId="0" borderId="0"/>
    <xf numFmtId="0" fontId="14"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1">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3" fillId="0" borderId="0" xfId="0" applyFont="1"/>
    <xf numFmtId="0" fontId="12" fillId="0" borderId="3"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12"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7"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4" xfId="0" applyFont="1" applyFill="1" applyBorder="1" applyAlignment="1" applyProtection="1"/>
    <xf numFmtId="0" fontId="12" fillId="0" borderId="7" xfId="0" applyFont="1" applyFill="1" applyBorder="1" applyAlignment="1" applyProtection="1"/>
    <xf numFmtId="0" fontId="12" fillId="0" borderId="9"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3" fillId="0" borderId="9"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2" fillId="0" borderId="12" xfId="0" applyFont="1" applyFill="1" applyBorder="1" applyAlignment="1" applyProtection="1">
      <alignment horizontal="center"/>
    </xf>
    <xf numFmtId="0" fontId="12" fillId="0" borderId="1" xfId="0" applyFont="1" applyFill="1" applyBorder="1" applyAlignment="1" applyProtection="1">
      <alignment horizontal="center" wrapText="1"/>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6">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1"/>
  <sheetViews>
    <sheetView tabSelected="1" zoomScale="90" zoomScaleNormal="90" workbookViewId="0">
      <selection activeCell="B17" sqref="B17"/>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6" t="s">
        <v>12</v>
      </c>
      <c r="B1" s="36" t="s">
        <v>1</v>
      </c>
      <c r="C1" s="36" t="s">
        <v>0</v>
      </c>
      <c r="D1" s="39" t="s">
        <v>8</v>
      </c>
      <c r="E1" s="40"/>
      <c r="F1" s="40"/>
      <c r="G1" s="40"/>
      <c r="H1" s="40"/>
      <c r="I1" s="40"/>
      <c r="J1" s="40"/>
      <c r="K1" s="40"/>
      <c r="L1" s="40"/>
      <c r="M1" s="40"/>
      <c r="N1" s="40"/>
      <c r="O1" s="40"/>
      <c r="P1" s="40"/>
      <c r="Q1" s="41"/>
      <c r="R1" s="48" t="s">
        <v>15</v>
      </c>
      <c r="S1" s="59"/>
      <c r="T1" s="59"/>
      <c r="U1" s="59"/>
      <c r="V1" s="59"/>
      <c r="W1" s="59"/>
      <c r="X1" s="59"/>
      <c r="Y1" s="59"/>
      <c r="Z1" s="59"/>
      <c r="AA1" s="49"/>
      <c r="AB1" s="55" t="s">
        <v>25</v>
      </c>
      <c r="AC1" s="56"/>
      <c r="AD1" s="52" t="s">
        <v>11</v>
      </c>
      <c r="AE1" s="53"/>
      <c r="AF1" s="53"/>
      <c r="AG1" s="53"/>
      <c r="AH1" s="53"/>
      <c r="AI1" s="53"/>
      <c r="AJ1" s="54"/>
      <c r="AK1" s="47" t="s">
        <v>32</v>
      </c>
      <c r="AL1" s="47"/>
      <c r="AM1" s="47"/>
      <c r="AN1" s="44" t="s">
        <v>24</v>
      </c>
      <c r="AO1" s="36" t="s">
        <v>33</v>
      </c>
    </row>
    <row r="2" spans="1:42" s="1" customFormat="1" ht="53.25" customHeight="1" x14ac:dyDescent="0.25">
      <c r="A2" s="50"/>
      <c r="B2" s="50"/>
      <c r="C2" s="50"/>
      <c r="D2" s="42" t="s">
        <v>28</v>
      </c>
      <c r="E2" s="43"/>
      <c r="F2" s="42" t="s">
        <v>29</v>
      </c>
      <c r="G2" s="43"/>
      <c r="H2" s="42" t="s">
        <v>30</v>
      </c>
      <c r="I2" s="43"/>
      <c r="J2" s="42" t="s">
        <v>6</v>
      </c>
      <c r="K2" s="43"/>
      <c r="L2" s="42" t="s">
        <v>31</v>
      </c>
      <c r="M2" s="43"/>
      <c r="N2" s="42" t="s">
        <v>5</v>
      </c>
      <c r="O2" s="43"/>
      <c r="P2" s="39" t="s">
        <v>9</v>
      </c>
      <c r="Q2" s="41"/>
      <c r="R2" s="39" t="s">
        <v>13</v>
      </c>
      <c r="S2" s="49"/>
      <c r="T2" s="48" t="s">
        <v>3</v>
      </c>
      <c r="U2" s="49"/>
      <c r="V2" s="48" t="s">
        <v>4</v>
      </c>
      <c r="W2" s="49"/>
      <c r="X2" s="48" t="s">
        <v>14</v>
      </c>
      <c r="Y2" s="49"/>
      <c r="Z2" s="39" t="s">
        <v>10</v>
      </c>
      <c r="AA2" s="41"/>
      <c r="AB2" s="57"/>
      <c r="AC2" s="58"/>
      <c r="AD2" s="36" t="s">
        <v>17</v>
      </c>
      <c r="AE2" s="36" t="s">
        <v>16</v>
      </c>
      <c r="AF2" s="36" t="s">
        <v>18</v>
      </c>
      <c r="AG2" s="36" t="s">
        <v>19</v>
      </c>
      <c r="AH2" s="36" t="s">
        <v>20</v>
      </c>
      <c r="AI2" s="36" t="s">
        <v>21</v>
      </c>
      <c r="AJ2" s="60" t="s">
        <v>23</v>
      </c>
      <c r="AK2" s="36" t="s">
        <v>26</v>
      </c>
      <c r="AL2" s="36" t="s">
        <v>27</v>
      </c>
      <c r="AM2" s="36" t="s">
        <v>22</v>
      </c>
      <c r="AN2" s="45"/>
      <c r="AO2" s="37"/>
    </row>
    <row r="3" spans="1:42" ht="57.75" customHeight="1" x14ac:dyDescent="0.25">
      <c r="A3" s="51"/>
      <c r="B3" s="51"/>
      <c r="C3" s="51"/>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8"/>
      <c r="AE3" s="38"/>
      <c r="AF3" s="38"/>
      <c r="AG3" s="38"/>
      <c r="AH3" s="38"/>
      <c r="AI3" s="38"/>
      <c r="AJ3" s="60"/>
      <c r="AK3" s="38"/>
      <c r="AL3" s="38"/>
      <c r="AM3" s="38"/>
      <c r="AN3" s="46"/>
      <c r="AO3" s="38"/>
    </row>
    <row r="4" spans="1:42" s="32" customFormat="1" x14ac:dyDescent="0.2">
      <c r="A4" s="18" t="s">
        <v>34</v>
      </c>
      <c r="B4" s="18" t="s">
        <v>35</v>
      </c>
      <c r="C4" s="19" t="s">
        <v>34</v>
      </c>
      <c r="D4" s="20">
        <v>178</v>
      </c>
      <c r="E4" s="21">
        <v>162.53</v>
      </c>
      <c r="F4" s="20">
        <v>478</v>
      </c>
      <c r="G4" s="21">
        <v>450.72</v>
      </c>
      <c r="H4" s="20">
        <v>1138</v>
      </c>
      <c r="I4" s="21">
        <v>1099.8900000000001</v>
      </c>
      <c r="J4" s="20">
        <v>778</v>
      </c>
      <c r="K4" s="21">
        <v>749.75</v>
      </c>
      <c r="L4" s="20">
        <v>118</v>
      </c>
      <c r="M4" s="21">
        <v>113</v>
      </c>
      <c r="N4" s="20"/>
      <c r="O4" s="21"/>
      <c r="P4" s="22">
        <f>SUM(D4,F4,H4,J4,L4,N4)</f>
        <v>2690</v>
      </c>
      <c r="Q4" s="22">
        <f>SUM(E4,G4,I4,K4,M4,O4)</f>
        <v>2575.8900000000003</v>
      </c>
      <c r="R4" s="20">
        <v>42</v>
      </c>
      <c r="S4" s="21">
        <v>32.69</v>
      </c>
      <c r="T4" s="20"/>
      <c r="U4" s="21"/>
      <c r="V4" s="20">
        <v>9</v>
      </c>
      <c r="W4" s="21">
        <v>9</v>
      </c>
      <c r="X4" s="20"/>
      <c r="Y4" s="21"/>
      <c r="Z4" s="23">
        <f>SUM(R4,T4,V4,X4,)</f>
        <v>51</v>
      </c>
      <c r="AA4" s="23">
        <f>SUM(S4,U4,W4,Y4)</f>
        <v>41.69</v>
      </c>
      <c r="AB4" s="24">
        <f>P4+Z4</f>
        <v>2741</v>
      </c>
      <c r="AC4" s="24">
        <f>Q4+AA4</f>
        <v>2617.5800000000004</v>
      </c>
      <c r="AD4" s="25">
        <v>9211612.4499999993</v>
      </c>
      <c r="AE4" s="26">
        <v>0</v>
      </c>
      <c r="AF4" s="26">
        <v>0</v>
      </c>
      <c r="AG4" s="26">
        <v>49502.11</v>
      </c>
      <c r="AH4" s="26">
        <v>1805908.28</v>
      </c>
      <c r="AI4" s="26">
        <v>809273.22</v>
      </c>
      <c r="AJ4" s="27">
        <f>SUM(AD4:AI4)</f>
        <v>11876296.059999999</v>
      </c>
      <c r="AK4" s="28">
        <v>290846.90999999997</v>
      </c>
      <c r="AL4" s="28">
        <v>110596.74</v>
      </c>
      <c r="AM4" s="29">
        <f>SUM(AK4:AL4)</f>
        <v>401443.64999999997</v>
      </c>
      <c r="AN4" s="29">
        <f>SUM(AM4,AJ4)</f>
        <v>12277739.709999999</v>
      </c>
      <c r="AO4" s="30" t="s">
        <v>36</v>
      </c>
      <c r="AP4" s="31"/>
    </row>
    <row r="5" spans="1:42" s="32" customFormat="1" x14ac:dyDescent="0.2">
      <c r="A5" s="18" t="s">
        <v>37</v>
      </c>
      <c r="B5" s="18" t="s">
        <v>38</v>
      </c>
      <c r="C5" s="18" t="s">
        <v>34</v>
      </c>
      <c r="D5" s="20">
        <v>25</v>
      </c>
      <c r="E5" s="21">
        <v>22.33</v>
      </c>
      <c r="F5" s="20">
        <v>50</v>
      </c>
      <c r="G5" s="21">
        <v>48.26</v>
      </c>
      <c r="H5" s="20">
        <v>287</v>
      </c>
      <c r="I5" s="21">
        <v>278.41000000000003</v>
      </c>
      <c r="J5" s="20">
        <v>261</v>
      </c>
      <c r="K5" s="21">
        <v>256.43</v>
      </c>
      <c r="L5" s="20">
        <v>31</v>
      </c>
      <c r="M5" s="21">
        <v>30.46</v>
      </c>
      <c r="N5" s="20"/>
      <c r="O5" s="21"/>
      <c r="P5" s="22">
        <f t="shared" ref="P5:Q12" si="0">SUM(D5,F5,H5,J5,L5,N5)</f>
        <v>654</v>
      </c>
      <c r="Q5" s="22">
        <f t="shared" si="0"/>
        <v>635.8900000000001</v>
      </c>
      <c r="R5" s="20">
        <v>17</v>
      </c>
      <c r="S5" s="21">
        <v>17</v>
      </c>
      <c r="T5" s="20"/>
      <c r="U5" s="21"/>
      <c r="V5" s="20">
        <v>79</v>
      </c>
      <c r="W5" s="21">
        <v>79</v>
      </c>
      <c r="X5" s="20"/>
      <c r="Y5" s="21"/>
      <c r="Z5" s="23">
        <f t="shared" ref="Z5:Z12" si="1">SUM(R5,T5,V5,X5,)</f>
        <v>96</v>
      </c>
      <c r="AA5" s="23">
        <f t="shared" ref="AA5:AA12" si="2">SUM(S5,U5,W5,Y5)</f>
        <v>96</v>
      </c>
      <c r="AB5" s="24">
        <f t="shared" ref="AB5:AC12" si="3">P5+Z5</f>
        <v>750</v>
      </c>
      <c r="AC5" s="24">
        <f t="shared" si="3"/>
        <v>731.8900000000001</v>
      </c>
      <c r="AD5" s="25">
        <v>2357784.9500000002</v>
      </c>
      <c r="AE5" s="26">
        <v>0</v>
      </c>
      <c r="AF5" s="26">
        <v>166.79</v>
      </c>
      <c r="AG5" s="26">
        <v>279.86</v>
      </c>
      <c r="AH5" s="26">
        <v>514215.93</v>
      </c>
      <c r="AI5" s="26">
        <v>238101.55</v>
      </c>
      <c r="AJ5" s="27">
        <f t="shared" ref="AJ5:AJ12" si="4">SUM(AD5:AI5)</f>
        <v>3110549.08</v>
      </c>
      <c r="AK5" s="28">
        <v>303853.61</v>
      </c>
      <c r="AL5" s="28">
        <v>0</v>
      </c>
      <c r="AM5" s="29">
        <f t="shared" ref="AM5:AM12" si="5">SUM(AK5:AL5)</f>
        <v>303853.61</v>
      </c>
      <c r="AN5" s="29">
        <f t="shared" ref="AN5:AN12" si="6">SUM(AM5,AJ5)</f>
        <v>3414402.69</v>
      </c>
      <c r="AO5" s="33"/>
      <c r="AP5" s="34"/>
    </row>
    <row r="6" spans="1:42" s="32" customFormat="1" x14ac:dyDescent="0.2">
      <c r="A6" s="18" t="s">
        <v>39</v>
      </c>
      <c r="B6" s="18" t="s">
        <v>38</v>
      </c>
      <c r="C6" s="18" t="s">
        <v>34</v>
      </c>
      <c r="D6" s="20">
        <v>20</v>
      </c>
      <c r="E6" s="21">
        <v>18.809999999999999</v>
      </c>
      <c r="F6" s="20">
        <v>54</v>
      </c>
      <c r="G6" s="21">
        <v>50.87</v>
      </c>
      <c r="H6" s="20">
        <v>86</v>
      </c>
      <c r="I6" s="21">
        <v>79.989999999999995</v>
      </c>
      <c r="J6" s="20">
        <v>43</v>
      </c>
      <c r="K6" s="21">
        <v>40.86</v>
      </c>
      <c r="L6" s="20">
        <v>15</v>
      </c>
      <c r="M6" s="21">
        <v>15</v>
      </c>
      <c r="N6" s="20"/>
      <c r="O6" s="21"/>
      <c r="P6" s="22">
        <f t="shared" si="0"/>
        <v>218</v>
      </c>
      <c r="Q6" s="22">
        <f t="shared" si="0"/>
        <v>205.52999999999997</v>
      </c>
      <c r="R6" s="20"/>
      <c r="S6" s="21"/>
      <c r="T6" s="20"/>
      <c r="U6" s="21"/>
      <c r="V6" s="20"/>
      <c r="W6" s="21"/>
      <c r="X6" s="20"/>
      <c r="Y6" s="21"/>
      <c r="Z6" s="23">
        <f t="shared" si="1"/>
        <v>0</v>
      </c>
      <c r="AA6" s="23">
        <f t="shared" si="2"/>
        <v>0</v>
      </c>
      <c r="AB6" s="24">
        <f t="shared" si="3"/>
        <v>218</v>
      </c>
      <c r="AC6" s="24">
        <f t="shared" si="3"/>
        <v>205.52999999999997</v>
      </c>
      <c r="AD6" s="25">
        <v>672249.07</v>
      </c>
      <c r="AE6" s="26">
        <v>0</v>
      </c>
      <c r="AF6" s="26">
        <v>0</v>
      </c>
      <c r="AG6" s="26">
        <v>998.41</v>
      </c>
      <c r="AH6" s="26">
        <v>133485.51999999999</v>
      </c>
      <c r="AI6" s="26">
        <v>58926.23</v>
      </c>
      <c r="AJ6" s="27">
        <f t="shared" si="4"/>
        <v>865659.23</v>
      </c>
      <c r="AK6" s="28">
        <v>0</v>
      </c>
      <c r="AL6" s="28">
        <v>-7.86</v>
      </c>
      <c r="AM6" s="29">
        <f t="shared" si="5"/>
        <v>-7.86</v>
      </c>
      <c r="AN6" s="29">
        <f t="shared" si="6"/>
        <v>865651.37</v>
      </c>
      <c r="AO6" s="34"/>
      <c r="AP6" s="34"/>
    </row>
    <row r="7" spans="1:42" s="32" customFormat="1" x14ac:dyDescent="0.2">
      <c r="A7" s="18" t="s">
        <v>40</v>
      </c>
      <c r="B7" s="18" t="s">
        <v>38</v>
      </c>
      <c r="C7" s="18" t="s">
        <v>34</v>
      </c>
      <c r="D7" s="20">
        <v>1</v>
      </c>
      <c r="E7" s="21">
        <v>1</v>
      </c>
      <c r="F7" s="20">
        <v>13</v>
      </c>
      <c r="G7" s="21">
        <v>12.89</v>
      </c>
      <c r="H7" s="20">
        <v>39</v>
      </c>
      <c r="I7" s="21">
        <v>38.36</v>
      </c>
      <c r="J7" s="20">
        <v>36</v>
      </c>
      <c r="K7" s="21">
        <v>35.659999999999997</v>
      </c>
      <c r="L7" s="20">
        <v>4</v>
      </c>
      <c r="M7" s="21">
        <v>3.86</v>
      </c>
      <c r="N7" s="20"/>
      <c r="O7" s="21"/>
      <c r="P7" s="22">
        <f t="shared" si="0"/>
        <v>93</v>
      </c>
      <c r="Q7" s="22">
        <f t="shared" si="0"/>
        <v>91.77</v>
      </c>
      <c r="R7" s="20"/>
      <c r="S7" s="21"/>
      <c r="T7" s="20"/>
      <c r="U7" s="21"/>
      <c r="V7" s="20">
        <v>7</v>
      </c>
      <c r="W7" s="21">
        <v>2.14</v>
      </c>
      <c r="X7" s="20"/>
      <c r="Y7" s="21"/>
      <c r="Z7" s="23">
        <f t="shared" si="1"/>
        <v>7</v>
      </c>
      <c r="AA7" s="23">
        <f t="shared" si="2"/>
        <v>2.14</v>
      </c>
      <c r="AB7" s="24">
        <f t="shared" si="3"/>
        <v>100</v>
      </c>
      <c r="AC7" s="24">
        <f t="shared" si="3"/>
        <v>93.91</v>
      </c>
      <c r="AD7" s="25">
        <v>322657.03000000003</v>
      </c>
      <c r="AE7" s="26">
        <v>0</v>
      </c>
      <c r="AF7" s="26">
        <v>0</v>
      </c>
      <c r="AG7" s="26">
        <v>5447.61</v>
      </c>
      <c r="AH7" s="26">
        <v>65639.23</v>
      </c>
      <c r="AI7" s="26">
        <v>29473.63</v>
      </c>
      <c r="AJ7" s="27">
        <f t="shared" si="4"/>
        <v>423217.5</v>
      </c>
      <c r="AK7" s="28">
        <v>22906</v>
      </c>
      <c r="AL7" s="28"/>
      <c r="AM7" s="29">
        <f t="shared" si="5"/>
        <v>22906</v>
      </c>
      <c r="AN7" s="29">
        <f t="shared" si="6"/>
        <v>446123.5</v>
      </c>
      <c r="AO7" s="34"/>
      <c r="AP7" s="34"/>
    </row>
    <row r="8" spans="1:42" s="32" customFormat="1" x14ac:dyDescent="0.2">
      <c r="A8" s="18" t="s">
        <v>41</v>
      </c>
      <c r="B8" s="18" t="s">
        <v>38</v>
      </c>
      <c r="C8" s="18" t="s">
        <v>34</v>
      </c>
      <c r="D8" s="20">
        <v>16</v>
      </c>
      <c r="E8" s="21">
        <v>16</v>
      </c>
      <c r="F8" s="20">
        <v>61</v>
      </c>
      <c r="G8" s="21">
        <v>59.1</v>
      </c>
      <c r="H8" s="20">
        <v>96</v>
      </c>
      <c r="I8" s="21">
        <v>94.46</v>
      </c>
      <c r="J8" s="20">
        <v>71</v>
      </c>
      <c r="K8" s="21">
        <v>70.78</v>
      </c>
      <c r="L8" s="20">
        <v>8</v>
      </c>
      <c r="M8" s="21">
        <v>8</v>
      </c>
      <c r="N8" s="20"/>
      <c r="O8" s="21"/>
      <c r="P8" s="22">
        <f t="shared" si="0"/>
        <v>252</v>
      </c>
      <c r="Q8" s="22">
        <f t="shared" si="0"/>
        <v>248.34</v>
      </c>
      <c r="R8" s="20">
        <v>9</v>
      </c>
      <c r="S8" s="21">
        <v>9</v>
      </c>
      <c r="T8" s="20"/>
      <c r="U8" s="21"/>
      <c r="V8" s="20">
        <v>1</v>
      </c>
      <c r="W8" s="21">
        <v>0.8</v>
      </c>
      <c r="X8" s="20"/>
      <c r="Y8" s="21"/>
      <c r="Z8" s="23">
        <f t="shared" si="1"/>
        <v>10</v>
      </c>
      <c r="AA8" s="23">
        <f t="shared" si="2"/>
        <v>9.8000000000000007</v>
      </c>
      <c r="AB8" s="24">
        <f t="shared" si="3"/>
        <v>262</v>
      </c>
      <c r="AC8" s="24">
        <f t="shared" si="3"/>
        <v>258.14</v>
      </c>
      <c r="AD8" s="25">
        <v>1014446.72</v>
      </c>
      <c r="AE8" s="26">
        <v>0</v>
      </c>
      <c r="AF8" s="26">
        <v>0</v>
      </c>
      <c r="AG8" s="26">
        <v>3475.61</v>
      </c>
      <c r="AH8" s="26">
        <v>152136.53</v>
      </c>
      <c r="AI8" s="26">
        <v>70910.759999999995</v>
      </c>
      <c r="AJ8" s="27">
        <f t="shared" si="4"/>
        <v>1240969.6199999999</v>
      </c>
      <c r="AK8" s="28">
        <v>10440.15</v>
      </c>
      <c r="AL8" s="28">
        <v>3360</v>
      </c>
      <c r="AM8" s="29">
        <f t="shared" si="5"/>
        <v>13800.15</v>
      </c>
      <c r="AN8" s="29">
        <f t="shared" si="6"/>
        <v>1254769.7699999998</v>
      </c>
      <c r="AO8" s="34"/>
      <c r="AP8" s="34"/>
    </row>
    <row r="9" spans="1:42" s="32" customFormat="1" x14ac:dyDescent="0.2">
      <c r="A9" s="18" t="s">
        <v>42</v>
      </c>
      <c r="B9" s="18" t="s">
        <v>43</v>
      </c>
      <c r="C9" s="18" t="s">
        <v>34</v>
      </c>
      <c r="D9" s="20">
        <v>271</v>
      </c>
      <c r="E9" s="21">
        <v>250.94324324324316</v>
      </c>
      <c r="F9" s="20">
        <v>62</v>
      </c>
      <c r="G9" s="21">
        <v>60.762162162162163</v>
      </c>
      <c r="H9" s="20">
        <v>101</v>
      </c>
      <c r="I9" s="21">
        <v>98.002702702702706</v>
      </c>
      <c r="J9" s="20">
        <v>1402</v>
      </c>
      <c r="K9" s="21">
        <v>1214.1949806949813</v>
      </c>
      <c r="L9" s="20">
        <v>29</v>
      </c>
      <c r="M9" s="21">
        <v>29</v>
      </c>
      <c r="N9" s="20"/>
      <c r="O9" s="21"/>
      <c r="P9" s="22">
        <f t="shared" si="0"/>
        <v>1865</v>
      </c>
      <c r="Q9" s="22">
        <f t="shared" si="0"/>
        <v>1652.9030888030893</v>
      </c>
      <c r="R9" s="20">
        <v>185</v>
      </c>
      <c r="S9" s="21">
        <v>185</v>
      </c>
      <c r="T9" s="20">
        <v>8</v>
      </c>
      <c r="U9" s="21">
        <v>8</v>
      </c>
      <c r="V9" s="20"/>
      <c r="W9" s="21"/>
      <c r="X9" s="20"/>
      <c r="Y9" s="21"/>
      <c r="Z9" s="23">
        <f t="shared" si="1"/>
        <v>193</v>
      </c>
      <c r="AA9" s="23">
        <f t="shared" si="2"/>
        <v>193</v>
      </c>
      <c r="AB9" s="24">
        <f t="shared" si="3"/>
        <v>2058</v>
      </c>
      <c r="AC9" s="24">
        <f t="shared" si="3"/>
        <v>1845.9030888030893</v>
      </c>
      <c r="AD9" s="25">
        <v>5069020</v>
      </c>
      <c r="AE9" s="26">
        <v>129914</v>
      </c>
      <c r="AF9" s="26"/>
      <c r="AG9" s="26">
        <v>9458</v>
      </c>
      <c r="AH9" s="26">
        <v>945170</v>
      </c>
      <c r="AI9" s="26">
        <v>456129</v>
      </c>
      <c r="AJ9" s="27">
        <f t="shared" si="4"/>
        <v>6609691</v>
      </c>
      <c r="AK9" s="28">
        <v>821137</v>
      </c>
      <c r="AL9" s="28"/>
      <c r="AM9" s="29">
        <f t="shared" si="5"/>
        <v>821137</v>
      </c>
      <c r="AN9" s="29">
        <f t="shared" si="6"/>
        <v>7430828</v>
      </c>
      <c r="AO9" s="34" t="s">
        <v>44</v>
      </c>
      <c r="AP9" s="34"/>
    </row>
    <row r="10" spans="1:42" s="32" customFormat="1" x14ac:dyDescent="0.2">
      <c r="A10" s="18" t="s">
        <v>45</v>
      </c>
      <c r="B10" s="18" t="s">
        <v>46</v>
      </c>
      <c r="C10" s="18" t="s">
        <v>34</v>
      </c>
      <c r="D10" s="20">
        <v>242</v>
      </c>
      <c r="E10" s="21">
        <v>225.4</v>
      </c>
      <c r="F10" s="20">
        <v>145</v>
      </c>
      <c r="G10" s="21">
        <v>140.5</v>
      </c>
      <c r="H10" s="20">
        <v>499</v>
      </c>
      <c r="I10" s="21">
        <v>488.5</v>
      </c>
      <c r="J10" s="20">
        <v>470</v>
      </c>
      <c r="K10" s="21">
        <v>448.1</v>
      </c>
      <c r="L10" s="20">
        <v>32</v>
      </c>
      <c r="M10" s="21">
        <v>31.4</v>
      </c>
      <c r="N10" s="20">
        <v>10</v>
      </c>
      <c r="O10" s="21">
        <v>10</v>
      </c>
      <c r="P10" s="22">
        <f t="shared" si="0"/>
        <v>1398</v>
      </c>
      <c r="Q10" s="22">
        <f t="shared" si="0"/>
        <v>1343.9</v>
      </c>
      <c r="R10" s="20">
        <v>6</v>
      </c>
      <c r="S10" s="21">
        <v>6</v>
      </c>
      <c r="T10" s="20">
        <v>0</v>
      </c>
      <c r="U10" s="21">
        <v>0</v>
      </c>
      <c r="V10" s="20">
        <v>3</v>
      </c>
      <c r="W10" s="21">
        <v>3</v>
      </c>
      <c r="X10" s="20">
        <v>0</v>
      </c>
      <c r="Y10" s="21">
        <v>0</v>
      </c>
      <c r="Z10" s="23">
        <f t="shared" si="1"/>
        <v>9</v>
      </c>
      <c r="AA10" s="23">
        <f t="shared" si="2"/>
        <v>9</v>
      </c>
      <c r="AB10" s="24">
        <f t="shared" si="3"/>
        <v>1407</v>
      </c>
      <c r="AC10" s="24">
        <f t="shared" si="3"/>
        <v>1352.9</v>
      </c>
      <c r="AD10" s="25">
        <v>4602745.09</v>
      </c>
      <c r="AE10" s="26">
        <v>63066.670000001155</v>
      </c>
      <c r="AF10" s="26">
        <v>470059.46</v>
      </c>
      <c r="AG10" s="26">
        <v>6028.7899999999981</v>
      </c>
      <c r="AH10" s="26">
        <v>482621.95999999903</v>
      </c>
      <c r="AI10" s="26">
        <v>529762.85999999929</v>
      </c>
      <c r="AJ10" s="27">
        <f t="shared" si="4"/>
        <v>6154284.8299999991</v>
      </c>
      <c r="AK10" s="28">
        <v>39017.609999999993</v>
      </c>
      <c r="AL10" s="28">
        <v>0</v>
      </c>
      <c r="AM10" s="29">
        <f t="shared" si="5"/>
        <v>39017.609999999993</v>
      </c>
      <c r="AN10" s="29">
        <f t="shared" si="6"/>
        <v>6193302.4399999995</v>
      </c>
      <c r="AO10" s="34" t="s">
        <v>47</v>
      </c>
      <c r="AP10" s="34"/>
    </row>
    <row r="11" spans="1:42" s="32" customFormat="1" x14ac:dyDescent="0.2">
      <c r="A11" s="18" t="s">
        <v>48</v>
      </c>
      <c r="B11" s="18" t="s">
        <v>46</v>
      </c>
      <c r="C11" s="18" t="s">
        <v>34</v>
      </c>
      <c r="D11" s="20">
        <v>6</v>
      </c>
      <c r="E11" s="21">
        <v>5.8</v>
      </c>
      <c r="F11" s="20">
        <v>47</v>
      </c>
      <c r="G11" s="21">
        <v>46.4</v>
      </c>
      <c r="H11" s="20">
        <v>60</v>
      </c>
      <c r="I11" s="21">
        <v>58.8</v>
      </c>
      <c r="J11" s="20">
        <v>39</v>
      </c>
      <c r="K11" s="21">
        <v>38.700000000000003</v>
      </c>
      <c r="L11" s="20">
        <v>7</v>
      </c>
      <c r="M11" s="21">
        <v>7</v>
      </c>
      <c r="N11" s="20">
        <v>0</v>
      </c>
      <c r="O11" s="21">
        <v>0</v>
      </c>
      <c r="P11" s="22">
        <f t="shared" si="0"/>
        <v>159</v>
      </c>
      <c r="Q11" s="22">
        <f t="shared" si="0"/>
        <v>156.69999999999999</v>
      </c>
      <c r="R11" s="20">
        <v>8</v>
      </c>
      <c r="S11" s="21">
        <v>8</v>
      </c>
      <c r="T11" s="20">
        <v>5</v>
      </c>
      <c r="U11" s="21">
        <v>5</v>
      </c>
      <c r="V11" s="20">
        <v>7</v>
      </c>
      <c r="W11" s="21">
        <v>7</v>
      </c>
      <c r="X11" s="20">
        <v>1</v>
      </c>
      <c r="Y11" s="21">
        <v>0</v>
      </c>
      <c r="Z11" s="23">
        <f t="shared" si="1"/>
        <v>21</v>
      </c>
      <c r="AA11" s="23">
        <f t="shared" si="2"/>
        <v>20</v>
      </c>
      <c r="AB11" s="24">
        <f t="shared" si="3"/>
        <v>180</v>
      </c>
      <c r="AC11" s="24">
        <f t="shared" si="3"/>
        <v>176.7</v>
      </c>
      <c r="AD11" s="25">
        <v>651757</v>
      </c>
      <c r="AE11" s="26">
        <v>0</v>
      </c>
      <c r="AF11" s="26">
        <v>0</v>
      </c>
      <c r="AG11" s="26">
        <v>1875</v>
      </c>
      <c r="AH11" s="26">
        <v>101789</v>
      </c>
      <c r="AI11" s="26">
        <v>48962</v>
      </c>
      <c r="AJ11" s="27">
        <f t="shared" si="4"/>
        <v>804383</v>
      </c>
      <c r="AK11" s="28">
        <v>124295</v>
      </c>
      <c r="AL11" s="28">
        <v>11880</v>
      </c>
      <c r="AM11" s="29">
        <f t="shared" si="5"/>
        <v>136175</v>
      </c>
      <c r="AN11" s="29">
        <f t="shared" si="6"/>
        <v>940558</v>
      </c>
      <c r="AO11" s="34"/>
      <c r="AP11" s="34"/>
    </row>
    <row r="12" spans="1:42" s="32" customFormat="1" x14ac:dyDescent="0.2">
      <c r="A12" s="18" t="s">
        <v>49</v>
      </c>
      <c r="B12" s="18" t="s">
        <v>43</v>
      </c>
      <c r="C12" s="18" t="s">
        <v>34</v>
      </c>
      <c r="D12" s="20">
        <v>2</v>
      </c>
      <c r="E12" s="21">
        <v>2</v>
      </c>
      <c r="F12" s="20">
        <v>3</v>
      </c>
      <c r="G12" s="21">
        <v>3</v>
      </c>
      <c r="H12" s="20">
        <v>8</v>
      </c>
      <c r="I12" s="21">
        <v>8</v>
      </c>
      <c r="J12" s="20">
        <v>8</v>
      </c>
      <c r="K12" s="21">
        <v>7.6</v>
      </c>
      <c r="L12" s="20">
        <v>2</v>
      </c>
      <c r="M12" s="21">
        <v>2</v>
      </c>
      <c r="N12" s="20"/>
      <c r="O12" s="21"/>
      <c r="P12" s="22">
        <f t="shared" si="0"/>
        <v>23</v>
      </c>
      <c r="Q12" s="22">
        <f t="shared" si="0"/>
        <v>22.6</v>
      </c>
      <c r="R12" s="20"/>
      <c r="S12" s="21"/>
      <c r="T12" s="20"/>
      <c r="U12" s="21"/>
      <c r="V12" s="20">
        <v>1</v>
      </c>
      <c r="W12" s="21">
        <v>0.4</v>
      </c>
      <c r="X12" s="20"/>
      <c r="Y12" s="21"/>
      <c r="Z12" s="23">
        <f t="shared" si="1"/>
        <v>1</v>
      </c>
      <c r="AA12" s="23">
        <f t="shared" si="2"/>
        <v>0.4</v>
      </c>
      <c r="AB12" s="24">
        <f t="shared" si="3"/>
        <v>24</v>
      </c>
      <c r="AC12" s="24">
        <f t="shared" si="3"/>
        <v>23</v>
      </c>
      <c r="AD12" s="25">
        <v>86968.73</v>
      </c>
      <c r="AE12" s="26"/>
      <c r="AF12" s="26"/>
      <c r="AG12" s="26"/>
      <c r="AH12" s="26">
        <v>17221.22</v>
      </c>
      <c r="AI12" s="26">
        <v>8357.68</v>
      </c>
      <c r="AJ12" s="27">
        <f t="shared" si="4"/>
        <v>112547.63</v>
      </c>
      <c r="AK12" s="28"/>
      <c r="AL12" s="28"/>
      <c r="AM12" s="29">
        <f t="shared" si="5"/>
        <v>0</v>
      </c>
      <c r="AN12" s="29">
        <f t="shared" si="6"/>
        <v>112547.63</v>
      </c>
      <c r="AO12" s="34"/>
      <c r="AP12" s="35"/>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phoneticPr fontId="0" type="noConversion"/>
  <conditionalFormatting sqref="D4:D91 F4:F91 H4:H91 J4:J91 L4:L91 N4:N91 R4:R91 T4:T91 V4:V91 X4:X91">
    <cfRule type="expression" dxfId="5" priority="18">
      <formula>AND(NOT(ISBLANK(E4)),ISBLANK(D4))</formula>
    </cfRule>
  </conditionalFormatting>
  <conditionalFormatting sqref="E4:E91 W4:W91 G4:G91 I4:I91 K4:K91 M4:M91 O4:O91 S4:S91 U4:U91 Y4:Y91">
    <cfRule type="expression" dxfId="4" priority="17">
      <formula>AND(NOT(ISBLANK(D4)),ISBLANK(E4))</formula>
    </cfRule>
  </conditionalFormatting>
  <conditionalFormatting sqref="B10:B91 B4">
    <cfRule type="expression" dxfId="3" priority="22">
      <formula>AND(NOT(ISBLANK($A4)),ISBLANK(B4))</formula>
    </cfRule>
  </conditionalFormatting>
  <conditionalFormatting sqref="C4:C91">
    <cfRule type="expression" dxfId="2" priority="21">
      <formula>AND(NOT(ISBLANK(A4)),ISBLANK(C4))</formula>
    </cfRule>
  </conditionalFormatting>
  <conditionalFormatting sqref="B5:B8">
    <cfRule type="expression" dxfId="1" priority="27" stopIfTrue="1">
      <formula>AND(NOT(ISBLANK($A3)),ISBLANK(B5))</formula>
    </cfRule>
  </conditionalFormatting>
  <conditionalFormatting sqref="B9">
    <cfRule type="expression" dxfId="0" priority="28" stopIfTrue="1">
      <formula>AND(NOT(ISBLANK($A8)),ISBLANK(B9))</formula>
    </cfRule>
  </conditionalFormatting>
  <dataValidations xWindow="183" yWindow="518" count="8">
    <dataValidation operator="lessThanOrEqual" allowBlank="1" showInputMessage="1" showErrorMessage="1" error="FTE cannot be greater than Headcount_x000a_" sqref="R92:AN65536 A92:O65536 AP1:IV3 P4:Q65536 AB1 P2 A1:C1 R1 AO13:IV65536 AO1 AB3:AC91 AO6:AO12 AO4 AQ4:IV12 AP4:AP11"/>
    <dataValidation type="decimal" operator="greaterThan" allowBlank="1" showInputMessage="1" showErrorMessage="1" sqref="AD13:AI91 AK13:AL91">
      <formula1>0</formula1>
    </dataValidation>
    <dataValidation type="custom" allowBlank="1" showInputMessage="1" showErrorMessage="1" errorTitle="FTE" error="The value entered in the FTE field must be less than or equal to the value entered in the headcount field." sqref="M4:M91 E4:E91 S4:S91 Y4:Y91 W4:W91 U4:U91 O4:O91 K4:K91 I4:I91 G4:G91">
      <formula1>E4&lt;=D4</formula1>
    </dataValidation>
    <dataValidation type="custom" allowBlank="1" showInputMessage="1" showErrorMessage="1" errorTitle="Headcount" error="The value entered in the headcount field must be greater than or equal to the value entered in the FTE field." sqref="F4:F91 D4:D91 R4:R91 X4:X91 V4:V91 T4:T91 N4:N91 L4:L91 J4:J91 H4:H91">
      <formula1>D4&gt;=E4</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August 2012</vt:lpstr>
      <vt:lpstr>'August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