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7680" activeTab="0"/>
  </bookViews>
  <sheets>
    <sheet name="Q1 QDS" sheetId="1" r:id="rId1"/>
  </sheets>
  <definedNames>
    <definedName name="_xlnm.Print_Area" localSheetId="0">'Q1 QDS'!$A$1:$G$81</definedName>
  </definedNames>
  <calcPr fullCalcOnLoad="1"/>
</workbook>
</file>

<file path=xl/sharedStrings.xml><?xml version="1.0" encoding="utf-8"?>
<sst xmlns="http://schemas.openxmlformats.org/spreadsheetml/2006/main" count="104" uniqueCount="94">
  <si>
    <t>(A) Spend 
By Budget Type</t>
  </si>
  <si>
    <t>(A1) Organisation's own budget (DEL), Sub-Total</t>
  </si>
  <si>
    <t>Of which</t>
  </si>
  <si>
    <t>(A2) Expenditure managed by the organisation (AME), Sub-Total</t>
  </si>
  <si>
    <t>Of which the main components are:</t>
  </si>
  <si>
    <t xml:space="preserve">(A3) Other expenditure outside DEL and AME </t>
  </si>
  <si>
    <t>(A1 + A2 + A3) Total Spend</t>
  </si>
  <si>
    <t>Total Spend</t>
  </si>
  <si>
    <t>(B) Spend 
by type of internal operation</t>
  </si>
  <si>
    <t>(B1) Cost of running the estate, Sub-Total</t>
  </si>
  <si>
    <t>Of which, major components are:</t>
  </si>
  <si>
    <t>(B2) Cost of running IT, Sub-Total</t>
  </si>
  <si>
    <t>(B3) Cost of corporate services, Sub-Total</t>
  </si>
  <si>
    <t>(B1 + B2 + B3 + B4 + B5)  Total Spend</t>
  </si>
  <si>
    <t>(C)  Spend 
by type of transaction</t>
  </si>
  <si>
    <t>(C1) Procurement Costs, Sub-Total</t>
  </si>
  <si>
    <t>Of which, major component categories are:</t>
  </si>
  <si>
    <t>Other</t>
  </si>
  <si>
    <t>Of which, by supplier type:</t>
  </si>
  <si>
    <t>(C2) People costs, Sub-Total</t>
  </si>
  <si>
    <t>Of which, major component costs are:</t>
  </si>
  <si>
    <t>Contractors wages</t>
  </si>
  <si>
    <t>Paid exits</t>
  </si>
  <si>
    <t>(C3) Grants, Sub-Total</t>
  </si>
  <si>
    <t>Of which the recipient sectors are:</t>
  </si>
  <si>
    <t>Local Govt</t>
  </si>
  <si>
    <t>Public corporations</t>
  </si>
  <si>
    <t>Private sector</t>
  </si>
  <si>
    <t>(C1 + C2 + C3 + C4) Total Spend</t>
  </si>
  <si>
    <t>Resource (excl. depreciation)</t>
  </si>
  <si>
    <t>Capital</t>
  </si>
  <si>
    <t>Desktop</t>
  </si>
  <si>
    <t>HR</t>
  </si>
  <si>
    <t>Finance</t>
  </si>
  <si>
    <t>Procurement</t>
  </si>
  <si>
    <t>Marketing and media</t>
  </si>
  <si>
    <t>Goods and Services</t>
  </si>
  <si>
    <r>
      <t>Voluntary and Charity Sector suppliers</t>
    </r>
    <r>
      <rPr>
        <vertAlign val="superscript"/>
        <sz val="11"/>
        <color indexed="8"/>
        <rFont val="Calibri"/>
        <family val="2"/>
      </rPr>
      <t>1</t>
    </r>
  </si>
  <si>
    <r>
      <t xml:space="preserve">SME suppliers </t>
    </r>
    <r>
      <rPr>
        <vertAlign val="superscript"/>
        <sz val="11"/>
        <color indexed="8"/>
        <rFont val="Calibri"/>
        <family val="2"/>
      </rPr>
      <t>1</t>
    </r>
  </si>
  <si>
    <t>Staff wages</t>
  </si>
  <si>
    <t>1 -  There may be overlap between VCS and SME suppliers; these figures are therefore not additive</t>
  </si>
  <si>
    <t>Total Spend through Govt Procurement Service</t>
  </si>
  <si>
    <t>Comments</t>
  </si>
  <si>
    <t>Spend in £m</t>
  </si>
  <si>
    <t>State Pension</t>
  </si>
  <si>
    <t>Housing Benefits</t>
  </si>
  <si>
    <t>Disability Living Allowance</t>
  </si>
  <si>
    <t>Pension Credit</t>
  </si>
  <si>
    <t>Employment and Support Allowance</t>
  </si>
  <si>
    <t>Networks</t>
  </si>
  <si>
    <t>Hosting</t>
  </si>
  <si>
    <t>AMS</t>
  </si>
  <si>
    <t>SIAM</t>
  </si>
  <si>
    <t>Operations</t>
  </si>
  <si>
    <t>Strategy</t>
  </si>
  <si>
    <t>Professional Services</t>
  </si>
  <si>
    <t>Finance and Commercial</t>
  </si>
  <si>
    <t>Human Resources</t>
  </si>
  <si>
    <t>Change Programmes</t>
  </si>
  <si>
    <t>Remainder of IT costs excluding B2 above</t>
  </si>
  <si>
    <t>HR expenditure not covered within the Cabinet Office definition of corporate services</t>
  </si>
  <si>
    <t>Independent Living Fund</t>
  </si>
  <si>
    <t>Health and Safety Executive</t>
  </si>
  <si>
    <t>Child Maintenance Enforcement Commission</t>
  </si>
  <si>
    <t>Information Technology</t>
  </si>
  <si>
    <t>Housing Benefit</t>
  </si>
  <si>
    <t>Estates</t>
  </si>
  <si>
    <t>Consultancy and Professional Services</t>
  </si>
  <si>
    <t>IS/IT</t>
  </si>
  <si>
    <t>Employment Programmes</t>
  </si>
  <si>
    <t>National Employment Savings Trust</t>
  </si>
  <si>
    <t>Pension Protection Fund</t>
  </si>
  <si>
    <t>Remploy</t>
  </si>
  <si>
    <t>Included in Consultancy and Professional services above</t>
  </si>
  <si>
    <t>Cost of Department's Desktop PC solution</t>
  </si>
  <si>
    <t>Expenditure maintaining IT networks</t>
  </si>
  <si>
    <t>Cost of Application Maintenance and Support</t>
  </si>
  <si>
    <t>Service Integration and Management contract</t>
  </si>
  <si>
    <t>Other (inc. Legal and Communications)</t>
  </si>
  <si>
    <t>(B4) Director General Functional Area</t>
  </si>
  <si>
    <t>Department for Work and Pensions Quarterly Data Summary Quarter 1 2012/2013</t>
  </si>
  <si>
    <t>Includes Pension Programmes</t>
  </si>
  <si>
    <t>Cost of hosting DWP systems</t>
  </si>
  <si>
    <t>These figures represent the costs of staff and their associated overheads who undertake specific functions defined in the Common Areas of spend document.  They do not represent the totality of corporate support costs in DWP.  The remaining corporate costs are detailed within section B4 below.</t>
  </si>
  <si>
    <t>Excludes depreciation of £36m</t>
  </si>
  <si>
    <t>Includes Shared Services and Corporate recoveries</t>
  </si>
  <si>
    <t>less overall Accomodation cost</t>
  </si>
  <si>
    <t>Excluding Finance and Procurement detailed at B3 above</t>
  </si>
  <si>
    <t xml:space="preserve">Only includes offices &gt; 500sqm and excludes Jobcentres [to aid cross government comparison].  A subset of total Estates £164.8m below.  </t>
  </si>
  <si>
    <t xml:space="preserve">2 - In the section B1  Cost of running the estate, both figures are derived from the 2011/12 annual return on a subset of DWP offices </t>
  </si>
  <si>
    <r>
      <t xml:space="preserve">Cost in £ </t>
    </r>
    <r>
      <rPr>
        <vertAlign val="superscript"/>
        <sz val="7.7"/>
        <color indexed="8"/>
        <rFont val="Calibri"/>
        <family val="2"/>
      </rPr>
      <t>2</t>
    </r>
  </si>
  <si>
    <r>
      <t xml:space="preserve">Size in m2 </t>
    </r>
    <r>
      <rPr>
        <vertAlign val="superscript"/>
        <sz val="7.7"/>
        <color indexed="8"/>
        <rFont val="Calibri"/>
        <family val="2"/>
      </rPr>
      <t>2</t>
    </r>
  </si>
  <si>
    <t>(C4) AME - as detailed at A2</t>
  </si>
  <si>
    <t>(B5) AME - as detailed at A2</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</si>
</sst>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quot;m2&quot;"/>
  </numFmts>
  <fonts count="34">
    <font>
      <sz val="11"/>
      <color indexed="8"/>
      <name val="Calibri"/>
      <family val="2"/>
    </font>
    <font>
      <b/>
      <sz val="22"/>
      <color indexed="9"/>
      <name val="Cambria"/>
      <family val="1"/>
    </font>
    <font>
      <b/>
      <sz val="14"/>
      <color indexed="9"/>
      <name val="Cambria"/>
      <family val="1"/>
    </font>
    <font>
      <b/>
      <sz val="18"/>
      <color indexed="9"/>
      <name val="Cambria"/>
      <family val="1"/>
    </font>
    <font>
      <sz val="18"/>
      <color indexed="9"/>
      <name val="Cambria"/>
      <family val="1"/>
    </font>
    <font>
      <i/>
      <sz val="12"/>
      <color indexed="8"/>
      <name val="Cambria"/>
      <family val="1"/>
    </font>
    <font>
      <sz val="12"/>
      <color indexed="8"/>
      <name val="Cambria"/>
      <family val="1"/>
    </font>
    <font>
      <b/>
      <sz val="20"/>
      <color indexed="9"/>
      <name val="Cambria"/>
      <family val="1"/>
    </font>
    <font>
      <sz val="22"/>
      <name val="Cambria"/>
      <family val="1"/>
    </font>
    <font>
      <b/>
      <sz val="22"/>
      <name val="Cambria"/>
      <family val="1"/>
    </font>
    <font>
      <b/>
      <sz val="12"/>
      <color indexed="9"/>
      <name val="Cambria"/>
      <family val="1"/>
    </font>
    <font>
      <b/>
      <sz val="18"/>
      <color indexed="9"/>
      <name val="Calibri"/>
      <family val="2"/>
    </font>
    <font>
      <b/>
      <sz val="22"/>
      <color indexed="9"/>
      <name val="Calibri"/>
      <family val="2"/>
    </font>
    <font>
      <vertAlign val="superscript"/>
      <sz val="11"/>
      <color indexed="8"/>
      <name val="Calibri"/>
      <family val="2"/>
    </font>
    <font>
      <sz val="18"/>
      <color indexed="8"/>
      <name val="Calibri"/>
      <family val="2"/>
    </font>
    <font>
      <sz val="18"/>
      <name val="Cambria"/>
      <family val="1"/>
    </font>
    <font>
      <sz val="8"/>
      <name val="Calibri"/>
      <family val="2"/>
    </font>
    <font>
      <vertAlign val="superscript"/>
      <sz val="7.7"/>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6"/>
        <bgColor indexed="64"/>
      </patternFill>
    </fill>
    <fill>
      <patternFill patternType="solid">
        <fgColor indexed="16"/>
        <bgColor indexed="64"/>
      </patternFill>
    </fill>
    <fill>
      <patternFill patternType="solid">
        <fgColor indexed="8"/>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style="hair">
        <color indexed="23"/>
      </right>
      <top style="hair"/>
      <bottom style="hair"/>
    </border>
    <border>
      <left style="hair">
        <color indexed="23"/>
      </left>
      <right style="hair">
        <color indexed="23"/>
      </right>
      <top style="hair"/>
      <bottom style="hair"/>
    </border>
    <border>
      <left style="hair">
        <color indexed="23"/>
      </left>
      <right/>
      <top style="hair"/>
      <bottom style="hair"/>
    </border>
    <border>
      <left/>
      <right/>
      <top style="medium"/>
      <bottom style="medium"/>
    </border>
    <border>
      <left/>
      <right style="medium"/>
      <top style="medium"/>
      <bottom style="medium"/>
    </border>
    <border>
      <left style="medium"/>
      <right/>
      <top style="medium"/>
      <bottom style="medium"/>
    </border>
    <border>
      <left/>
      <right style="hair"/>
      <top style="hair"/>
      <bottom style="hair"/>
    </border>
    <border>
      <left style="hair"/>
      <right style="hair"/>
      <top style="hair"/>
      <bottom style="hair"/>
    </border>
    <border>
      <left style="hair"/>
      <right/>
      <top style="hair"/>
      <bottom style="hair"/>
    </border>
    <border>
      <left/>
      <right/>
      <top/>
      <bottom style="medium"/>
    </border>
    <border>
      <left style="medium"/>
      <right style="medium"/>
      <top style="medium"/>
      <bottom style="medium"/>
    </border>
    <border>
      <left style="medium"/>
      <right style="medium"/>
      <top style="hair"/>
      <bottom style="hair"/>
    </border>
    <border>
      <left style="medium"/>
      <right style="medium"/>
      <top/>
      <bottom style="medium"/>
    </border>
    <border>
      <left style="hair"/>
      <right/>
      <top/>
      <bottom/>
    </border>
    <border>
      <left/>
      <right style="hair"/>
      <top style="hair"/>
      <bottom/>
    </border>
    <border>
      <left style="hair"/>
      <right style="hair"/>
      <top style="hair"/>
      <bottom/>
    </border>
    <border>
      <left style="hair"/>
      <right/>
      <top style="hair"/>
      <bottom/>
    </border>
    <border>
      <left style="medium"/>
      <right style="medium"/>
      <top style="hair"/>
      <bottom/>
    </border>
    <border>
      <left/>
      <right style="hair"/>
      <top/>
      <bottom style="hair"/>
    </border>
    <border>
      <left style="hair"/>
      <right style="hair"/>
      <top/>
      <bottom style="hair"/>
    </border>
    <border>
      <left style="hair"/>
      <right/>
      <top/>
      <bottom style="hair"/>
    </border>
    <border>
      <left style="medium"/>
      <right style="medium"/>
      <top/>
      <bottom style="hair"/>
    </border>
    <border>
      <left/>
      <right style="hair"/>
      <top style="dashed"/>
      <bottom style="dashed"/>
    </border>
    <border>
      <left style="hair"/>
      <right style="hair"/>
      <top style="dashed"/>
      <bottom style="dashed"/>
    </border>
    <border>
      <left style="medium"/>
      <right style="medium"/>
      <top style="dashed"/>
      <bottom style="dashed"/>
    </border>
    <border>
      <left/>
      <right/>
      <top style="medium"/>
      <bottom style="dashed"/>
    </border>
    <border>
      <left style="medium"/>
      <right style="medium"/>
      <top style="medium"/>
      <bottom style="dashed"/>
    </border>
    <border>
      <left/>
      <right/>
      <top style="dashed"/>
      <bottom style="medium"/>
    </border>
    <border>
      <left style="medium"/>
      <right style="medium"/>
      <top style="dashed"/>
      <bottom style="medium"/>
    </border>
    <border>
      <left/>
      <right style="hair">
        <color indexed="23"/>
      </right>
      <top/>
      <bottom style="hair"/>
    </border>
    <border>
      <left style="hair">
        <color indexed="23"/>
      </left>
      <right style="hair">
        <color indexed="23"/>
      </right>
      <top/>
      <bottom style="hair"/>
    </border>
    <border>
      <left style="hair">
        <color indexed="23"/>
      </left>
      <right/>
      <top/>
      <bottom style="hair"/>
    </border>
    <border>
      <left/>
      <right/>
      <top style="dashed"/>
      <bottom style="dashed"/>
    </border>
    <border>
      <left/>
      <right style="hair">
        <color indexed="23"/>
      </right>
      <top style="hair"/>
      <bottom/>
    </border>
    <border>
      <left style="hair">
        <color indexed="23"/>
      </left>
      <right style="hair">
        <color indexed="23"/>
      </right>
      <top style="hair"/>
      <bottom/>
    </border>
    <border>
      <left style="hair">
        <color indexed="23"/>
      </left>
      <right/>
      <top style="hair"/>
      <bottom/>
    </border>
    <border>
      <left style="medium"/>
      <right style="medium"/>
      <top/>
      <bottom/>
    </border>
    <border diagonalUp="1" diagonalDown="1">
      <left style="medium"/>
      <right style="medium"/>
      <top style="hair"/>
      <bottom style="hair"/>
      <diagonal style="thin"/>
    </border>
    <border>
      <left style="medium"/>
      <right/>
      <top style="medium"/>
      <bottom/>
    </border>
    <border>
      <left style="medium"/>
      <right/>
      <top/>
      <bottom/>
    </border>
    <border>
      <left style="medium"/>
      <right/>
      <top/>
      <bottom style="medium"/>
    </border>
    <border>
      <left style="thick"/>
      <right/>
      <top/>
      <bottom/>
    </border>
    <border>
      <left style="medium"/>
      <right style="medium"/>
      <top style="dashed"/>
      <bottom/>
    </border>
    <border>
      <left style="medium"/>
      <right style="medium"/>
      <top/>
      <bottom style="dashed"/>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23" fillId="3" borderId="0" applyNumberFormat="0" applyBorder="0" applyAlignment="0" applyProtection="0"/>
    <xf numFmtId="0" fontId="27" fillId="20" borderId="1" applyNumberFormat="0" applyAlignment="0" applyProtection="0"/>
    <xf numFmtId="0" fontId="2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22"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5" fillId="7" borderId="1" applyNumberFormat="0" applyAlignment="0" applyProtection="0"/>
    <xf numFmtId="0" fontId="28"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cellStyleXfs>
  <cellXfs count="126">
    <xf numFmtId="0" fontId="0" fillId="0" borderId="0" xfId="0" applyAlignment="1">
      <alignment/>
    </xf>
    <xf numFmtId="0" fontId="5" fillId="24" borderId="10" xfId="0" applyFont="1" applyFill="1" applyBorder="1" applyAlignment="1">
      <alignment horizontal="right" vertical="center"/>
    </xf>
    <xf numFmtId="0" fontId="5" fillId="24" borderId="11" xfId="0" applyFont="1" applyFill="1" applyBorder="1" applyAlignment="1">
      <alignment horizontal="right" vertical="center"/>
    </xf>
    <xf numFmtId="0" fontId="6" fillId="24" borderId="10" xfId="0" applyFont="1" applyFill="1" applyBorder="1" applyAlignment="1">
      <alignment vertical="center"/>
    </xf>
    <xf numFmtId="0" fontId="6" fillId="24" borderId="11" xfId="0" applyFont="1" applyFill="1" applyBorder="1" applyAlignment="1">
      <alignment vertical="center"/>
    </xf>
    <xf numFmtId="0" fontId="0" fillId="24" borderId="12" xfId="0" applyFill="1" applyBorder="1" applyAlignment="1">
      <alignment horizontal="right" vertical="center"/>
    </xf>
    <xf numFmtId="0" fontId="6" fillId="24" borderId="12" xfId="0" applyFont="1" applyFill="1" applyBorder="1" applyAlignment="1">
      <alignment horizontal="right" vertical="center"/>
    </xf>
    <xf numFmtId="0" fontId="7" fillId="25" borderId="13" xfId="0" applyFont="1" applyFill="1" applyBorder="1" applyAlignment="1">
      <alignment vertical="center"/>
    </xf>
    <xf numFmtId="0" fontId="1" fillId="25" borderId="14" xfId="0" applyFont="1" applyFill="1" applyBorder="1" applyAlignment="1">
      <alignment horizontal="right" vertical="center"/>
    </xf>
    <xf numFmtId="0" fontId="8" fillId="24" borderId="15" xfId="0" applyFont="1" applyFill="1" applyBorder="1" applyAlignment="1">
      <alignment vertical="center"/>
    </xf>
    <xf numFmtId="0" fontId="8" fillId="24" borderId="13" xfId="0" applyFont="1" applyFill="1" applyBorder="1" applyAlignment="1">
      <alignment vertical="center"/>
    </xf>
    <xf numFmtId="0" fontId="9" fillId="24" borderId="13" xfId="0" applyFont="1" applyFill="1" applyBorder="1" applyAlignment="1">
      <alignment horizontal="right" vertical="center"/>
    </xf>
    <xf numFmtId="0" fontId="5" fillId="24" borderId="16" xfId="0" applyFont="1" applyFill="1" applyBorder="1" applyAlignment="1">
      <alignment horizontal="right"/>
    </xf>
    <xf numFmtId="0" fontId="5" fillId="24" borderId="17" xfId="0" applyFont="1" applyFill="1" applyBorder="1" applyAlignment="1">
      <alignment horizontal="right"/>
    </xf>
    <xf numFmtId="0" fontId="6" fillId="24" borderId="16" xfId="0" applyFont="1" applyFill="1" applyBorder="1" applyAlignment="1">
      <alignment/>
    </xf>
    <xf numFmtId="0" fontId="6" fillId="24" borderId="17" xfId="0" applyFont="1" applyFill="1" applyBorder="1" applyAlignment="1">
      <alignment/>
    </xf>
    <xf numFmtId="0" fontId="0" fillId="24" borderId="18" xfId="0" applyFont="1" applyFill="1" applyBorder="1" applyAlignment="1">
      <alignment horizontal="right"/>
    </xf>
    <xf numFmtId="0" fontId="7" fillId="26" borderId="19" xfId="0" applyFont="1" applyFill="1" applyBorder="1" applyAlignment="1">
      <alignment vertical="center"/>
    </xf>
    <xf numFmtId="0" fontId="1" fillId="26" borderId="19" xfId="0" applyFont="1" applyFill="1" applyBorder="1" applyAlignment="1">
      <alignment horizontal="right" vertical="center"/>
    </xf>
    <xf numFmtId="0" fontId="7" fillId="18" borderId="19" xfId="0" applyFont="1" applyFill="1" applyBorder="1" applyAlignment="1">
      <alignment vertical="center"/>
    </xf>
    <xf numFmtId="0" fontId="1" fillId="18" borderId="19" xfId="0" applyFont="1" applyFill="1" applyBorder="1" applyAlignment="1">
      <alignment horizontal="right" vertical="center"/>
    </xf>
    <xf numFmtId="0" fontId="0" fillId="24" borderId="18" xfId="0" applyFill="1" applyBorder="1" applyAlignment="1">
      <alignment horizontal="right"/>
    </xf>
    <xf numFmtId="0" fontId="8" fillId="0" borderId="0" xfId="0" applyFont="1" applyFill="1" applyBorder="1" applyAlignment="1">
      <alignment vertical="center"/>
    </xf>
    <xf numFmtId="0" fontId="9" fillId="0" borderId="0" xfId="0" applyFont="1" applyFill="1" applyBorder="1" applyAlignment="1">
      <alignment horizontal="right" vertical="center"/>
    </xf>
    <xf numFmtId="164" fontId="9" fillId="24" borderId="20" xfId="0" applyNumberFormat="1" applyFont="1" applyFill="1" applyBorder="1" applyAlignment="1">
      <alignment vertical="center"/>
    </xf>
    <xf numFmtId="164" fontId="0" fillId="24" borderId="21" xfId="0" applyNumberFormat="1" applyFill="1" applyBorder="1" applyAlignment="1" applyProtection="1">
      <alignment vertical="center"/>
      <protection locked="0"/>
    </xf>
    <xf numFmtId="164" fontId="1" fillId="25" borderId="20" xfId="0" applyNumberFormat="1" applyFont="1" applyFill="1" applyBorder="1" applyAlignment="1">
      <alignment vertical="center"/>
    </xf>
    <xf numFmtId="164" fontId="0" fillId="24" borderId="21" xfId="0" applyNumberFormat="1" applyFill="1" applyBorder="1" applyAlignment="1" applyProtection="1">
      <alignment/>
      <protection locked="0"/>
    </xf>
    <xf numFmtId="164" fontId="12" fillId="26" borderId="22" xfId="0" applyNumberFormat="1" applyFont="1" applyFill="1" applyBorder="1" applyAlignment="1">
      <alignment vertical="center"/>
    </xf>
    <xf numFmtId="164" fontId="12" fillId="18" borderId="20" xfId="0" applyNumberFormat="1" applyFont="1" applyFill="1" applyBorder="1" applyAlignment="1">
      <alignment vertical="center"/>
    </xf>
    <xf numFmtId="0" fontId="0" fillId="24" borderId="23" xfId="0" applyFill="1" applyBorder="1" applyAlignment="1">
      <alignment horizontal="right"/>
    </xf>
    <xf numFmtId="0" fontId="14" fillId="0" borderId="20" xfId="0" applyFont="1" applyBorder="1" applyAlignment="1">
      <alignment/>
    </xf>
    <xf numFmtId="0" fontId="15" fillId="0" borderId="20" xfId="0" applyFont="1" applyFill="1" applyBorder="1" applyAlignment="1">
      <alignment horizontal="center" wrapText="1"/>
    </xf>
    <xf numFmtId="0" fontId="0" fillId="0" borderId="21" xfId="0" applyBorder="1" applyAlignment="1">
      <alignment/>
    </xf>
    <xf numFmtId="0" fontId="0" fillId="18" borderId="20" xfId="0" applyFill="1" applyBorder="1" applyAlignment="1">
      <alignment/>
    </xf>
    <xf numFmtId="0" fontId="0" fillId="26" borderId="20" xfId="0" applyFill="1" applyBorder="1" applyAlignment="1">
      <alignment/>
    </xf>
    <xf numFmtId="0" fontId="0" fillId="25" borderId="20" xfId="0" applyFill="1" applyBorder="1" applyAlignment="1">
      <alignment/>
    </xf>
    <xf numFmtId="0" fontId="5" fillId="24" borderId="24" xfId="0" applyFont="1" applyFill="1" applyBorder="1" applyAlignment="1">
      <alignment horizontal="right"/>
    </xf>
    <xf numFmtId="0" fontId="5" fillId="24" borderId="25" xfId="0" applyFont="1" applyFill="1" applyBorder="1" applyAlignment="1">
      <alignment horizontal="right"/>
    </xf>
    <xf numFmtId="0" fontId="0" fillId="24" borderId="26" xfId="0" applyFont="1" applyFill="1" applyBorder="1" applyAlignment="1">
      <alignment horizontal="right"/>
    </xf>
    <xf numFmtId="164" fontId="0" fillId="24" borderId="27" xfId="0" applyNumberFormat="1" applyFill="1" applyBorder="1" applyAlignment="1" applyProtection="1">
      <alignment/>
      <protection locked="0"/>
    </xf>
    <xf numFmtId="0" fontId="0" fillId="0" borderId="27" xfId="0" applyBorder="1" applyAlignment="1">
      <alignment/>
    </xf>
    <xf numFmtId="0" fontId="5" fillId="24" borderId="28" xfId="0" applyFont="1" applyFill="1" applyBorder="1" applyAlignment="1">
      <alignment horizontal="right"/>
    </xf>
    <xf numFmtId="0" fontId="5" fillId="24" borderId="29" xfId="0" applyFont="1" applyFill="1" applyBorder="1" applyAlignment="1">
      <alignment horizontal="right"/>
    </xf>
    <xf numFmtId="0" fontId="0" fillId="24" borderId="30" xfId="0" applyFill="1" applyBorder="1" applyAlignment="1">
      <alignment horizontal="right"/>
    </xf>
    <xf numFmtId="164" fontId="0" fillId="24" borderId="31" xfId="0" applyNumberFormat="1" applyFill="1" applyBorder="1" applyAlignment="1" applyProtection="1">
      <alignment/>
      <protection locked="0"/>
    </xf>
    <xf numFmtId="0" fontId="0" fillId="0" borderId="31" xfId="0" applyBorder="1" applyAlignment="1">
      <alignment/>
    </xf>
    <xf numFmtId="0" fontId="10" fillId="18" borderId="32" xfId="0" applyFont="1" applyFill="1" applyBorder="1" applyAlignment="1">
      <alignment/>
    </xf>
    <xf numFmtId="0" fontId="10" fillId="18" borderId="33" xfId="0" applyFont="1" applyFill="1" applyBorder="1" applyAlignment="1">
      <alignment/>
    </xf>
    <xf numFmtId="0" fontId="3" fillId="18" borderId="32" xfId="0" applyFont="1" applyFill="1" applyBorder="1" applyAlignment="1">
      <alignment horizontal="right" vertical="center"/>
    </xf>
    <xf numFmtId="164" fontId="3" fillId="18" borderId="34" xfId="0" applyNumberFormat="1" applyFont="1" applyFill="1" applyBorder="1" applyAlignment="1">
      <alignment vertical="center"/>
    </xf>
    <xf numFmtId="0" fontId="0" fillId="18" borderId="34" xfId="0" applyFill="1" applyBorder="1" applyAlignment="1">
      <alignment/>
    </xf>
    <xf numFmtId="0" fontId="10" fillId="18" borderId="35" xfId="0" applyFont="1" applyFill="1" applyBorder="1" applyAlignment="1">
      <alignment/>
    </xf>
    <xf numFmtId="0" fontId="3" fillId="18" borderId="35" xfId="0" applyFont="1" applyFill="1" applyBorder="1" applyAlignment="1">
      <alignment horizontal="right" vertical="center"/>
    </xf>
    <xf numFmtId="164" fontId="3" fillId="18" borderId="36" xfId="0" applyNumberFormat="1" applyFont="1" applyFill="1" applyBorder="1" applyAlignment="1">
      <alignment vertical="center"/>
    </xf>
    <xf numFmtId="0" fontId="0" fillId="18" borderId="36" xfId="0" applyFill="1" applyBorder="1" applyAlignment="1">
      <alignment/>
    </xf>
    <xf numFmtId="0" fontId="10" fillId="18" borderId="37" xfId="0" applyFont="1" applyFill="1" applyBorder="1" applyAlignment="1">
      <alignment/>
    </xf>
    <xf numFmtId="0" fontId="3" fillId="18" borderId="37" xfId="0" applyFont="1" applyFill="1" applyBorder="1" applyAlignment="1">
      <alignment horizontal="right" vertical="center"/>
    </xf>
    <xf numFmtId="164" fontId="3" fillId="18" borderId="38" xfId="0" applyNumberFormat="1" applyFont="1" applyFill="1" applyBorder="1" applyAlignment="1">
      <alignment vertical="center"/>
    </xf>
    <xf numFmtId="0" fontId="0" fillId="18" borderId="38" xfId="0" applyFill="1" applyBorder="1" applyAlignment="1">
      <alignment/>
    </xf>
    <xf numFmtId="0" fontId="0" fillId="24" borderId="26" xfId="0" applyFill="1" applyBorder="1" applyAlignment="1">
      <alignment horizontal="right"/>
    </xf>
    <xf numFmtId="0" fontId="10" fillId="17" borderId="37" xfId="0" applyFont="1" applyFill="1" applyBorder="1" applyAlignment="1">
      <alignment/>
    </xf>
    <xf numFmtId="0" fontId="3" fillId="17" borderId="37" xfId="0" applyFont="1" applyFill="1" applyBorder="1" applyAlignment="1">
      <alignment horizontal="right" vertical="center"/>
    </xf>
    <xf numFmtId="164" fontId="3" fillId="17" borderId="38" xfId="0" applyNumberFormat="1" applyFont="1" applyFill="1" applyBorder="1" applyAlignment="1" applyProtection="1">
      <alignment vertical="center"/>
      <protection locked="0"/>
    </xf>
    <xf numFmtId="0" fontId="0" fillId="17" borderId="38" xfId="0" applyFill="1" applyBorder="1" applyAlignment="1">
      <alignment/>
    </xf>
    <xf numFmtId="0" fontId="5" fillId="24" borderId="39" xfId="0" applyFont="1" applyFill="1" applyBorder="1" applyAlignment="1">
      <alignment horizontal="right"/>
    </xf>
    <xf numFmtId="0" fontId="5" fillId="24" borderId="40" xfId="0" applyFont="1" applyFill="1" applyBorder="1" applyAlignment="1">
      <alignment horizontal="right"/>
    </xf>
    <xf numFmtId="0" fontId="0" fillId="24" borderId="41" xfId="0" applyFill="1" applyBorder="1" applyAlignment="1">
      <alignment horizontal="right"/>
    </xf>
    <xf numFmtId="0" fontId="10" fillId="17" borderId="35" xfId="0" applyFont="1" applyFill="1" applyBorder="1" applyAlignment="1">
      <alignment/>
    </xf>
    <xf numFmtId="0" fontId="3" fillId="17" borderId="35" xfId="0" applyFont="1" applyFill="1" applyBorder="1" applyAlignment="1">
      <alignment horizontal="right" vertical="center"/>
    </xf>
    <xf numFmtId="164" fontId="3" fillId="17" borderId="36" xfId="0" applyNumberFormat="1" applyFont="1" applyFill="1" applyBorder="1" applyAlignment="1">
      <alignment vertical="center"/>
    </xf>
    <xf numFmtId="0" fontId="0" fillId="17" borderId="36" xfId="0" applyFill="1" applyBorder="1" applyAlignment="1">
      <alignment/>
    </xf>
    <xf numFmtId="0" fontId="10" fillId="17" borderId="42" xfId="0" applyFont="1" applyFill="1" applyBorder="1" applyAlignment="1">
      <alignment/>
    </xf>
    <xf numFmtId="0" fontId="3" fillId="17" borderId="42" xfId="0" applyFont="1" applyFill="1" applyBorder="1" applyAlignment="1">
      <alignment horizontal="right" vertical="center"/>
    </xf>
    <xf numFmtId="164" fontId="3" fillId="17" borderId="34" xfId="0" applyNumberFormat="1" applyFont="1" applyFill="1" applyBorder="1" applyAlignment="1">
      <alignment vertical="center"/>
    </xf>
    <xf numFmtId="0" fontId="0" fillId="17" borderId="34" xfId="0" applyFill="1" applyBorder="1" applyAlignment="1">
      <alignment/>
    </xf>
    <xf numFmtId="0" fontId="11" fillId="17" borderId="42" xfId="0" applyFont="1" applyFill="1" applyBorder="1" applyAlignment="1">
      <alignment horizontal="right" vertical="center"/>
    </xf>
    <xf numFmtId="0" fontId="6" fillId="24" borderId="43" xfId="0" applyFont="1" applyFill="1" applyBorder="1" applyAlignment="1">
      <alignment/>
    </xf>
    <xf numFmtId="0" fontId="6" fillId="24" borderId="44" xfId="0" applyFont="1" applyFill="1" applyBorder="1" applyAlignment="1">
      <alignment/>
    </xf>
    <xf numFmtId="0" fontId="0" fillId="24" borderId="45" xfId="0" applyFill="1" applyBorder="1" applyAlignment="1">
      <alignment horizontal="right"/>
    </xf>
    <xf numFmtId="165" fontId="0" fillId="24" borderId="27" xfId="0" applyNumberFormat="1" applyFill="1" applyBorder="1" applyAlignment="1" applyProtection="1">
      <alignment/>
      <protection locked="0"/>
    </xf>
    <xf numFmtId="0" fontId="5" fillId="24" borderId="43" xfId="0" applyFont="1" applyFill="1" applyBorder="1" applyAlignment="1">
      <alignment horizontal="right" vertical="center"/>
    </xf>
    <xf numFmtId="0" fontId="5" fillId="24" borderId="44" xfId="0" applyFont="1" applyFill="1" applyBorder="1" applyAlignment="1">
      <alignment horizontal="right" vertical="center"/>
    </xf>
    <xf numFmtId="0" fontId="6" fillId="24" borderId="45" xfId="0" applyFont="1" applyFill="1" applyBorder="1" applyAlignment="1">
      <alignment horizontal="right" vertical="center"/>
    </xf>
    <xf numFmtId="164" fontId="0" fillId="24" borderId="27" xfId="0" applyNumberFormat="1" applyFill="1" applyBorder="1" applyAlignment="1" applyProtection="1">
      <alignment vertical="center"/>
      <protection locked="0"/>
    </xf>
    <xf numFmtId="0" fontId="2" fillId="16" borderId="37" xfId="0" applyFont="1" applyFill="1" applyBorder="1" applyAlignment="1">
      <alignment horizontal="right" vertical="center"/>
    </xf>
    <xf numFmtId="0" fontId="2" fillId="16" borderId="37" xfId="0" applyFont="1" applyFill="1" applyBorder="1" applyAlignment="1">
      <alignment vertical="center"/>
    </xf>
    <xf numFmtId="0" fontId="3" fillId="16" borderId="37" xfId="0" applyFont="1" applyFill="1" applyBorder="1" applyAlignment="1">
      <alignment horizontal="right" vertical="center"/>
    </xf>
    <xf numFmtId="164" fontId="4" fillId="16" borderId="38" xfId="0" applyNumberFormat="1" applyFont="1" applyFill="1" applyBorder="1" applyAlignment="1" applyProtection="1">
      <alignment vertical="center"/>
      <protection locked="0"/>
    </xf>
    <xf numFmtId="0" fontId="0" fillId="16" borderId="38" xfId="0" applyFill="1" applyBorder="1" applyAlignment="1">
      <alignment/>
    </xf>
    <xf numFmtId="0" fontId="6" fillId="24" borderId="43" xfId="0" applyFont="1" applyFill="1" applyBorder="1" applyAlignment="1">
      <alignment vertical="center"/>
    </xf>
    <xf numFmtId="0" fontId="6" fillId="24" borderId="44" xfId="0" applyFont="1" applyFill="1" applyBorder="1" applyAlignment="1">
      <alignment vertical="center"/>
    </xf>
    <xf numFmtId="0" fontId="0" fillId="24" borderId="45" xfId="0" applyFill="1" applyBorder="1" applyAlignment="1">
      <alignment horizontal="right" vertical="center"/>
    </xf>
    <xf numFmtId="0" fontId="5" fillId="24" borderId="39" xfId="0" applyFont="1" applyFill="1" applyBorder="1" applyAlignment="1">
      <alignment horizontal="right" vertical="center"/>
    </xf>
    <xf numFmtId="0" fontId="5" fillId="24" borderId="40" xfId="0" applyFont="1" applyFill="1" applyBorder="1" applyAlignment="1">
      <alignment horizontal="right" vertical="center"/>
    </xf>
    <xf numFmtId="0" fontId="0" fillId="24" borderId="41" xfId="0" applyFill="1" applyBorder="1" applyAlignment="1">
      <alignment horizontal="right" vertical="center"/>
    </xf>
    <xf numFmtId="164" fontId="0" fillId="24" borderId="31" xfId="0" applyNumberFormat="1" applyFill="1" applyBorder="1" applyAlignment="1" applyProtection="1">
      <alignment vertical="center"/>
      <protection locked="0"/>
    </xf>
    <xf numFmtId="0" fontId="2" fillId="16" borderId="42" xfId="0" applyFont="1" applyFill="1" applyBorder="1" applyAlignment="1">
      <alignment horizontal="right" vertical="center"/>
    </xf>
    <xf numFmtId="0" fontId="2" fillId="16" borderId="42" xfId="0" applyFont="1" applyFill="1" applyBorder="1" applyAlignment="1">
      <alignment vertical="center"/>
    </xf>
    <xf numFmtId="0" fontId="3" fillId="16" borderId="42" xfId="0" applyFont="1" applyFill="1" applyBorder="1" applyAlignment="1">
      <alignment horizontal="right" vertical="center"/>
    </xf>
    <xf numFmtId="164" fontId="4" fillId="16" borderId="34" xfId="0" applyNumberFormat="1" applyFont="1" applyFill="1" applyBorder="1" applyAlignment="1">
      <alignment vertical="center"/>
    </xf>
    <xf numFmtId="0" fontId="0" fillId="16" borderId="34" xfId="0" applyFill="1" applyBorder="1" applyAlignment="1">
      <alignment/>
    </xf>
    <xf numFmtId="0" fontId="2" fillId="16" borderId="35" xfId="0" applyFont="1" applyFill="1" applyBorder="1" applyAlignment="1">
      <alignment vertical="center"/>
    </xf>
    <xf numFmtId="0" fontId="3" fillId="16" borderId="35" xfId="0" applyFont="1" applyFill="1" applyBorder="1" applyAlignment="1">
      <alignment horizontal="right" vertical="center"/>
    </xf>
    <xf numFmtId="164" fontId="4" fillId="16" borderId="36" xfId="0" applyNumberFormat="1" applyFont="1" applyFill="1" applyBorder="1" applyAlignment="1">
      <alignment vertical="center"/>
    </xf>
    <xf numFmtId="0" fontId="0" fillId="0" borderId="46" xfId="0" applyBorder="1" applyAlignment="1">
      <alignment/>
    </xf>
    <xf numFmtId="0" fontId="0" fillId="16" borderId="36" xfId="0" applyFill="1" applyBorder="1" applyAlignment="1">
      <alignment/>
    </xf>
    <xf numFmtId="164" fontId="0" fillId="0" borderId="47" xfId="0" applyNumberFormat="1" applyFill="1" applyBorder="1" applyAlignment="1">
      <alignment/>
    </xf>
    <xf numFmtId="0" fontId="0" fillId="0" borderId="18" xfId="0" applyBorder="1" applyAlignment="1">
      <alignment/>
    </xf>
    <xf numFmtId="164" fontId="0" fillId="0" borderId="31" xfId="0" applyNumberFormat="1" applyFill="1" applyBorder="1" applyAlignment="1" applyProtection="1">
      <alignment/>
      <protection locked="0"/>
    </xf>
    <xf numFmtId="164" fontId="0" fillId="0" borderId="21" xfId="0" applyNumberFormat="1" applyFill="1" applyBorder="1" applyAlignment="1" applyProtection="1">
      <alignment/>
      <protection locked="0"/>
    </xf>
    <xf numFmtId="0" fontId="1" fillId="25" borderId="48" xfId="0" applyFont="1" applyFill="1" applyBorder="1" applyAlignment="1">
      <alignment vertical="center" textRotation="90" wrapText="1"/>
    </xf>
    <xf numFmtId="0" fontId="1" fillId="25" borderId="49" xfId="0" applyFont="1" applyFill="1" applyBorder="1" applyAlignment="1">
      <alignment vertical="center" textRotation="90" wrapText="1"/>
    </xf>
    <xf numFmtId="0" fontId="1" fillId="25" borderId="50" xfId="0" applyFont="1" applyFill="1" applyBorder="1" applyAlignment="1">
      <alignment vertical="center" textRotation="90" wrapText="1"/>
    </xf>
    <xf numFmtId="0" fontId="1" fillId="26" borderId="48" xfId="0" applyFont="1" applyFill="1" applyBorder="1" applyAlignment="1">
      <alignment vertical="center" textRotation="90" wrapText="1"/>
    </xf>
    <xf numFmtId="0" fontId="1" fillId="26" borderId="49" xfId="0" applyFont="1" applyFill="1" applyBorder="1" applyAlignment="1">
      <alignment vertical="center" textRotation="90" wrapText="1"/>
    </xf>
    <xf numFmtId="0" fontId="1" fillId="26" borderId="50" xfId="0" applyFont="1" applyFill="1" applyBorder="1" applyAlignment="1">
      <alignment vertical="center" textRotation="90" wrapText="1"/>
    </xf>
    <xf numFmtId="0" fontId="1" fillId="18" borderId="48" xfId="0" applyFont="1" applyFill="1" applyBorder="1" applyAlignment="1">
      <alignment vertical="center" textRotation="90" wrapText="1"/>
    </xf>
    <xf numFmtId="0" fontId="1" fillId="18" borderId="49" xfId="0" applyFont="1" applyFill="1" applyBorder="1" applyAlignment="1">
      <alignment vertical="center" textRotation="90" wrapText="1"/>
    </xf>
    <xf numFmtId="0" fontId="1" fillId="18" borderId="50" xfId="0" applyFont="1" applyFill="1" applyBorder="1" applyAlignment="1">
      <alignment vertical="center" textRotation="90" wrapText="1"/>
    </xf>
    <xf numFmtId="0" fontId="3" fillId="27" borderId="51" xfId="0" applyFont="1" applyFill="1" applyBorder="1" applyAlignment="1">
      <alignment horizontal="center" vertical="center"/>
    </xf>
    <xf numFmtId="0" fontId="3" fillId="27" borderId="0" xfId="0" applyFont="1" applyFill="1" applyBorder="1" applyAlignment="1">
      <alignment horizontal="center" vertical="center"/>
    </xf>
    <xf numFmtId="0" fontId="0" fillId="0" borderId="0" xfId="0" applyAlignment="1">
      <alignment/>
    </xf>
    <xf numFmtId="0" fontId="0" fillId="0" borderId="52" xfId="0" applyBorder="1" applyAlignment="1">
      <alignment horizontal="left" vertical="center" wrapText="1"/>
    </xf>
    <xf numFmtId="0" fontId="0" fillId="0" borderId="46" xfId="0" applyBorder="1" applyAlignment="1">
      <alignment horizontal="left" vertical="center" wrapText="1"/>
    </xf>
    <xf numFmtId="0" fontId="0" fillId="0" borderId="53" xfId="0"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G82"/>
  <sheetViews>
    <sheetView tabSelected="1" zoomScale="70" zoomScaleNormal="70" zoomScalePageLayoutView="0" workbookViewId="0" topLeftCell="A1">
      <selection activeCell="G28" sqref="G28:G31"/>
    </sheetView>
  </sheetViews>
  <sheetFormatPr defaultColWidth="9.140625" defaultRowHeight="15"/>
  <cols>
    <col min="1" max="1" width="3.28125" style="0" customWidth="1"/>
    <col min="2" max="2" width="10.8515625" style="0" customWidth="1"/>
    <col min="3" max="3" width="27.421875" style="0" customWidth="1"/>
    <col min="4" max="4" width="43.7109375" style="0" customWidth="1"/>
    <col min="5" max="5" width="35.140625" style="0" customWidth="1"/>
    <col min="6" max="6" width="24.00390625" style="0" bestFit="1" customWidth="1"/>
    <col min="7" max="7" width="117.8515625" style="0" customWidth="1"/>
  </cols>
  <sheetData>
    <row r="1" spans="2:7" ht="31.5" customHeight="1">
      <c r="B1" s="120" t="s">
        <v>80</v>
      </c>
      <c r="C1" s="121"/>
      <c r="D1" s="121"/>
      <c r="E1" s="121"/>
      <c r="F1" s="121"/>
      <c r="G1" s="122"/>
    </row>
    <row r="2" ht="20.25" customHeight="1" thickBot="1"/>
    <row r="3" spans="2:7" ht="25.5" customHeight="1" thickBot="1">
      <c r="B3" s="22"/>
      <c r="C3" s="22"/>
      <c r="D3" s="22"/>
      <c r="E3" s="23"/>
      <c r="F3" s="32" t="s">
        <v>43</v>
      </c>
      <c r="G3" s="31" t="s">
        <v>42</v>
      </c>
    </row>
    <row r="4" spans="2:7" ht="27.75" thickBot="1">
      <c r="B4" s="9"/>
      <c r="C4" s="10"/>
      <c r="D4" s="10"/>
      <c r="E4" s="11" t="s">
        <v>7</v>
      </c>
      <c r="F4" s="24">
        <f>F16</f>
        <v>42442.783886236844</v>
      </c>
      <c r="G4" s="105"/>
    </row>
    <row r="5" spans="2:7" ht="22.5">
      <c r="B5" s="111" t="s">
        <v>0</v>
      </c>
      <c r="C5" s="102"/>
      <c r="D5" s="102"/>
      <c r="E5" s="103" t="s">
        <v>1</v>
      </c>
      <c r="F5" s="104">
        <f>SUM(F6:F7)</f>
        <v>1780.0838862368494</v>
      </c>
      <c r="G5" s="106"/>
    </row>
    <row r="6" spans="2:7" ht="15.75">
      <c r="B6" s="112"/>
      <c r="C6" s="93"/>
      <c r="D6" s="94" t="s">
        <v>2</v>
      </c>
      <c r="E6" s="95" t="s">
        <v>29</v>
      </c>
      <c r="F6" s="96">
        <v>1717.5675442268493</v>
      </c>
      <c r="G6" s="46"/>
    </row>
    <row r="7" spans="2:7" ht="15.75">
      <c r="B7" s="112"/>
      <c r="C7" s="90"/>
      <c r="D7" s="91"/>
      <c r="E7" s="92" t="s">
        <v>30</v>
      </c>
      <c r="F7" s="84">
        <v>62.51634201000001</v>
      </c>
      <c r="G7" s="41"/>
    </row>
    <row r="8" spans="2:7" ht="22.5">
      <c r="B8" s="112"/>
      <c r="C8" s="97"/>
      <c r="D8" s="98"/>
      <c r="E8" s="99" t="s">
        <v>3</v>
      </c>
      <c r="F8" s="100">
        <f>SUM(F9:F14)</f>
        <v>40662.7</v>
      </c>
      <c r="G8" s="101"/>
    </row>
    <row r="9" spans="2:7" ht="15.75">
      <c r="B9" s="112"/>
      <c r="C9" s="93"/>
      <c r="D9" s="94" t="s">
        <v>4</v>
      </c>
      <c r="E9" s="95" t="s">
        <v>44</v>
      </c>
      <c r="F9" s="96">
        <v>19774.67</v>
      </c>
      <c r="G9" s="46"/>
    </row>
    <row r="10" spans="2:7" ht="15.75">
      <c r="B10" s="112"/>
      <c r="C10" s="1"/>
      <c r="D10" s="2"/>
      <c r="E10" s="5" t="s">
        <v>45</v>
      </c>
      <c r="F10" s="25">
        <v>6978.34</v>
      </c>
      <c r="G10" s="33"/>
    </row>
    <row r="11" spans="2:7" ht="15.75">
      <c r="B11" s="112"/>
      <c r="C11" s="1"/>
      <c r="D11" s="2"/>
      <c r="E11" s="5" t="s">
        <v>46</v>
      </c>
      <c r="F11" s="25">
        <v>3320.53</v>
      </c>
      <c r="G11" s="33"/>
    </row>
    <row r="12" spans="2:7" ht="15.75">
      <c r="B12" s="112"/>
      <c r="C12" s="1"/>
      <c r="D12" s="2"/>
      <c r="E12" s="5" t="s">
        <v>47</v>
      </c>
      <c r="F12" s="25">
        <v>1954.78</v>
      </c>
      <c r="G12" s="33"/>
    </row>
    <row r="13" spans="2:7" ht="15.75">
      <c r="B13" s="112"/>
      <c r="C13" s="3"/>
      <c r="D13" s="4"/>
      <c r="E13" s="6" t="s">
        <v>48</v>
      </c>
      <c r="F13" s="25">
        <v>1355.74</v>
      </c>
      <c r="G13" s="33"/>
    </row>
    <row r="14" spans="2:7" ht="15.75">
      <c r="B14" s="112"/>
      <c r="C14" s="81"/>
      <c r="D14" s="82"/>
      <c r="E14" s="83" t="s">
        <v>17</v>
      </c>
      <c r="F14" s="84">
        <f>40662.7-33384.06</f>
        <v>7278.639999999999</v>
      </c>
      <c r="G14" s="41"/>
    </row>
    <row r="15" spans="2:7" ht="23.25" thickBot="1">
      <c r="B15" s="112"/>
      <c r="C15" s="85"/>
      <c r="D15" s="86"/>
      <c r="E15" s="87" t="s">
        <v>5</v>
      </c>
      <c r="F15" s="88">
        <v>0</v>
      </c>
      <c r="G15" s="89"/>
    </row>
    <row r="16" spans="2:7" ht="27.75" thickBot="1">
      <c r="B16" s="113"/>
      <c r="C16" s="7"/>
      <c r="D16" s="7"/>
      <c r="E16" s="8" t="s">
        <v>6</v>
      </c>
      <c r="F16" s="26">
        <f>F5+F8+F15</f>
        <v>42442.783886236844</v>
      </c>
      <c r="G16" s="36"/>
    </row>
    <row r="17" ht="15.75" thickBot="1"/>
    <row r="18" spans="2:7" ht="22.5">
      <c r="B18" s="114" t="s">
        <v>8</v>
      </c>
      <c r="C18" s="68"/>
      <c r="D18" s="68"/>
      <c r="E18" s="69" t="s">
        <v>9</v>
      </c>
      <c r="F18" s="70">
        <f>F19</f>
        <v>60</v>
      </c>
      <c r="G18" s="71"/>
    </row>
    <row r="19" spans="2:7" ht="15.75">
      <c r="B19" s="115"/>
      <c r="C19" s="65"/>
      <c r="D19" s="66" t="s">
        <v>10</v>
      </c>
      <c r="E19" s="67" t="s">
        <v>90</v>
      </c>
      <c r="F19" s="45">
        <v>60</v>
      </c>
      <c r="G19" s="46" t="s">
        <v>88</v>
      </c>
    </row>
    <row r="20" spans="2:7" ht="15.75">
      <c r="B20" s="115"/>
      <c r="C20" s="77"/>
      <c r="D20" s="78"/>
      <c r="E20" s="79" t="s">
        <v>91</v>
      </c>
      <c r="F20" s="80">
        <v>741363</v>
      </c>
      <c r="G20" s="46" t="s">
        <v>88</v>
      </c>
    </row>
    <row r="21" spans="2:7" ht="22.5">
      <c r="B21" s="115"/>
      <c r="C21" s="72"/>
      <c r="D21" s="72"/>
      <c r="E21" s="73" t="s">
        <v>11</v>
      </c>
      <c r="F21" s="74">
        <f>SUM(F22:F26)</f>
        <v>123.57</v>
      </c>
      <c r="G21" s="75"/>
    </row>
    <row r="22" spans="2:7" ht="15.75">
      <c r="B22" s="115"/>
      <c r="C22" s="42"/>
      <c r="D22" s="43" t="s">
        <v>10</v>
      </c>
      <c r="E22" s="44" t="s">
        <v>31</v>
      </c>
      <c r="F22" s="45">
        <v>16.09</v>
      </c>
      <c r="G22" s="33" t="s">
        <v>74</v>
      </c>
    </row>
    <row r="23" spans="2:7" ht="15.75">
      <c r="B23" s="115"/>
      <c r="C23" s="42"/>
      <c r="D23" s="43"/>
      <c r="E23" s="44" t="s">
        <v>49</v>
      </c>
      <c r="F23" s="45">
        <v>35.99</v>
      </c>
      <c r="G23" s="33" t="s">
        <v>75</v>
      </c>
    </row>
    <row r="24" spans="2:7" ht="15.75">
      <c r="B24" s="115"/>
      <c r="C24" s="42"/>
      <c r="D24" s="43"/>
      <c r="E24" s="44" t="s">
        <v>50</v>
      </c>
      <c r="F24" s="45">
        <v>48.48</v>
      </c>
      <c r="G24" s="33" t="s">
        <v>82</v>
      </c>
    </row>
    <row r="25" spans="2:7" ht="15.75">
      <c r="B25" s="115"/>
      <c r="C25" s="14"/>
      <c r="D25" s="15"/>
      <c r="E25" s="21" t="s">
        <v>51</v>
      </c>
      <c r="F25" s="27">
        <v>16.27</v>
      </c>
      <c r="G25" s="33" t="s">
        <v>76</v>
      </c>
    </row>
    <row r="26" spans="2:7" ht="15.75">
      <c r="B26" s="115"/>
      <c r="C26" s="37"/>
      <c r="D26" s="38"/>
      <c r="E26" s="60" t="s">
        <v>52</v>
      </c>
      <c r="F26" s="40">
        <v>6.74</v>
      </c>
      <c r="G26" s="41" t="s">
        <v>77</v>
      </c>
    </row>
    <row r="27" spans="2:7" ht="23.25">
      <c r="B27" s="115"/>
      <c r="C27" s="72"/>
      <c r="D27" s="72"/>
      <c r="E27" s="76" t="s">
        <v>12</v>
      </c>
      <c r="F27" s="74">
        <f>SUM(F28:F31)</f>
        <v>36.72</v>
      </c>
      <c r="G27" s="75"/>
    </row>
    <row r="28" spans="2:7" ht="15.75">
      <c r="B28" s="115"/>
      <c r="C28" s="42"/>
      <c r="D28" s="43" t="s">
        <v>10</v>
      </c>
      <c r="E28" s="44" t="s">
        <v>32</v>
      </c>
      <c r="F28" s="45">
        <v>12.76</v>
      </c>
      <c r="G28" s="123" t="s">
        <v>83</v>
      </c>
    </row>
    <row r="29" spans="2:7" ht="15.75">
      <c r="B29" s="115"/>
      <c r="C29" s="12"/>
      <c r="D29" s="13"/>
      <c r="E29" s="21" t="s">
        <v>33</v>
      </c>
      <c r="F29" s="27">
        <v>11.99</v>
      </c>
      <c r="G29" s="124"/>
    </row>
    <row r="30" spans="2:7" ht="15.75">
      <c r="B30" s="115"/>
      <c r="C30" s="14"/>
      <c r="D30" s="15"/>
      <c r="E30" s="21" t="s">
        <v>34</v>
      </c>
      <c r="F30" s="27">
        <v>4.29</v>
      </c>
      <c r="G30" s="124"/>
    </row>
    <row r="31" spans="2:7" ht="15.75">
      <c r="B31" s="115"/>
      <c r="C31" s="37"/>
      <c r="D31" s="38"/>
      <c r="E31" s="39" t="s">
        <v>78</v>
      </c>
      <c r="F31" s="40">
        <v>7.68</v>
      </c>
      <c r="G31" s="125"/>
    </row>
    <row r="32" spans="2:7" ht="22.5">
      <c r="B32" s="115"/>
      <c r="C32" s="72"/>
      <c r="D32" s="72"/>
      <c r="E32" s="73" t="s">
        <v>79</v>
      </c>
      <c r="F32" s="74">
        <f>SUM(F33:F44)</f>
        <v>1559.7938862368487</v>
      </c>
      <c r="G32" s="75"/>
    </row>
    <row r="33" spans="2:7" ht="15.75">
      <c r="B33" s="115"/>
      <c r="C33" s="42"/>
      <c r="D33" s="43" t="s">
        <v>10</v>
      </c>
      <c r="E33" s="44" t="s">
        <v>53</v>
      </c>
      <c r="F33" s="45">
        <v>988.17879745</v>
      </c>
      <c r="G33" s="46" t="s">
        <v>86</v>
      </c>
    </row>
    <row r="34" spans="2:7" ht="15.75">
      <c r="B34" s="115"/>
      <c r="C34" s="42"/>
      <c r="D34" s="43"/>
      <c r="E34" s="44" t="s">
        <v>54</v>
      </c>
      <c r="F34" s="45">
        <v>114.33243859000001</v>
      </c>
      <c r="G34" s="46"/>
    </row>
    <row r="35" spans="2:7" ht="15.75">
      <c r="B35" s="115"/>
      <c r="C35" s="42"/>
      <c r="D35" s="43"/>
      <c r="E35" s="44" t="s">
        <v>55</v>
      </c>
      <c r="F35" s="45">
        <v>8.97602182</v>
      </c>
      <c r="G35" s="46"/>
    </row>
    <row r="36" spans="2:7" ht="15.75">
      <c r="B36" s="115"/>
      <c r="C36" s="42"/>
      <c r="D36" s="43"/>
      <c r="E36" s="44" t="s">
        <v>56</v>
      </c>
      <c r="F36" s="45">
        <v>58.04738852999999</v>
      </c>
      <c r="G36" s="46" t="s">
        <v>87</v>
      </c>
    </row>
    <row r="37" spans="2:7" ht="15.75">
      <c r="B37" s="115"/>
      <c r="C37" s="42"/>
      <c r="D37" s="43"/>
      <c r="E37" s="44" t="s">
        <v>57</v>
      </c>
      <c r="F37" s="45">
        <v>9.084485300000003</v>
      </c>
      <c r="G37" s="46" t="s">
        <v>60</v>
      </c>
    </row>
    <row r="38" spans="2:7" ht="15.75">
      <c r="B38" s="115"/>
      <c r="C38" s="42"/>
      <c r="D38" s="43"/>
      <c r="E38" s="44" t="s">
        <v>64</v>
      </c>
      <c r="F38" s="45">
        <v>19.977768519999984</v>
      </c>
      <c r="G38" s="46" t="s">
        <v>59</v>
      </c>
    </row>
    <row r="39" spans="2:7" ht="15.75">
      <c r="B39" s="115"/>
      <c r="C39" s="42"/>
      <c r="D39" s="43"/>
      <c r="E39" s="44" t="s">
        <v>58</v>
      </c>
      <c r="F39" s="45">
        <v>120.47696575101548</v>
      </c>
      <c r="G39" s="46" t="s">
        <v>84</v>
      </c>
    </row>
    <row r="40" spans="2:7" ht="15.75">
      <c r="B40" s="115"/>
      <c r="C40" s="42"/>
      <c r="D40" s="43"/>
      <c r="E40" s="44" t="s">
        <v>17</v>
      </c>
      <c r="F40" s="45">
        <v>-3.6077632999999905</v>
      </c>
      <c r="G40" s="46" t="s">
        <v>85</v>
      </c>
    </row>
    <row r="41" spans="2:7" ht="15.75">
      <c r="B41" s="115"/>
      <c r="C41" s="42"/>
      <c r="D41" s="43"/>
      <c r="E41" s="108"/>
      <c r="F41" s="33"/>
      <c r="G41" s="33"/>
    </row>
    <row r="42" spans="2:7" ht="15.75">
      <c r="B42" s="115"/>
      <c r="C42" s="42"/>
      <c r="D42" s="43"/>
      <c r="E42" s="44" t="s">
        <v>63</v>
      </c>
      <c r="F42" s="45">
        <v>124.33842211999999</v>
      </c>
      <c r="G42" s="46"/>
    </row>
    <row r="43" spans="2:7" ht="15.75">
      <c r="B43" s="115"/>
      <c r="C43" s="14"/>
      <c r="D43" s="15"/>
      <c r="E43" s="44" t="s">
        <v>62</v>
      </c>
      <c r="F43" s="45">
        <v>40.99778765</v>
      </c>
      <c r="G43" s="33"/>
    </row>
    <row r="44" spans="2:7" ht="15.75">
      <c r="B44" s="115"/>
      <c r="C44" s="37"/>
      <c r="D44" s="38"/>
      <c r="E44" s="21" t="s">
        <v>61</v>
      </c>
      <c r="F44" s="27">
        <v>78.99157380583334</v>
      </c>
      <c r="G44" s="41"/>
    </row>
    <row r="45" spans="2:7" ht="23.25" thickBot="1">
      <c r="B45" s="115"/>
      <c r="C45" s="61"/>
      <c r="D45" s="61"/>
      <c r="E45" s="62" t="s">
        <v>93</v>
      </c>
      <c r="F45" s="63">
        <f>F8</f>
        <v>40662.7</v>
      </c>
      <c r="G45" s="64"/>
    </row>
    <row r="46" spans="2:7" ht="29.25" thickBot="1">
      <c r="B46" s="116"/>
      <c r="C46" s="17"/>
      <c r="D46" s="17"/>
      <c r="E46" s="18" t="s">
        <v>13</v>
      </c>
      <c r="F46" s="28">
        <f>F45+F32+F27+F21+F18</f>
        <v>42442.783886236844</v>
      </c>
      <c r="G46" s="35"/>
    </row>
    <row r="47" ht="15.75" thickBot="1"/>
    <row r="48" spans="2:7" ht="22.5">
      <c r="B48" s="117" t="s">
        <v>14</v>
      </c>
      <c r="C48" s="52"/>
      <c r="D48" s="52"/>
      <c r="E48" s="53" t="s">
        <v>15</v>
      </c>
      <c r="F48" s="54">
        <f>SUM(F49:F57)</f>
        <v>802.385937156849</v>
      </c>
      <c r="G48" s="55"/>
    </row>
    <row r="49" spans="2:7" ht="15.75">
      <c r="B49" s="118"/>
      <c r="C49" s="42"/>
      <c r="D49" s="43" t="s">
        <v>16</v>
      </c>
      <c r="E49" s="44" t="s">
        <v>67</v>
      </c>
      <c r="F49" s="109">
        <v>16.88789371</v>
      </c>
      <c r="G49" s="46"/>
    </row>
    <row r="50" spans="2:7" ht="15.75">
      <c r="B50" s="118"/>
      <c r="C50" s="14"/>
      <c r="D50" s="15"/>
      <c r="E50" s="21" t="s">
        <v>69</v>
      </c>
      <c r="F50" s="110">
        <v>235.72489367101548</v>
      </c>
      <c r="G50" s="33" t="s">
        <v>81</v>
      </c>
    </row>
    <row r="51" spans="2:7" ht="15.75">
      <c r="B51" s="118"/>
      <c r="C51" s="12"/>
      <c r="D51" s="13"/>
      <c r="E51" s="21" t="s">
        <v>35</v>
      </c>
      <c r="F51" s="110">
        <v>1.0222278</v>
      </c>
      <c r="G51" s="33"/>
    </row>
    <row r="52" spans="2:7" ht="15.75">
      <c r="B52" s="118"/>
      <c r="C52" s="14"/>
      <c r="D52" s="15"/>
      <c r="E52" s="21" t="s">
        <v>36</v>
      </c>
      <c r="F52" s="110">
        <v>128.9485281425</v>
      </c>
      <c r="G52" s="33"/>
    </row>
    <row r="53" spans="2:7" ht="15.75">
      <c r="B53" s="118"/>
      <c r="C53" s="14"/>
      <c r="D53" s="15"/>
      <c r="E53" s="21" t="s">
        <v>66</v>
      </c>
      <c r="F53" s="110">
        <v>164.79903793333332</v>
      </c>
      <c r="G53" s="33"/>
    </row>
    <row r="54" spans="2:7" ht="15.75">
      <c r="B54" s="118"/>
      <c r="C54" s="12"/>
      <c r="D54" s="13"/>
      <c r="E54" s="21" t="s">
        <v>68</v>
      </c>
      <c r="F54" s="110">
        <v>229.97363296</v>
      </c>
      <c r="G54" s="33"/>
    </row>
    <row r="55" spans="2:7" ht="15.75">
      <c r="B55" s="118"/>
      <c r="C55" s="12"/>
      <c r="D55" s="13"/>
      <c r="E55" s="16" t="s">
        <v>17</v>
      </c>
      <c r="F55" s="27">
        <v>25.029722940000042</v>
      </c>
      <c r="G55" s="33"/>
    </row>
    <row r="56" spans="2:7" ht="15.75">
      <c r="B56" s="118"/>
      <c r="C56" s="14"/>
      <c r="D56" s="15"/>
      <c r="E56" s="30" t="s">
        <v>41</v>
      </c>
      <c r="F56" s="107"/>
      <c r="G56" s="33"/>
    </row>
    <row r="57" spans="2:7" ht="15.75">
      <c r="B57" s="118"/>
      <c r="C57" s="14"/>
      <c r="D57" s="15"/>
      <c r="E57" s="16"/>
      <c r="F57" s="27"/>
      <c r="G57" s="33"/>
    </row>
    <row r="58" spans="2:7" ht="17.25">
      <c r="B58" s="118"/>
      <c r="C58" s="12"/>
      <c r="D58" s="13" t="s">
        <v>18</v>
      </c>
      <c r="E58" s="21" t="s">
        <v>38</v>
      </c>
      <c r="F58" s="27">
        <v>114.83974140299998</v>
      </c>
      <c r="G58" s="33"/>
    </row>
    <row r="59" spans="2:7" ht="17.25">
      <c r="B59" s="118"/>
      <c r="C59" s="14"/>
      <c r="D59" s="15"/>
      <c r="E59" s="21" t="s">
        <v>37</v>
      </c>
      <c r="F59" s="27">
        <v>36.91</v>
      </c>
      <c r="G59" s="33"/>
    </row>
    <row r="60" spans="2:7" ht="15.75">
      <c r="B60" s="118"/>
      <c r="C60" s="12"/>
      <c r="D60" s="13"/>
      <c r="E60" s="16" t="s">
        <v>17</v>
      </c>
      <c r="F60" s="27">
        <f>F48-F58-F59</f>
        <v>650.636195753849</v>
      </c>
      <c r="G60" s="33"/>
    </row>
    <row r="61" spans="2:7" ht="15.75">
      <c r="B61" s="118"/>
      <c r="C61" s="37"/>
      <c r="D61" s="38"/>
      <c r="E61" s="39"/>
      <c r="F61" s="40"/>
      <c r="G61" s="41"/>
    </row>
    <row r="62" spans="2:7" ht="22.5">
      <c r="B62" s="118"/>
      <c r="C62" s="47"/>
      <c r="D62" s="48"/>
      <c r="E62" s="49" t="s">
        <v>19</v>
      </c>
      <c r="F62" s="50">
        <f>SUM(F63:F65)</f>
        <v>739.6179490800002</v>
      </c>
      <c r="G62" s="51"/>
    </row>
    <row r="63" spans="2:7" ht="15.75">
      <c r="B63" s="118"/>
      <c r="C63" s="42"/>
      <c r="D63" s="43" t="s">
        <v>20</v>
      </c>
      <c r="E63" s="44" t="s">
        <v>39</v>
      </c>
      <c r="F63" s="109">
        <v>734.5218655200002</v>
      </c>
      <c r="G63" s="46"/>
    </row>
    <row r="64" spans="2:7" ht="15.75">
      <c r="B64" s="118"/>
      <c r="C64" s="12"/>
      <c r="D64" s="13"/>
      <c r="E64" s="16" t="s">
        <v>21</v>
      </c>
      <c r="F64" s="107"/>
      <c r="G64" s="33" t="s">
        <v>73</v>
      </c>
    </row>
    <row r="65" spans="2:7" ht="15.75">
      <c r="B65" s="118"/>
      <c r="C65" s="12"/>
      <c r="D65" s="13"/>
      <c r="E65" s="16" t="s">
        <v>22</v>
      </c>
      <c r="F65" s="110">
        <v>5.09608356</v>
      </c>
      <c r="G65" s="33"/>
    </row>
    <row r="66" spans="2:7" ht="15.75">
      <c r="B66" s="118"/>
      <c r="C66" s="37"/>
      <c r="D66" s="38"/>
      <c r="E66" s="39"/>
      <c r="F66" s="40"/>
      <c r="G66" s="41"/>
    </row>
    <row r="67" spans="2:7" ht="22.5">
      <c r="B67" s="118"/>
      <c r="C67" s="47"/>
      <c r="D67" s="48"/>
      <c r="E67" s="49" t="s">
        <v>23</v>
      </c>
      <c r="F67" s="50">
        <f>SUM(F68:F74)</f>
        <v>238.07999999999998</v>
      </c>
      <c r="G67" s="51"/>
    </row>
    <row r="68" spans="2:7" ht="15.75">
      <c r="B68" s="118"/>
      <c r="C68" s="42"/>
      <c r="D68" s="43" t="s">
        <v>4</v>
      </c>
      <c r="E68" s="44" t="s">
        <v>61</v>
      </c>
      <c r="F68" s="45">
        <f>16.799+23.925+23.761</f>
        <v>64.485</v>
      </c>
      <c r="G68" s="46"/>
    </row>
    <row r="69" spans="2:7" ht="15.75">
      <c r="B69" s="118"/>
      <c r="C69" s="12"/>
      <c r="D69" s="13"/>
      <c r="E69" s="21" t="s">
        <v>65</v>
      </c>
      <c r="F69" s="27">
        <f>146.85-1.045-0.837-1.922</f>
        <v>143.04600000000002</v>
      </c>
      <c r="G69" s="33"/>
    </row>
    <row r="70" spans="2:7" ht="15.75">
      <c r="B70" s="118"/>
      <c r="C70" s="12"/>
      <c r="D70" s="13"/>
      <c r="E70" s="21" t="s">
        <v>72</v>
      </c>
      <c r="F70" s="27">
        <f>2.35+2.35+11.897</f>
        <v>16.597</v>
      </c>
      <c r="G70" s="33"/>
    </row>
    <row r="71" spans="2:7" ht="15.75">
      <c r="B71" s="118"/>
      <c r="C71" s="12"/>
      <c r="D71" s="13"/>
      <c r="E71" s="21" t="s">
        <v>70</v>
      </c>
      <c r="F71" s="27">
        <f>0.0522+0.54+0.524</f>
        <v>1.1162</v>
      </c>
      <c r="G71" s="33"/>
    </row>
    <row r="72" spans="2:7" ht="15.75">
      <c r="B72" s="118"/>
      <c r="C72" s="12"/>
      <c r="D72" s="13"/>
      <c r="E72" s="21" t="s">
        <v>71</v>
      </c>
      <c r="F72" s="27">
        <f>5.51+0.225</f>
        <v>5.734999999999999</v>
      </c>
      <c r="G72" s="33"/>
    </row>
    <row r="73" spans="2:7" ht="15.75">
      <c r="B73" s="118"/>
      <c r="C73" s="12"/>
      <c r="D73" s="13"/>
      <c r="E73" s="21" t="s">
        <v>17</v>
      </c>
      <c r="F73" s="27">
        <f>SUM(F76:F78)-SUM(F68:F72)</f>
        <v>7.1007999999999925</v>
      </c>
      <c r="G73" s="33"/>
    </row>
    <row r="74" spans="2:7" ht="15.75">
      <c r="B74" s="118"/>
      <c r="C74" s="12"/>
      <c r="D74" s="13"/>
      <c r="E74" s="16"/>
      <c r="F74" s="27"/>
      <c r="G74" s="33"/>
    </row>
    <row r="75" spans="2:7" ht="15.75">
      <c r="B75" s="118"/>
      <c r="C75" s="12"/>
      <c r="D75" s="13" t="s">
        <v>24</v>
      </c>
      <c r="E75" s="16"/>
      <c r="F75" s="27"/>
      <c r="G75" s="33"/>
    </row>
    <row r="76" spans="2:7" ht="15.75">
      <c r="B76" s="118"/>
      <c r="C76" s="12"/>
      <c r="D76" s="13"/>
      <c r="E76" s="16" t="s">
        <v>25</v>
      </c>
      <c r="F76" s="27">
        <v>146.85</v>
      </c>
      <c r="G76" s="33"/>
    </row>
    <row r="77" spans="2:7" ht="15.75">
      <c r="B77" s="118"/>
      <c r="C77" s="12"/>
      <c r="D77" s="13"/>
      <c r="E77" s="16" t="s">
        <v>26</v>
      </c>
      <c r="F77" s="27">
        <v>23.42</v>
      </c>
      <c r="G77" s="33"/>
    </row>
    <row r="78" spans="2:7" ht="15.75">
      <c r="B78" s="118"/>
      <c r="C78" s="37"/>
      <c r="D78" s="38"/>
      <c r="E78" s="39" t="s">
        <v>27</v>
      </c>
      <c r="F78" s="40">
        <v>67.81</v>
      </c>
      <c r="G78" s="41"/>
    </row>
    <row r="79" spans="2:7" ht="23.25" thickBot="1">
      <c r="B79" s="118"/>
      <c r="C79" s="56"/>
      <c r="D79" s="56"/>
      <c r="E79" s="57" t="s">
        <v>92</v>
      </c>
      <c r="F79" s="58">
        <f>F8</f>
        <v>40662.7</v>
      </c>
      <c r="G79" s="59"/>
    </row>
    <row r="80" spans="2:7" ht="29.25" thickBot="1">
      <c r="B80" s="119"/>
      <c r="C80" s="19"/>
      <c r="D80" s="19"/>
      <c r="E80" s="20" t="s">
        <v>28</v>
      </c>
      <c r="F80" s="29">
        <f>F79+F67+F62+F48</f>
        <v>42442.783886236844</v>
      </c>
      <c r="G80" s="34"/>
    </row>
    <row r="81" ht="15">
      <c r="B81" t="s">
        <v>40</v>
      </c>
    </row>
    <row r="82" ht="15">
      <c r="B82" t="s">
        <v>89</v>
      </c>
    </row>
  </sheetData>
  <sheetProtection/>
  <mergeCells count="5">
    <mergeCell ref="B5:B16"/>
    <mergeCell ref="B18:B46"/>
    <mergeCell ref="B48:B80"/>
    <mergeCell ref="B1:G1"/>
    <mergeCell ref="G28:G31"/>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52" r:id="rId1"/>
  <headerFooter alignWithMargins="0">
    <oddHeader>&amp;R&amp;"Calibri,Bold"&amp;16ANNEX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DWP Quarterly Data Summary Quarter 1 2012/2013</dc:title>
  <dc:subject>DWP Quarterly Data Summary Quarter 1 2012/2013</dc:subject>
  <dc:creator>DWP</dc:creator>
  <cp:keywords/>
  <dc:description/>
  <cp:lastModifiedBy>Matthew Blackwell</cp:lastModifiedBy>
  <cp:lastPrinted>2013-01-07T09:30:15Z</cp:lastPrinted>
  <dcterms:created xsi:type="dcterms:W3CDTF">2012-11-08T14:30:46Z</dcterms:created>
  <dcterms:modified xsi:type="dcterms:W3CDTF">2013-03-08T12:52:55Z</dcterms:modified>
  <cp:category/>
  <cp:version/>
  <cp:contentType/>
  <cp:contentStatus/>
</cp:coreProperties>
</file>