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76" windowWidth="7725" windowHeight="7995" activeTab="0"/>
  </bookViews>
  <sheets>
    <sheet name="Index" sheetId="1" r:id="rId1"/>
    <sheet name="Notes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</sheets>
  <definedNames>
    <definedName name="OLE_LINK1" localSheetId="4">'3'!$A$1</definedName>
    <definedName name="OLE_LINK2" localSheetId="18">'17'!$A$1</definedName>
    <definedName name="_xlnm.Print_Area" localSheetId="5">'4'!$A$1:$E$27</definedName>
    <definedName name="_xlnm.Print_Area" localSheetId="7">'6'!$A$1:$E$17</definedName>
  </definedNames>
  <calcPr fullCalcOnLoad="1"/>
</workbook>
</file>

<file path=xl/sharedStrings.xml><?xml version="1.0" encoding="utf-8"?>
<sst xmlns="http://schemas.openxmlformats.org/spreadsheetml/2006/main" count="310" uniqueCount="177">
  <si>
    <t>Sheet</t>
  </si>
  <si>
    <t>Title</t>
  </si>
  <si>
    <t>Period covered</t>
  </si>
  <si>
    <t>National Statistics</t>
  </si>
  <si>
    <t>Last updated</t>
  </si>
  <si>
    <t>Yes</t>
  </si>
  <si>
    <t>Total</t>
  </si>
  <si>
    <t>Total percentage (including unknown)</t>
  </si>
  <si>
    <t xml:space="preserve">    On-sales or supply of alcohol only</t>
  </si>
  <si>
    <t xml:space="preserve">    Off-sales of alcohol only</t>
  </si>
  <si>
    <t>Licences not permitted to sell or supply alcohol</t>
  </si>
  <si>
    <t>Large supermarkets</t>
  </si>
  <si>
    <t>Other convenience stores</t>
  </si>
  <si>
    <t>Not reported</t>
  </si>
  <si>
    <t>Open 24 hours to guests and public</t>
  </si>
  <si>
    <t>Open 24 hours to guests only</t>
  </si>
  <si>
    <t>Premises type not reported</t>
  </si>
  <si>
    <t>Percentage valid where decision known</t>
  </si>
  <si>
    <t>Percentage totals including unknowns</t>
  </si>
  <si>
    <t>Applied</t>
  </si>
  <si>
    <t>Granted</t>
  </si>
  <si>
    <t>Refused</t>
  </si>
  <si>
    <t>Unknown / To Be Decided</t>
  </si>
  <si>
    <t>Number of applications that went to a committee hearing</t>
  </si>
  <si>
    <t>Completed reviews</t>
  </si>
  <si>
    <t>Review type not reported</t>
  </si>
  <si>
    <t>Percentage</t>
  </si>
  <si>
    <t>No action taken</t>
  </si>
  <si>
    <t>Operating hours modified</t>
  </si>
  <si>
    <t>Licensable activity partially restricted</t>
  </si>
  <si>
    <t>Licensable activity completely excluded</t>
  </si>
  <si>
    <t>Other conditions added or modified</t>
  </si>
  <si>
    <t>Percentage of expedited reviews where interim steps taken</t>
  </si>
  <si>
    <t>Percentage of expedited reviews</t>
  </si>
  <si>
    <t>Total number of applications for expedited reviews</t>
  </si>
  <si>
    <t>Number of expedited review applications withdrawn or rejected</t>
  </si>
  <si>
    <t>Number of cases where no interim steps were taken</t>
  </si>
  <si>
    <t>Surrendered</t>
  </si>
  <si>
    <t>Lapsed</t>
  </si>
  <si>
    <t>Suspended by a court</t>
  </si>
  <si>
    <t>Closure notice</t>
  </si>
  <si>
    <t>Withdrawn</t>
  </si>
  <si>
    <t>Revoked</t>
  </si>
  <si>
    <t>Forfeited</t>
  </si>
  <si>
    <t>Number of appeals against application decision</t>
  </si>
  <si>
    <t xml:space="preserve"> </t>
  </si>
  <si>
    <t>..</t>
  </si>
  <si>
    <t>Police</t>
  </si>
  <si>
    <t>Trading Standards Officers</t>
  </si>
  <si>
    <t>Environmental Health Officers</t>
  </si>
  <si>
    <t>Number of cases where interim steps were taken</t>
  </si>
  <si>
    <t xml:space="preserve">   Operating hours modified</t>
  </si>
  <si>
    <t xml:space="preserve">   Licensable activity partially restricted</t>
  </si>
  <si>
    <t xml:space="preserve">   Licensable activity completely excluded</t>
  </si>
  <si>
    <t xml:space="preserve">   Other conditions added or modified</t>
  </si>
  <si>
    <t xml:space="preserve">   Designated Premises Supervisor removed</t>
  </si>
  <si>
    <t xml:space="preserve">   Licence suspended</t>
  </si>
  <si>
    <t>Band A</t>
  </si>
  <si>
    <t>Band B</t>
  </si>
  <si>
    <t>Band C</t>
  </si>
  <si>
    <t>Band D (no multiplier)</t>
  </si>
  <si>
    <t>Band D (with multiplier)</t>
  </si>
  <si>
    <t>Band E (no multiplier)</t>
  </si>
  <si>
    <t>Band E (with multiplier)</t>
  </si>
  <si>
    <t>Band unknown</t>
  </si>
  <si>
    <t>Number with no fee applicable</t>
  </si>
  <si>
    <t>Band D</t>
  </si>
  <si>
    <t>Band E</t>
  </si>
  <si>
    <t>All tables</t>
  </si>
  <si>
    <t>.. = Data not available.</t>
  </si>
  <si>
    <t xml:space="preserve">* = Not applicable. </t>
  </si>
  <si>
    <t>- = Nil.</t>
  </si>
  <si>
    <t>2011/12</t>
  </si>
  <si>
    <t>Total number of completed reviews</t>
  </si>
  <si>
    <t>31/3/2010 and 31/3/2012</t>
  </si>
  <si>
    <t>Other premises types</t>
  </si>
  <si>
    <t>Percentage valid</t>
  </si>
  <si>
    <t>Numbers</t>
  </si>
  <si>
    <t>England and Wales</t>
  </si>
  <si>
    <r>
      <rPr>
        <vertAlign val="superscript"/>
        <sz val="10"/>
        <color indexed="8"/>
        <rFont val="Arial"/>
        <family val="2"/>
      </rPr>
      <t xml:space="preserve">1 </t>
    </r>
    <r>
      <rPr>
        <sz val="10"/>
        <color indexed="8"/>
        <rFont val="Arial"/>
        <family val="2"/>
      </rPr>
      <t>Figures have been rounded to the nearest hundred.</t>
    </r>
  </si>
  <si>
    <t>Modelled Estimates and Percentages</t>
  </si>
  <si>
    <t>Numbers and Percentages</t>
  </si>
  <si>
    <t>Number</t>
  </si>
  <si>
    <t>Table 9 Number of committee hearings, England and Wales, 2011/12</t>
  </si>
  <si>
    <t>Table 10 Number of completed reviews by type of licence, England and Wales, 2011/12</t>
  </si>
  <si>
    <r>
      <t>Table 11 Reason for completed review, England and Wales, 2011/12</t>
    </r>
    <r>
      <rPr>
        <b/>
        <vertAlign val="superscript"/>
        <sz val="10"/>
        <color indexed="8"/>
        <rFont val="Arial"/>
        <family val="2"/>
      </rPr>
      <t>1</t>
    </r>
  </si>
  <si>
    <r>
      <t>Table 13 Action taken following completed reviews, England and Wales, 2011/12</t>
    </r>
    <r>
      <rPr>
        <b/>
        <vertAlign val="superscript"/>
        <sz val="10"/>
        <rFont val="Arial"/>
        <family val="2"/>
      </rPr>
      <t>1</t>
    </r>
  </si>
  <si>
    <t>Table 16 Number of appeals and judicial reviews, England and Wales, 2011/12</t>
  </si>
  <si>
    <t>Modelled Estimates</t>
  </si>
  <si>
    <t>Number of committee hearings, England and Wales, 2011/12</t>
  </si>
  <si>
    <t>Number of completed reviews by type of licence, England and Wales, 2011/12</t>
  </si>
  <si>
    <t>Reason for completed review, England and Wales, 2011/12</t>
  </si>
  <si>
    <t>Action taken following completed reviews, England and Wales, 2011/12</t>
  </si>
  <si>
    <t>Number of appeals and judicial reviews, England and Wales, 2011/12</t>
  </si>
  <si>
    <t>Table 15 Number licences surrendered, lapsed, suspended, revoked, forfeited or withdrawn by licence type, England and Wales, 2011/12</t>
  </si>
  <si>
    <t>Number licences surrendered, lapsed, suspended, revoked, forfeited or withdrawn by licence type, England and Wales, 2011/12</t>
  </si>
  <si>
    <t>31/3/2008 to 31/3/2012</t>
  </si>
  <si>
    <t>Alcohol and Late Night Refreshment Licensing Statistics, 2011/12</t>
  </si>
  <si>
    <r>
      <t>Table 12 Number of completed reviews instigated by each responsible authority, England and Wales, 2011/12</t>
    </r>
    <r>
      <rPr>
        <b/>
        <vertAlign val="superscript"/>
        <sz val="10"/>
        <rFont val="Arial"/>
        <family val="2"/>
      </rPr>
      <t>1</t>
    </r>
  </si>
  <si>
    <t>Number of completed reviews instigated by each responsible authority, England and Wales, 2011/12</t>
  </si>
  <si>
    <t>Premises with 24-hour alcohol licences</t>
  </si>
  <si>
    <r>
      <t>Table 3 Modelled estimates for key statistics, England and Wales, 31 March 2010, 31 March 2012 and estimated change from 2010</t>
    </r>
    <r>
      <rPr>
        <b/>
        <vertAlign val="superscript"/>
        <sz val="10"/>
        <color indexed="8"/>
        <rFont val="Arial"/>
        <family val="2"/>
      </rPr>
      <t>1</t>
    </r>
  </si>
  <si>
    <t>Table 2 Modelled estimates for key statistics, England and Wales, 31 March 2008 to 31 March 2012</t>
  </si>
  <si>
    <t>Modelled estimates for key statistics, England and Wales, 31 March 2008 to 31 March 2012</t>
  </si>
  <si>
    <t>Table 8 Licence activity by outcome, England and Wales, 2011/12</t>
  </si>
  <si>
    <t>Licence activity by outcome, England and Wales, 2011/12</t>
  </si>
  <si>
    <t>Table 1 Number of premises licences, club premises certificates and personal licences, England and Wales, 31 March 2012</t>
  </si>
  <si>
    <t>Premises licences</t>
  </si>
  <si>
    <t>Club premises certificates</t>
  </si>
  <si>
    <t>Personal licences</t>
  </si>
  <si>
    <t>Any premises licences with late night refreshment</t>
  </si>
  <si>
    <t>Premises licences on-sales of alcohol only</t>
  </si>
  <si>
    <t>Premises licences off-sales or supply of alcohol only</t>
  </si>
  <si>
    <t>Club premises certificates on-sales of alcohol only</t>
  </si>
  <si>
    <t xml:space="preserve">               supermarkets and stores</t>
  </si>
  <si>
    <t xml:space="preserve">               hotel bars</t>
  </si>
  <si>
    <t xml:space="preserve">               other premises type</t>
  </si>
  <si>
    <t>Valid temporary event notices given to licensing authority</t>
  </si>
  <si>
    <t>of which:  pubs, bars and nightclubs</t>
  </si>
  <si>
    <t>Premises licences both on- and off-sales or supply of alcohol</t>
  </si>
  <si>
    <t>Club premises certificates both on- and off-sales or supply of alcohol</t>
  </si>
  <si>
    <t>Change since 31 March 2010</t>
  </si>
  <si>
    <t>Percentage change since 31 March 2010</t>
  </si>
  <si>
    <t>31 March 2012</t>
  </si>
  <si>
    <t>Table 4 Number of premises licences, club premises certificates and personal licences by fee band, England and Wales, 31 March 2012</t>
  </si>
  <si>
    <t>Table 5 Number of premises licences and club premises certificates by licensable activity, England and Wales, 31 March 2012</t>
  </si>
  <si>
    <t xml:space="preserve">   Premises licences selling alcohol</t>
  </si>
  <si>
    <t>Alcohol permissions not reported</t>
  </si>
  <si>
    <t xml:space="preserve">    Both on- and off-sales or supply of alcohol</t>
  </si>
  <si>
    <t xml:space="preserve">    Any premises licences with only late night refreshment</t>
  </si>
  <si>
    <t xml:space="preserve">   Club premises certificates selling alcohol</t>
  </si>
  <si>
    <t>Pubs, bars and nightclubs</t>
  </si>
  <si>
    <t>Supermarkets and stores</t>
  </si>
  <si>
    <t>Hotel bars</t>
  </si>
  <si>
    <t>Number of cumulative impact areas</t>
  </si>
  <si>
    <r>
      <t>Table 7 Number of cumulative impact areas, England and Wales, 31</t>
    </r>
    <r>
      <rPr>
        <b/>
        <sz val="10"/>
        <rFont val="Arial"/>
        <family val="2"/>
      </rPr>
      <t xml:space="preserve"> March 2012</t>
    </r>
  </si>
  <si>
    <t>New premises licence</t>
  </si>
  <si>
    <t>Variation to premises licence</t>
  </si>
  <si>
    <t>New club premises certificate</t>
  </si>
  <si>
    <t>Variation to club premises certificate</t>
  </si>
  <si>
    <t>Minor variations to licence or certificate</t>
  </si>
  <si>
    <t>Premises licence/club premises certificate applications</t>
  </si>
  <si>
    <t>Personal licence applications</t>
  </si>
  <si>
    <t>Premises licences (following application)</t>
  </si>
  <si>
    <t>Premises licences (following application by police for expedited review)</t>
  </si>
  <si>
    <t>Premises licences (following closure orders under S.161 of Act)</t>
  </si>
  <si>
    <t>Club premises certificates (following application)</t>
  </si>
  <si>
    <t>Crime &amp; disorder</t>
  </si>
  <si>
    <t>Protection of children</t>
  </si>
  <si>
    <t>Public nuisance</t>
  </si>
  <si>
    <t>Public safety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</si>
  <si>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More than one reason may apply to each review, so the percentages may not add to 100 per cent.</t>
    </r>
  </si>
  <si>
    <t>Local residents</t>
  </si>
  <si>
    <t>Other responsible authorities or interested parties</t>
  </si>
  <si>
    <t xml:space="preserve">   Not reported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</si>
  <si>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The percentages in the table may not add up to 100 per cent due to rounding and in cases where more than one responsible authority instigated the review.</t>
    </r>
  </si>
  <si>
    <t>Licence or certificate suspended</t>
  </si>
  <si>
    <t xml:space="preserve">  Licence revoked or club premises certificate withdrawn</t>
  </si>
  <si>
    <t>Designated Premises Supervisor removed (premises licences only)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</si>
  <si>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More than one action may apply to each completed review, so the percentages will not add to 100 per cent.</t>
    </r>
  </si>
  <si>
    <r>
      <t>Table 14 Number of expedited review applications, applications withdrawn and interim steps taken, England and Wales, 2011/12</t>
    </r>
    <r>
      <rPr>
        <b/>
        <vertAlign val="superscript"/>
        <sz val="10"/>
        <rFont val="Arial"/>
        <family val="2"/>
      </rPr>
      <t>1</t>
    </r>
  </si>
  <si>
    <t>Number of appeals against licence review decision</t>
  </si>
  <si>
    <t>Table 17 Number of temporary event notices, England and Wales, 2011/12</t>
  </si>
  <si>
    <t>Temporary event notices withdrawn</t>
  </si>
  <si>
    <t>Temporary event notices received following modification with police consent</t>
  </si>
  <si>
    <t>Counter notices given following police objection</t>
  </si>
  <si>
    <t>Number of premises licences, club premises certificates and personal licences, England and Wales, 31 March 2012</t>
  </si>
  <si>
    <t>Modelled estimates for key statistics, England and Wales, 31 March 2010, 31 March 2012 and estimated change from 2010</t>
  </si>
  <si>
    <t>Number of premises licences, club premises certificates and personal licences by fee band, England and Wales, 31 March 2012</t>
  </si>
  <si>
    <t>Number of premises licences and club premises certificates by licensable activity, England and Wales, 31 March 2012</t>
  </si>
  <si>
    <t>Number of premises licences with 24 hour alcohol provisions by premises type, England and Wales, 31 March 2012</t>
  </si>
  <si>
    <t>Number of cumulative impact areas, England and Wales, 31 March 2012</t>
  </si>
  <si>
    <t>Number of expedited review applications, applications withdrawn and interim steps taken, England and Wales, 2011/12</t>
  </si>
  <si>
    <t>Number of temporary event notices, England and Wales, 2011/12</t>
  </si>
  <si>
    <t>31 March 2010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</si>
  <si>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More than one interim step may apply per review, so the percentages will not add to 100 per cent.</t>
    </r>
  </si>
  <si>
    <t>Table 6 Number of premises licences with 24-hour alcohol provisions by premises type, England and Wales, 31 March 2012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</si>
</sst>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800]dddd\,\ mmmm\ dd\,\ yyyy"/>
    <numFmt numFmtId="165" formatCode="_-* #,##0_-;\-* #,##0_-;_-* &quot;-&quot;??_-;_-@_-"/>
    <numFmt numFmtId="166" formatCode="[$-809]dd\ mmmm\ yyyy"/>
  </numFmts>
  <fonts count="55">
    <font>
      <sz val="11"/>
      <color theme="1"/>
      <name val="Calibri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Calibri"/>
      <family val="2"/>
    </font>
    <font>
      <b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3" fillId="0" borderId="0" xfId="55" applyFont="1" applyFill="1" applyAlignment="1">
      <alignment horizontal="left" vertical="top"/>
      <protection/>
    </xf>
    <xf numFmtId="0" fontId="3" fillId="0" borderId="0" xfId="55" applyFont="1" applyFill="1" applyAlignment="1">
      <alignment horizontal="right" vertical="top"/>
      <protection/>
    </xf>
    <xf numFmtId="0" fontId="33" fillId="0" borderId="0" xfId="56" applyAlignment="1">
      <alignment vertical="top"/>
      <protection/>
    </xf>
    <xf numFmtId="0" fontId="4" fillId="0" borderId="0" xfId="55" applyFont="1" applyFill="1" applyAlignment="1">
      <alignment horizontal="left" vertical="top"/>
      <protection/>
    </xf>
    <xf numFmtId="0" fontId="4" fillId="0" borderId="0" xfId="55" applyFont="1" applyFill="1" applyAlignment="1">
      <alignment horizontal="right" vertical="top"/>
      <protection/>
    </xf>
    <xf numFmtId="164" fontId="4" fillId="0" borderId="0" xfId="55" applyNumberFormat="1" applyFont="1" applyFill="1" applyAlignment="1">
      <alignment horizontal="right" vertical="top"/>
      <protection/>
    </xf>
    <xf numFmtId="0" fontId="4" fillId="0" borderId="0" xfId="55" applyFont="1" applyFill="1" applyAlignment="1">
      <alignment horizontal="left" vertical="top" wrapText="1"/>
      <protection/>
    </xf>
    <xf numFmtId="0" fontId="50" fillId="0" borderId="0" xfId="0" applyFont="1" applyAlignment="1">
      <alignment horizontal="justify"/>
    </xf>
    <xf numFmtId="0" fontId="51" fillId="0" borderId="0" xfId="0" applyFont="1" applyAlignment="1">
      <alignment/>
    </xf>
    <xf numFmtId="0" fontId="52" fillId="0" borderId="10" xfId="0" applyFont="1" applyBorder="1" applyAlignment="1">
      <alignment/>
    </xf>
    <xf numFmtId="0" fontId="50" fillId="0" borderId="0" xfId="0" applyFont="1" applyAlignment="1">
      <alignment/>
    </xf>
    <xf numFmtId="0" fontId="52" fillId="0" borderId="0" xfId="0" applyFont="1" applyAlignment="1">
      <alignment horizontal="justify"/>
    </xf>
    <xf numFmtId="0" fontId="52" fillId="0" borderId="0" xfId="0" applyFont="1" applyAlignment="1">
      <alignment/>
    </xf>
    <xf numFmtId="0" fontId="50" fillId="0" borderId="11" xfId="0" applyFont="1" applyBorder="1" applyAlignment="1">
      <alignment/>
    </xf>
    <xf numFmtId="0" fontId="50" fillId="0" borderId="0" xfId="0" applyFont="1" applyAlignment="1">
      <alignment horizontal="left" indent="1"/>
    </xf>
    <xf numFmtId="0" fontId="53" fillId="0" borderId="0" xfId="0" applyFont="1" applyAlignment="1">
      <alignment/>
    </xf>
    <xf numFmtId="0" fontId="53" fillId="0" borderId="0" xfId="0" applyFont="1" applyAlignment="1">
      <alignment horizontal="left" indent="5"/>
    </xf>
    <xf numFmtId="0" fontId="50" fillId="0" borderId="10" xfId="0" applyFont="1" applyBorder="1" applyAlignment="1">
      <alignment horizontal="left" indent="1"/>
    </xf>
    <xf numFmtId="0" fontId="50" fillId="0" borderId="0" xfId="0" applyFont="1" applyAlignment="1">
      <alignment vertical="top"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33" fillId="0" borderId="0" xfId="56" applyFont="1" applyAlignment="1">
      <alignment vertical="top"/>
      <protection/>
    </xf>
    <xf numFmtId="0" fontId="3" fillId="0" borderId="0" xfId="55" applyFont="1" applyFill="1" applyBorder="1" applyAlignment="1">
      <alignment vertical="top"/>
      <protection/>
    </xf>
    <xf numFmtId="0" fontId="4" fillId="0" borderId="0" xfId="55" applyFont="1" applyFill="1" applyBorder="1" applyAlignment="1">
      <alignment vertical="top" wrapText="1"/>
      <protection/>
    </xf>
    <xf numFmtId="0" fontId="4" fillId="0" borderId="0" xfId="55" applyFont="1" applyFill="1" applyBorder="1" applyAlignment="1" quotePrefix="1">
      <alignment vertical="top" wrapText="1"/>
      <protection/>
    </xf>
    <xf numFmtId="0" fontId="4" fillId="33" borderId="0" xfId="55" applyFont="1" applyFill="1" applyBorder="1" applyAlignment="1">
      <alignment vertical="top"/>
      <protection/>
    </xf>
    <xf numFmtId="0" fontId="4" fillId="33" borderId="0" xfId="55" applyFont="1" applyFill="1" applyAlignment="1">
      <alignment horizontal="left" vertical="top"/>
      <protection/>
    </xf>
    <xf numFmtId="0" fontId="4" fillId="33" borderId="0" xfId="55" applyFont="1" applyFill="1" applyAlignment="1">
      <alignment vertical="top"/>
      <protection/>
    </xf>
    <xf numFmtId="0" fontId="4" fillId="33" borderId="0" xfId="55" applyFont="1" applyFill="1" applyAlignment="1">
      <alignment horizontal="right" vertical="top"/>
      <protection/>
    </xf>
    <xf numFmtId="15" fontId="4" fillId="0" borderId="0" xfId="55" applyNumberFormat="1" applyFont="1" applyFill="1" applyAlignment="1">
      <alignment horizontal="right" vertical="top"/>
      <protection/>
    </xf>
    <xf numFmtId="3" fontId="50" fillId="0" borderId="0" xfId="0" applyNumberFormat="1" applyFont="1" applyFill="1" applyAlignment="1">
      <alignment horizontal="right"/>
    </xf>
    <xf numFmtId="3" fontId="50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9" fontId="50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3" fontId="52" fillId="0" borderId="0" xfId="0" applyNumberFormat="1" applyFont="1" applyFill="1" applyAlignment="1">
      <alignment horizontal="right"/>
    </xf>
    <xf numFmtId="3" fontId="53" fillId="0" borderId="0" xfId="0" applyNumberFormat="1" applyFont="1" applyFill="1" applyAlignment="1">
      <alignment horizontal="right"/>
    </xf>
    <xf numFmtId="0" fontId="50" fillId="0" borderId="0" xfId="0" applyFont="1" applyFill="1" applyAlignment="1">
      <alignment horizontal="right"/>
    </xf>
    <xf numFmtId="0" fontId="50" fillId="0" borderId="10" xfId="0" applyFont="1" applyFill="1" applyBorder="1" applyAlignment="1">
      <alignment/>
    </xf>
    <xf numFmtId="9" fontId="50" fillId="0" borderId="0" xfId="0" applyNumberFormat="1" applyFont="1" applyFill="1" applyAlignment="1">
      <alignment horizontal="right"/>
    </xf>
    <xf numFmtId="9" fontId="52" fillId="0" borderId="10" xfId="0" applyNumberFormat="1" applyFont="1" applyFill="1" applyBorder="1" applyAlignment="1">
      <alignment horizontal="right"/>
    </xf>
    <xf numFmtId="0" fontId="53" fillId="0" borderId="0" xfId="0" applyFont="1" applyFill="1" applyAlignment="1">
      <alignment horizontal="right"/>
    </xf>
    <xf numFmtId="0" fontId="52" fillId="0" borderId="10" xfId="0" applyFont="1" applyFill="1" applyBorder="1" applyAlignment="1">
      <alignment horizontal="right"/>
    </xf>
    <xf numFmtId="0" fontId="50" fillId="0" borderId="10" xfId="0" applyFont="1" applyFill="1" applyBorder="1" applyAlignment="1">
      <alignment horizontal="right"/>
    </xf>
    <xf numFmtId="9" fontId="50" fillId="0" borderId="0" xfId="0" applyNumberFormat="1" applyFont="1" applyFill="1" applyAlignment="1">
      <alignment horizontal="right" vertical="top" wrapText="1"/>
    </xf>
    <xf numFmtId="9" fontId="50" fillId="0" borderId="10" xfId="0" applyNumberFormat="1" applyFont="1" applyFill="1" applyBorder="1" applyAlignment="1">
      <alignment/>
    </xf>
    <xf numFmtId="165" fontId="50" fillId="0" borderId="0" xfId="42" applyNumberFormat="1" applyFont="1" applyAlignment="1">
      <alignment/>
    </xf>
    <xf numFmtId="0" fontId="51" fillId="0" borderId="0" xfId="0" applyFont="1" applyAlignment="1">
      <alignment wrapText="1"/>
    </xf>
    <xf numFmtId="0" fontId="5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50" fillId="0" borderId="12" xfId="0" applyFont="1" applyBorder="1" applyAlignment="1">
      <alignment/>
    </xf>
    <xf numFmtId="3" fontId="50" fillId="0" borderId="12" xfId="0" applyNumberFormat="1" applyFont="1" applyFill="1" applyBorder="1" applyAlignment="1">
      <alignment horizontal="right"/>
    </xf>
    <xf numFmtId="0" fontId="50" fillId="0" borderId="13" xfId="0" applyFont="1" applyBorder="1" applyAlignment="1">
      <alignment/>
    </xf>
    <xf numFmtId="3" fontId="50" fillId="0" borderId="13" xfId="0" applyNumberFormat="1" applyFont="1" applyFill="1" applyBorder="1" applyAlignment="1">
      <alignment horizontal="right"/>
    </xf>
    <xf numFmtId="3" fontId="50" fillId="0" borderId="11" xfId="0" applyNumberFormat="1" applyFont="1" applyFill="1" applyBorder="1" applyAlignment="1">
      <alignment horizontal="right"/>
    </xf>
    <xf numFmtId="3" fontId="50" fillId="0" borderId="11" xfId="0" applyNumberFormat="1" applyFont="1" applyFill="1" applyBorder="1" applyAlignment="1">
      <alignment/>
    </xf>
    <xf numFmtId="0" fontId="52" fillId="0" borderId="0" xfId="0" applyFont="1" applyAlignment="1">
      <alignment horizontal="right"/>
    </xf>
    <xf numFmtId="165" fontId="50" fillId="0" borderId="11" xfId="42" applyNumberFormat="1" applyFont="1" applyBorder="1" applyAlignment="1">
      <alignment/>
    </xf>
    <xf numFmtId="9" fontId="50" fillId="0" borderId="11" xfId="0" applyNumberFormat="1" applyFont="1" applyFill="1" applyBorder="1" applyAlignment="1">
      <alignment/>
    </xf>
    <xf numFmtId="0" fontId="50" fillId="0" borderId="11" xfId="0" applyFont="1" applyFill="1" applyBorder="1" applyAlignment="1">
      <alignment/>
    </xf>
    <xf numFmtId="0" fontId="52" fillId="0" borderId="13" xfId="0" applyFont="1" applyBorder="1" applyAlignment="1">
      <alignment horizontal="center"/>
    </xf>
    <xf numFmtId="0" fontId="50" fillId="0" borderId="13" xfId="0" applyFont="1" applyBorder="1" applyAlignment="1">
      <alignment horizontal="center" wrapText="1"/>
    </xf>
    <xf numFmtId="0" fontId="50" fillId="0" borderId="0" xfId="0" applyFont="1" applyBorder="1" applyAlignment="1">
      <alignment/>
    </xf>
    <xf numFmtId="3" fontId="52" fillId="0" borderId="0" xfId="0" applyNumberFormat="1" applyFont="1" applyFill="1" applyBorder="1" applyAlignment="1">
      <alignment horizontal="right"/>
    </xf>
    <xf numFmtId="0" fontId="50" fillId="0" borderId="0" xfId="0" applyFont="1" applyFill="1" applyBorder="1" applyAlignment="1">
      <alignment/>
    </xf>
    <xf numFmtId="9" fontId="50" fillId="0" borderId="0" xfId="0" applyNumberFormat="1" applyFont="1" applyFill="1" applyBorder="1" applyAlignment="1">
      <alignment horizontal="right"/>
    </xf>
    <xf numFmtId="3" fontId="52" fillId="0" borderId="12" xfId="0" applyNumberFormat="1" applyFont="1" applyFill="1" applyBorder="1" applyAlignment="1">
      <alignment horizontal="right"/>
    </xf>
    <xf numFmtId="9" fontId="50" fillId="0" borderId="12" xfId="0" applyNumberFormat="1" applyFont="1" applyFill="1" applyBorder="1" applyAlignment="1">
      <alignment horizontal="right"/>
    </xf>
    <xf numFmtId="0" fontId="52" fillId="0" borderId="0" xfId="0" applyFont="1" applyBorder="1" applyAlignment="1">
      <alignment horizontal="left" indent="1"/>
    </xf>
    <xf numFmtId="3" fontId="52" fillId="0" borderId="13" xfId="0" applyNumberFormat="1" applyFont="1" applyFill="1" applyBorder="1" applyAlignment="1">
      <alignment horizontal="right"/>
    </xf>
    <xf numFmtId="0" fontId="50" fillId="0" borderId="13" xfId="0" applyFont="1" applyFill="1" applyBorder="1" applyAlignment="1">
      <alignment/>
    </xf>
    <xf numFmtId="9" fontId="50" fillId="0" borderId="13" xfId="0" applyNumberFormat="1" applyFont="1" applyFill="1" applyBorder="1" applyAlignment="1">
      <alignment horizontal="right"/>
    </xf>
    <xf numFmtId="0" fontId="53" fillId="0" borderId="11" xfId="0" applyFont="1" applyBorder="1" applyAlignment="1">
      <alignment/>
    </xf>
    <xf numFmtId="3" fontId="53" fillId="0" borderId="11" xfId="0" applyNumberFormat="1" applyFont="1" applyFill="1" applyBorder="1" applyAlignment="1">
      <alignment horizontal="right"/>
    </xf>
    <xf numFmtId="0" fontId="51" fillId="0" borderId="11" xfId="0" applyFont="1" applyFill="1" applyBorder="1" applyAlignment="1">
      <alignment/>
    </xf>
    <xf numFmtId="9" fontId="50" fillId="0" borderId="11" xfId="0" applyNumberFormat="1" applyFont="1" applyFill="1" applyBorder="1" applyAlignment="1">
      <alignment horizontal="right"/>
    </xf>
    <xf numFmtId="0" fontId="53" fillId="0" borderId="11" xfId="0" applyFont="1" applyBorder="1" applyAlignment="1">
      <alignment horizontal="left" indent="1"/>
    </xf>
    <xf numFmtId="0" fontId="50" fillId="0" borderId="11" xfId="0" applyFont="1" applyFill="1" applyBorder="1" applyAlignment="1">
      <alignment horizontal="right"/>
    </xf>
    <xf numFmtId="0" fontId="52" fillId="0" borderId="13" xfId="0" applyFont="1" applyBorder="1" applyAlignment="1">
      <alignment/>
    </xf>
    <xf numFmtId="9" fontId="52" fillId="0" borderId="13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50" fillId="0" borderId="0" xfId="0" applyFont="1" applyBorder="1" applyAlignment="1">
      <alignment horizontal="right" wrapText="1"/>
    </xf>
    <xf numFmtId="0" fontId="52" fillId="0" borderId="13" xfId="0" applyFont="1" applyBorder="1" applyAlignment="1">
      <alignment horizontal="right"/>
    </xf>
    <xf numFmtId="0" fontId="50" fillId="0" borderId="13" xfId="0" applyFont="1" applyBorder="1" applyAlignment="1">
      <alignment horizontal="right" wrapText="1"/>
    </xf>
    <xf numFmtId="0" fontId="50" fillId="0" borderId="13" xfId="0" applyFont="1" applyBorder="1" applyAlignment="1">
      <alignment horizontal="right"/>
    </xf>
    <xf numFmtId="164" fontId="50" fillId="0" borderId="13" xfId="0" applyNumberFormat="1" applyFont="1" applyBorder="1" applyAlignment="1">
      <alignment horizontal="right"/>
    </xf>
    <xf numFmtId="3" fontId="50" fillId="0" borderId="12" xfId="0" applyNumberFormat="1" applyFont="1" applyFill="1" applyBorder="1" applyAlignment="1">
      <alignment/>
    </xf>
    <xf numFmtId="0" fontId="50" fillId="0" borderId="12" xfId="0" applyFont="1" applyFill="1" applyBorder="1" applyAlignment="1">
      <alignment/>
    </xf>
    <xf numFmtId="0" fontId="50" fillId="0" borderId="12" xfId="0" applyFont="1" applyBorder="1" applyAlignment="1">
      <alignment horizontal="left" indent="1"/>
    </xf>
    <xf numFmtId="0" fontId="50" fillId="0" borderId="11" xfId="0" applyFont="1" applyBorder="1" applyAlignment="1">
      <alignment horizontal="left" indent="1"/>
    </xf>
    <xf numFmtId="0" fontId="53" fillId="0" borderId="11" xfId="0" applyFont="1" applyFill="1" applyBorder="1" applyAlignment="1">
      <alignment horizontal="right"/>
    </xf>
    <xf numFmtId="9" fontId="50" fillId="0" borderId="11" xfId="0" applyNumberFormat="1" applyFont="1" applyFill="1" applyBorder="1" applyAlignment="1">
      <alignment horizontal="right" vertical="top" wrapText="1"/>
    </xf>
    <xf numFmtId="0" fontId="50" fillId="0" borderId="12" xfId="0" applyFont="1" applyFill="1" applyBorder="1" applyAlignment="1">
      <alignment horizontal="right"/>
    </xf>
    <xf numFmtId="9" fontId="50" fillId="0" borderId="12" xfId="0" applyNumberFormat="1" applyFont="1" applyFill="1" applyBorder="1" applyAlignment="1">
      <alignment horizontal="right" vertical="top" wrapText="1"/>
    </xf>
    <xf numFmtId="0" fontId="50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51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0" fillId="0" borderId="12" xfId="0" applyFont="1" applyBorder="1" applyAlignment="1">
      <alignment vertical="top"/>
    </xf>
    <xf numFmtId="0" fontId="53" fillId="0" borderId="11" xfId="0" applyFont="1" applyBorder="1" applyAlignment="1">
      <alignment horizontal="justify"/>
    </xf>
    <xf numFmtId="0" fontId="50" fillId="0" borderId="11" xfId="0" applyFont="1" applyFill="1" applyBorder="1" applyAlignment="1">
      <alignment vertical="top" wrapText="1"/>
    </xf>
    <xf numFmtId="0" fontId="7" fillId="0" borderId="0" xfId="0" applyFont="1" applyAlignment="1">
      <alignment horizontal="justify"/>
    </xf>
    <xf numFmtId="0" fontId="50" fillId="0" borderId="11" xfId="0" applyNumberFormat="1" applyFont="1" applyFill="1" applyBorder="1" applyAlignment="1">
      <alignment horizontal="right"/>
    </xf>
    <xf numFmtId="0" fontId="50" fillId="0" borderId="0" xfId="0" applyNumberFormat="1" applyFont="1" applyFill="1" applyBorder="1" applyAlignment="1">
      <alignment horizontal="right"/>
    </xf>
    <xf numFmtId="0" fontId="50" fillId="0" borderId="13" xfId="0" applyFont="1" applyFill="1" applyBorder="1" applyAlignment="1">
      <alignment horizontal="right"/>
    </xf>
    <xf numFmtId="0" fontId="50" fillId="0" borderId="0" xfId="0" applyFont="1" applyAlignment="1">
      <alignment horizontal="right"/>
    </xf>
    <xf numFmtId="0" fontId="52" fillId="0" borderId="0" xfId="0" applyFont="1" applyBorder="1" applyAlignment="1">
      <alignment/>
    </xf>
    <xf numFmtId="0" fontId="50" fillId="0" borderId="13" xfId="0" applyFont="1" applyBorder="1" applyAlignment="1">
      <alignment horizontal="left" indent="1"/>
    </xf>
    <xf numFmtId="0" fontId="50" fillId="0" borderId="13" xfId="0" applyFont="1" applyBorder="1" applyAlignment="1">
      <alignment horizontal="center"/>
    </xf>
    <xf numFmtId="14" fontId="4" fillId="0" borderId="0" xfId="55" applyNumberFormat="1" applyFont="1" applyFill="1" applyAlignment="1">
      <alignment horizontal="right" vertical="top"/>
      <protection/>
    </xf>
    <xf numFmtId="0" fontId="7" fillId="0" borderId="11" xfId="0" applyFont="1" applyBorder="1" applyAlignment="1">
      <alignment/>
    </xf>
    <xf numFmtId="0" fontId="52" fillId="0" borderId="11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 horizontal="right"/>
    </xf>
    <xf numFmtId="0" fontId="52" fillId="0" borderId="0" xfId="0" applyFont="1" applyAlignment="1">
      <alignment/>
    </xf>
    <xf numFmtId="3" fontId="50" fillId="0" borderId="0" xfId="0" applyNumberFormat="1" applyFont="1" applyAlignment="1">
      <alignment/>
    </xf>
    <xf numFmtId="3" fontId="50" fillId="0" borderId="11" xfId="0" applyNumberFormat="1" applyFont="1" applyBorder="1" applyAlignment="1">
      <alignment/>
    </xf>
    <xf numFmtId="0" fontId="50" fillId="0" borderId="11" xfId="0" applyFont="1" applyBorder="1" applyAlignment="1">
      <alignment horizontal="right"/>
    </xf>
    <xf numFmtId="3" fontId="50" fillId="0" borderId="0" xfId="0" applyNumberFormat="1" applyFont="1" applyFill="1" applyBorder="1" applyAlignment="1">
      <alignment/>
    </xf>
    <xf numFmtId="3" fontId="50" fillId="0" borderId="0" xfId="0" applyNumberFormat="1" applyFont="1" applyFill="1" applyBorder="1" applyAlignment="1">
      <alignment horizontal="right"/>
    </xf>
    <xf numFmtId="0" fontId="50" fillId="0" borderId="0" xfId="0" applyFont="1" applyAlignment="1">
      <alignment wrapText="1"/>
    </xf>
    <xf numFmtId="9" fontId="50" fillId="0" borderId="12" xfId="0" applyNumberFormat="1" applyFont="1" applyFill="1" applyBorder="1" applyAlignment="1">
      <alignment/>
    </xf>
    <xf numFmtId="9" fontId="50" fillId="0" borderId="0" xfId="0" applyNumberFormat="1" applyFont="1" applyFill="1" applyBorder="1" applyAlignment="1">
      <alignment/>
    </xf>
    <xf numFmtId="0" fontId="52" fillId="0" borderId="0" xfId="0" applyFont="1" applyAlignment="1">
      <alignment/>
    </xf>
    <xf numFmtId="49" fontId="50" fillId="0" borderId="13" xfId="0" applyNumberFormat="1" applyFont="1" applyBorder="1" applyAlignment="1">
      <alignment horizontal="right" wrapText="1"/>
    </xf>
    <xf numFmtId="0" fontId="50" fillId="0" borderId="0" xfId="0" applyFont="1" applyAlignment="1">
      <alignment horizontal="justify"/>
    </xf>
    <xf numFmtId="3" fontId="50" fillId="0" borderId="0" xfId="42" applyNumberFormat="1" applyFont="1" applyAlignment="1">
      <alignment/>
    </xf>
    <xf numFmtId="3" fontId="50" fillId="0" borderId="11" xfId="42" applyNumberFormat="1" applyFont="1" applyBorder="1" applyAlignment="1">
      <alignment/>
    </xf>
    <xf numFmtId="0" fontId="50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50" fillId="0" borderId="12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52" fillId="0" borderId="0" xfId="0" applyFont="1" applyAlignment="1">
      <alignment/>
    </xf>
    <xf numFmtId="0" fontId="50" fillId="0" borderId="0" xfId="0" applyFont="1" applyAlignment="1">
      <alignment horizontal="justify"/>
    </xf>
    <xf numFmtId="0" fontId="0" fillId="0" borderId="0" xfId="0" applyAlignment="1">
      <alignment/>
    </xf>
    <xf numFmtId="0" fontId="50" fillId="0" borderId="0" xfId="0" applyFont="1" applyFill="1" applyAlignment="1">
      <alignment horizontal="justify"/>
    </xf>
    <xf numFmtId="0" fontId="0" fillId="0" borderId="0" xfId="0" applyFill="1" applyAlignment="1">
      <alignment/>
    </xf>
    <xf numFmtId="0" fontId="7" fillId="0" borderId="0" xfId="0" applyFont="1" applyAlignment="1">
      <alignment horizontal="justify"/>
    </xf>
    <xf numFmtId="0" fontId="0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zoomScalePageLayoutView="0" workbookViewId="0" topLeftCell="A1">
      <selection activeCell="A20" sqref="A20"/>
    </sheetView>
  </sheetViews>
  <sheetFormatPr defaultColWidth="6.00390625" defaultRowHeight="15"/>
  <cols>
    <col min="1" max="1" width="6.00390625" style="27" customWidth="1"/>
    <col min="2" max="2" width="105.7109375" style="28" customWidth="1"/>
    <col min="3" max="3" width="21.140625" style="29" customWidth="1"/>
    <col min="4" max="4" width="15.7109375" style="28" customWidth="1"/>
    <col min="5" max="5" width="15.00390625" style="29" customWidth="1"/>
    <col min="6" max="255" width="9.140625" style="3" customWidth="1"/>
    <col min="256" max="16384" width="6.00390625" style="3" customWidth="1"/>
  </cols>
  <sheetData>
    <row r="1" spans="1:5" ht="15" customHeight="1">
      <c r="A1" s="1" t="s">
        <v>97</v>
      </c>
      <c r="B1" s="2"/>
      <c r="C1" s="2"/>
      <c r="D1" s="2"/>
      <c r="E1" s="2"/>
    </row>
    <row r="2" spans="1:5" ht="15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</row>
    <row r="3" spans="1:5" ht="15" customHeight="1">
      <c r="A3" s="4">
        <v>1</v>
      </c>
      <c r="B3" s="4" t="s">
        <v>166</v>
      </c>
      <c r="C3" s="112">
        <v>40999</v>
      </c>
      <c r="D3" s="5" t="s">
        <v>5</v>
      </c>
      <c r="E3" s="6">
        <v>41207</v>
      </c>
    </row>
    <row r="4" spans="1:5" ht="15" customHeight="1">
      <c r="A4" s="7">
        <v>2</v>
      </c>
      <c r="B4" s="7" t="s">
        <v>103</v>
      </c>
      <c r="C4" s="5" t="s">
        <v>96</v>
      </c>
      <c r="D4" s="5" t="s">
        <v>5</v>
      </c>
      <c r="E4" s="6">
        <v>41207</v>
      </c>
    </row>
    <row r="5" spans="1:5" ht="15" customHeight="1">
      <c r="A5" s="4">
        <v>3</v>
      </c>
      <c r="B5" s="4" t="s">
        <v>167</v>
      </c>
      <c r="C5" s="5" t="s">
        <v>74</v>
      </c>
      <c r="D5" s="5" t="s">
        <v>5</v>
      </c>
      <c r="E5" s="6">
        <v>41207</v>
      </c>
    </row>
    <row r="6" spans="1:5" ht="15" customHeight="1">
      <c r="A6" s="4">
        <v>4</v>
      </c>
      <c r="B6" s="4" t="s">
        <v>168</v>
      </c>
      <c r="C6" s="112">
        <v>40999</v>
      </c>
      <c r="D6" s="5" t="s">
        <v>5</v>
      </c>
      <c r="E6" s="6">
        <v>41207</v>
      </c>
    </row>
    <row r="7" spans="1:5" ht="15" customHeight="1">
      <c r="A7" s="7">
        <v>5</v>
      </c>
      <c r="B7" s="4" t="s">
        <v>169</v>
      </c>
      <c r="C7" s="112">
        <v>40999</v>
      </c>
      <c r="D7" s="5" t="s">
        <v>5</v>
      </c>
      <c r="E7" s="6">
        <v>41207</v>
      </c>
    </row>
    <row r="8" spans="1:5" ht="15" customHeight="1">
      <c r="A8" s="4">
        <v>6</v>
      </c>
      <c r="B8" s="4" t="s">
        <v>170</v>
      </c>
      <c r="C8" s="112">
        <v>40999</v>
      </c>
      <c r="D8" s="5" t="s">
        <v>5</v>
      </c>
      <c r="E8" s="6">
        <v>41207</v>
      </c>
    </row>
    <row r="9" spans="1:5" ht="15" customHeight="1">
      <c r="A9" s="7">
        <v>7</v>
      </c>
      <c r="B9" s="4" t="s">
        <v>171</v>
      </c>
      <c r="C9" s="112">
        <v>40999</v>
      </c>
      <c r="D9" s="5" t="s">
        <v>5</v>
      </c>
      <c r="E9" s="6">
        <v>41207</v>
      </c>
    </row>
    <row r="10" spans="1:5" ht="15" customHeight="1">
      <c r="A10" s="4">
        <v>8</v>
      </c>
      <c r="B10" s="4" t="s">
        <v>105</v>
      </c>
      <c r="C10" s="30" t="s">
        <v>72</v>
      </c>
      <c r="D10" s="5" t="s">
        <v>5</v>
      </c>
      <c r="E10" s="6">
        <v>41207</v>
      </c>
    </row>
    <row r="11" spans="1:5" ht="15" customHeight="1">
      <c r="A11" s="7">
        <v>9</v>
      </c>
      <c r="B11" s="4" t="s">
        <v>89</v>
      </c>
      <c r="C11" s="30" t="s">
        <v>72</v>
      </c>
      <c r="D11" s="5" t="s">
        <v>5</v>
      </c>
      <c r="E11" s="6">
        <v>41207</v>
      </c>
    </row>
    <row r="12" spans="1:5" ht="15" customHeight="1">
      <c r="A12" s="4">
        <v>10</v>
      </c>
      <c r="B12" s="4" t="s">
        <v>90</v>
      </c>
      <c r="C12" s="30" t="s">
        <v>72</v>
      </c>
      <c r="D12" s="5" t="s">
        <v>5</v>
      </c>
      <c r="E12" s="6">
        <v>41207</v>
      </c>
    </row>
    <row r="13" spans="1:5" ht="15" customHeight="1">
      <c r="A13" s="7">
        <v>11</v>
      </c>
      <c r="B13" s="4" t="s">
        <v>91</v>
      </c>
      <c r="C13" s="30" t="s">
        <v>72</v>
      </c>
      <c r="D13" s="5" t="s">
        <v>5</v>
      </c>
      <c r="E13" s="6">
        <v>41207</v>
      </c>
    </row>
    <row r="14" spans="1:5" ht="15" customHeight="1">
      <c r="A14" s="4">
        <v>12</v>
      </c>
      <c r="B14" s="4" t="s">
        <v>99</v>
      </c>
      <c r="C14" s="30" t="s">
        <v>72</v>
      </c>
      <c r="D14" s="5" t="s">
        <v>5</v>
      </c>
      <c r="E14" s="6">
        <v>41207</v>
      </c>
    </row>
    <row r="15" spans="1:5" ht="15" customHeight="1">
      <c r="A15" s="4">
        <v>13</v>
      </c>
      <c r="B15" s="4" t="s">
        <v>92</v>
      </c>
      <c r="C15" s="30" t="s">
        <v>72</v>
      </c>
      <c r="D15" s="5" t="s">
        <v>5</v>
      </c>
      <c r="E15" s="6">
        <v>41207</v>
      </c>
    </row>
    <row r="16" spans="1:5" ht="15" customHeight="1">
      <c r="A16" s="4">
        <v>14</v>
      </c>
      <c r="B16" s="4" t="s">
        <v>172</v>
      </c>
      <c r="C16" s="30" t="s">
        <v>72</v>
      </c>
      <c r="D16" s="5" t="s">
        <v>5</v>
      </c>
      <c r="E16" s="6">
        <v>41207</v>
      </c>
    </row>
    <row r="17" spans="1:5" ht="15" customHeight="1">
      <c r="A17" s="4">
        <v>15</v>
      </c>
      <c r="B17" s="4" t="s">
        <v>95</v>
      </c>
      <c r="C17" s="30" t="s">
        <v>72</v>
      </c>
      <c r="D17" s="5" t="s">
        <v>5</v>
      </c>
      <c r="E17" s="6">
        <v>41207</v>
      </c>
    </row>
    <row r="18" spans="1:5" ht="15" customHeight="1">
      <c r="A18" s="4">
        <v>16</v>
      </c>
      <c r="B18" s="4" t="s">
        <v>93</v>
      </c>
      <c r="C18" s="30" t="s">
        <v>72</v>
      </c>
      <c r="D18" s="5" t="s">
        <v>5</v>
      </c>
      <c r="E18" s="6">
        <v>41207</v>
      </c>
    </row>
    <row r="19" spans="1:5" ht="15" customHeight="1">
      <c r="A19" s="4">
        <v>17</v>
      </c>
      <c r="B19" s="4" t="s">
        <v>173</v>
      </c>
      <c r="C19" s="5" t="s">
        <v>72</v>
      </c>
      <c r="D19" s="5" t="s">
        <v>5</v>
      </c>
      <c r="E19" s="6">
        <v>41207</v>
      </c>
    </row>
    <row r="20" spans="1:5" ht="15">
      <c r="A20" s="4"/>
      <c r="B20" s="5"/>
      <c r="C20" s="5"/>
      <c r="D20" s="5"/>
      <c r="E20" s="5"/>
    </row>
    <row r="21" spans="1:5" ht="15">
      <c r="A21" s="4"/>
      <c r="B21" s="5"/>
      <c r="C21" s="5"/>
      <c r="D21" s="5"/>
      <c r="E21" s="5"/>
    </row>
    <row r="22" spans="1:5" ht="15">
      <c r="A22" s="4"/>
      <c r="B22" s="5"/>
      <c r="C22" s="5"/>
      <c r="D22" s="5"/>
      <c r="E22" s="5"/>
    </row>
    <row r="23" spans="1:5" ht="15">
      <c r="A23" s="4"/>
      <c r="B23" s="5"/>
      <c r="C23" s="5"/>
      <c r="D23" s="5"/>
      <c r="E23" s="5"/>
    </row>
    <row r="24" spans="1:5" ht="15">
      <c r="A24" s="4"/>
      <c r="B24" s="5"/>
      <c r="C24" s="5"/>
      <c r="D24" s="5"/>
      <c r="E24" s="5"/>
    </row>
    <row r="25" spans="1:5" ht="15">
      <c r="A25" s="4"/>
      <c r="B25" s="5"/>
      <c r="C25" s="5"/>
      <c r="D25" s="5"/>
      <c r="E25" s="5"/>
    </row>
    <row r="26" spans="1:5" ht="15">
      <c r="A26" s="4"/>
      <c r="B26" s="5"/>
      <c r="C26" s="5"/>
      <c r="D26" s="5"/>
      <c r="E26" s="5"/>
    </row>
    <row r="27" spans="1:5" ht="15">
      <c r="A27" s="4"/>
      <c r="B27" s="5"/>
      <c r="C27" s="5"/>
      <c r="D27" s="5"/>
      <c r="E27" s="5"/>
    </row>
    <row r="28" spans="1:5" ht="15">
      <c r="A28" s="4"/>
      <c r="B28" s="5"/>
      <c r="C28" s="5"/>
      <c r="D28" s="5"/>
      <c r="E28" s="5"/>
    </row>
    <row r="29" spans="1:5" ht="15">
      <c r="A29" s="4"/>
      <c r="B29" s="5"/>
      <c r="C29" s="5"/>
      <c r="D29" s="5"/>
      <c r="E29" s="5"/>
    </row>
    <row r="30" spans="1:5" ht="15">
      <c r="A30" s="4"/>
      <c r="B30" s="5"/>
      <c r="C30" s="5"/>
      <c r="D30" s="5"/>
      <c r="E30" s="5"/>
    </row>
    <row r="31" spans="1:5" ht="15">
      <c r="A31" s="4"/>
      <c r="B31" s="5"/>
      <c r="C31" s="5"/>
      <c r="D31" s="5"/>
      <c r="E31" s="5"/>
    </row>
    <row r="32" spans="1:5" ht="15">
      <c r="A32" s="4"/>
      <c r="B32" s="5"/>
      <c r="C32" s="5"/>
      <c r="D32" s="5"/>
      <c r="E32" s="5"/>
    </row>
    <row r="33" spans="1:5" ht="15">
      <c r="A33" s="4"/>
      <c r="B33" s="5"/>
      <c r="C33" s="5"/>
      <c r="D33" s="5"/>
      <c r="E33" s="5"/>
    </row>
    <row r="34" spans="1:5" ht="15">
      <c r="A34" s="4"/>
      <c r="B34" s="5"/>
      <c r="C34" s="5"/>
      <c r="D34" s="5"/>
      <c r="E34" s="5"/>
    </row>
    <row r="35" spans="1:5" ht="15">
      <c r="A35" s="4"/>
      <c r="B35" s="5"/>
      <c r="C35" s="5"/>
      <c r="D35" s="5"/>
      <c r="E35" s="5"/>
    </row>
    <row r="36" spans="1:5" ht="15">
      <c r="A36" s="4"/>
      <c r="B36" s="5"/>
      <c r="C36" s="5"/>
      <c r="D36" s="5"/>
      <c r="E36" s="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34.421875" style="11" customWidth="1"/>
    <col min="2" max="4" width="9.140625" style="11" customWidth="1"/>
    <col min="5" max="5" width="13.421875" style="11" customWidth="1"/>
    <col min="6" max="6" width="2.140625" style="11" customWidth="1"/>
    <col min="7" max="8" width="9.7109375" style="11" customWidth="1"/>
    <col min="9" max="9" width="2.28125" style="11" customWidth="1"/>
    <col min="10" max="11" width="9.140625" style="11" customWidth="1"/>
    <col min="12" max="12" width="13.421875" style="11" customWidth="1"/>
    <col min="13" max="16384" width="9.140625" style="11" customWidth="1"/>
  </cols>
  <sheetData>
    <row r="1" ht="12.75">
      <c r="A1" s="118" t="s">
        <v>104</v>
      </c>
    </row>
    <row r="2" ht="12.75">
      <c r="A2" s="13"/>
    </row>
    <row r="3" spans="1:12" ht="12.75">
      <c r="A3" s="113" t="s">
        <v>81</v>
      </c>
      <c r="B3" s="14"/>
      <c r="C3" s="14"/>
      <c r="D3" s="14"/>
      <c r="E3" s="14"/>
      <c r="G3" s="14"/>
      <c r="H3" s="14"/>
      <c r="J3" s="14"/>
      <c r="K3" s="14"/>
      <c r="L3" s="114" t="s">
        <v>78</v>
      </c>
    </row>
    <row r="4" spans="5:12" ht="25.5" customHeight="1">
      <c r="E4" s="11" t="s">
        <v>45</v>
      </c>
      <c r="G4" s="134" t="s">
        <v>17</v>
      </c>
      <c r="H4" s="134"/>
      <c r="J4" s="134" t="s">
        <v>18</v>
      </c>
      <c r="K4" s="134"/>
      <c r="L4" s="134"/>
    </row>
    <row r="5" spans="1:12" ht="25.5" customHeight="1">
      <c r="A5" s="11" t="s">
        <v>45</v>
      </c>
      <c r="B5" s="11" t="s">
        <v>19</v>
      </c>
      <c r="C5" s="11" t="s">
        <v>20</v>
      </c>
      <c r="D5" s="11" t="s">
        <v>21</v>
      </c>
      <c r="E5" s="124" t="s">
        <v>22</v>
      </c>
      <c r="G5" s="11" t="s">
        <v>20</v>
      </c>
      <c r="H5" s="11" t="s">
        <v>21</v>
      </c>
      <c r="J5" s="11" t="s">
        <v>20</v>
      </c>
      <c r="K5" s="11" t="s">
        <v>21</v>
      </c>
      <c r="L5" s="124" t="s">
        <v>22</v>
      </c>
    </row>
    <row r="6" spans="1:12" ht="12.75">
      <c r="A6" s="52" t="s">
        <v>136</v>
      </c>
      <c r="B6" s="88">
        <v>10161</v>
      </c>
      <c r="C6" s="88">
        <v>9380</v>
      </c>
      <c r="D6" s="89">
        <v>338</v>
      </c>
      <c r="E6" s="88">
        <f>B6-(C6+D6)</f>
        <v>443</v>
      </c>
      <c r="G6" s="125">
        <f>C6/(C6+D6)</f>
        <v>0.96521918090142</v>
      </c>
      <c r="H6" s="125">
        <f>D6/(C6+D6)</f>
        <v>0.034780819098579954</v>
      </c>
      <c r="J6" s="125">
        <f>C6/($C6+$D6+$E6)</f>
        <v>0.9231374864678673</v>
      </c>
      <c r="K6" s="125">
        <f>D6/($C6+$D6+$E6)</f>
        <v>0.03326444247613424</v>
      </c>
      <c r="L6" s="125">
        <f>E6/($C6+$D6+$E6)</f>
        <v>0.04359807105599842</v>
      </c>
    </row>
    <row r="7" spans="1:12" ht="12.75">
      <c r="A7" s="11" t="s">
        <v>137</v>
      </c>
      <c r="B7" s="32">
        <v>6812</v>
      </c>
      <c r="C7" s="32">
        <v>6298</v>
      </c>
      <c r="D7" s="33">
        <v>196</v>
      </c>
      <c r="E7" s="122">
        <f>B7-(C7+D7)</f>
        <v>318</v>
      </c>
      <c r="G7" s="34">
        <f aca="true" t="shared" si="0" ref="G7:G12">C7/(C7+D7)</f>
        <v>0.9698182938096704</v>
      </c>
      <c r="H7" s="34">
        <f aca="true" t="shared" si="1" ref="H7:H12">D7/(C7+D7)</f>
        <v>0.030181706190329536</v>
      </c>
      <c r="J7" s="126">
        <f aca="true" t="shared" si="2" ref="J7:J12">C7/($C7+$D7+$E7)</f>
        <v>0.9245449207281269</v>
      </c>
      <c r="K7" s="126">
        <f aca="true" t="shared" si="3" ref="K7:K12">D7/($C7+$D7+$E7)</f>
        <v>0.028772753963593658</v>
      </c>
      <c r="L7" s="126">
        <f aca="true" t="shared" si="4" ref="L7:L12">E7/($C7+$D7+$E7)</f>
        <v>0.04668232530827951</v>
      </c>
    </row>
    <row r="8" spans="1:12" ht="12.75">
      <c r="A8" s="11" t="s">
        <v>45</v>
      </c>
      <c r="B8" s="33" t="s">
        <v>45</v>
      </c>
      <c r="C8" s="33" t="s">
        <v>45</v>
      </c>
      <c r="D8" s="33" t="s">
        <v>45</v>
      </c>
      <c r="E8" s="33" t="s">
        <v>45</v>
      </c>
      <c r="G8" s="33"/>
      <c r="H8" s="33"/>
      <c r="J8" s="33"/>
      <c r="K8" s="33"/>
      <c r="L8" s="33"/>
    </row>
    <row r="9" spans="1:12" ht="12.75">
      <c r="A9" s="11" t="s">
        <v>138</v>
      </c>
      <c r="B9" s="32">
        <v>159</v>
      </c>
      <c r="C9" s="32">
        <v>148</v>
      </c>
      <c r="D9" s="33">
        <v>4</v>
      </c>
      <c r="E9" s="66">
        <f>B9-(C9+D9)</f>
        <v>7</v>
      </c>
      <c r="G9" s="34">
        <f t="shared" si="0"/>
        <v>0.9736842105263158</v>
      </c>
      <c r="H9" s="34">
        <f t="shared" si="1"/>
        <v>0.02631578947368421</v>
      </c>
      <c r="J9" s="34">
        <f t="shared" si="2"/>
        <v>0.9308176100628931</v>
      </c>
      <c r="K9" s="34">
        <f t="shared" si="3"/>
        <v>0.025157232704402517</v>
      </c>
      <c r="L9" s="34">
        <f t="shared" si="4"/>
        <v>0.0440251572327044</v>
      </c>
    </row>
    <row r="10" spans="1:12" ht="12.75">
      <c r="A10" s="11" t="s">
        <v>139</v>
      </c>
      <c r="B10" s="32">
        <v>179</v>
      </c>
      <c r="C10" s="32">
        <v>172</v>
      </c>
      <c r="D10" s="33">
        <v>6</v>
      </c>
      <c r="E10" s="122">
        <f>B10-(C10+D10)</f>
        <v>1</v>
      </c>
      <c r="G10" s="34">
        <f t="shared" si="0"/>
        <v>0.9662921348314607</v>
      </c>
      <c r="H10" s="34">
        <f t="shared" si="1"/>
        <v>0.033707865168539325</v>
      </c>
      <c r="J10" s="34">
        <f t="shared" si="2"/>
        <v>0.9608938547486033</v>
      </c>
      <c r="K10" s="34">
        <f t="shared" si="3"/>
        <v>0.0335195530726257</v>
      </c>
      <c r="L10" s="34">
        <f t="shared" si="4"/>
        <v>0.00558659217877095</v>
      </c>
    </row>
    <row r="11" spans="1:12" ht="12.75">
      <c r="A11" s="11" t="s">
        <v>45</v>
      </c>
      <c r="B11" s="33" t="s">
        <v>45</v>
      </c>
      <c r="C11" s="33" t="s">
        <v>45</v>
      </c>
      <c r="D11" s="33" t="s">
        <v>45</v>
      </c>
      <c r="E11" s="33" t="s">
        <v>45</v>
      </c>
      <c r="G11" s="33"/>
      <c r="H11" s="33"/>
      <c r="J11" s="33"/>
      <c r="K11" s="33"/>
      <c r="L11" s="33"/>
    </row>
    <row r="12" spans="1:12" ht="12.75">
      <c r="A12" s="14" t="s">
        <v>140</v>
      </c>
      <c r="B12" s="57">
        <v>6027</v>
      </c>
      <c r="C12" s="57">
        <v>5667</v>
      </c>
      <c r="D12" s="61">
        <v>269</v>
      </c>
      <c r="E12" s="61">
        <f>B12-(C12+D12)</f>
        <v>91</v>
      </c>
      <c r="G12" s="60">
        <f t="shared" si="0"/>
        <v>0.9546832884097035</v>
      </c>
      <c r="H12" s="60">
        <f t="shared" si="1"/>
        <v>0.045316711590296495</v>
      </c>
      <c r="J12" s="60">
        <f t="shared" si="2"/>
        <v>0.9402687904430065</v>
      </c>
      <c r="K12" s="60">
        <f t="shared" si="3"/>
        <v>0.04463248714119794</v>
      </c>
      <c r="L12" s="60">
        <f t="shared" si="4"/>
        <v>0.015098722415795587</v>
      </c>
    </row>
  </sheetData>
  <sheetProtection/>
  <mergeCells count="2">
    <mergeCell ref="G4:H4"/>
    <mergeCell ref="J4:L4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54.140625" style="9" customWidth="1"/>
    <col min="2" max="2" width="18.00390625" style="9" customWidth="1"/>
    <col min="3" max="16384" width="9.140625" style="9" customWidth="1"/>
  </cols>
  <sheetData>
    <row r="1" ht="12.75">
      <c r="A1" s="51" t="s">
        <v>83</v>
      </c>
    </row>
    <row r="2" ht="12.75">
      <c r="A2" s="51"/>
    </row>
    <row r="3" spans="1:2" ht="12.75">
      <c r="A3" s="51" t="s">
        <v>77</v>
      </c>
      <c r="B3" s="58" t="s">
        <v>78</v>
      </c>
    </row>
    <row r="4" spans="1:2" ht="12.75">
      <c r="A4" s="80" t="s">
        <v>23</v>
      </c>
      <c r="B4" s="84" t="s">
        <v>6</v>
      </c>
    </row>
    <row r="5" spans="1:2" ht="12.75">
      <c r="A5" s="90" t="s">
        <v>141</v>
      </c>
      <c r="B5" s="53">
        <v>3378</v>
      </c>
    </row>
    <row r="6" spans="1:2" ht="12.75">
      <c r="A6" s="91" t="s">
        <v>142</v>
      </c>
      <c r="B6" s="79">
        <v>612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62.57421875" style="9" customWidth="1"/>
    <col min="2" max="2" width="9.140625" style="99" customWidth="1"/>
    <col min="3" max="3" width="12.00390625" style="99" customWidth="1"/>
    <col min="4" max="4" width="17.57421875" style="99" customWidth="1"/>
    <col min="5" max="16384" width="9.140625" style="9" customWidth="1"/>
  </cols>
  <sheetData>
    <row r="1" spans="1:4" s="21" customFormat="1" ht="12.75">
      <c r="A1" s="135" t="s">
        <v>84</v>
      </c>
      <c r="B1" s="135"/>
      <c r="C1" s="135"/>
      <c r="D1" s="135"/>
    </row>
    <row r="2" spans="1:4" s="21" customFormat="1" ht="12.75">
      <c r="A2" s="51"/>
      <c r="B2" s="97"/>
      <c r="C2" s="97"/>
      <c r="D2" s="97"/>
    </row>
    <row r="3" spans="1:4" s="21" customFormat="1" ht="12.75">
      <c r="A3" s="51" t="s">
        <v>77</v>
      </c>
      <c r="B3" s="98"/>
      <c r="C3" s="97"/>
      <c r="D3" s="58" t="s">
        <v>78</v>
      </c>
    </row>
    <row r="4" spans="1:4" ht="25.5" customHeight="1">
      <c r="A4" s="64"/>
      <c r="B4" s="58" t="s">
        <v>6</v>
      </c>
      <c r="C4" s="83" t="s">
        <v>76</v>
      </c>
      <c r="D4" s="83" t="s">
        <v>7</v>
      </c>
    </row>
    <row r="5" spans="1:4" ht="12.75">
      <c r="A5" s="80" t="s">
        <v>24</v>
      </c>
      <c r="B5" s="71">
        <v>1015</v>
      </c>
      <c r="C5" s="81">
        <f>B5/B$5</f>
        <v>1</v>
      </c>
      <c r="D5" s="81">
        <f aca="true" t="shared" si="0" ref="D5:D10">B5/B$5</f>
        <v>1</v>
      </c>
    </row>
    <row r="6" spans="1:4" ht="12.75">
      <c r="A6" s="11" t="s">
        <v>143</v>
      </c>
      <c r="B6" s="38">
        <v>786</v>
      </c>
      <c r="C6" s="40">
        <f>B6/(B$5-B$10)</f>
        <v>0.8460710441334769</v>
      </c>
      <c r="D6" s="40">
        <f t="shared" si="0"/>
        <v>0.774384236453202</v>
      </c>
    </row>
    <row r="7" spans="1:4" ht="12.75">
      <c r="A7" s="11" t="s">
        <v>144</v>
      </c>
      <c r="B7" s="38">
        <v>122</v>
      </c>
      <c r="C7" s="40">
        <f>B7/(B$5-B$10)</f>
        <v>0.13132400430570507</v>
      </c>
      <c r="D7" s="40">
        <f t="shared" si="0"/>
        <v>0.12019704433497537</v>
      </c>
    </row>
    <row r="8" spans="1:4" ht="12.75">
      <c r="A8" s="11" t="s">
        <v>145</v>
      </c>
      <c r="B8" s="38">
        <v>11</v>
      </c>
      <c r="C8" s="40">
        <f>B8/(B$5-B$10)</f>
        <v>0.011840688912809472</v>
      </c>
      <c r="D8" s="40">
        <f t="shared" si="0"/>
        <v>0.01083743842364532</v>
      </c>
    </row>
    <row r="9" spans="1:4" ht="12.75">
      <c r="A9" s="11" t="s">
        <v>146</v>
      </c>
      <c r="B9" s="38">
        <v>10</v>
      </c>
      <c r="C9" s="40">
        <f>B9/(B$5-B$10)</f>
        <v>0.010764262648008612</v>
      </c>
      <c r="D9" s="40">
        <f t="shared" si="0"/>
        <v>0.009852216748768473</v>
      </c>
    </row>
    <row r="10" spans="1:4" ht="12.75">
      <c r="A10" s="78" t="s">
        <v>25</v>
      </c>
      <c r="B10" s="92">
        <f>B5-(SUM(B6:B9))</f>
        <v>86</v>
      </c>
      <c r="C10" s="79"/>
      <c r="D10" s="77">
        <f t="shared" si="0"/>
        <v>0.08472906403940887</v>
      </c>
    </row>
    <row r="11" ht="12.75">
      <c r="A11" s="12"/>
    </row>
    <row r="18" ht="12.75">
      <c r="H18" s="11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63.140625" style="9" customWidth="1"/>
    <col min="2" max="2" width="9.140625" style="9" customWidth="1"/>
    <col min="3" max="3" width="11.00390625" style="9" customWidth="1"/>
    <col min="4" max="16384" width="9.140625" style="9" customWidth="1"/>
  </cols>
  <sheetData>
    <row r="1" spans="1:2" ht="14.25">
      <c r="A1" s="136" t="s">
        <v>85</v>
      </c>
      <c r="B1" s="136"/>
    </row>
    <row r="2" spans="1:2" ht="12.75">
      <c r="A2" s="49"/>
      <c r="B2" s="49"/>
    </row>
    <row r="3" spans="1:3" ht="12.75">
      <c r="A3" s="51" t="s">
        <v>77</v>
      </c>
      <c r="B3" s="98"/>
      <c r="C3" s="58" t="s">
        <v>78</v>
      </c>
    </row>
    <row r="4" spans="1:3" ht="12.75" customHeight="1">
      <c r="A4" s="54"/>
      <c r="B4" s="86" t="s">
        <v>6</v>
      </c>
      <c r="C4" s="63" t="s">
        <v>26</v>
      </c>
    </row>
    <row r="5" spans="1:3" ht="12.75">
      <c r="A5" s="52" t="s">
        <v>147</v>
      </c>
      <c r="B5" s="94">
        <v>646</v>
      </c>
      <c r="C5" s="95">
        <v>0.6364532019704433</v>
      </c>
    </row>
    <row r="6" spans="1:3" ht="12.75">
      <c r="A6" s="11" t="s">
        <v>148</v>
      </c>
      <c r="B6" s="38">
        <v>292</v>
      </c>
      <c r="C6" s="45">
        <v>0.2876847290640394</v>
      </c>
    </row>
    <row r="7" spans="1:3" ht="12.75">
      <c r="A7" s="11" t="s">
        <v>149</v>
      </c>
      <c r="B7" s="38">
        <v>309</v>
      </c>
      <c r="C7" s="45">
        <v>0.3044334975369458</v>
      </c>
    </row>
    <row r="8" spans="1:3" ht="12.75">
      <c r="A8" s="14" t="s">
        <v>150</v>
      </c>
      <c r="B8" s="79">
        <v>186</v>
      </c>
      <c r="C8" s="93">
        <v>0.1832512315270936</v>
      </c>
    </row>
    <row r="9" ht="12.75">
      <c r="A9" s="8"/>
    </row>
    <row r="10" spans="1:3" ht="12.75" customHeight="1">
      <c r="A10" s="137" t="s">
        <v>151</v>
      </c>
      <c r="B10" s="138"/>
      <c r="C10" s="138"/>
    </row>
  </sheetData>
  <sheetProtection/>
  <mergeCells count="2">
    <mergeCell ref="A1:B1"/>
    <mergeCell ref="A10:C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44.140625" style="9" bestFit="1" customWidth="1"/>
    <col min="2" max="2" width="9.140625" style="9" customWidth="1"/>
    <col min="3" max="3" width="10.8515625" style="9" customWidth="1"/>
    <col min="4" max="4" width="17.00390625" style="9" customWidth="1"/>
    <col min="5" max="16384" width="9.140625" style="9" customWidth="1"/>
  </cols>
  <sheetData>
    <row r="1" spans="1:4" ht="14.25">
      <c r="A1" s="100" t="s">
        <v>98</v>
      </c>
      <c r="B1" s="100"/>
      <c r="C1" s="100"/>
      <c r="D1" s="100"/>
    </row>
    <row r="2" spans="1:4" ht="12.75">
      <c r="A2" s="100"/>
      <c r="B2" s="100"/>
      <c r="C2" s="100"/>
      <c r="D2" s="100"/>
    </row>
    <row r="3" spans="1:4" ht="12.75">
      <c r="A3" s="51" t="s">
        <v>77</v>
      </c>
      <c r="B3" s="100"/>
      <c r="C3" s="100"/>
      <c r="D3" s="58" t="s">
        <v>78</v>
      </c>
    </row>
    <row r="4" spans="1:4" ht="33" customHeight="1">
      <c r="A4" s="54"/>
      <c r="B4" s="86" t="s">
        <v>6</v>
      </c>
      <c r="C4" s="85" t="s">
        <v>76</v>
      </c>
      <c r="D4" s="85" t="s">
        <v>7</v>
      </c>
    </row>
    <row r="5" spans="1:4" ht="12.75">
      <c r="A5" s="101" t="s">
        <v>47</v>
      </c>
      <c r="B5" s="94">
        <v>575</v>
      </c>
      <c r="C5" s="95">
        <v>0.6065400843881856</v>
      </c>
      <c r="D5" s="95">
        <v>0.5665024630541872</v>
      </c>
    </row>
    <row r="6" spans="1:4" ht="12.75">
      <c r="A6" s="19" t="s">
        <v>48</v>
      </c>
      <c r="B6" s="38">
        <v>191</v>
      </c>
      <c r="C6" s="45">
        <v>0.20147679324894516</v>
      </c>
      <c r="D6" s="45">
        <v>0.18817733990147784</v>
      </c>
    </row>
    <row r="7" spans="1:4" ht="12.75">
      <c r="A7" s="19" t="s">
        <v>49</v>
      </c>
      <c r="B7" s="38">
        <v>95</v>
      </c>
      <c r="C7" s="45">
        <v>0.10021097046413502</v>
      </c>
      <c r="D7" s="45">
        <v>0.09359605911330049</v>
      </c>
    </row>
    <row r="8" spans="1:4" ht="12.75">
      <c r="A8" s="19" t="s">
        <v>152</v>
      </c>
      <c r="B8" s="38">
        <v>69</v>
      </c>
      <c r="C8" s="45">
        <v>0.07278481012658228</v>
      </c>
      <c r="D8" s="45">
        <v>0.06798029556650247</v>
      </c>
    </row>
    <row r="9" spans="1:4" ht="12.75">
      <c r="A9" s="19" t="s">
        <v>153</v>
      </c>
      <c r="B9" s="38">
        <v>18</v>
      </c>
      <c r="C9" s="45">
        <v>0.0189873417721519</v>
      </c>
      <c r="D9" s="45">
        <v>0.017733990147783252</v>
      </c>
    </row>
    <row r="10" spans="1:4" ht="12.75">
      <c r="A10" s="102" t="s">
        <v>154</v>
      </c>
      <c r="B10" s="92">
        <v>67</v>
      </c>
      <c r="C10" s="103"/>
      <c r="D10" s="93">
        <v>0.06600985221674877</v>
      </c>
    </row>
    <row r="11" ht="12.75">
      <c r="A11" s="8"/>
    </row>
    <row r="12" spans="1:4" ht="24" customHeight="1">
      <c r="A12" s="139" t="s">
        <v>155</v>
      </c>
      <c r="B12" s="140"/>
      <c r="C12" s="140"/>
      <c r="D12" s="140"/>
    </row>
  </sheetData>
  <sheetProtection/>
  <mergeCells count="1">
    <mergeCell ref="A12:D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99.140625" style="9" customWidth="1"/>
    <col min="2" max="2" width="9.140625" style="99" customWidth="1"/>
    <col min="3" max="3" width="10.57421875" style="99" customWidth="1"/>
    <col min="4" max="16384" width="9.140625" style="9" customWidth="1"/>
  </cols>
  <sheetData>
    <row r="1" ht="20.25" customHeight="1">
      <c r="A1" s="104" t="s">
        <v>86</v>
      </c>
    </row>
    <row r="2" ht="12.75" customHeight="1">
      <c r="A2" s="104"/>
    </row>
    <row r="3" spans="1:3" ht="12.75" customHeight="1">
      <c r="A3" s="51" t="s">
        <v>81</v>
      </c>
      <c r="C3" s="58" t="s">
        <v>78</v>
      </c>
    </row>
    <row r="4" spans="1:3" ht="12.75">
      <c r="A4" s="54"/>
      <c r="B4" s="86" t="s">
        <v>6</v>
      </c>
      <c r="C4" s="86" t="s">
        <v>26</v>
      </c>
    </row>
    <row r="5" spans="1:3" ht="12.75">
      <c r="A5" s="80" t="s">
        <v>24</v>
      </c>
      <c r="B5" s="71">
        <v>1015</v>
      </c>
      <c r="C5" s="81">
        <f>B5/B5</f>
        <v>1</v>
      </c>
    </row>
    <row r="6" spans="1:3" ht="12.75">
      <c r="A6" s="15" t="s">
        <v>27</v>
      </c>
      <c r="B6" s="38">
        <v>58</v>
      </c>
      <c r="C6" s="40">
        <f>B6/B$5</f>
        <v>0.05714285714285714</v>
      </c>
    </row>
    <row r="7" spans="1:3" ht="12.75">
      <c r="A7" s="15" t="s">
        <v>28</v>
      </c>
      <c r="B7" s="38">
        <v>172</v>
      </c>
      <c r="C7" s="40">
        <f aca="true" t="shared" si="0" ref="C7:C13">B7/B$5</f>
        <v>0.16945812807881774</v>
      </c>
    </row>
    <row r="8" spans="1:3" ht="12.75">
      <c r="A8" s="15" t="s">
        <v>29</v>
      </c>
      <c r="B8" s="38">
        <v>94</v>
      </c>
      <c r="C8" s="40">
        <f t="shared" si="0"/>
        <v>0.09261083743842365</v>
      </c>
    </row>
    <row r="9" spans="1:3" ht="12.75">
      <c r="A9" s="15" t="s">
        <v>30</v>
      </c>
      <c r="B9" s="38">
        <v>30</v>
      </c>
      <c r="C9" s="40">
        <f t="shared" si="0"/>
        <v>0.029556650246305417</v>
      </c>
    </row>
    <row r="10" spans="1:3" ht="12.75">
      <c r="A10" s="15" t="s">
        <v>31</v>
      </c>
      <c r="B10" s="38">
        <v>572</v>
      </c>
      <c r="C10" s="40">
        <f t="shared" si="0"/>
        <v>0.5635467980295567</v>
      </c>
    </row>
    <row r="11" spans="1:3" ht="12.75">
      <c r="A11" s="15" t="s">
        <v>158</v>
      </c>
      <c r="B11" s="38">
        <v>83</v>
      </c>
      <c r="C11" s="40">
        <f t="shared" si="0"/>
        <v>0.08177339901477833</v>
      </c>
    </row>
    <row r="12" spans="1:3" ht="12.75">
      <c r="A12" s="15" t="s">
        <v>156</v>
      </c>
      <c r="B12" s="38">
        <v>127</v>
      </c>
      <c r="C12" s="40">
        <f t="shared" si="0"/>
        <v>0.12512315270935961</v>
      </c>
    </row>
    <row r="13" spans="1:3" ht="12.75">
      <c r="A13" s="14" t="s">
        <v>157</v>
      </c>
      <c r="B13" s="105">
        <v>186</v>
      </c>
      <c r="C13" s="77">
        <f t="shared" si="0"/>
        <v>0.1832512315270936</v>
      </c>
    </row>
    <row r="14" spans="1:3" ht="12.75">
      <c r="A14" s="64"/>
      <c r="B14" s="106"/>
      <c r="C14" s="67"/>
    </row>
    <row r="15" ht="13.5" customHeight="1">
      <c r="A15" s="129" t="s">
        <v>159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82.421875" style="9" customWidth="1"/>
    <col min="2" max="2" width="9.140625" style="9" customWidth="1"/>
    <col min="3" max="3" width="20.7109375" style="9" customWidth="1"/>
    <col min="4" max="4" width="14.8515625" style="9" customWidth="1"/>
    <col min="5" max="16384" width="9.140625" style="9" customWidth="1"/>
  </cols>
  <sheetData>
    <row r="1" ht="15.75" customHeight="1">
      <c r="A1" s="100" t="s">
        <v>160</v>
      </c>
    </row>
    <row r="2" ht="12.75" customHeight="1">
      <c r="A2" s="100"/>
    </row>
    <row r="3" spans="1:4" ht="12.75" customHeight="1">
      <c r="A3" s="100" t="s">
        <v>81</v>
      </c>
      <c r="D3" s="58" t="s">
        <v>78</v>
      </c>
    </row>
    <row r="4" spans="1:4" ht="39" customHeight="1">
      <c r="A4" s="54"/>
      <c r="B4" s="62" t="s">
        <v>6</v>
      </c>
      <c r="C4" s="63" t="s">
        <v>32</v>
      </c>
      <c r="D4" s="63" t="s">
        <v>33</v>
      </c>
    </row>
    <row r="5" spans="1:4" ht="13.5" thickBot="1">
      <c r="A5" s="10" t="s">
        <v>34</v>
      </c>
      <c r="B5" s="43">
        <v>140</v>
      </c>
      <c r="C5" s="39"/>
      <c r="D5" s="41">
        <f>B5/B5</f>
        <v>1</v>
      </c>
    </row>
    <row r="6" spans="1:4" ht="12.75">
      <c r="A6" s="11" t="s">
        <v>35</v>
      </c>
      <c r="B6" s="38">
        <v>3</v>
      </c>
      <c r="C6" s="35"/>
      <c r="D6" s="40">
        <f>B6/B$5</f>
        <v>0.02142857142857143</v>
      </c>
    </row>
    <row r="7" spans="2:4" ht="12.75">
      <c r="B7" s="35"/>
      <c r="C7" s="35"/>
      <c r="D7" s="35"/>
    </row>
    <row r="8" spans="1:4" ht="12.75">
      <c r="A8" s="11" t="s">
        <v>36</v>
      </c>
      <c r="B8" s="38">
        <v>13</v>
      </c>
      <c r="C8" s="35"/>
      <c r="D8" s="40">
        <f>B8/B$5</f>
        <v>0.09285714285714286</v>
      </c>
    </row>
    <row r="9" spans="1:4" ht="12.75">
      <c r="A9" s="11" t="s">
        <v>50</v>
      </c>
      <c r="B9" s="38">
        <v>125</v>
      </c>
      <c r="C9" s="35"/>
      <c r="D9" s="40">
        <f>B9/B$5</f>
        <v>0.8928571428571429</v>
      </c>
    </row>
    <row r="10" spans="1:4" ht="12.75">
      <c r="A10" s="15" t="s">
        <v>51</v>
      </c>
      <c r="B10" s="38">
        <v>24</v>
      </c>
      <c r="C10" s="40">
        <f aca="true" t="shared" si="0" ref="C10:C15">B10/B$9</f>
        <v>0.192</v>
      </c>
      <c r="D10" s="35"/>
    </row>
    <row r="11" spans="1:4" ht="12.75">
      <c r="A11" s="15" t="s">
        <v>52</v>
      </c>
      <c r="B11" s="38">
        <v>10</v>
      </c>
      <c r="C11" s="40">
        <f t="shared" si="0"/>
        <v>0.08</v>
      </c>
      <c r="D11" s="35"/>
    </row>
    <row r="12" spans="1:4" ht="12.75">
      <c r="A12" s="15" t="s">
        <v>53</v>
      </c>
      <c r="B12" s="38">
        <v>3</v>
      </c>
      <c r="C12" s="40">
        <f t="shared" si="0"/>
        <v>0.024</v>
      </c>
      <c r="D12" s="35"/>
    </row>
    <row r="13" spans="1:4" ht="12.75">
      <c r="A13" s="15" t="s">
        <v>54</v>
      </c>
      <c r="B13" s="38">
        <v>55</v>
      </c>
      <c r="C13" s="40">
        <f t="shared" si="0"/>
        <v>0.44</v>
      </c>
      <c r="D13" s="35"/>
    </row>
    <row r="14" spans="1:4" ht="12.75">
      <c r="A14" s="15" t="s">
        <v>55</v>
      </c>
      <c r="B14" s="38">
        <v>23</v>
      </c>
      <c r="C14" s="40">
        <f t="shared" si="0"/>
        <v>0.184</v>
      </c>
      <c r="D14" s="35"/>
    </row>
    <row r="15" spans="1:4" ht="13.5" thickBot="1">
      <c r="A15" s="18" t="s">
        <v>56</v>
      </c>
      <c r="B15" s="44">
        <v>71</v>
      </c>
      <c r="C15" s="46">
        <f t="shared" si="0"/>
        <v>0.568</v>
      </c>
      <c r="D15" s="39"/>
    </row>
    <row r="16" ht="12.75">
      <c r="A16" s="12"/>
    </row>
    <row r="17" ht="27">
      <c r="A17" s="129" t="s">
        <v>175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30.00390625" style="9" customWidth="1"/>
    <col min="2" max="5" width="18.7109375" style="9" customWidth="1"/>
    <col min="6" max="16384" width="9.140625" style="9" customWidth="1"/>
  </cols>
  <sheetData>
    <row r="1" spans="1:12" ht="12" customHeight="1">
      <c r="A1" s="141" t="s">
        <v>94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ht="12.75">
      <c r="A2" s="64"/>
    </row>
    <row r="3" spans="1:5" ht="12.75">
      <c r="A3" s="109" t="s">
        <v>77</v>
      </c>
      <c r="E3" s="58" t="s">
        <v>78</v>
      </c>
    </row>
    <row r="4" spans="1:5" ht="12.75">
      <c r="A4" s="54"/>
      <c r="B4" s="86" t="s">
        <v>37</v>
      </c>
      <c r="C4" s="86" t="s">
        <v>38</v>
      </c>
      <c r="D4" s="86" t="s">
        <v>39</v>
      </c>
      <c r="E4" s="86" t="s">
        <v>40</v>
      </c>
    </row>
    <row r="5" spans="1:5" ht="12.75">
      <c r="A5" s="110" t="s">
        <v>107</v>
      </c>
      <c r="B5" s="55">
        <v>4386</v>
      </c>
      <c r="C5" s="107">
        <v>493</v>
      </c>
      <c r="D5" s="107">
        <v>1</v>
      </c>
      <c r="E5" s="107">
        <v>92</v>
      </c>
    </row>
    <row r="6" spans="1:5" ht="12.75">
      <c r="A6" s="15"/>
      <c r="B6" s="108"/>
      <c r="C6" s="108"/>
      <c r="D6" s="108"/>
      <c r="E6" s="108"/>
    </row>
    <row r="7" spans="1:5" ht="12.75">
      <c r="A7" s="64"/>
      <c r="B7" s="96" t="s">
        <v>37</v>
      </c>
      <c r="C7" s="96" t="s">
        <v>38</v>
      </c>
      <c r="D7" s="96" t="s">
        <v>41</v>
      </c>
      <c r="E7" s="108"/>
    </row>
    <row r="8" spans="1:5" ht="12.75">
      <c r="A8" s="110" t="s">
        <v>108</v>
      </c>
      <c r="B8" s="107">
        <v>272</v>
      </c>
      <c r="C8" s="107">
        <v>26</v>
      </c>
      <c r="D8" s="107">
        <v>12</v>
      </c>
      <c r="E8" s="108"/>
    </row>
    <row r="9" spans="1:5" ht="12.75">
      <c r="A9" s="11"/>
      <c r="B9" s="108"/>
      <c r="C9" s="108"/>
      <c r="D9" s="108"/>
      <c r="E9" s="108"/>
    </row>
    <row r="10" spans="1:5" ht="12.75">
      <c r="A10" s="64"/>
      <c r="B10" s="96" t="s">
        <v>37</v>
      </c>
      <c r="C10" s="96" t="s">
        <v>42</v>
      </c>
      <c r="D10" s="96" t="s">
        <v>43</v>
      </c>
      <c r="E10" s="108" t="s">
        <v>39</v>
      </c>
    </row>
    <row r="11" spans="1:5" ht="12.75">
      <c r="A11" s="110" t="s">
        <v>109</v>
      </c>
      <c r="B11" s="107">
        <v>258</v>
      </c>
      <c r="C11" s="107">
        <v>25</v>
      </c>
      <c r="D11" s="107">
        <v>8</v>
      </c>
      <c r="E11" s="107">
        <v>14</v>
      </c>
    </row>
  </sheetData>
  <sheetProtection/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46.140625" style="9" customWidth="1"/>
    <col min="2" max="2" width="18.28125" style="9" customWidth="1"/>
    <col min="3" max="16384" width="9.140625" style="9" customWidth="1"/>
  </cols>
  <sheetData>
    <row r="1" ht="12.75">
      <c r="A1" s="13" t="s">
        <v>87</v>
      </c>
    </row>
    <row r="2" ht="12.75">
      <c r="A2" s="49"/>
    </row>
    <row r="3" spans="1:2" ht="12.75">
      <c r="A3" s="13" t="s">
        <v>77</v>
      </c>
      <c r="B3" s="58" t="s">
        <v>78</v>
      </c>
    </row>
    <row r="4" spans="1:2" ht="12.75">
      <c r="A4" s="111"/>
      <c r="B4" s="86" t="s">
        <v>6</v>
      </c>
    </row>
    <row r="5" spans="1:2" ht="12.75">
      <c r="A5" s="90" t="s">
        <v>44</v>
      </c>
      <c r="B5" s="94">
        <v>97</v>
      </c>
    </row>
    <row r="6" spans="1:2" ht="12.75">
      <c r="A6" s="91" t="s">
        <v>161</v>
      </c>
      <c r="B6" s="79">
        <v>137</v>
      </c>
    </row>
    <row r="7" ht="12.75">
      <c r="A7" s="1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88.00390625" style="9" customWidth="1"/>
    <col min="2" max="2" width="18.421875" style="9" customWidth="1"/>
    <col min="3" max="16384" width="9.140625" style="9" customWidth="1"/>
  </cols>
  <sheetData>
    <row r="1" ht="12.75" customHeight="1">
      <c r="A1" s="104" t="s">
        <v>162</v>
      </c>
    </row>
    <row r="2" ht="12.75" customHeight="1">
      <c r="A2" s="104"/>
    </row>
    <row r="3" spans="1:2" ht="12.75" customHeight="1">
      <c r="A3" s="104" t="s">
        <v>77</v>
      </c>
      <c r="B3" s="58" t="s">
        <v>78</v>
      </c>
    </row>
    <row r="4" spans="1:2" ht="12.75">
      <c r="A4" s="54"/>
      <c r="B4" s="86" t="s">
        <v>6</v>
      </c>
    </row>
    <row r="5" spans="1:2" ht="12.75">
      <c r="A5" s="90" t="s">
        <v>117</v>
      </c>
      <c r="B5" s="53">
        <v>125217</v>
      </c>
    </row>
    <row r="6" spans="1:2" ht="12.75">
      <c r="A6" s="15" t="s">
        <v>163</v>
      </c>
      <c r="B6" s="31">
        <v>1586</v>
      </c>
    </row>
    <row r="7" spans="1:2" ht="12.75">
      <c r="A7" s="15" t="s">
        <v>164</v>
      </c>
      <c r="B7" s="38">
        <v>478</v>
      </c>
    </row>
    <row r="8" spans="1:2" ht="12.75">
      <c r="A8" s="91" t="s">
        <v>165</v>
      </c>
      <c r="B8" s="79">
        <v>206</v>
      </c>
    </row>
    <row r="9" ht="12.75">
      <c r="A9" s="1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4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27.421875" style="26" customWidth="1"/>
    <col min="2" max="16384" width="9.140625" style="22" customWidth="1"/>
  </cols>
  <sheetData>
    <row r="1" ht="15">
      <c r="A1" s="23" t="s">
        <v>68</v>
      </c>
    </row>
    <row r="2" ht="15">
      <c r="A2" s="24" t="s">
        <v>69</v>
      </c>
    </row>
    <row r="3" ht="15">
      <c r="A3" s="24" t="s">
        <v>70</v>
      </c>
    </row>
    <row r="4" ht="15">
      <c r="A4" s="25" t="s">
        <v>71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4.57421875" style="11" customWidth="1"/>
    <col min="2" max="2" width="18.28125" style="11" customWidth="1"/>
    <col min="3" max="16384" width="9.140625" style="11" customWidth="1"/>
  </cols>
  <sheetData>
    <row r="1" ht="12.75">
      <c r="A1" s="127" t="s">
        <v>106</v>
      </c>
    </row>
    <row r="2" ht="12.75">
      <c r="A2" s="13"/>
    </row>
    <row r="3" spans="1:2" ht="12.75">
      <c r="A3" s="13" t="s">
        <v>77</v>
      </c>
      <c r="B3" s="58" t="s">
        <v>78</v>
      </c>
    </row>
    <row r="4" spans="1:2" ht="12.75">
      <c r="A4" s="54"/>
      <c r="B4" s="55" t="s">
        <v>6</v>
      </c>
    </row>
    <row r="5" spans="1:2" ht="12.75">
      <c r="A5" s="11" t="s">
        <v>107</v>
      </c>
      <c r="B5" s="31">
        <v>189592</v>
      </c>
    </row>
    <row r="6" spans="1:2" ht="12.75">
      <c r="A6" s="11" t="s">
        <v>108</v>
      </c>
      <c r="B6" s="31">
        <v>15106</v>
      </c>
    </row>
    <row r="7" spans="1:2" ht="12.75">
      <c r="A7" s="14" t="s">
        <v>109</v>
      </c>
      <c r="B7" s="56">
        <v>473218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45.421875" style="11" customWidth="1"/>
    <col min="2" max="3" width="14.7109375" style="11" bestFit="1" customWidth="1"/>
    <col min="4" max="4" width="14.140625" style="11" bestFit="1" customWidth="1"/>
    <col min="5" max="5" width="13.7109375" style="11" bestFit="1" customWidth="1"/>
    <col min="6" max="6" width="14.140625" style="11" bestFit="1" customWidth="1"/>
    <col min="7" max="16384" width="9.140625" style="11" customWidth="1"/>
  </cols>
  <sheetData>
    <row r="1" ht="12.75">
      <c r="A1" s="118" t="s">
        <v>102</v>
      </c>
    </row>
    <row r="2" ht="12.75">
      <c r="A2" s="13"/>
    </row>
    <row r="3" spans="1:6" ht="12.75">
      <c r="A3" s="13" t="s">
        <v>88</v>
      </c>
      <c r="F3" s="58" t="s">
        <v>78</v>
      </c>
    </row>
    <row r="4" spans="1:6" ht="12.75">
      <c r="A4" s="54" t="s">
        <v>45</v>
      </c>
      <c r="B4" s="87">
        <v>39538</v>
      </c>
      <c r="C4" s="87">
        <v>39903</v>
      </c>
      <c r="D4" s="87">
        <v>40268</v>
      </c>
      <c r="E4" s="87">
        <v>40633</v>
      </c>
      <c r="F4" s="87">
        <v>40999</v>
      </c>
    </row>
    <row r="5" spans="1:6" ht="12.75">
      <c r="A5" s="11" t="s">
        <v>107</v>
      </c>
      <c r="B5" s="32">
        <v>195800</v>
      </c>
      <c r="C5" s="32">
        <v>198000</v>
      </c>
      <c r="D5" s="32">
        <v>202000</v>
      </c>
      <c r="E5" s="31" t="s">
        <v>46</v>
      </c>
      <c r="F5" s="32">
        <v>202000</v>
      </c>
    </row>
    <row r="6" spans="1:6" ht="12.75">
      <c r="A6" s="11" t="s">
        <v>108</v>
      </c>
      <c r="B6" s="32">
        <v>17600</v>
      </c>
      <c r="C6" s="32">
        <v>17300</v>
      </c>
      <c r="D6" s="32">
        <v>17000</v>
      </c>
      <c r="E6" s="31" t="s">
        <v>46</v>
      </c>
      <c r="F6" s="32">
        <v>15900</v>
      </c>
    </row>
    <row r="7" spans="1:6" ht="12.75">
      <c r="A7" s="64" t="s">
        <v>109</v>
      </c>
      <c r="B7" s="122">
        <v>347100</v>
      </c>
      <c r="C7" s="122">
        <v>391600</v>
      </c>
      <c r="D7" s="122">
        <v>434200</v>
      </c>
      <c r="E7" s="123" t="s">
        <v>46</v>
      </c>
      <c r="F7" s="122">
        <v>502400</v>
      </c>
    </row>
    <row r="8" spans="1:6" ht="12.75">
      <c r="A8" s="64"/>
      <c r="B8" s="122"/>
      <c r="C8" s="122"/>
      <c r="D8" s="122"/>
      <c r="E8" s="123"/>
      <c r="F8" s="122"/>
    </row>
    <row r="9" spans="1:6" ht="12.75">
      <c r="A9" s="11" t="s">
        <v>110</v>
      </c>
      <c r="B9" s="119">
        <v>77400</v>
      </c>
      <c r="C9" s="119">
        <v>81600</v>
      </c>
      <c r="D9" s="119">
        <v>84900</v>
      </c>
      <c r="E9" s="108" t="s">
        <v>46</v>
      </c>
      <c r="F9" s="32">
        <v>87300</v>
      </c>
    </row>
    <row r="10" spans="1:6" ht="12.75">
      <c r="A10" s="14" t="s">
        <v>100</v>
      </c>
      <c r="B10" s="120">
        <v>6900</v>
      </c>
      <c r="C10" s="120">
        <v>7600</v>
      </c>
      <c r="D10" s="120">
        <v>7800</v>
      </c>
      <c r="E10" s="121" t="s">
        <v>46</v>
      </c>
      <c r="F10" s="57">
        <v>8400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27" sqref="A27"/>
    </sheetView>
  </sheetViews>
  <sheetFormatPr defaultColWidth="9.140625" defaultRowHeight="15"/>
  <cols>
    <col min="1" max="1" width="57.7109375" style="11" customWidth="1"/>
    <col min="2" max="3" width="15.00390625" style="11" bestFit="1" customWidth="1"/>
    <col min="4" max="4" width="17.28125" style="11" customWidth="1"/>
    <col min="5" max="5" width="20.140625" style="11" customWidth="1"/>
    <col min="6" max="16384" width="9.140625" style="11" customWidth="1"/>
  </cols>
  <sheetData>
    <row r="1" ht="14.25">
      <c r="A1" s="118" t="s">
        <v>101</v>
      </c>
    </row>
    <row r="2" ht="12.75">
      <c r="A2" s="13"/>
    </row>
    <row r="3" spans="1:5" ht="12.75">
      <c r="A3" s="13" t="s">
        <v>80</v>
      </c>
      <c r="E3" s="58" t="s">
        <v>78</v>
      </c>
    </row>
    <row r="4" spans="1:5" ht="25.5" customHeight="1">
      <c r="A4" s="54" t="s">
        <v>45</v>
      </c>
      <c r="B4" s="128" t="s">
        <v>174</v>
      </c>
      <c r="C4" s="128" t="s">
        <v>123</v>
      </c>
      <c r="D4" s="85" t="s">
        <v>121</v>
      </c>
      <c r="E4" s="85" t="s">
        <v>122</v>
      </c>
    </row>
    <row r="5" spans="1:5" ht="12.75">
      <c r="A5" s="11" t="s">
        <v>107</v>
      </c>
      <c r="B5" s="47">
        <v>202000</v>
      </c>
      <c r="C5" s="32">
        <v>202000</v>
      </c>
      <c r="D5" s="130">
        <f>MROUND(C5-B5,100)</f>
        <v>0</v>
      </c>
      <c r="E5" s="34">
        <f>(C5-B5)/B5</f>
        <v>0</v>
      </c>
    </row>
    <row r="6" spans="1:5" ht="12.75">
      <c r="A6" s="11" t="s">
        <v>108</v>
      </c>
      <c r="B6" s="47">
        <v>17000</v>
      </c>
      <c r="C6" s="32">
        <v>15900</v>
      </c>
      <c r="D6" s="130">
        <f>C6-B6</f>
        <v>-1100</v>
      </c>
      <c r="E6" s="34">
        <f>(C6-B6)/B6</f>
        <v>-0.06470588235294118</v>
      </c>
    </row>
    <row r="7" spans="1:5" ht="12.75">
      <c r="A7" s="11" t="s">
        <v>109</v>
      </c>
      <c r="B7" s="47">
        <v>434200</v>
      </c>
      <c r="C7" s="32">
        <v>502400</v>
      </c>
      <c r="D7" s="130">
        <f>C7-B7</f>
        <v>68200</v>
      </c>
      <c r="E7" s="34">
        <f>(C7-B7)/B7</f>
        <v>0.1570704744357439</v>
      </c>
    </row>
    <row r="8" spans="2:5" ht="12.75">
      <c r="B8" s="47"/>
      <c r="C8" s="32"/>
      <c r="D8" s="130"/>
      <c r="E8" s="33"/>
    </row>
    <row r="9" spans="1:5" ht="12.75">
      <c r="A9" s="11" t="s">
        <v>111</v>
      </c>
      <c r="B9" s="47">
        <v>35100</v>
      </c>
      <c r="C9" s="32">
        <v>35500</v>
      </c>
      <c r="D9" s="130">
        <f>C9-B9</f>
        <v>400</v>
      </c>
      <c r="E9" s="34">
        <f>(C9-B9)/B9</f>
        <v>0.011396011396011397</v>
      </c>
    </row>
    <row r="10" spans="1:5" ht="12.75">
      <c r="A10" s="11" t="s">
        <v>112</v>
      </c>
      <c r="B10" s="47">
        <v>48700</v>
      </c>
      <c r="C10" s="32">
        <v>51130</v>
      </c>
      <c r="D10" s="130">
        <f>C10-B10</f>
        <v>2430</v>
      </c>
      <c r="E10" s="34">
        <f>(C10-B10)/B10</f>
        <v>0.04989733059548255</v>
      </c>
    </row>
    <row r="11" spans="1:5" ht="12.75">
      <c r="A11" s="11" t="s">
        <v>119</v>
      </c>
      <c r="B11" s="47">
        <v>82300</v>
      </c>
      <c r="C11" s="32">
        <v>82900</v>
      </c>
      <c r="D11" s="130">
        <f>C11-B11</f>
        <v>600</v>
      </c>
      <c r="E11" s="34">
        <f>(C11-B11)/B11</f>
        <v>0.007290400972053463</v>
      </c>
    </row>
    <row r="12" spans="1:5" ht="12.75">
      <c r="A12" s="11" t="s">
        <v>113</v>
      </c>
      <c r="B12" s="47">
        <v>7800</v>
      </c>
      <c r="C12" s="32">
        <v>7400</v>
      </c>
      <c r="D12" s="130">
        <f>C12-B12</f>
        <v>-400</v>
      </c>
      <c r="E12" s="34">
        <f>(C12-B12)/B12</f>
        <v>-0.05128205128205128</v>
      </c>
    </row>
    <row r="13" spans="1:5" ht="12.75">
      <c r="A13" s="11" t="s">
        <v>120</v>
      </c>
      <c r="B13" s="47">
        <v>8900</v>
      </c>
      <c r="C13" s="32">
        <v>8400</v>
      </c>
      <c r="D13" s="130">
        <f>C13-B13</f>
        <v>-500</v>
      </c>
      <c r="E13" s="34">
        <f>(C13-B13)/B13</f>
        <v>-0.056179775280898875</v>
      </c>
    </row>
    <row r="14" spans="2:5" ht="12.75">
      <c r="B14" s="47"/>
      <c r="C14" s="32"/>
      <c r="D14" s="130"/>
      <c r="E14" s="33"/>
    </row>
    <row r="15" spans="1:5" ht="12.75">
      <c r="A15" s="11" t="s">
        <v>110</v>
      </c>
      <c r="B15" s="47">
        <v>84900</v>
      </c>
      <c r="C15" s="32">
        <v>87300</v>
      </c>
      <c r="D15" s="130">
        <f>C15-B15</f>
        <v>2400</v>
      </c>
      <c r="E15" s="34">
        <f>(C15-B15)/B15</f>
        <v>0.028268551236749116</v>
      </c>
    </row>
    <row r="16" spans="2:5" ht="12.75">
      <c r="B16" s="47"/>
      <c r="C16" s="32"/>
      <c r="D16" s="130"/>
      <c r="E16" s="33"/>
    </row>
    <row r="17" spans="1:5" ht="12.75">
      <c r="A17" s="11" t="s">
        <v>100</v>
      </c>
      <c r="B17" s="47">
        <v>7800</v>
      </c>
      <c r="C17" s="32">
        <v>8400</v>
      </c>
      <c r="D17" s="130">
        <f>C17-B17</f>
        <v>600</v>
      </c>
      <c r="E17" s="34">
        <f>(C17-B17)/B17</f>
        <v>0.07692307692307693</v>
      </c>
    </row>
    <row r="18" spans="1:5" ht="12.75">
      <c r="A18" s="11" t="s">
        <v>118</v>
      </c>
      <c r="B18" s="47">
        <v>1000</v>
      </c>
      <c r="C18" s="32">
        <v>1000</v>
      </c>
      <c r="D18" s="130">
        <f>C18-B18</f>
        <v>0</v>
      </c>
      <c r="E18" s="34">
        <f>(C18-B18)/B18</f>
        <v>0</v>
      </c>
    </row>
    <row r="19" spans="1:5" ht="12.75">
      <c r="A19" s="11" t="s">
        <v>114</v>
      </c>
      <c r="B19" s="47">
        <v>1700</v>
      </c>
      <c r="C19" s="32">
        <v>2000</v>
      </c>
      <c r="D19" s="130">
        <f>C19-B19</f>
        <v>300</v>
      </c>
      <c r="E19" s="34">
        <f>(C19-B19)/B19</f>
        <v>0.17647058823529413</v>
      </c>
    </row>
    <row r="20" spans="1:5" ht="12.75">
      <c r="A20" s="11" t="s">
        <v>115</v>
      </c>
      <c r="B20" s="47">
        <v>4400</v>
      </c>
      <c r="C20" s="32">
        <v>4500</v>
      </c>
      <c r="D20" s="130">
        <f>C20-B20</f>
        <v>100</v>
      </c>
      <c r="E20" s="34">
        <f>(C20-B20)/B20</f>
        <v>0.022727272727272728</v>
      </c>
    </row>
    <row r="21" spans="1:5" ht="12.75">
      <c r="A21" s="11" t="s">
        <v>116</v>
      </c>
      <c r="B21" s="47">
        <v>800</v>
      </c>
      <c r="C21" s="32">
        <v>1100</v>
      </c>
      <c r="D21" s="130">
        <f>C21-B21</f>
        <v>300</v>
      </c>
      <c r="E21" s="34">
        <f>(C21-B21)/B21</f>
        <v>0.375</v>
      </c>
    </row>
    <row r="22" spans="2:5" ht="12.75">
      <c r="B22" s="47"/>
      <c r="C22" s="32"/>
      <c r="D22" s="130"/>
      <c r="E22" s="33"/>
    </row>
    <row r="23" spans="1:5" ht="12.75">
      <c r="A23" s="11" t="s">
        <v>73</v>
      </c>
      <c r="B23" s="47">
        <v>1300</v>
      </c>
      <c r="C23" s="32">
        <v>1100</v>
      </c>
      <c r="D23" s="130">
        <f>C23-B23</f>
        <v>-200</v>
      </c>
      <c r="E23" s="34">
        <f>(C23-B23)/B23</f>
        <v>-0.15384615384615385</v>
      </c>
    </row>
    <row r="24" spans="2:5" ht="12.75">
      <c r="B24" s="47"/>
      <c r="C24" s="32"/>
      <c r="D24" s="130"/>
      <c r="E24" s="33"/>
    </row>
    <row r="25" spans="1:5" ht="12.75">
      <c r="A25" s="14" t="s">
        <v>117</v>
      </c>
      <c r="B25" s="59">
        <v>124400</v>
      </c>
      <c r="C25" s="57">
        <v>134100</v>
      </c>
      <c r="D25" s="131">
        <f>C25-B25</f>
        <v>9700</v>
      </c>
      <c r="E25" s="60">
        <f>(C25-B25)/B25</f>
        <v>0.07797427652733119</v>
      </c>
    </row>
    <row r="26" ht="14.25">
      <c r="A26" s="11" t="s">
        <v>79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3">
      <selection activeCell="A28" sqref="A28"/>
    </sheetView>
  </sheetViews>
  <sheetFormatPr defaultColWidth="9.140625" defaultRowHeight="15"/>
  <cols>
    <col min="1" max="1" width="27.57421875" style="9" customWidth="1"/>
    <col min="2" max="2" width="9.140625" style="9" customWidth="1"/>
    <col min="3" max="3" width="10.8515625" style="9" customWidth="1"/>
    <col min="4" max="4" width="18.7109375" style="9" customWidth="1"/>
    <col min="5" max="16384" width="9.140625" style="9" customWidth="1"/>
  </cols>
  <sheetData>
    <row r="1" s="21" customFormat="1" ht="12.75">
      <c r="A1" s="51" t="s">
        <v>124</v>
      </c>
    </row>
    <row r="2" s="21" customFormat="1" ht="12.75">
      <c r="A2" s="20"/>
    </row>
    <row r="3" spans="1:4" s="21" customFormat="1" ht="12.75">
      <c r="A3" s="51" t="s">
        <v>81</v>
      </c>
      <c r="D3" s="58" t="s">
        <v>78</v>
      </c>
    </row>
    <row r="4" spans="1:5" ht="24.75" customHeight="1">
      <c r="A4" s="54" t="s">
        <v>45</v>
      </c>
      <c r="B4" s="86" t="s">
        <v>6</v>
      </c>
      <c r="C4" s="85" t="s">
        <v>76</v>
      </c>
      <c r="D4" s="85" t="s">
        <v>7</v>
      </c>
      <c r="E4" s="11"/>
    </row>
    <row r="5" spans="1:5" ht="12.75">
      <c r="A5" s="11" t="s">
        <v>107</v>
      </c>
      <c r="B5" s="32">
        <v>189592</v>
      </c>
      <c r="C5" s="33"/>
      <c r="D5" s="34">
        <f>B5/B$5</f>
        <v>1</v>
      </c>
      <c r="E5" s="11"/>
    </row>
    <row r="6" spans="1:5" ht="12.75">
      <c r="A6" s="11" t="s">
        <v>57</v>
      </c>
      <c r="B6" s="32">
        <v>33358</v>
      </c>
      <c r="C6" s="34">
        <f>B6/(B$5-B$13)</f>
        <v>0.21537408641305752</v>
      </c>
      <c r="D6" s="34">
        <f>B6/B$5</f>
        <v>0.17594624245748766</v>
      </c>
      <c r="E6" s="11"/>
    </row>
    <row r="7" spans="1:5" ht="12.75">
      <c r="A7" s="11" t="s">
        <v>58</v>
      </c>
      <c r="B7" s="32">
        <v>83046</v>
      </c>
      <c r="C7" s="34">
        <f aca="true" t="shared" si="0" ref="C7:C12">B7/(B$5-B$13)</f>
        <v>0.5361819167893391</v>
      </c>
      <c r="D7" s="34">
        <f aca="true" t="shared" si="1" ref="D7:D15">B7/B$5</f>
        <v>0.43802481117346725</v>
      </c>
      <c r="E7" s="11"/>
    </row>
    <row r="8" spans="1:5" ht="12.75">
      <c r="A8" s="11" t="s">
        <v>59</v>
      </c>
      <c r="B8" s="32">
        <v>19912</v>
      </c>
      <c r="C8" s="34">
        <f t="shared" si="0"/>
        <v>0.12856072932000723</v>
      </c>
      <c r="D8" s="34">
        <f t="shared" si="1"/>
        <v>0.10502552850331237</v>
      </c>
      <c r="E8" s="11"/>
    </row>
    <row r="9" spans="1:5" ht="12.75">
      <c r="A9" s="11" t="s">
        <v>60</v>
      </c>
      <c r="B9" s="32">
        <v>4498</v>
      </c>
      <c r="C9" s="34">
        <f t="shared" si="0"/>
        <v>0.02904108881485499</v>
      </c>
      <c r="D9" s="34">
        <f t="shared" si="1"/>
        <v>0.023724629731212286</v>
      </c>
      <c r="E9" s="11"/>
    </row>
    <row r="10" spans="1:5" ht="12.75">
      <c r="A10" s="11" t="s">
        <v>61</v>
      </c>
      <c r="B10" s="33">
        <v>837</v>
      </c>
      <c r="C10" s="34">
        <f t="shared" si="0"/>
        <v>0.0054040443170372664</v>
      </c>
      <c r="D10" s="34">
        <f t="shared" si="1"/>
        <v>0.004414743238111312</v>
      </c>
      <c r="E10" s="11"/>
    </row>
    <row r="11" spans="1:5" ht="12.75">
      <c r="A11" s="11" t="s">
        <v>62</v>
      </c>
      <c r="B11" s="32">
        <v>11312</v>
      </c>
      <c r="C11" s="34">
        <f t="shared" si="0"/>
        <v>0.07303530384029339</v>
      </c>
      <c r="D11" s="34">
        <f t="shared" si="1"/>
        <v>0.05966496476644584</v>
      </c>
      <c r="E11" s="11"/>
    </row>
    <row r="12" spans="1:5" ht="12.75">
      <c r="A12" s="11" t="s">
        <v>63</v>
      </c>
      <c r="B12" s="32">
        <v>1921</v>
      </c>
      <c r="C12" s="34">
        <f t="shared" si="0"/>
        <v>0.0124028305054105</v>
      </c>
      <c r="D12" s="34">
        <f t="shared" si="1"/>
        <v>0.010132284062618676</v>
      </c>
      <c r="E12" s="11"/>
    </row>
    <row r="13" spans="1:5" ht="12.75">
      <c r="A13" s="11" t="s">
        <v>64</v>
      </c>
      <c r="B13" s="32">
        <f>B5-(SUM(B6:B12))</f>
        <v>34708</v>
      </c>
      <c r="C13" s="33"/>
      <c r="D13" s="34">
        <f t="shared" si="1"/>
        <v>0.1830667960673446</v>
      </c>
      <c r="E13" s="11"/>
    </row>
    <row r="14" spans="1:5" ht="12.75">
      <c r="A14" s="11"/>
      <c r="B14" s="33"/>
      <c r="C14" s="33"/>
      <c r="D14" s="33"/>
      <c r="E14" s="11"/>
    </row>
    <row r="15" spans="1:5" ht="12.75">
      <c r="A15" s="11" t="s">
        <v>65</v>
      </c>
      <c r="B15" s="32">
        <v>11181</v>
      </c>
      <c r="C15" s="34"/>
      <c r="D15" s="34">
        <f t="shared" si="1"/>
        <v>0.05897400734208194</v>
      </c>
      <c r="E15" s="11"/>
    </row>
    <row r="16" spans="1:5" ht="12.75">
      <c r="A16" s="11" t="s">
        <v>45</v>
      </c>
      <c r="B16" s="33"/>
      <c r="C16" s="33"/>
      <c r="D16" s="33"/>
      <c r="E16" s="11"/>
    </row>
    <row r="17" spans="1:5" ht="12.75">
      <c r="A17" s="11" t="s">
        <v>108</v>
      </c>
      <c r="B17" s="32">
        <v>15106</v>
      </c>
      <c r="C17" s="33"/>
      <c r="D17" s="34">
        <f>B17/B$17</f>
        <v>1</v>
      </c>
      <c r="E17" s="11"/>
    </row>
    <row r="18" spans="1:5" ht="12.75">
      <c r="A18" s="11" t="s">
        <v>57</v>
      </c>
      <c r="B18" s="32">
        <v>3642</v>
      </c>
      <c r="C18" s="34">
        <f>B18/(B$17-B$23)</f>
        <v>0.2970393931979447</v>
      </c>
      <c r="D18" s="34">
        <f aca="true" t="shared" si="2" ref="D18:D25">B18/B$17</f>
        <v>0.2410962531444459</v>
      </c>
      <c r="E18" s="11"/>
    </row>
    <row r="19" spans="1:5" ht="12.75">
      <c r="A19" s="11" t="s">
        <v>58</v>
      </c>
      <c r="B19" s="32">
        <v>7592</v>
      </c>
      <c r="C19" s="34">
        <f>B19/(B$17-B$23)</f>
        <v>0.6191990865345404</v>
      </c>
      <c r="D19" s="34">
        <f t="shared" si="2"/>
        <v>0.5025817555938038</v>
      </c>
      <c r="E19" s="11"/>
    </row>
    <row r="20" spans="1:5" ht="12.75">
      <c r="A20" s="11" t="s">
        <v>59</v>
      </c>
      <c r="B20" s="33">
        <v>688</v>
      </c>
      <c r="C20" s="34">
        <f>B20/(B$17-B$23)</f>
        <v>0.05611287823179186</v>
      </c>
      <c r="D20" s="34">
        <f t="shared" si="2"/>
        <v>0.04554481662915398</v>
      </c>
      <c r="E20" s="11"/>
    </row>
    <row r="21" spans="1:5" ht="12.75">
      <c r="A21" s="11" t="s">
        <v>66</v>
      </c>
      <c r="B21" s="33">
        <v>85</v>
      </c>
      <c r="C21" s="34">
        <f>B21/(B$17-B$23)</f>
        <v>0.006932550362939402</v>
      </c>
      <c r="D21" s="34">
        <f t="shared" si="2"/>
        <v>0.005626903217264663</v>
      </c>
      <c r="E21" s="11"/>
    </row>
    <row r="22" spans="1:5" ht="12.75">
      <c r="A22" s="11" t="s">
        <v>67</v>
      </c>
      <c r="B22" s="33">
        <v>254</v>
      </c>
      <c r="C22" s="34">
        <f>B22/(B$17-B$23)</f>
        <v>0.020716091672783623</v>
      </c>
      <c r="D22" s="34">
        <f t="shared" si="2"/>
        <v>0.016814510790414405</v>
      </c>
      <c r="E22" s="11"/>
    </row>
    <row r="23" spans="1:5" ht="12.75">
      <c r="A23" s="11" t="s">
        <v>64</v>
      </c>
      <c r="B23" s="32">
        <f>B17-(SUM(B18:B22))</f>
        <v>2845</v>
      </c>
      <c r="C23" s="33"/>
      <c r="D23" s="34">
        <f t="shared" si="2"/>
        <v>0.18833576062491725</v>
      </c>
      <c r="E23" s="11"/>
    </row>
    <row r="24" spans="1:5" ht="12.75">
      <c r="A24" s="11"/>
      <c r="B24" s="33"/>
      <c r="C24" s="33"/>
      <c r="D24" s="34"/>
      <c r="E24" s="11"/>
    </row>
    <row r="25" spans="1:5" ht="12.75">
      <c r="A25" s="11" t="s">
        <v>65</v>
      </c>
      <c r="B25" s="33">
        <v>115</v>
      </c>
      <c r="C25" s="33"/>
      <c r="D25" s="34">
        <f t="shared" si="2"/>
        <v>0.007612869058652191</v>
      </c>
      <c r="E25" s="11"/>
    </row>
    <row r="26" spans="1:5" ht="12.75">
      <c r="A26" s="11" t="s">
        <v>45</v>
      </c>
      <c r="B26" s="33"/>
      <c r="C26" s="33"/>
      <c r="D26" s="33"/>
      <c r="E26" s="11"/>
    </row>
    <row r="27" spans="1:5" ht="12.75">
      <c r="A27" s="14" t="s">
        <v>109</v>
      </c>
      <c r="B27" s="57">
        <v>473218</v>
      </c>
      <c r="C27" s="61"/>
      <c r="D27" s="60">
        <f>B27/B27</f>
        <v>1</v>
      </c>
      <c r="E27" s="1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52.7109375" style="9" customWidth="1"/>
    <col min="2" max="3" width="10.57421875" style="9" bestFit="1" customWidth="1"/>
    <col min="4" max="4" width="19.00390625" style="9" bestFit="1" customWidth="1"/>
    <col min="5" max="16384" width="9.140625" style="9" customWidth="1"/>
  </cols>
  <sheetData>
    <row r="1" ht="12.75">
      <c r="A1" s="127" t="s">
        <v>125</v>
      </c>
    </row>
    <row r="2" ht="12.75">
      <c r="A2" s="49"/>
    </row>
    <row r="3" spans="1:4" ht="12.75">
      <c r="A3" s="51" t="s">
        <v>81</v>
      </c>
      <c r="B3" s="21"/>
      <c r="C3" s="21"/>
      <c r="D3" s="58" t="s">
        <v>78</v>
      </c>
    </row>
    <row r="4" spans="1:4" ht="25.5">
      <c r="A4" s="54"/>
      <c r="B4" s="84" t="s">
        <v>6</v>
      </c>
      <c r="C4" s="85" t="s">
        <v>76</v>
      </c>
      <c r="D4" s="85" t="s">
        <v>7</v>
      </c>
    </row>
    <row r="5" spans="1:4" ht="12.75">
      <c r="A5" s="64" t="s">
        <v>107</v>
      </c>
      <c r="B5" s="65">
        <v>189592</v>
      </c>
      <c r="C5" s="66"/>
      <c r="D5" s="67">
        <f aca="true" t="shared" si="0" ref="D5:D11">B5/B$5</f>
        <v>1</v>
      </c>
    </row>
    <row r="6" spans="1:4" ht="12.75">
      <c r="A6" s="52" t="s">
        <v>126</v>
      </c>
      <c r="B6" s="68">
        <f>SUM(B7:B9)</f>
        <v>148985</v>
      </c>
      <c r="C6" s="69">
        <f>B6/(B$5-B$11)</f>
        <v>0.8285552212576399</v>
      </c>
      <c r="D6" s="69">
        <f t="shared" si="0"/>
        <v>0.7858190218996582</v>
      </c>
    </row>
    <row r="7" spans="1:4" ht="12.75">
      <c r="A7" s="15" t="s">
        <v>8</v>
      </c>
      <c r="B7" s="31">
        <v>30411</v>
      </c>
      <c r="C7" s="40">
        <f>B7/(B$5-B$11)</f>
        <v>0.16912570281347844</v>
      </c>
      <c r="D7" s="40">
        <f t="shared" si="0"/>
        <v>0.1604023376513777</v>
      </c>
    </row>
    <row r="8" spans="1:4" ht="12.75">
      <c r="A8" s="15" t="s">
        <v>9</v>
      </c>
      <c r="B8" s="31">
        <v>45419</v>
      </c>
      <c r="C8" s="40">
        <f>B8/(B$5-B$11)</f>
        <v>0.2525901909205675</v>
      </c>
      <c r="D8" s="40">
        <f t="shared" si="0"/>
        <v>0.23956179585636525</v>
      </c>
    </row>
    <row r="9" spans="1:4" ht="12.75">
      <c r="A9" s="15" t="s">
        <v>128</v>
      </c>
      <c r="B9" s="31">
        <v>73155</v>
      </c>
      <c r="C9" s="40">
        <f>B9/(B$5-B$11)</f>
        <v>0.406839327523594</v>
      </c>
      <c r="D9" s="40">
        <f t="shared" si="0"/>
        <v>0.3858548883919153</v>
      </c>
    </row>
    <row r="10" spans="1:4" ht="12.75">
      <c r="A10" s="15" t="s">
        <v>10</v>
      </c>
      <c r="B10" s="31">
        <v>30828</v>
      </c>
      <c r="C10" s="40">
        <f>B10/(B$5-B$11)</f>
        <v>0.1714447787423601</v>
      </c>
      <c r="D10" s="40">
        <f t="shared" si="0"/>
        <v>0.16260179754420018</v>
      </c>
    </row>
    <row r="11" spans="1:4" ht="12.75">
      <c r="A11" s="16" t="s">
        <v>127</v>
      </c>
      <c r="B11" s="37">
        <f>B5-(B6+B10)</f>
        <v>9779</v>
      </c>
      <c r="C11" s="35"/>
      <c r="D11" s="40">
        <f t="shared" si="0"/>
        <v>0.05157918055614161</v>
      </c>
    </row>
    <row r="12" spans="2:4" ht="12.75">
      <c r="B12" s="35"/>
      <c r="C12" s="35"/>
      <c r="D12" s="35"/>
    </row>
    <row r="13" spans="1:4" ht="12.75">
      <c r="A13" s="15" t="s">
        <v>110</v>
      </c>
      <c r="B13" s="36">
        <v>75388</v>
      </c>
      <c r="C13" s="35"/>
      <c r="D13" s="40">
        <f>B13/B$5</f>
        <v>0.39763281151103425</v>
      </c>
    </row>
    <row r="14" spans="1:4" ht="12.75">
      <c r="A14" s="15" t="s">
        <v>129</v>
      </c>
      <c r="B14" s="31">
        <v>16772</v>
      </c>
      <c r="C14" s="35"/>
      <c r="D14" s="40">
        <f>B14/B$5</f>
        <v>0.08846364825520064</v>
      </c>
    </row>
    <row r="15" spans="1:4" ht="12.75">
      <c r="A15" s="70"/>
      <c r="B15" s="66"/>
      <c r="C15" s="66"/>
      <c r="D15" s="66"/>
    </row>
    <row r="16" spans="1:4" ht="12.75">
      <c r="A16" s="54" t="s">
        <v>108</v>
      </c>
      <c r="B16" s="71">
        <v>15106</v>
      </c>
      <c r="C16" s="72"/>
      <c r="D16" s="73">
        <f>B16/B16</f>
        <v>1</v>
      </c>
    </row>
    <row r="17" spans="1:4" ht="12.75">
      <c r="A17" s="11" t="s">
        <v>130</v>
      </c>
      <c r="B17" s="36">
        <f>SUM(B18:B19)</f>
        <v>13892</v>
      </c>
      <c r="C17" s="40">
        <f>B17/(B$16-B$21)</f>
        <v>0.9865776578368014</v>
      </c>
      <c r="D17" s="40">
        <f>B17/B$16</f>
        <v>0.9196345822851847</v>
      </c>
    </row>
    <row r="18" spans="1:4" ht="12.75">
      <c r="A18" s="15" t="s">
        <v>8</v>
      </c>
      <c r="B18" s="31">
        <v>6607</v>
      </c>
      <c r="C18" s="40">
        <f>B18/(B$16-B$21)</f>
        <v>0.46921383424472696</v>
      </c>
      <c r="D18" s="40">
        <f>B18/B$16</f>
        <v>0.43737587713491327</v>
      </c>
    </row>
    <row r="19" spans="1:4" ht="12.75">
      <c r="A19" s="15" t="s">
        <v>128</v>
      </c>
      <c r="B19" s="31">
        <v>7285</v>
      </c>
      <c r="C19" s="40">
        <f>B19/(B$16-B$21)</f>
        <v>0.5173638235920744</v>
      </c>
      <c r="D19" s="40">
        <f>B19/B$16</f>
        <v>0.4822587051502714</v>
      </c>
    </row>
    <row r="20" spans="1:4" ht="12.75">
      <c r="A20" s="15" t="s">
        <v>10</v>
      </c>
      <c r="B20" s="38">
        <v>189</v>
      </c>
      <c r="C20" s="40">
        <f>B20/(B$16-B$21)</f>
        <v>0.013422342163198637</v>
      </c>
      <c r="D20" s="40">
        <f>B20/B$16</f>
        <v>0.012511584800741427</v>
      </c>
    </row>
    <row r="21" spans="1:4" ht="12.75">
      <c r="A21" s="74" t="s">
        <v>127</v>
      </c>
      <c r="B21" s="75">
        <f>B16-(B17+B20)</f>
        <v>1025</v>
      </c>
      <c r="C21" s="76"/>
      <c r="D21" s="77">
        <f>B21/B$16</f>
        <v>0.06785383291407387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61.7109375" style="9" customWidth="1"/>
    <col min="2" max="2" width="9.140625" style="9" customWidth="1"/>
    <col min="3" max="3" width="11.140625" style="9" customWidth="1"/>
    <col min="4" max="4" width="17.8515625" style="9" customWidth="1"/>
    <col min="5" max="16384" width="9.140625" style="9" customWidth="1"/>
  </cols>
  <sheetData>
    <row r="1" ht="12.75">
      <c r="A1" s="51" t="s">
        <v>176</v>
      </c>
    </row>
    <row r="2" ht="12.75">
      <c r="A2" s="51"/>
    </row>
    <row r="3" spans="1:4" ht="12.75">
      <c r="A3" s="51" t="s">
        <v>81</v>
      </c>
      <c r="B3" s="21"/>
      <c r="C3" s="21"/>
      <c r="D3" s="58" t="s">
        <v>78</v>
      </c>
    </row>
    <row r="4" spans="1:5" ht="25.5">
      <c r="A4" s="54"/>
      <c r="B4" s="84" t="s">
        <v>6</v>
      </c>
      <c r="C4" s="85" t="s">
        <v>76</v>
      </c>
      <c r="D4" s="85" t="s">
        <v>7</v>
      </c>
      <c r="E4" s="11"/>
    </row>
    <row r="5" spans="1:4" ht="12.75">
      <c r="A5" s="80" t="s">
        <v>100</v>
      </c>
      <c r="B5" s="71">
        <v>7109</v>
      </c>
      <c r="C5" s="81">
        <f>B5/B5</f>
        <v>1</v>
      </c>
      <c r="D5" s="81">
        <v>1</v>
      </c>
    </row>
    <row r="6" spans="1:4" ht="12.75">
      <c r="A6" s="15" t="s">
        <v>131</v>
      </c>
      <c r="B6" s="38">
        <v>772</v>
      </c>
      <c r="C6" s="40">
        <f>B6/(B$6+B$7+B$11+B$15)</f>
        <v>0.11085582998276852</v>
      </c>
      <c r="D6" s="40">
        <f>B6/(B$6+B$7+B$11+B$15+B$16)</f>
        <v>0.10859473906315938</v>
      </c>
    </row>
    <row r="7" spans="1:4" ht="12.75">
      <c r="A7" s="15" t="s">
        <v>132</v>
      </c>
      <c r="B7" s="31">
        <v>1673</v>
      </c>
      <c r="C7" s="40">
        <f>B7/(B$6+B$7+B$11+B$15)</f>
        <v>0.24023549684089604</v>
      </c>
      <c r="D7" s="35"/>
    </row>
    <row r="8" spans="1:4" ht="12.75">
      <c r="A8" s="17" t="s">
        <v>11</v>
      </c>
      <c r="B8" s="42">
        <v>849</v>
      </c>
      <c r="C8" s="35"/>
      <c r="D8" s="40">
        <f>B8/(B$6+B$7+B$11+B$15+B$16)</f>
        <v>0.11942607961738641</v>
      </c>
    </row>
    <row r="9" spans="1:4" ht="12.75">
      <c r="A9" s="17" t="s">
        <v>12</v>
      </c>
      <c r="B9" s="42">
        <v>774</v>
      </c>
      <c r="C9" s="35"/>
      <c r="D9" s="40">
        <f>B9/(B$6+B$7+B$11+B$15+B$16)</f>
        <v>0.10887607258404838</v>
      </c>
    </row>
    <row r="10" spans="1:4" ht="12.75">
      <c r="A10" s="17" t="s">
        <v>13</v>
      </c>
      <c r="B10" s="37">
        <f>B7-(B8+B9)</f>
        <v>50</v>
      </c>
      <c r="C10" s="35"/>
      <c r="D10" s="40">
        <f>B10/(B$6+B$7+B$11+B$15+B$16)</f>
        <v>0.007033338022225348</v>
      </c>
    </row>
    <row r="11" spans="1:4" ht="12.75">
      <c r="A11" s="15" t="s">
        <v>133</v>
      </c>
      <c r="B11" s="37">
        <v>3780</v>
      </c>
      <c r="C11" s="40">
        <f>B11/(B$6+B$7+B$11+B$15)</f>
        <v>0.5427914991384262</v>
      </c>
      <c r="D11" s="35"/>
    </row>
    <row r="12" spans="1:4" ht="12.75">
      <c r="A12" s="17" t="s">
        <v>14</v>
      </c>
      <c r="B12" s="38">
        <v>504</v>
      </c>
      <c r="C12" s="35"/>
      <c r="D12" s="40">
        <f>B12/(B$6+B$7+B$11+B$15+B$16)</f>
        <v>0.07089604726403151</v>
      </c>
    </row>
    <row r="13" spans="1:4" ht="12.75">
      <c r="A13" s="17" t="s">
        <v>15</v>
      </c>
      <c r="B13" s="37">
        <v>3007</v>
      </c>
      <c r="C13" s="35"/>
      <c r="D13" s="40">
        <f>B13/(B$6+B$7+B$11+B$15+B$16)</f>
        <v>0.42298494865663244</v>
      </c>
    </row>
    <row r="14" spans="1:4" ht="12.75">
      <c r="A14" s="17" t="s">
        <v>13</v>
      </c>
      <c r="B14" s="37">
        <f>B11-(B12+B13)</f>
        <v>269</v>
      </c>
      <c r="C14" s="35"/>
      <c r="D14" s="40">
        <f>B14/(B$6+B$7+B$11+B$15+B$16)</f>
        <v>0.03783935855957237</v>
      </c>
    </row>
    <row r="15" spans="1:4" ht="12.75">
      <c r="A15" s="15" t="s">
        <v>75</v>
      </c>
      <c r="B15" s="38">
        <v>739</v>
      </c>
      <c r="C15" s="40">
        <f>B15/(B$6+B$7+B$11+B$15)</f>
        <v>0.10611717403790925</v>
      </c>
      <c r="D15" s="40">
        <f>B15/(B$6+B$7+B$11+B$15+B$16)</f>
        <v>0.10395273596849064</v>
      </c>
    </row>
    <row r="16" spans="1:4" ht="12.75">
      <c r="A16" s="78" t="s">
        <v>16</v>
      </c>
      <c r="B16" s="79">
        <v>145</v>
      </c>
      <c r="C16" s="79"/>
      <c r="D16" s="77">
        <f>B16/(B$6+B$7+B$11+B$15+B$16)</f>
        <v>0.020396680264453508</v>
      </c>
    </row>
    <row r="17" ht="12.75">
      <c r="A17" s="11"/>
    </row>
    <row r="18" spans="1:4" ht="26.25" customHeight="1">
      <c r="A18" s="132"/>
      <c r="B18" s="133"/>
      <c r="C18" s="133"/>
      <c r="D18" s="133"/>
    </row>
    <row r="19" spans="1:4" ht="12.75">
      <c r="A19" s="48"/>
      <c r="B19" s="48"/>
      <c r="C19" s="48"/>
      <c r="D19" s="48"/>
    </row>
  </sheetData>
  <sheetProtection/>
  <mergeCells count="1">
    <mergeCell ref="A18:D18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5.00390625" style="9" customWidth="1"/>
    <col min="2" max="2" width="18.7109375" style="9" customWidth="1"/>
    <col min="3" max="16384" width="9.140625" style="9" customWidth="1"/>
  </cols>
  <sheetData>
    <row r="1" ht="12.75">
      <c r="A1" s="51" t="s">
        <v>135</v>
      </c>
    </row>
    <row r="2" ht="12.75">
      <c r="A2" s="51"/>
    </row>
    <row r="3" spans="1:2" ht="12.75">
      <c r="A3" s="113" t="s">
        <v>82</v>
      </c>
      <c r="B3" s="114" t="s">
        <v>78</v>
      </c>
    </row>
    <row r="4" spans="1:2" ht="12.75">
      <c r="A4" s="115"/>
      <c r="B4" s="82" t="s">
        <v>6</v>
      </c>
    </row>
    <row r="5" spans="1:2" ht="12.75">
      <c r="A5" s="116" t="s">
        <v>134</v>
      </c>
      <c r="B5" s="117">
        <v>160</v>
      </c>
    </row>
    <row r="6" ht="12.75">
      <c r="A6" s="50"/>
    </row>
    <row r="7" ht="12.75">
      <c r="A7" s="50"/>
    </row>
    <row r="9" ht="12.75">
      <c r="A9" s="3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Alcohol and Late Night Refreshment Licensing Statistics, 2011/12</dc:title>
  <dc:subject/>
  <dc:creator/>
  <cp:keywords>data tables, alcohol, refreshment, licences, 2011,2012</cp:keywords>
  <dc:description/>
  <cp:lastModifiedBy/>
  <dcterms:created xsi:type="dcterms:W3CDTF">2006-09-16T00:00:00Z</dcterms:created>
  <dcterms:modified xsi:type="dcterms:W3CDTF">2012-10-19T10:50:18Z</dcterms:modified>
  <cp:category/>
  <cp:version/>
  <cp:contentType/>
  <cp:contentStatus/>
</cp:coreProperties>
</file>